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7"/>
  </bookViews>
  <sheets>
    <sheet name="all" sheetId="19" r:id="rId1"/>
    <sheet name="grafico" sheetId="30" r:id="rId2"/>
    <sheet name="fevereiro" sheetId="4" r:id="rId3"/>
    <sheet name="fevereiroInvest" sheetId="6" r:id="rId4"/>
    <sheet name="marco" sheetId="5" r:id="rId5"/>
    <sheet name="marcoInvest" sheetId="9" r:id="rId6"/>
    <sheet name="abril" sheetId="11" r:id="rId7"/>
    <sheet name="abrilInvest" sheetId="12" r:id="rId8"/>
    <sheet name="maio" sheetId="10" r:id="rId9"/>
    <sheet name="maioInvest" sheetId="14" r:id="rId10"/>
    <sheet name="junho" sheetId="13" r:id="rId11"/>
    <sheet name="junhoInvest" sheetId="17" r:id="rId12"/>
    <sheet name="julho" sheetId="15" r:id="rId13"/>
    <sheet name="julhoInvest" sheetId="18" r:id="rId14"/>
    <sheet name="agosto" sheetId="16" r:id="rId15"/>
    <sheet name="agostoInvest" sheetId="20" r:id="rId16"/>
    <sheet name="setembro" sheetId="21" r:id="rId17"/>
    <sheet name="setembroInvest" sheetId="24" r:id="rId18"/>
    <sheet name="outubro" sheetId="22" r:id="rId19"/>
    <sheet name="outubroInvest" sheetId="27" r:id="rId20"/>
    <sheet name="novembro" sheetId="25" r:id="rId21"/>
    <sheet name="novembroInvest" sheetId="28" r:id="rId22"/>
    <sheet name="dezembro" sheetId="26" r:id="rId23"/>
    <sheet name="dezembroInvest" sheetId="29" r:id="rId24"/>
  </sheets>
  <calcPr calcId="152511"/>
</workbook>
</file>

<file path=xl/calcChain.xml><?xml version="1.0" encoding="utf-8"?>
<calcChain xmlns="http://schemas.openxmlformats.org/spreadsheetml/2006/main">
  <c r="D50" i="9" l="1"/>
  <c r="G27" i="9"/>
  <c r="D28" i="27" l="1"/>
  <c r="D37" i="20"/>
  <c r="D12" i="18"/>
  <c r="D33" i="29" l="1"/>
  <c r="B2" i="30" l="1"/>
  <c r="C41" i="6"/>
  <c r="H19" i="19" l="1"/>
  <c r="H20" i="19"/>
  <c r="H21" i="19"/>
  <c r="I21" i="19" s="1"/>
  <c r="H22" i="19"/>
  <c r="I22" i="19" s="1"/>
  <c r="H23" i="19"/>
  <c r="I23" i="19" s="1"/>
  <c r="H25" i="19"/>
  <c r="I25" i="19" s="1"/>
  <c r="H28" i="19"/>
  <c r="I28" i="19" s="1"/>
  <c r="I20" i="19"/>
  <c r="D8" i="19"/>
  <c r="D3" i="19"/>
  <c r="D39" i="9"/>
  <c r="F18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9" i="19"/>
  <c r="F20" i="19"/>
  <c r="F21" i="19"/>
  <c r="F22" i="19"/>
  <c r="F23" i="19"/>
  <c r="F24" i="19"/>
  <c r="F25" i="19"/>
  <c r="F26" i="19"/>
  <c r="F27" i="19"/>
  <c r="F28" i="19"/>
  <c r="D7" i="18"/>
  <c r="H16" i="19" l="1"/>
  <c r="I16" i="19" s="1"/>
  <c r="F29" i="19"/>
  <c r="D33" i="14"/>
  <c r="G9" i="6"/>
  <c r="G10" i="6"/>
  <c r="D32" i="29" l="1"/>
  <c r="D22" i="29"/>
  <c r="D27" i="29" s="1"/>
  <c r="D26" i="29" s="1"/>
  <c r="F17" i="29" l="1"/>
  <c r="G17" i="29" s="1"/>
  <c r="F13" i="29"/>
  <c r="G13" i="29" s="1"/>
  <c r="F19" i="29"/>
  <c r="G19" i="29" s="1"/>
  <c r="G15" i="29"/>
  <c r="F11" i="29"/>
  <c r="G11" i="29" s="1"/>
  <c r="F9" i="29"/>
  <c r="G9" i="29" s="1"/>
  <c r="G3" i="29"/>
  <c r="F18" i="29"/>
  <c r="F16" i="29"/>
  <c r="G16" i="29" s="1"/>
  <c r="F14" i="29"/>
  <c r="G14" i="29" s="1"/>
  <c r="G12" i="29"/>
  <c r="F10" i="29"/>
  <c r="G10" i="29" s="1"/>
  <c r="G7" i="29"/>
  <c r="G5" i="29"/>
  <c r="D24" i="29"/>
  <c r="D25" i="29" s="1"/>
  <c r="D28" i="29" s="1"/>
  <c r="D29" i="29" s="1"/>
  <c r="D34" i="29" l="1"/>
  <c r="D35" i="29" s="1"/>
  <c r="D28" i="28" l="1"/>
  <c r="D29" i="28" s="1"/>
  <c r="D18" i="28"/>
  <c r="D20" i="28" s="1"/>
  <c r="D21" i="28" s="1"/>
  <c r="G6" i="28" l="1"/>
  <c r="F14" i="28"/>
  <c r="G14" i="28" s="1"/>
  <c r="F8" i="28"/>
  <c r="G8" i="28" s="1"/>
  <c r="G7" i="28"/>
  <c r="F12" i="28"/>
  <c r="G12" i="28" s="1"/>
  <c r="F9" i="28"/>
  <c r="G9" i="28" s="1"/>
  <c r="F4" i="28"/>
  <c r="G4" i="28" s="1"/>
  <c r="G2" i="28"/>
  <c r="G15" i="28"/>
  <c r="G13" i="28"/>
  <c r="D23" i="28"/>
  <c r="D22" i="28" s="1"/>
  <c r="D24" i="28" s="1"/>
  <c r="D25" i="28" s="1"/>
  <c r="D38" i="27"/>
  <c r="D39" i="27" s="1"/>
  <c r="D33" i="27"/>
  <c r="D32" i="27" s="1"/>
  <c r="F3" i="27" l="1"/>
  <c r="G3" i="27" s="1"/>
  <c r="G4" i="27"/>
  <c r="D30" i="28"/>
  <c r="D31" i="28" s="1"/>
  <c r="F24" i="27"/>
  <c r="G24" i="27" s="1"/>
  <c r="F18" i="27"/>
  <c r="G18" i="27" s="1"/>
  <c r="F13" i="27"/>
  <c r="G13" i="27" s="1"/>
  <c r="G2" i="27"/>
  <c r="F6" i="27"/>
  <c r="G6" i="27" s="1"/>
  <c r="F8" i="27"/>
  <c r="G8" i="27" s="1"/>
  <c r="F10" i="27"/>
  <c r="G10" i="27" s="1"/>
  <c r="F12" i="27"/>
  <c r="G12" i="27" s="1"/>
  <c r="G14" i="27"/>
  <c r="G16" i="27"/>
  <c r="G19" i="27"/>
  <c r="F25" i="27"/>
  <c r="G25" i="27" s="1"/>
  <c r="G21" i="27"/>
  <c r="F20" i="27"/>
  <c r="G20" i="27" s="1"/>
  <c r="G17" i="27"/>
  <c r="F15" i="27"/>
  <c r="G15" i="27" s="1"/>
  <c r="F11" i="27"/>
  <c r="G11" i="27" s="1"/>
  <c r="F7" i="27"/>
  <c r="G7" i="27" s="1"/>
  <c r="F5" i="27"/>
  <c r="G5" i="27" s="1"/>
  <c r="D30" i="27"/>
  <c r="D31" i="27" s="1"/>
  <c r="D34" i="27" s="1"/>
  <c r="D35" i="27" s="1"/>
  <c r="D40" i="27" l="1"/>
  <c r="D41" i="27" l="1"/>
  <c r="C41" i="27"/>
  <c r="B10" i="30" s="1"/>
  <c r="D27" i="24"/>
  <c r="D28" i="24" s="1"/>
  <c r="G2" i="24" s="1"/>
  <c r="D17" i="24"/>
  <c r="D22" i="24" s="1"/>
  <c r="D21" i="24" s="1"/>
  <c r="D26" i="20"/>
  <c r="F13" i="24" l="1"/>
  <c r="G13" i="24" s="1"/>
  <c r="F10" i="24"/>
  <c r="G10" i="24" s="1"/>
  <c r="F9" i="24"/>
  <c r="G9" i="24" s="1"/>
  <c r="F6" i="24"/>
  <c r="G6" i="24" s="1"/>
  <c r="F4" i="24"/>
  <c r="G4" i="24" s="1"/>
  <c r="G7" i="24"/>
  <c r="G3" i="24"/>
  <c r="F12" i="24"/>
  <c r="G12" i="24" s="1"/>
  <c r="F8" i="24"/>
  <c r="G8" i="24" s="1"/>
  <c r="G11" i="24"/>
  <c r="G5" i="24"/>
  <c r="D19" i="24"/>
  <c r="D20" i="24" s="1"/>
  <c r="D23" i="24" s="1"/>
  <c r="D24" i="24" s="1"/>
  <c r="D7" i="19"/>
  <c r="D38" i="14"/>
  <c r="D28" i="6"/>
  <c r="D33" i="6" s="1"/>
  <c r="G24" i="6"/>
  <c r="G26" i="6"/>
  <c r="F25" i="6"/>
  <c r="G25" i="6" s="1"/>
  <c r="F26" i="6"/>
  <c r="F16" i="6"/>
  <c r="G16" i="6" s="1"/>
  <c r="F17" i="6"/>
  <c r="F41" i="6"/>
  <c r="F12" i="6"/>
  <c r="G12" i="6" s="1"/>
  <c r="D29" i="24" l="1"/>
  <c r="D8" i="17"/>
  <c r="D30" i="24" l="1"/>
  <c r="C30" i="24"/>
  <c r="B9" i="30" s="1"/>
  <c r="D36" i="20" l="1"/>
  <c r="D28" i="20"/>
  <c r="D29" i="20" s="1"/>
  <c r="F2" i="20" l="1"/>
  <c r="F3" i="20"/>
  <c r="G3" i="20" s="1"/>
  <c r="F10" i="20"/>
  <c r="G10" i="20" s="1"/>
  <c r="F11" i="20"/>
  <c r="G11" i="20" s="1"/>
  <c r="G9" i="20"/>
  <c r="F6" i="20"/>
  <c r="G6" i="20" s="1"/>
  <c r="F4" i="20"/>
  <c r="G4" i="20" s="1"/>
  <c r="F5" i="20"/>
  <c r="G5" i="20" s="1"/>
  <c r="F7" i="20"/>
  <c r="G7" i="20" s="1"/>
  <c r="F8" i="20"/>
  <c r="G8" i="20" s="1"/>
  <c r="D31" i="20"/>
  <c r="D30" i="20" s="1"/>
  <c r="D32" i="20" s="1"/>
  <c r="D33" i="20" s="1"/>
  <c r="D38" i="20" l="1"/>
  <c r="D13" i="17"/>
  <c r="D39" i="20" l="1"/>
  <c r="C39" i="20"/>
  <c r="B8" i="30" s="1"/>
  <c r="D13" i="19"/>
  <c r="D15" i="19" s="1"/>
  <c r="D5" i="19"/>
  <c r="H17" i="19" l="1"/>
  <c r="I17" i="19" s="1"/>
  <c r="I19" i="19"/>
  <c r="D6" i="19"/>
  <c r="D9" i="19" s="1"/>
  <c r="D14" i="19"/>
  <c r="H6" i="19" l="1"/>
  <c r="I6" i="19" s="1"/>
  <c r="H11" i="19"/>
  <c r="I11" i="19" s="1"/>
  <c r="H9" i="19"/>
  <c r="I9" i="19" s="1"/>
  <c r="H10" i="19"/>
  <c r="I10" i="19" s="1"/>
  <c r="H13" i="19"/>
  <c r="I13" i="19" s="1"/>
  <c r="I14" i="19"/>
  <c r="H14" i="19"/>
  <c r="H18" i="19"/>
  <c r="I18" i="19" s="1"/>
  <c r="H5" i="19"/>
  <c r="H7" i="19"/>
  <c r="I7" i="19" s="1"/>
  <c r="H15" i="19"/>
  <c r="I15" i="19" s="1"/>
  <c r="H26" i="19"/>
  <c r="I26" i="19" s="1"/>
  <c r="H27" i="19"/>
  <c r="I27" i="19" s="1"/>
  <c r="H12" i="19"/>
  <c r="I12" i="19" s="1"/>
  <c r="H8" i="19"/>
  <c r="I8" i="19" s="1"/>
  <c r="I5" i="19"/>
  <c r="D17" i="18" l="1"/>
  <c r="D18" i="18" s="1"/>
  <c r="D11" i="18"/>
  <c r="G5" i="18" l="1"/>
  <c r="F3" i="18"/>
  <c r="G3" i="18" s="1"/>
  <c r="F4" i="18"/>
  <c r="G4" i="18" s="1"/>
  <c r="G2" i="18"/>
  <c r="D9" i="18"/>
  <c r="D10" i="18" s="1"/>
  <c r="D13" i="18" s="1"/>
  <c r="D14" i="18" s="1"/>
  <c r="D39" i="6"/>
  <c r="D19" i="18" l="1"/>
  <c r="D20" i="18" l="1"/>
  <c r="C20" i="18"/>
  <c r="B7" i="30" s="1"/>
  <c r="D12" i="17"/>
  <c r="D18" i="17"/>
  <c r="D19" i="17" l="1"/>
  <c r="F3" i="17" s="1"/>
  <c r="D10" i="17"/>
  <c r="D11" i="17" s="1"/>
  <c r="D14" i="17" s="1"/>
  <c r="D15" i="17" s="1"/>
  <c r="D35" i="14"/>
  <c r="D36" i="14" s="1"/>
  <c r="D43" i="14"/>
  <c r="D44" i="14" s="1"/>
  <c r="D61" i="12"/>
  <c r="D66" i="12" s="1"/>
  <c r="G15" i="14" l="1"/>
  <c r="G24" i="14"/>
  <c r="G27" i="14"/>
  <c r="G25" i="14"/>
  <c r="G20" i="14"/>
  <c r="G17" i="14"/>
  <c r="G28" i="14"/>
  <c r="F21" i="14"/>
  <c r="G21" i="14" s="1"/>
  <c r="F4" i="17"/>
  <c r="G4" i="17" s="1"/>
  <c r="G2" i="17"/>
  <c r="G12" i="14"/>
  <c r="G2" i="14"/>
  <c r="F3" i="14"/>
  <c r="G3" i="14" s="1"/>
  <c r="F5" i="14"/>
  <c r="G5" i="14" s="1"/>
  <c r="F8" i="14"/>
  <c r="G8" i="14" s="1"/>
  <c r="F10" i="14"/>
  <c r="G10" i="14" s="1"/>
  <c r="F14" i="14"/>
  <c r="G14" i="14" s="1"/>
  <c r="F19" i="14"/>
  <c r="G19" i="14" s="1"/>
  <c r="F26" i="14"/>
  <c r="G26" i="14" s="1"/>
  <c r="G7" i="14"/>
  <c r="G13" i="14"/>
  <c r="G16" i="14"/>
  <c r="F4" i="14"/>
  <c r="G4" i="14" s="1"/>
  <c r="F6" i="14"/>
  <c r="G6" i="14" s="1"/>
  <c r="F9" i="14"/>
  <c r="G9" i="14" s="1"/>
  <c r="F11" i="14"/>
  <c r="G11" i="14" s="1"/>
  <c r="F18" i="14"/>
  <c r="G18" i="14" s="1"/>
  <c r="D37" i="14"/>
  <c r="D39" i="14" s="1"/>
  <c r="D40" i="14" s="1"/>
  <c r="H55" i="9"/>
  <c r="H41" i="9"/>
  <c r="H46" i="9"/>
  <c r="H48" i="9"/>
  <c r="H49" i="9"/>
  <c r="H56" i="9"/>
  <c r="H57" i="9"/>
  <c r="H60" i="9"/>
  <c r="H61" i="9"/>
  <c r="H62" i="9"/>
  <c r="H63" i="9"/>
  <c r="H64" i="9"/>
  <c r="H66" i="9"/>
  <c r="H67" i="9"/>
  <c r="H68" i="9"/>
  <c r="H69" i="9"/>
  <c r="H70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45" i="14" l="1"/>
  <c r="D20" i="17"/>
  <c r="G29" i="6"/>
  <c r="G30" i="6" s="1"/>
  <c r="G31" i="6" s="1"/>
  <c r="H39" i="6"/>
  <c r="F38" i="6"/>
  <c r="H38" i="6" s="1"/>
  <c r="F32" i="6"/>
  <c r="H32" i="6" s="1"/>
  <c r="D21" i="17" l="1"/>
  <c r="C21" i="17"/>
  <c r="B6" i="30" s="1"/>
  <c r="D46" i="14"/>
  <c r="C46" i="14"/>
  <c r="B5" i="30" s="1"/>
  <c r="G32" i="6"/>
  <c r="G33" i="6" s="1"/>
  <c r="D65" i="12" l="1"/>
  <c r="D71" i="12"/>
  <c r="D72" i="12" s="1"/>
  <c r="F7" i="12" l="1"/>
  <c r="G7" i="12" s="1"/>
  <c r="F8" i="12"/>
  <c r="G8" i="12" s="1"/>
  <c r="G6" i="12"/>
  <c r="G16" i="12"/>
  <c r="G18" i="12"/>
  <c r="F3" i="12"/>
  <c r="G3" i="12" s="1"/>
  <c r="F20" i="12"/>
  <c r="G20" i="12" s="1"/>
  <c r="F23" i="12"/>
  <c r="G23" i="12" s="1"/>
  <c r="G5" i="12"/>
  <c r="G17" i="12"/>
  <c r="G25" i="12"/>
  <c r="F2" i="12"/>
  <c r="G2" i="12" s="1"/>
  <c r="F4" i="12"/>
  <c r="G4" i="12" s="1"/>
  <c r="F9" i="12"/>
  <c r="G9" i="12" s="1"/>
  <c r="F10" i="12"/>
  <c r="G10" i="12" s="1"/>
  <c r="F11" i="12"/>
  <c r="G11" i="12" s="1"/>
  <c r="F13" i="12"/>
  <c r="G13" i="12" s="1"/>
  <c r="F19" i="12"/>
  <c r="G19" i="12" s="1"/>
  <c r="F21" i="12"/>
  <c r="G21" i="12" s="1"/>
  <c r="F24" i="12"/>
  <c r="G24" i="12" s="1"/>
  <c r="F47" i="12"/>
  <c r="G47" i="12" s="1"/>
  <c r="F48" i="12"/>
  <c r="G48" i="12" s="1"/>
  <c r="F49" i="12"/>
  <c r="G49" i="12" s="1"/>
  <c r="F59" i="12"/>
  <c r="G59" i="12" s="1"/>
  <c r="F51" i="12"/>
  <c r="G51" i="12" s="1"/>
  <c r="F52" i="12"/>
  <c r="G52" i="12" s="1"/>
  <c r="F53" i="12"/>
  <c r="G53" i="12" s="1"/>
  <c r="F54" i="12"/>
  <c r="G54" i="12" s="1"/>
  <c r="F55" i="12"/>
  <c r="G55" i="12" s="1"/>
  <c r="F56" i="12"/>
  <c r="G56" i="12" s="1"/>
  <c r="F57" i="12"/>
  <c r="G57" i="12" s="1"/>
  <c r="G58" i="12"/>
  <c r="F29" i="12"/>
  <c r="G29" i="12" s="1"/>
  <c r="F34" i="12"/>
  <c r="G34" i="12" s="1"/>
  <c r="F35" i="12"/>
  <c r="G35" i="12" s="1"/>
  <c r="G36" i="12"/>
  <c r="F38" i="12"/>
  <c r="G38" i="12" s="1"/>
  <c r="F39" i="12"/>
  <c r="G39" i="12" s="1"/>
  <c r="G42" i="12"/>
  <c r="G43" i="12"/>
  <c r="F44" i="12"/>
  <c r="G44" i="12" s="1"/>
  <c r="F46" i="12"/>
  <c r="G46" i="12" s="1"/>
  <c r="F26" i="12"/>
  <c r="G26" i="12" s="1"/>
  <c r="G31" i="12"/>
  <c r="D63" i="12"/>
  <c r="D64" i="12" s="1"/>
  <c r="D67" i="12" s="1"/>
  <c r="D68" i="12" s="1"/>
  <c r="F45" i="12"/>
  <c r="G45" i="12" s="1"/>
  <c r="G41" i="12"/>
  <c r="F40" i="12"/>
  <c r="G40" i="12" s="1"/>
  <c r="G37" i="12"/>
  <c r="F30" i="12"/>
  <c r="G30" i="12" s="1"/>
  <c r="D49" i="9"/>
  <c r="D41" i="9"/>
  <c r="F20" i="9" l="1"/>
  <c r="G20" i="9" s="1"/>
  <c r="F53" i="9" s="1"/>
  <c r="F14" i="9"/>
  <c r="G14" i="9" s="1"/>
  <c r="F7" i="9"/>
  <c r="G7" i="9" s="1"/>
  <c r="F28" i="9"/>
  <c r="G28" i="9" s="1"/>
  <c r="F16" i="9"/>
  <c r="G16" i="9" s="1"/>
  <c r="F50" i="9" s="1"/>
  <c r="F6" i="9"/>
  <c r="G6" i="9" s="1"/>
  <c r="F43" i="9" s="1"/>
  <c r="H43" i="9" s="1"/>
  <c r="D42" i="9"/>
  <c r="D73" i="12"/>
  <c r="F24" i="9"/>
  <c r="G24" i="9" s="1"/>
  <c r="F15" i="9"/>
  <c r="G15" i="9" s="1"/>
  <c r="H50" i="9"/>
  <c r="G17" i="9"/>
  <c r="D44" i="9"/>
  <c r="D43" i="9" s="1"/>
  <c r="D45" i="9" s="1"/>
  <c r="D46" i="9" s="1"/>
  <c r="D74" i="12" l="1"/>
  <c r="C74" i="12"/>
  <c r="B4" i="30" s="1"/>
  <c r="G9" i="9"/>
  <c r="F33" i="9"/>
  <c r="G33" i="9" s="1"/>
  <c r="F51" i="9"/>
  <c r="H51" i="9" s="1"/>
  <c r="F34" i="9"/>
  <c r="G34" i="9" s="1"/>
  <c r="G8" i="9"/>
  <c r="F23" i="9"/>
  <c r="G23" i="9" s="1"/>
  <c r="G32" i="9"/>
  <c r="F29" i="9"/>
  <c r="G29" i="9" s="1"/>
  <c r="F30" i="9"/>
  <c r="G30" i="9" s="1"/>
  <c r="G26" i="9"/>
  <c r="G21" i="9"/>
  <c r="G11" i="9"/>
  <c r="F5" i="9"/>
  <c r="G5" i="9" s="1"/>
  <c r="F18" i="9"/>
  <c r="G18" i="9" s="1"/>
  <c r="G31" i="9"/>
  <c r="G10" i="9"/>
  <c r="F3" i="9"/>
  <c r="G3" i="9" s="1"/>
  <c r="F13" i="9"/>
  <c r="G13" i="9" s="1"/>
  <c r="H53" i="9"/>
  <c r="F19" i="9"/>
  <c r="G19" i="9" s="1"/>
  <c r="F22" i="9"/>
  <c r="G22" i="9" s="1"/>
  <c r="F2" i="9"/>
  <c r="G2" i="9" s="1"/>
  <c r="D38" i="6"/>
  <c r="F59" i="9" l="1"/>
  <c r="F44" i="9"/>
  <c r="H44" i="9" s="1"/>
  <c r="F45" i="9"/>
  <c r="H45" i="9" s="1"/>
  <c r="F65" i="9"/>
  <c r="H65" i="9" s="1"/>
  <c r="F42" i="9"/>
  <c r="H42" i="9" s="1"/>
  <c r="F40" i="9"/>
  <c r="G40" i="9" s="1"/>
  <c r="G41" i="9" s="1"/>
  <c r="F58" i="9"/>
  <c r="H58" i="9" s="1"/>
  <c r="F47" i="9"/>
  <c r="H47" i="9" s="1"/>
  <c r="F52" i="9"/>
  <c r="H52" i="9" s="1"/>
  <c r="D51" i="9"/>
  <c r="H59" i="9"/>
  <c r="F54" i="9"/>
  <c r="H54" i="9" s="1"/>
  <c r="F23" i="6"/>
  <c r="G23" i="6" s="1"/>
  <c r="F55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D52" i="9" l="1"/>
  <c r="C52" i="9"/>
  <c r="B3" i="30" s="1"/>
  <c r="B13" i="30" s="1"/>
  <c r="G42" i="9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H40" i="9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  <c r="H24" i="19" l="1"/>
  <c r="I24" i="19" s="1"/>
  <c r="D16" i="19"/>
  <c r="D17" i="19" s="1"/>
  <c r="D18" i="19" l="1"/>
  <c r="D10" i="19"/>
</calcChain>
</file>

<file path=xl/sharedStrings.xml><?xml version="1.0" encoding="utf-8"?>
<sst xmlns="http://schemas.openxmlformats.org/spreadsheetml/2006/main" count="6746" uniqueCount="1484">
  <si>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</si>
  <si>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</si>
  <si>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</si>
  <si>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</si>
  <si>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</si>
  <si>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</si>
  <si>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</si>
  <si>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</si>
  <si>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</si>
  <si>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</si>
  <si>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</si>
  <si>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</si>
  <si>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</si>
  <si>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</si>
  <si>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</si>
  <si>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</si>
  <si>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</si>
  <si>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</si>
  <si>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</si>
  <si>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</si>
  <si>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</si>
  <si>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</si>
  <si>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</si>
  <si>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</si>
  <si>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</si>
  <si>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</si>
  <si>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</si>
  <si>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</si>
  <si>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</si>
  <si>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</si>
  <si>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</si>
  <si>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</si>
  <si>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</si>
  <si>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</si>
  <si>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</si>
  <si>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</si>
  <si>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</si>
  <si>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</si>
  <si>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</si>
  <si>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</si>
  <si>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</si>
  <si>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</si>
  <si>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</si>
  <si>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</si>
  <si>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</si>
  <si>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</si>
  <si>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</si>
  <si>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</si>
  <si>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</si>
  <si>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</si>
  <si>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</si>
  <si>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</si>
  <si>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</si>
  <si>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</si>
  <si>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</si>
  <si>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</si>
  <si>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</si>
  <si>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</si>
  <si>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</si>
  <si>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</si>
  <si>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</si>
  <si>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</si>
  <si>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</si>
  <si>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</si>
  <si>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</si>
  <si>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</si>
  <si>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</si>
  <si>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</si>
  <si>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</si>
  <si>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</si>
  <si>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</si>
  <si>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</si>
  <si>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</si>
  <si>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</si>
  <si>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</si>
  <si>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</si>
  <si>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</si>
  <si>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</si>
  <si>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</si>
  <si>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</si>
  <si>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</si>
  <si>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</si>
  <si>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</si>
  <si>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</si>
  <si>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</si>
  <si>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</si>
  <si>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</si>
  <si>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</si>
  <si>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</si>
  <si>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</si>
  <si>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</si>
  <si>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</si>
  <si>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</si>
  <si>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</si>
  <si>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</si>
  <si>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</si>
  <si>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</si>
  <si>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</si>
  <si>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</si>
  <si>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</si>
  <si>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</si>
  <si>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</si>
  <si>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</si>
  <si>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</si>
  <si>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</si>
  <si>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</si>
  <si>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</si>
  <si>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</si>
  <si>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</si>
  <si>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</si>
  <si>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</si>
  <si>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</si>
  <si>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</si>
  <si>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</si>
  <si>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</si>
  <si>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</si>
  <si>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</si>
  <si>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</si>
  <si>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</si>
  <si>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</si>
  <si>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</si>
  <si>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</si>
  <si>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</si>
  <si>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</si>
  <si>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</si>
  <si>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</si>
  <si>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</si>
  <si>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</si>
  <si>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</si>
  <si>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</si>
  <si>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</si>
  <si>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</si>
  <si>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</si>
  <si>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</si>
  <si>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</si>
  <si>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</si>
  <si>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</si>
  <si>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</si>
  <si>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</si>
  <si>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</si>
  <si>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</si>
  <si>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</si>
  <si>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</si>
  <si>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</si>
  <si>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</si>
  <si>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</si>
  <si>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</si>
  <si>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</si>
  <si>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</si>
  <si>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</si>
  <si>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</si>
  <si>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</si>
  <si>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</si>
  <si>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</si>
  <si>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</si>
  <si>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</si>
  <si>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</si>
  <si>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</si>
  <si>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</si>
  <si>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</si>
  <si>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</si>
  <si>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</si>
  <si>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</si>
  <si>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</si>
  <si>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</si>
  <si>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</si>
  <si>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</si>
  <si>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</si>
  <si>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</si>
  <si>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</si>
  <si>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</si>
  <si>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</si>
  <si>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</si>
  <si>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</si>
  <si>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</si>
  <si>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</si>
  <si>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</si>
  <si>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</si>
  <si>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</si>
  <si>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</si>
  <si>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</si>
  <si>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</si>
  <si>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</si>
  <si>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</si>
  <si>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</si>
  <si>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</si>
  <si>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</si>
  <si>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</si>
  <si>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</si>
  <si>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</si>
  <si>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</si>
  <si>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</si>
  <si>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</si>
  <si>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</si>
  <si>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</si>
  <si>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</si>
  <si>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</si>
  <si>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</si>
  <si>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</si>
  <si>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</si>
  <si>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</si>
  <si>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</si>
  <si>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</si>
  <si>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</si>
  <si>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</si>
  <si>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</si>
  <si>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</si>
  <si>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</si>
  <si>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</si>
  <si>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</si>
  <si>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</si>
  <si>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</si>
  <si>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</si>
  <si>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</si>
  <si>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</si>
  <si>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</si>
  <si>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</si>
  <si>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</si>
  <si>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</si>
  <si>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</si>
  <si>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</si>
  <si>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</si>
  <si>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</si>
  <si>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</si>
  <si>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</si>
  <si>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</si>
  <si>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</si>
  <si>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</si>
  <si>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</si>
  <si>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</si>
  <si>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</si>
  <si>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</si>
  <si>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</si>
  <si>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</si>
  <si>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</si>
  <si>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</si>
  <si>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</si>
  <si>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</si>
  <si>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</si>
  <si>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</si>
  <si>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</si>
  <si>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</si>
  <si>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</si>
  <si>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</si>
  <si>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</si>
  <si>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</si>
  <si>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</si>
  <si>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</si>
  <si>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</si>
  <si>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</si>
  <si>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</si>
  <si>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</si>
  <si>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</si>
  <si>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</si>
  <si>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</si>
  <si>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</si>
  <si>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</si>
  <si>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</si>
  <si>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</si>
  <si>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</si>
  <si>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</si>
  <si>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</si>
  <si>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</si>
  <si>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</si>
  <si>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</si>
  <si>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</si>
  <si>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</si>
  <si>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</si>
  <si>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</si>
  <si>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</si>
  <si>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</si>
  <si>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</si>
  <si>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</si>
  <si>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</si>
  <si>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</si>
  <si>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</si>
  <si>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</si>
  <si>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</si>
  <si>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</si>
  <si>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</si>
  <si>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</si>
  <si>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</si>
  <si>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</si>
  <si>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</si>
  <si>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</si>
  <si>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</si>
  <si>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</si>
  <si>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</si>
  <si>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</si>
  <si>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</si>
  <si>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</si>
  <si>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</si>
  <si>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</si>
  <si>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</si>
  <si>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</si>
  <si>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</si>
  <si>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</si>
  <si>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</si>
  <si>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</si>
  <si>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</si>
  <si>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</si>
  <si>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</si>
  <si>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</si>
  <si>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</si>
  <si>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</si>
  <si>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</si>
  <si>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</si>
  <si>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</si>
  <si>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</si>
  <si>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</si>
  <si>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</si>
  <si>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</si>
  <si>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</si>
  <si>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</si>
  <si>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</si>
  <si>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</si>
  <si>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</si>
  <si>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</si>
  <si>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</si>
  <si>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</si>
  <si>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</si>
  <si>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</si>
  <si>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</si>
  <si>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</si>
  <si>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</si>
  <si>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</si>
  <si>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</si>
  <si>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</si>
  <si>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</si>
  <si>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</si>
  <si>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</si>
  <si>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</si>
  <si>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</si>
  <si>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</si>
  <si>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</si>
  <si>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</si>
  <si>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</si>
  <si>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</si>
  <si>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</si>
  <si>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</si>
  <si>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</si>
  <si>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</si>
  <si>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</si>
  <si>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</si>
  <si>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</si>
  <si>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</si>
  <si>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</si>
  <si>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</si>
  <si>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</si>
  <si>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</si>
  <si>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</si>
  <si>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</si>
  <si>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</si>
  <si>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</si>
  <si>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</si>
  <si>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</si>
  <si>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</si>
  <si>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</si>
  <si>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</si>
  <si>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</si>
  <si>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</si>
  <si>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</si>
  <si>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</si>
  <si>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</si>
  <si>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</si>
  <si>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</si>
  <si>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</si>
  <si>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</si>
  <si>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</si>
  <si>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</si>
  <si>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</si>
  <si>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</si>
  <si>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</si>
  <si>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</si>
  <si>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</si>
  <si>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</si>
  <si>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</si>
  <si>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</si>
  <si>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</si>
  <si>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</si>
  <si>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</si>
  <si>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</si>
  <si>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</si>
  <si>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</si>
  <si>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</si>
  <si>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</si>
  <si>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</si>
  <si>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</si>
  <si>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</si>
  <si>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</si>
  <si>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</si>
  <si>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</si>
  <si>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</si>
  <si>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</si>
  <si>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</si>
  <si>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</si>
  <si>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</si>
  <si>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</si>
  <si>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</si>
  <si>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</si>
  <si>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</si>
  <si>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</si>
  <si>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</si>
  <si>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</si>
  <si>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</si>
  <si>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</si>
  <si>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</si>
  <si>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</si>
  <si>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</si>
  <si>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</si>
  <si>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</si>
  <si>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</si>
  <si>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</si>
  <si>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</si>
  <si>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</si>
  <si>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</si>
  <si>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</si>
  <si>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</si>
  <si>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</si>
  <si>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</si>
  <si>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</si>
  <si>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</si>
  <si>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</si>
  <si>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</si>
  <si>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</si>
  <si>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</si>
  <si>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</si>
  <si>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</si>
  <si>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</si>
  <si>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</si>
  <si>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</si>
  <si>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</si>
  <si>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</si>
  <si>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</si>
  <si>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</si>
  <si>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</si>
  <si>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</si>
  <si>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</si>
  <si>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</si>
  <si>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</si>
  <si>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</si>
  <si>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</si>
  <si>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</si>
  <si>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</si>
  <si>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</si>
  <si>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</si>
  <si>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</si>
  <si>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</si>
  <si>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</si>
  <si>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</si>
  <si>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</si>
  <si>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</si>
  <si>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</si>
  <si>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</si>
  <si>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</si>
  <si>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</si>
  <si>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</si>
  <si>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</si>
  <si>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</si>
  <si>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</si>
  <si>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</si>
  <si>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</si>
  <si>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</si>
  <si>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</si>
  <si>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</si>
  <si>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</si>
  <si>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</si>
  <si>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</si>
  <si>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</si>
  <si>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</si>
  <si>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</si>
  <si>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</si>
  <si>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</si>
  <si>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</si>
  <si>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</si>
  <si>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</si>
  <si>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</si>
  <si>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</si>
  <si>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</si>
  <si>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</si>
  <si>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</si>
  <si>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</si>
  <si>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</si>
  <si>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</si>
  <si>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</si>
  <si>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</si>
  <si>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</si>
  <si>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</si>
  <si>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</si>
  <si>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</si>
  <si>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</si>
  <si>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</si>
  <si>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</si>
  <si>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</si>
  <si>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</si>
  <si>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</si>
  <si>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</si>
  <si>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</si>
  <si>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</si>
  <si>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</si>
  <si>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</si>
  <si>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</si>
  <si>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</si>
  <si>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</si>
  <si>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</si>
  <si>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</si>
  <si>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</si>
  <si>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</si>
  <si>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</si>
  <si>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</si>
  <si>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</si>
  <si>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</si>
  <si>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</si>
  <si>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</si>
  <si>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</si>
  <si>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</si>
  <si>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</si>
  <si>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</si>
  <si>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</si>
  <si>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</si>
  <si>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</si>
  <si>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</si>
  <si>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</si>
  <si>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</si>
  <si>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</si>
  <si>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</si>
  <si>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</si>
  <si>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</si>
  <si>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</si>
  <si>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</si>
  <si>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</si>
  <si>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</si>
  <si>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</si>
  <si>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</si>
  <si>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</si>
  <si>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</si>
  <si>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</si>
  <si>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</si>
  <si>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</si>
  <si>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</si>
  <si>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</si>
  <si>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</si>
  <si>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</si>
  <si>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</si>
  <si>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</si>
  <si>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</si>
  <si>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</si>
  <si>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</si>
  <si>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</si>
  <si>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</si>
  <si>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</si>
  <si>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</si>
  <si>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</si>
  <si>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</si>
  <si>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</si>
  <si>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</si>
  <si>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</si>
  <si>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</si>
  <si>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</si>
  <si>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</si>
  <si>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</si>
  <si>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</si>
  <si>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</si>
  <si>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</si>
  <si>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</si>
  <si>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</si>
  <si>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</si>
  <si>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</si>
  <si>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</si>
  <si>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</si>
  <si>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</si>
  <si>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</si>
  <si>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</si>
  <si>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</si>
  <si>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</si>
  <si>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</si>
  <si>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</si>
  <si>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</si>
  <si>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</si>
  <si>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</si>
  <si>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</si>
  <si>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</si>
  <si>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</si>
  <si>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</si>
  <si>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</si>
  <si>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</si>
  <si>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</si>
  <si>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</si>
  <si>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</si>
  <si>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</si>
  <si>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</si>
  <si>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</si>
  <si>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</si>
  <si>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</si>
  <si>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</si>
  <si>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</si>
  <si>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</si>
  <si>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</si>
  <si>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</si>
  <si>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</si>
  <si>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</si>
  <si>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</si>
  <si>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</si>
  <si>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</si>
  <si>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</si>
  <si>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</si>
  <si>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</si>
  <si>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</si>
  <si>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</si>
  <si>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</si>
  <si>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</si>
  <si>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</si>
  <si>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</si>
  <si>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</si>
  <si>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</si>
  <si>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</si>
  <si>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</si>
  <si>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</si>
  <si>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</si>
  <si>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</si>
  <si>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</si>
  <si>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</si>
  <si>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</si>
  <si>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</si>
  <si>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</si>
  <si>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</si>
  <si>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</si>
  <si>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</si>
  <si>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</si>
  <si>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</si>
  <si>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</si>
  <si>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</si>
  <si>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</si>
  <si>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</si>
  <si>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</si>
  <si>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</si>
  <si>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</si>
  <si>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</si>
  <si>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</si>
  <si>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</si>
  <si>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</si>
  <si>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</si>
  <si>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</si>
  <si>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</si>
  <si>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</si>
  <si>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</si>
  <si>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</si>
  <si>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</si>
  <si>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</si>
  <si>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</si>
  <si>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</si>
  <si>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</si>
  <si>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</si>
  <si>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</si>
  <si>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</si>
  <si>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</si>
  <si>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</si>
  <si>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</si>
  <si>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</si>
  <si>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</si>
  <si>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</si>
  <si>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</si>
  <si>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</si>
  <si>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</si>
  <si>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</si>
  <si>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</si>
  <si>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</si>
  <si>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</si>
  <si>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</si>
  <si>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</si>
  <si>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</si>
  <si>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</si>
  <si>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</si>
  <si>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</si>
  <si>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</si>
  <si>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</si>
  <si>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</si>
  <si>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</si>
  <si>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</si>
  <si>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</si>
  <si>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</si>
  <si>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</si>
  <si>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</si>
  <si>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</si>
  <si>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</si>
  <si>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</si>
  <si>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</si>
  <si>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</si>
  <si>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</si>
  <si>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</si>
  <si>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</si>
  <si>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</si>
  <si>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</si>
  <si>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</si>
  <si>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</si>
  <si>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</si>
  <si>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</si>
  <si>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</si>
  <si>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</si>
  <si>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</si>
  <si>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</si>
  <si>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</si>
  <si>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</si>
  <si>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</si>
  <si>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</si>
  <si>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</si>
  <si>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</si>
  <si>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</si>
  <si>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</si>
  <si>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</si>
  <si>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</si>
  <si>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</si>
  <si>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</si>
  <si>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</si>
  <si>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</si>
  <si>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</si>
  <si>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</si>
  <si>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</si>
  <si>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</si>
  <si>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</si>
  <si>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</si>
  <si>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</si>
  <si>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</si>
  <si>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</si>
  <si>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</si>
  <si>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</si>
  <si>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</si>
  <si>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</si>
  <si>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</si>
  <si>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</si>
  <si>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</si>
  <si>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</si>
  <si>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</si>
  <si>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</si>
  <si>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</si>
  <si>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</si>
  <si>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</si>
  <si>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</si>
  <si>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</si>
  <si>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</si>
  <si>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</si>
  <si>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</si>
  <si>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</si>
  <si>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</si>
  <si>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</si>
  <si>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</si>
  <si>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</si>
  <si>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</si>
  <si>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</si>
  <si>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</si>
  <si>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</si>
  <si>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</si>
  <si>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</si>
  <si>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</si>
  <si>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</si>
  <si>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</si>
  <si>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</si>
  <si>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</si>
  <si>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</si>
  <si>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</si>
  <si>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</si>
  <si>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</si>
  <si>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</si>
  <si>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</si>
  <si>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</si>
  <si>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</si>
  <si>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</si>
  <si>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</si>
  <si>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</si>
  <si>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</si>
  <si>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</si>
  <si>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</si>
  <si>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</si>
  <si>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</si>
  <si>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</si>
  <si>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</si>
  <si>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</si>
  <si>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</si>
  <si>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</si>
  <si>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</si>
  <si>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</si>
  <si>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</si>
  <si>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</si>
  <si>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</si>
  <si>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</si>
  <si>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</si>
  <si>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</si>
  <si>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</si>
  <si>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</si>
  <si>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</si>
  <si>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</si>
  <si>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</si>
  <si>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</si>
  <si>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</si>
  <si>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</si>
  <si>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</si>
  <si>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</si>
  <si>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</si>
  <si>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</si>
  <si>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</si>
  <si>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</si>
  <si>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</si>
  <si>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</si>
  <si>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</si>
  <si>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</si>
  <si>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</si>
  <si>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</si>
  <si>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</si>
  <si>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</si>
  <si>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</si>
  <si>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</si>
  <si>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</si>
  <si>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</si>
  <si>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</si>
  <si>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</si>
  <si>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</si>
  <si>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</si>
  <si>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</si>
  <si>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</si>
  <si>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</si>
  <si>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</si>
  <si>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</si>
  <si>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</si>
  <si>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</si>
  <si>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</si>
  <si>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</si>
  <si>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</si>
  <si>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</si>
  <si>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</si>
  <si>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</si>
  <si>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</si>
  <si>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</si>
  <si>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</si>
  <si>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</si>
  <si>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</si>
  <si>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</si>
  <si>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</si>
  <si>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</si>
  <si>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</si>
  <si>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</si>
  <si>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</si>
  <si>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</si>
  <si>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</si>
  <si>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</si>
  <si>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</si>
  <si>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</si>
  <si>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</si>
  <si>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</si>
  <si>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</si>
  <si>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</si>
  <si>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</si>
  <si>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</si>
  <si>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</si>
  <si>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</si>
  <si>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</si>
  <si>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</si>
  <si>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</si>
  <si>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</si>
  <si>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</si>
  <si>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</si>
  <si>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</si>
  <si>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</si>
  <si>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</si>
  <si>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</si>
  <si>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</si>
  <si>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</si>
  <si>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</si>
  <si>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</si>
  <si>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</si>
  <si>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</si>
  <si>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</si>
  <si>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</si>
  <si>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</si>
  <si>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</si>
  <si>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</si>
  <si>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</si>
  <si>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</si>
  <si>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</si>
  <si>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</si>
  <si>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</si>
  <si>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</si>
  <si>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</si>
  <si>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</si>
  <si>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</si>
  <si>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</si>
  <si>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</si>
  <si>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</si>
  <si>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</si>
  <si>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</si>
  <si>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</si>
  <si>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</si>
  <si>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</si>
  <si>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</si>
  <si>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</si>
  <si>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</si>
  <si>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</si>
  <si>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</si>
  <si>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</si>
  <si>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</si>
  <si>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</si>
  <si>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</si>
  <si>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</si>
  <si>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</si>
  <si>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</si>
  <si>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</si>
  <si>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</si>
  <si>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</si>
  <si>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</si>
  <si>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</si>
  <si>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</si>
  <si>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</si>
  <si>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</si>
  <si>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</si>
  <si>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</si>
  <si>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</si>
  <si>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</si>
  <si>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</si>
  <si>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</si>
  <si>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</si>
  <si>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</si>
  <si>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</si>
  <si>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</si>
  <si>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</si>
  <si>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</si>
  <si>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</si>
  <si>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</si>
  <si>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</si>
  <si>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</si>
  <si>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</si>
  <si>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</si>
  <si>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</si>
  <si>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</si>
  <si>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</si>
  <si>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</si>
  <si>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</si>
  <si>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</si>
  <si>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</si>
  <si>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</si>
  <si>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</si>
  <si>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</si>
  <si>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</si>
  <si>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</si>
  <si>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</si>
  <si>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</si>
  <si>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</si>
  <si>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</si>
  <si>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</si>
  <si>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</si>
  <si>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</si>
  <si>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</si>
  <si>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</si>
  <si>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</si>
  <si>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</si>
  <si>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</si>
  <si>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</si>
  <si>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</si>
  <si>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</si>
  <si>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</si>
  <si>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</si>
  <si>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</si>
  <si>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</si>
  <si>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</si>
  <si>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</si>
  <si>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</si>
  <si>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</si>
  <si>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</si>
  <si>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</si>
  <si>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</si>
  <si>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</si>
  <si>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</si>
  <si>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</si>
  <si>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</si>
  <si>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</si>
  <si>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</si>
  <si>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</si>
  <si>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</si>
  <si>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</si>
  <si>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</si>
  <si>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</si>
  <si>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</si>
  <si>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</si>
  <si>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</si>
  <si>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</si>
  <si>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</si>
  <si>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</si>
  <si>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</si>
  <si>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</si>
  <si>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</si>
  <si>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</si>
  <si>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</si>
  <si>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</si>
  <si>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</si>
  <si>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</si>
  <si>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</si>
  <si>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</si>
  <si>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</si>
  <si>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</si>
  <si>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</si>
  <si>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</si>
  <si>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</si>
  <si>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</si>
  <si>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</si>
  <si>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</si>
  <si>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</si>
  <si>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</si>
  <si>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</si>
  <si>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</si>
  <si>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</si>
  <si>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</si>
  <si>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</si>
  <si>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</si>
  <si>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</si>
  <si>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</si>
  <si>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</si>
  <si>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</si>
  <si>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</si>
  <si>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</si>
  <si>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</si>
  <si>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</si>
  <si>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</si>
  <si>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</si>
  <si>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</si>
  <si>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</si>
  <si>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</si>
  <si>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</si>
  <si>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</si>
  <si>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</si>
  <si>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</si>
  <si>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</si>
  <si>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</si>
  <si>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</si>
  <si>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</si>
  <si>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</si>
  <si>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</si>
  <si>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</si>
  <si>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</si>
  <si>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</si>
  <si>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</si>
  <si>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</si>
  <si>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</si>
  <si>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</si>
  <si>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</si>
  <si>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</si>
  <si>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</si>
  <si>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</si>
  <si>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</si>
  <si>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</si>
  <si>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</si>
  <si>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</si>
  <si>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</si>
  <si>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</si>
  <si>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</si>
  <si>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</si>
  <si>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</si>
  <si>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</si>
  <si>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</si>
  <si>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</si>
  <si>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</si>
  <si>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</si>
  <si>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</si>
  <si>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</si>
  <si>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</si>
  <si>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</si>
  <si>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</si>
  <si>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</si>
  <si>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</si>
  <si>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</si>
  <si>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</si>
  <si>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</si>
  <si>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</si>
  <si>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</si>
  <si>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</si>
  <si>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</si>
  <si>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</si>
  <si>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</si>
  <si>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</si>
  <si>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</si>
  <si>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</si>
  <si>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</si>
  <si>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</si>
  <si>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</si>
  <si>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</si>
  <si>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</si>
  <si>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</si>
  <si>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</si>
  <si>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</si>
  <si>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</si>
  <si>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</si>
  <si>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</si>
  <si>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</si>
  <si>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</si>
  <si>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</si>
  <si>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</si>
  <si>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</si>
  <si>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</si>
  <si>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</si>
  <si>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</si>
  <si>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</si>
  <si>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</si>
  <si>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</si>
  <si>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</si>
  <si>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</si>
  <si>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</si>
  <si>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</si>
  <si>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</si>
  <si>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</si>
  <si>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</si>
  <si>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</si>
  <si>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</si>
  <si>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</si>
  <si>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</si>
  <si>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</si>
  <si>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</si>
  <si>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</si>
  <si>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</si>
  <si>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</si>
  <si>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</si>
  <si>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</si>
  <si>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</si>
  <si>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</si>
  <si>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</si>
  <si>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</si>
  <si>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</si>
  <si>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</si>
  <si>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</si>
  <si>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</si>
  <si>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</si>
  <si>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</si>
  <si>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</si>
  <si>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</si>
  <si>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</si>
  <si>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</si>
  <si>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</si>
  <si>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</si>
  <si>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</si>
  <si>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</si>
  <si>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</si>
  <si>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</si>
  <si>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</si>
  <si>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</si>
  <si>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</si>
  <si>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</si>
  <si>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</si>
  <si>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</si>
  <si>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</si>
  <si>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</si>
  <si>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</si>
  <si>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</si>
  <si>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</si>
  <si>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</si>
  <si>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</si>
  <si>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</si>
  <si>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</si>
  <si>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</si>
  <si>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</si>
  <si>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</si>
  <si>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</si>
  <si>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</si>
  <si>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</si>
  <si>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</si>
  <si>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</si>
  <si>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</si>
  <si>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</si>
  <si>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</si>
  <si>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</si>
  <si>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</si>
  <si>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</si>
  <si>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</si>
  <si>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</si>
  <si>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</si>
  <si>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</si>
  <si>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</si>
  <si>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</si>
  <si>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</si>
  <si>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</si>
  <si>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</si>
  <si>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</si>
  <si>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</si>
  <si>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</si>
  <si>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</si>
  <si>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</si>
  <si>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</si>
  <si>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</si>
  <si>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</si>
  <si>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</si>
  <si>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</si>
  <si>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</si>
  <si>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</si>
  <si>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</si>
  <si>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</si>
  <si>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</si>
  <si>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</si>
  <si>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</si>
  <si>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</si>
  <si>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</si>
  <si>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</si>
  <si>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</si>
  <si>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</si>
  <si>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</si>
  <si>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</si>
  <si>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</si>
  <si>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</si>
  <si>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</si>
  <si>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</si>
  <si>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</si>
  <si>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</si>
  <si>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</si>
  <si>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</si>
  <si>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</si>
  <si>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</si>
  <si>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</si>
  <si>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</si>
  <si>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</si>
  <si>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</si>
  <si>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</si>
  <si>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</si>
  <si>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</si>
  <si>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</si>
  <si>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</si>
  <si>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</si>
  <si>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</si>
  <si>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</si>
  <si>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</si>
  <si>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</si>
  <si>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</si>
  <si>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</si>
  <si>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</si>
  <si>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</si>
  <si>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</si>
  <si>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</si>
  <si>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</si>
  <si>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</si>
  <si>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</si>
  <si>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</si>
  <si>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</si>
  <si>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</si>
  <si>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</si>
  <si>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</si>
  <si>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</si>
  <si>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</si>
  <si>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</si>
  <si>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</si>
  <si>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</si>
  <si>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</si>
  <si>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</si>
  <si>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</si>
  <si>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</si>
  <si>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</si>
  <si>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</si>
  <si>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</si>
  <si>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</si>
  <si>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</si>
  <si>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</si>
  <si>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</si>
  <si>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</si>
  <si>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</si>
  <si>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</si>
  <si>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</si>
  <si>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</si>
  <si>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</si>
  <si>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</si>
  <si>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</si>
  <si>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</si>
  <si>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</si>
  <si>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</si>
  <si>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</si>
  <si>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</si>
  <si>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</si>
  <si>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</si>
  <si>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</si>
  <si>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</si>
  <si>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</si>
  <si>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</si>
  <si>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</si>
  <si>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</si>
  <si>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</si>
  <si>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</si>
  <si>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</si>
  <si>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</si>
  <si>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</si>
  <si>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</si>
  <si>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</si>
  <si>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</si>
  <si>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</si>
  <si>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</si>
  <si>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</si>
  <si>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</si>
  <si>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</si>
  <si>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</si>
  <si>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</si>
  <si>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</si>
  <si>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</si>
  <si>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</si>
  <si>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</si>
  <si>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</si>
  <si>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</si>
  <si>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</si>
  <si>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</si>
  <si>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</si>
  <si>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</si>
  <si>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</si>
  <si>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</si>
  <si>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</si>
  <si>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</si>
  <si>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</si>
  <si>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</si>
  <si>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</si>
  <si>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</si>
  <si>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</si>
  <si>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</si>
  <si>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</si>
  <si>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</si>
  <si>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</si>
  <si>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</si>
  <si>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</si>
  <si>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</si>
  <si>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</si>
  <si>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</si>
  <si>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</si>
  <si>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</si>
  <si>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</si>
  <si>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</si>
  <si>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</si>
  <si>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</si>
  <si>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</si>
  <si>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</si>
  <si>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</si>
  <si>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</si>
  <si>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</si>
  <si>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</si>
  <si>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</si>
  <si>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</si>
  <si>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</si>
  <si>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</si>
  <si>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</si>
  <si>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</si>
  <si>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</si>
  <si>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</si>
  <si>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</si>
  <si>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</si>
  <si>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</si>
  <si>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</si>
  <si>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</si>
  <si>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</si>
  <si>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</si>
  <si>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</si>
  <si>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</si>
  <si>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</si>
  <si>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</si>
  <si>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</si>
  <si>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</si>
  <si>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</si>
  <si>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</si>
  <si>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</si>
  <si>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</si>
  <si>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</si>
  <si>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</si>
  <si>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</si>
  <si>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</si>
  <si>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</si>
  <si>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</si>
  <si>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</si>
  <si>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</si>
  <si>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</si>
  <si>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</si>
  <si>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</si>
  <si>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</si>
  <si>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</si>
  <si>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</si>
  <si>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</si>
  <si>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</si>
  <si>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</si>
  <si>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</si>
  <si>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</si>
  <si>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</si>
  <si>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</si>
  <si>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</si>
  <si>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</si>
  <si>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</si>
  <si>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</si>
  <si>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</si>
  <si>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</si>
  <si>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</si>
  <si>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</si>
  <si>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</si>
  <si>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</si>
  <si>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</si>
  <si>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</si>
  <si>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</si>
  <si>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</si>
  <si>
    <t>ADRENSE vs ARCONATESE</t>
  </si>
  <si>
    <t>ASTI vs CHIERI</t>
  </si>
  <si>
    <t>BENEVENTO vs CITTADELLA</t>
  </si>
  <si>
    <t>CAGLIARI vs PERUGIA</t>
  </si>
  <si>
    <t>CASTANESE vs VADO</t>
  </si>
  <si>
    <t>CASTELLANZESE vs BORGOSESIA</t>
  </si>
  <si>
    <t>CJARLINS MUZANE vs CALDIERO TERME</t>
  </si>
  <si>
    <t>F. CARATESE vs CITTA DI VARESE</t>
  </si>
  <si>
    <t>LEGNANO vs STRESA</t>
  </si>
  <si>
    <t> PINEROLO vs CASALE</t>
  </si>
  <si>
    <t>QP RANGERS vs BURNLEY</t>
  </si>
  <si>
    <t>SEREGNO vs REAL CALEPINA</t>
  </si>
  <si>
    <t>VARESINA vs SONA</t>
  </si>
  <si>
    <t>VILLAFRANCA vs TORVISCOSA</t>
  </si>
  <si>
    <t> BRESCIA vs PARMA</t>
  </si>
  <si>
    <t>AFC WIMBLEDON vs STEVENAGE</t>
  </si>
  <si>
    <t>BOLTON vs EXETER CITY</t>
  </si>
  <si>
    <t> GELBISON vs MONOPOLI</t>
  </si>
  <si>
    <t>HUDDERSFIELD vs WATFORD</t>
  </si>
  <si>
    <t>MANSFIELD vs GRIMSBY</t>
  </si>
  <si>
    <t>NORTHAMPTON vs CARLISLE UTD</t>
  </si>
  <si>
    <t>TRANMERE vs CRAWLEY TOWN</t>
  </si>
  <si>
    <t>WEST BROM vs ROTHERHAM</t>
  </si>
  <si>
    <t>COSENZA vs ASCOLI</t>
  </si>
  <si>
    <t>PALERMO vs CAGLIARI</t>
  </si>
  <si>
    <t>PARMA vs SPAL</t>
  </si>
  <si>
    <t>A. CERIGNOLA vs JUVE STABIA</t>
  </si>
  <si>
    <t> BAGNOLESE vs FANFULA</t>
  </si>
  <si>
    <t>CASTANESE vs LIGORNA</t>
  </si>
  <si>
    <t>CLODIENSE vs ESTE</t>
  </si>
  <si>
    <t> COVENTRY CITY vs WEST BROM</t>
  </si>
  <si>
    <t> LENTIGIONE vs RAVENNA</t>
  </si>
  <si>
    <t> PINEROLO vs VADO</t>
  </si>
  <si>
    <t>SANREMESE vs STRESA</t>
  </si>
  <si>
    <t>SANT'ANGELO vs REAL FORTE Q.</t>
  </si>
  <si>
    <t>VARESINA vs REAL CALEPINA</t>
  </si>
  <si>
    <t>VILLAFRANCA vs VIRTUS BOLZANO</t>
  </si>
  <si>
    <t>LATINA vs FOGGIA</t>
  </si>
  <si>
    <t> ANNECY vs SAINT-ETIENNE</t>
  </si>
  <si>
    <t>BARI vs GENOA</t>
  </si>
  <si>
    <t>BRESCIA vs PALERMO</t>
  </si>
  <si>
    <t>BURTON ALBION vs LINCOLN CITY</t>
  </si>
  <si>
    <t>CARLISLE UTD vs BRADFORD</t>
  </si>
  <si>
    <t>IPSWICH TOWN vs OXFORD UTD</t>
  </si>
  <si>
    <t>LUTON TOWN vs NORWICH CITY</t>
  </si>
  <si>
    <t>MIDDLESBROUGH vs WIGAN ATHLETIC</t>
  </si>
  <si>
    <t> PAU FC vs PARIS FC</t>
  </si>
  <si>
    <t>PORT VALE vs MORECAMBE</t>
  </si>
  <si>
    <t>ROTHERHAM vs STOKE CITY</t>
  </si>
  <si>
    <t>SHEFFIELD UTD vs COVENTRY CITY</t>
  </si>
  <si>
    <t>SPAL vs PISA</t>
  </si>
  <si>
    <t>SUDTIROL vs MODENA</t>
  </si>
  <si>
    <t>SWINDON TOWN vs WALSALL</t>
  </si>
  <si>
    <t>BOLTON vs DERBY COUNTY</t>
  </si>
  <si>
    <t> BREST vs LYON</t>
  </si>
  <si>
    <t> BARNSLEY vs FLEETWOOD</t>
  </si>
  <si>
    <t>BRADFORD vs HARROGATE</t>
  </si>
  <si>
    <t>CREWE ALEXANDRA vs CARLISLE UTD</t>
  </si>
  <si>
    <t>GRIMSBY vs SALFORD CITY</t>
  </si>
  <si>
    <t>NICE vs LENS</t>
  </si>
  <si>
    <t>NORTHAMPTON vs SWINDON TOWN</t>
  </si>
  <si>
    <t> OXFORD UTD vs CHARLTON</t>
  </si>
  <si>
    <t>PORTSMOUTH vs IPSWICH TOWN</t>
  </si>
  <si>
    <t> REIMS vs RENNES</t>
  </si>
  <si>
    <t>WEST BROM vs PRESTON</t>
  </si>
  <si>
    <t>BIRMINGHAM CITY vs HULL CITY</t>
  </si>
  <si>
    <t> GETAFE vs MALLORCA</t>
  </si>
  <si>
    <t>LINCOLN CITY vs BOLTON</t>
  </si>
  <si>
    <t>NIORT vs PAU FC</t>
  </si>
  <si>
    <t>RODEZ AVEYRON vs DIJON</t>
  </si>
  <si>
    <t> SAINT-ETIENNE vs CAEN</t>
  </si>
  <si>
    <t>AL HILAL vs DAMAK</t>
  </si>
  <si>
    <t>saudi arabia - professional league</t>
  </si>
  <si>
    <t>VILLARREAL vs VALENCIA</t>
  </si>
  <si>
    <t>4--4</t>
  </si>
  <si>
    <t>8.72</t>
  </si>
  <si>
    <t>test</t>
  </si>
  <si>
    <t>over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</si>
  <si>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</si>
  <si>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</si>
  <si>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</si>
  <si>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</si>
  <si>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</si>
  <si>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</si>
  <si>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</si>
  <si>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</si>
  <si>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</si>
  <si>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</si>
  <si>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</si>
  <si>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</si>
  <si>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</si>
  <si>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EXPECTED GOALS</t>
  </si>
  <si>
    <t>EXPECTED GOAL</t>
  </si>
  <si>
    <t>over 1,75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</si>
</sst>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rgb="FFFFFF00"/>
        <bgColor rgb="FFFCF5E8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11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2" fontId="2" fillId="1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8" fillId="20" borderId="4" xfId="0" applyFon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164" fontId="0" fillId="21" borderId="0" xfId="0" applyNumberFormat="1" applyFont="1" applyFill="1" applyAlignment="1">
      <alignment horizontal="center"/>
    </xf>
    <xf numFmtId="0" fontId="0" fillId="21" borderId="0" xfId="0" applyFill="1" applyAlignment="1">
      <alignment horizontal="center"/>
    </xf>
    <xf numFmtId="14" fontId="0" fillId="21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9" tint="0.59999389629810485"/>
        </patternFill>
      </fill>
      <alignment horizontal="center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95"/>
      <tableStyleElement type="secondRowStripe" dxfId="94"/>
    </tableStyle>
    <tableStyle name="Equipes-style 2" pivot="0" count="2">
      <tableStyleElement type="firstRowStripe" dxfId="93"/>
      <tableStyleElement type="secondRowStripe" dxfId="92"/>
    </tableStyle>
    <tableStyle name="Equipes-style 3" pivot="0" count="2">
      <tableStyleElement type="firstRowStripe" dxfId="91"/>
      <tableStyleElement type="secondRowStripe" dxfId="90"/>
    </tableStyle>
    <tableStyle name="Equipes-style 4" pivot="0" count="2">
      <tableStyleElement type="firstRowStripe" dxfId="89"/>
      <tableStyleElement type="secondRowStripe" dxfId="88"/>
    </tableStyle>
    <tableStyle name="Equipes-style 7" pivot="0" count="2">
      <tableStyleElement type="firstRowStripe" dxfId="87"/>
      <tableStyleElement type="secondRowStripe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grafico!$B$1:$B$12</c:f>
              <c:numCache>
                <c:formatCode>0%</c:formatCode>
                <c:ptCount val="12"/>
                <c:pt idx="0">
                  <c:v>0</c:v>
                </c:pt>
                <c:pt idx="1">
                  <c:v>0.25719999999999998</c:v>
                </c:pt>
                <c:pt idx="2">
                  <c:v>0.32</c:v>
                </c:pt>
                <c:pt idx="3">
                  <c:v>0.57679999999999998</c:v>
                </c:pt>
                <c:pt idx="4">
                  <c:v>-5.6800000000000003E-2</c:v>
                </c:pt>
                <c:pt idx="5">
                  <c:v>0</c:v>
                </c:pt>
                <c:pt idx="6">
                  <c:v>0</c:v>
                </c:pt>
                <c:pt idx="7">
                  <c:v>0.23799999999999999</c:v>
                </c:pt>
                <c:pt idx="8">
                  <c:v>-8.3999999999999995E-3</c:v>
                </c:pt>
                <c:pt idx="9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664944"/>
        <c:axId val="116153832"/>
      </c:barChart>
      <c:catAx>
        <c:axId val="2536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53832"/>
        <c:crosses val="autoZero"/>
        <c:auto val="1"/>
        <c:lblAlgn val="ctr"/>
        <c:lblOffset val="100"/>
        <c:noMultiLvlLbl val="0"/>
      </c:catAx>
      <c:valAx>
        <c:axId val="1161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6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27580</c:v>
                </c:pt>
                <c:pt idx="9">
                  <c:v>27580</c:v>
                </c:pt>
                <c:pt idx="10">
                  <c:v>27580</c:v>
                </c:pt>
                <c:pt idx="11">
                  <c:v>28580</c:v>
                </c:pt>
                <c:pt idx="12">
                  <c:v>26580</c:v>
                </c:pt>
                <c:pt idx="13">
                  <c:v>26580</c:v>
                </c:pt>
                <c:pt idx="14">
                  <c:v>26580</c:v>
                </c:pt>
                <c:pt idx="15">
                  <c:v>26580</c:v>
                </c:pt>
                <c:pt idx="16">
                  <c:v>26580</c:v>
                </c:pt>
                <c:pt idx="17">
                  <c:v>26580</c:v>
                </c:pt>
                <c:pt idx="18">
                  <c:v>27000</c:v>
                </c:pt>
                <c:pt idx="19">
                  <c:v>27520</c:v>
                </c:pt>
                <c:pt idx="20">
                  <c:v>27520</c:v>
                </c:pt>
                <c:pt idx="21">
                  <c:v>28470</c:v>
                </c:pt>
                <c:pt idx="22">
                  <c:v>28960</c:v>
                </c:pt>
                <c:pt idx="23">
                  <c:v>28960</c:v>
                </c:pt>
                <c:pt idx="24">
                  <c:v>28960</c:v>
                </c:pt>
                <c:pt idx="25">
                  <c:v>30310</c:v>
                </c:pt>
                <c:pt idx="26">
                  <c:v>31710</c:v>
                </c:pt>
                <c:pt idx="27">
                  <c:v>31710</c:v>
                </c:pt>
                <c:pt idx="28">
                  <c:v>31710</c:v>
                </c:pt>
                <c:pt idx="29">
                  <c:v>31710</c:v>
                </c:pt>
                <c:pt idx="30">
                  <c:v>31710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05720"/>
        <c:axId val="253804544"/>
      </c:scatterChart>
      <c:valAx>
        <c:axId val="25380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804544"/>
        <c:crosses val="autoZero"/>
        <c:crossBetween val="midCat"/>
      </c:valAx>
      <c:valAx>
        <c:axId val="2538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80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marcoInvest!$G$40:$G$70</c:f>
              <c:numCache>
                <c:formatCode>"R$"\ #,##0.00</c:formatCode>
                <c:ptCount val="31"/>
                <c:pt idx="0">
                  <c:v>26850</c:v>
                </c:pt>
                <c:pt idx="1">
                  <c:v>26850</c:v>
                </c:pt>
                <c:pt idx="2">
                  <c:v>27380</c:v>
                </c:pt>
                <c:pt idx="3">
                  <c:v>28380</c:v>
                </c:pt>
                <c:pt idx="4">
                  <c:v>26240</c:v>
                </c:pt>
                <c:pt idx="5">
                  <c:v>26980</c:v>
                </c:pt>
                <c:pt idx="6">
                  <c:v>26980</c:v>
                </c:pt>
                <c:pt idx="7">
                  <c:v>27980</c:v>
                </c:pt>
                <c:pt idx="8">
                  <c:v>27980</c:v>
                </c:pt>
                <c:pt idx="9">
                  <c:v>27980</c:v>
                </c:pt>
                <c:pt idx="10">
                  <c:v>28940</c:v>
                </c:pt>
                <c:pt idx="11">
                  <c:v>27940</c:v>
                </c:pt>
                <c:pt idx="12">
                  <c:v>29860</c:v>
                </c:pt>
                <c:pt idx="13">
                  <c:v>30640</c:v>
                </c:pt>
                <c:pt idx="14">
                  <c:v>31430</c:v>
                </c:pt>
                <c:pt idx="15">
                  <c:v>31430</c:v>
                </c:pt>
                <c:pt idx="16">
                  <c:v>31430</c:v>
                </c:pt>
                <c:pt idx="17">
                  <c:v>31430</c:v>
                </c:pt>
                <c:pt idx="18">
                  <c:v>30240</c:v>
                </c:pt>
                <c:pt idx="19">
                  <c:v>31020</c:v>
                </c:pt>
                <c:pt idx="20">
                  <c:v>31020</c:v>
                </c:pt>
                <c:pt idx="21">
                  <c:v>31020</c:v>
                </c:pt>
                <c:pt idx="22">
                  <c:v>31020</c:v>
                </c:pt>
                <c:pt idx="23">
                  <c:v>31020</c:v>
                </c:pt>
                <c:pt idx="24">
                  <c:v>31020</c:v>
                </c:pt>
                <c:pt idx="25">
                  <c:v>33000</c:v>
                </c:pt>
                <c:pt idx="26">
                  <c:v>33000</c:v>
                </c:pt>
                <c:pt idx="27">
                  <c:v>33000</c:v>
                </c:pt>
                <c:pt idx="28">
                  <c:v>33000</c:v>
                </c:pt>
                <c:pt idx="29">
                  <c:v>33000</c:v>
                </c:pt>
                <c:pt idx="30">
                  <c:v>33000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05328"/>
        <c:axId val="253804936"/>
      </c:scatterChart>
      <c:valAx>
        <c:axId val="2538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804936"/>
        <c:crosses val="autoZero"/>
        <c:crossBetween val="midCat"/>
      </c:valAx>
      <c:valAx>
        <c:axId val="2538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8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33337</xdr:rowOff>
    </xdr:from>
    <xdr:to>
      <xdr:col>9</xdr:col>
      <xdr:colOff>352425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52</xdr:row>
      <xdr:rowOff>104775</xdr:rowOff>
    </xdr:from>
    <xdr:to>
      <xdr:col>4</xdr:col>
      <xdr:colOff>142875</xdr:colOff>
      <xdr:row>84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18:I18" headerRowCount="0" headerRowDxfId="81" dataDxfId="80" totalsRowDxfId="79">
  <tableColumns count="4">
    <tableColumn id="1" name="Column1" dataDxfId="78">
      <calculatedColumnFormula>COUNTIF(K$2:K$277,G18)</calculatedColumnFormula>
    </tableColumn>
    <tableColumn id="2" name="Column2" dataDxfId="77"/>
    <tableColumn id="3" name="Column3" dataDxfId="76">
      <calculatedColumnFormula>SUMIFS(I$2:I14,K$2:K14,G18)</calculatedColumnFormula>
    </tableColumn>
    <tableColumn id="4" name="Column4" dataDxfId="75">
      <calculatedColumnFormula>H18/D$12*100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9:I19" headerRowCount="0" headerRowDxfId="74" dataDxfId="73" totalsRowDxfId="72">
  <tableColumns count="4">
    <tableColumn id="1" name="Column1" dataDxfId="71">
      <calculatedColumnFormula>COUNTIF(K$2:K$277,G19)</calculatedColumnFormula>
    </tableColumn>
    <tableColumn id="2" name="Column2" dataDxfId="70"/>
    <tableColumn id="3" name="Column3" dataDxfId="69">
      <calculatedColumnFormula>SUMIFS(I$2:I15,K$2:K15,G19)</calculatedColumnFormula>
    </tableColumn>
    <tableColumn id="4" name="Column4" dataDxfId="68">
      <calculatedColumnFormula>H19/D$12*100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0:I21" headerRowCount="0" headerRowDxfId="67" dataDxfId="66" totalsRowDxfId="65">
  <tableColumns count="4">
    <tableColumn id="1" name="Column1" dataDxfId="64">
      <calculatedColumnFormula>COUNTIF(K$2:K$277,G20)</calculatedColumnFormula>
    </tableColumn>
    <tableColumn id="2" name="Column2" dataDxfId="63"/>
    <tableColumn id="3" name="Column3" dataDxfId="62">
      <calculatedColumnFormula>SUMIFS(I$2:I16,K$2:K16,G20)</calculatedColumnFormula>
    </tableColumn>
    <tableColumn id="4" name="Column4" dataDxfId="61">
      <calculatedColumnFormula>H20/D$12*100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2:I22" headerRowCount="0" headerRowDxfId="60" dataDxfId="59" totalsRowDxfId="58">
  <tableColumns count="4">
    <tableColumn id="1" name="Column1" dataDxfId="57">
      <calculatedColumnFormula>COUNTIF(K$2:K$277,G22)</calculatedColumnFormula>
    </tableColumn>
    <tableColumn id="2" name="Column2" dataDxfId="56"/>
    <tableColumn id="3" name="Column3" dataDxfId="55">
      <calculatedColumnFormula>SUMIFS(I$2:I18,K$2:K18,G22)</calculatedColumnFormula>
    </tableColumn>
    <tableColumn id="4" name="Column4" dataDxfId="54">
      <calculatedColumnFormula>H22/D$12*100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23:I23" headerRowCount="0" headerRowDxfId="53" dataDxfId="52" totalsRowDxfId="51">
  <tableColumns count="4">
    <tableColumn id="1" name="Column1" dataDxfId="50">
      <calculatedColumnFormula>COUNTIF(K$2:K$277,G23)</calculatedColumnFormula>
    </tableColumn>
    <tableColumn id="2" name="Column2" dataDxfId="49"/>
    <tableColumn id="3" name="Column3" dataDxfId="48">
      <calculatedColumnFormula>SUMIFS(I$2:I19,K$2:K19,G23)</calculatedColumnFormula>
    </tableColumn>
    <tableColumn id="4" name="Column4" dataDxfId="47">
      <calculatedColumnFormula>H23/D$12*100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8" sqref="E8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0.425781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ht="15.75" thickBot="1" x14ac:dyDescent="0.3">
      <c r="I2" s="59"/>
    </row>
    <row r="3" spans="1:11" ht="19.5" thickTop="1" thickBot="1" x14ac:dyDescent="0.3">
      <c r="B3" s="4" t="s">
        <v>35</v>
      </c>
      <c r="D3" s="26">
        <f>COUNT(C2:C327)</f>
        <v>0</v>
      </c>
      <c r="E3" s="38"/>
      <c r="F3" s="62" t="s">
        <v>1013</v>
      </c>
      <c r="G3" s="72"/>
      <c r="H3" s="73"/>
    </row>
    <row r="4" spans="1:11" ht="16.5" thickTop="1" thickBot="1" x14ac:dyDescent="0.3">
      <c r="B4" s="4" t="s">
        <v>36</v>
      </c>
      <c r="D4" s="11">
        <v>92</v>
      </c>
      <c r="E4" s="38"/>
      <c r="F4" s="63" t="s">
        <v>1014</v>
      </c>
      <c r="G4" s="63" t="s">
        <v>12</v>
      </c>
      <c r="H4" s="64" t="s">
        <v>1015</v>
      </c>
      <c r="I4" s="65" t="s">
        <v>1016</v>
      </c>
    </row>
    <row r="5" spans="1:11" ht="16.5" thickTop="1" thickBot="1" x14ac:dyDescent="0.3">
      <c r="B5" s="4" t="s">
        <v>37</v>
      </c>
      <c r="D5" s="13">
        <f>D3-D4</f>
        <v>-92</v>
      </c>
      <c r="E5" s="38"/>
      <c r="F5" s="90">
        <f t="shared" ref="F5:F28" si="0">COUNTIF(K$2:K$277,G5)</f>
        <v>0</v>
      </c>
      <c r="G5" s="67" t="s">
        <v>60</v>
      </c>
      <c r="H5" s="68" t="e">
        <f>SUMIFS(#REF!,#REF!,G5)</f>
        <v>#REF!</v>
      </c>
      <c r="I5" s="65" t="e">
        <f t="shared" ref="I5:I28" si="1">H5/D$12*100</f>
        <v>#REF!</v>
      </c>
    </row>
    <row r="6" spans="1:11" ht="16.5" thickTop="1" thickBot="1" x14ac:dyDescent="0.3">
      <c r="B6" s="4" t="s">
        <v>38</v>
      </c>
      <c r="D6" s="4" t="e">
        <f>D5/D3*100</f>
        <v>#DIV/0!</v>
      </c>
      <c r="E6" s="38"/>
      <c r="F6" s="90">
        <f t="shared" si="0"/>
        <v>0</v>
      </c>
      <c r="G6" s="66" t="s">
        <v>58</v>
      </c>
      <c r="H6" s="68">
        <f>SUMIFS(I$2:I2,K$2:K2,G6)</f>
        <v>0</v>
      </c>
      <c r="I6" s="65">
        <f t="shared" si="1"/>
        <v>0</v>
      </c>
    </row>
    <row r="7" spans="1:11" ht="16.5" thickTop="1" thickBot="1" x14ac:dyDescent="0.3">
      <c r="B7" s="4" t="s">
        <v>39</v>
      </c>
      <c r="D7" s="4" t="e">
        <f>1/D8*100</f>
        <v>#DIV/0!</v>
      </c>
      <c r="E7" s="38"/>
      <c r="F7" s="90">
        <f t="shared" si="0"/>
        <v>0</v>
      </c>
      <c r="G7" s="96" t="s">
        <v>98</v>
      </c>
      <c r="H7" s="68">
        <f>SUMIFS(I$2:I3,K$2:K3,G7)</f>
        <v>0</v>
      </c>
      <c r="I7" s="65">
        <f t="shared" si="1"/>
        <v>0</v>
      </c>
    </row>
    <row r="8" spans="1:11" ht="16.5" thickTop="1" thickBot="1" x14ac:dyDescent="0.3">
      <c r="B8" s="4" t="s">
        <v>40</v>
      </c>
      <c r="D8" s="4" t="e">
        <f>SUM(C2:C327)/D3</f>
        <v>#DIV/0!</v>
      </c>
      <c r="E8" s="38"/>
      <c r="F8" s="90">
        <f t="shared" si="0"/>
        <v>0</v>
      </c>
      <c r="G8" s="66" t="s">
        <v>52</v>
      </c>
      <c r="H8" s="68">
        <f>SUMIFS(I$2:I4,K$2:K4,G8)</f>
        <v>0</v>
      </c>
      <c r="I8" s="65">
        <f t="shared" si="1"/>
        <v>0</v>
      </c>
    </row>
    <row r="9" spans="1:11" ht="16.5" thickTop="1" thickBot="1" x14ac:dyDescent="0.3">
      <c r="B9" s="4" t="s">
        <v>41</v>
      </c>
      <c r="D9" s="13" t="e">
        <f>D6-D7</f>
        <v>#DIV/0!</v>
      </c>
      <c r="E9" s="38"/>
      <c r="F9" s="90">
        <f t="shared" si="0"/>
        <v>0</v>
      </c>
      <c r="G9" s="37" t="s">
        <v>56</v>
      </c>
      <c r="H9" s="68">
        <f>SUMIFS(I$2:I5,K$2:K5,G9)</f>
        <v>0</v>
      </c>
      <c r="I9" s="65">
        <f t="shared" si="1"/>
        <v>0</v>
      </c>
    </row>
    <row r="10" spans="1:11" ht="16.5" thickTop="1" thickBot="1" x14ac:dyDescent="0.3">
      <c r="B10" s="4" t="s">
        <v>42</v>
      </c>
      <c r="D10" s="13" t="e">
        <f>D17/1</f>
        <v>#REF!</v>
      </c>
      <c r="E10" s="38"/>
      <c r="F10" s="90">
        <f t="shared" si="0"/>
        <v>0</v>
      </c>
      <c r="G10" s="96" t="s">
        <v>595</v>
      </c>
      <c r="H10" s="68">
        <f>SUMIFS(I$2:I6,K$2:K6,G10)</f>
        <v>0</v>
      </c>
      <c r="I10" s="65">
        <f t="shared" si="1"/>
        <v>0</v>
      </c>
    </row>
    <row r="11" spans="1:11" ht="16.5" thickTop="1" thickBot="1" x14ac:dyDescent="0.3">
      <c r="D11" s="13"/>
      <c r="E11" s="38"/>
      <c r="F11" s="90">
        <f t="shared" si="0"/>
        <v>0</v>
      </c>
      <c r="G11" s="66" t="s">
        <v>66</v>
      </c>
      <c r="H11" s="68">
        <f>SUMIFS(I$2:I7,K$2:K7,G11)</f>
        <v>0</v>
      </c>
      <c r="I11" s="65">
        <f t="shared" si="1"/>
        <v>0</v>
      </c>
    </row>
    <row r="12" spans="1:11" ht="20.25" thickTop="1" thickBot="1" x14ac:dyDescent="0.35">
      <c r="B12" s="4" t="s">
        <v>1017</v>
      </c>
      <c r="D12" s="16">
        <v>100000</v>
      </c>
      <c r="E12" s="38"/>
      <c r="F12" s="90">
        <f t="shared" si="0"/>
        <v>0</v>
      </c>
      <c r="G12" s="66" t="s">
        <v>702</v>
      </c>
      <c r="H12" s="68">
        <f>SUMIFS(I$2:I8,K$2:K8,G12)</f>
        <v>0</v>
      </c>
      <c r="I12" s="65">
        <f t="shared" si="1"/>
        <v>0</v>
      </c>
    </row>
    <row r="13" spans="1:11" ht="16.5" thickTop="1" thickBot="1" x14ac:dyDescent="0.3">
      <c r="B13" s="4" t="s">
        <v>45</v>
      </c>
      <c r="D13" s="10">
        <f>D12/100</f>
        <v>1000</v>
      </c>
      <c r="E13" s="38"/>
      <c r="F13" s="90">
        <f t="shared" si="0"/>
        <v>0</v>
      </c>
      <c r="G13" s="66" t="s">
        <v>119</v>
      </c>
      <c r="H13" s="68">
        <f>SUMIFS(I$2:I9,K$2:K9,G13)</f>
        <v>0</v>
      </c>
      <c r="I13" s="65">
        <f t="shared" si="1"/>
        <v>0</v>
      </c>
    </row>
    <row r="14" spans="1:11" ht="16.5" thickTop="1" thickBot="1" x14ac:dyDescent="0.3">
      <c r="B14" s="4" t="s">
        <v>1018</v>
      </c>
      <c r="D14" s="10">
        <f>D13*4</f>
        <v>4000</v>
      </c>
      <c r="E14" s="38"/>
      <c r="F14" s="90">
        <f t="shared" si="0"/>
        <v>0</v>
      </c>
      <c r="G14" s="66" t="s">
        <v>222</v>
      </c>
      <c r="H14" s="68">
        <f>SUMIFS(I$2:I10,K$2:K10,G14)</f>
        <v>0</v>
      </c>
      <c r="I14" s="65">
        <f t="shared" si="1"/>
        <v>0</v>
      </c>
    </row>
    <row r="15" spans="1:11" ht="16.5" thickTop="1" thickBot="1" x14ac:dyDescent="0.3">
      <c r="B15" s="4" t="s">
        <v>1019</v>
      </c>
      <c r="D15" s="69">
        <f>D13*4</f>
        <v>4000</v>
      </c>
      <c r="E15" s="38"/>
      <c r="F15" s="90">
        <f t="shared" si="0"/>
        <v>0</v>
      </c>
      <c r="G15" s="67" t="s">
        <v>235</v>
      </c>
      <c r="H15" s="68">
        <f>SUMIFS(I$2:I11,K$2:K11,G15)</f>
        <v>0</v>
      </c>
      <c r="I15" s="65">
        <f t="shared" si="1"/>
        <v>0</v>
      </c>
    </row>
    <row r="16" spans="1:11" ht="16.5" thickTop="1" thickBot="1" x14ac:dyDescent="0.3">
      <c r="B16" s="4" t="s">
        <v>46</v>
      </c>
      <c r="D16" s="10" t="e">
        <f>SUM(#REF!)</f>
        <v>#REF!</v>
      </c>
      <c r="E16" s="38"/>
      <c r="F16" s="90">
        <f t="shared" si="0"/>
        <v>0</v>
      </c>
      <c r="G16" s="4" t="s">
        <v>1160</v>
      </c>
      <c r="H16" s="68">
        <f>SUMIFS(I$2:I12,K$2:K12,G16)</f>
        <v>0</v>
      </c>
      <c r="I16" s="65">
        <f t="shared" si="1"/>
        <v>0</v>
      </c>
    </row>
    <row r="17" spans="2:9" ht="16.5" thickTop="1" thickBot="1" x14ac:dyDescent="0.3">
      <c r="B17" s="71" t="s">
        <v>47</v>
      </c>
      <c r="D17" s="4" t="e">
        <f>D16/D12*100</f>
        <v>#REF!</v>
      </c>
      <c r="E17" s="38"/>
      <c r="F17" s="90">
        <f t="shared" si="0"/>
        <v>0</v>
      </c>
      <c r="G17" s="66" t="s">
        <v>1113</v>
      </c>
      <c r="H17" s="68">
        <f>SUMIFS(I$2:I13,K$2:K13,G17)</f>
        <v>0</v>
      </c>
      <c r="I17" s="65">
        <f t="shared" si="1"/>
        <v>0</v>
      </c>
    </row>
    <row r="18" spans="2:9" ht="16.5" thickTop="1" thickBot="1" x14ac:dyDescent="0.3">
      <c r="D18" s="10" t="e">
        <f>D17/11</f>
        <v>#REF!</v>
      </c>
      <c r="E18" s="38"/>
      <c r="F18" s="90">
        <f t="shared" si="0"/>
        <v>0</v>
      </c>
      <c r="G18" s="70" t="s">
        <v>54</v>
      </c>
      <c r="H18" s="68">
        <f>SUMIFS(I$2:I14,K$2:K14,G18)</f>
        <v>0</v>
      </c>
      <c r="I18" s="65">
        <f t="shared" si="1"/>
        <v>0</v>
      </c>
    </row>
    <row r="19" spans="2:9" ht="16.5" thickTop="1" thickBot="1" x14ac:dyDescent="0.3">
      <c r="D19" s="10"/>
      <c r="E19" s="38"/>
      <c r="F19" s="90">
        <f t="shared" si="0"/>
        <v>0</v>
      </c>
      <c r="G19" s="75"/>
      <c r="H19" s="68">
        <f>SUMIFS(I$2:I15,K$2:K15,G19)</f>
        <v>0</v>
      </c>
      <c r="I19" s="65">
        <f t="shared" si="1"/>
        <v>0</v>
      </c>
    </row>
    <row r="20" spans="2:9" ht="16.5" thickTop="1" thickBot="1" x14ac:dyDescent="0.3">
      <c r="F20" s="90">
        <f t="shared" si="0"/>
        <v>0</v>
      </c>
      <c r="G20" s="89" t="s">
        <v>1162</v>
      </c>
      <c r="H20" s="68">
        <f>SUMIFS(I$2:I16,K$2:K16,G20)</f>
        <v>0</v>
      </c>
      <c r="I20" s="65">
        <f t="shared" si="1"/>
        <v>0</v>
      </c>
    </row>
    <row r="21" spans="2:9" ht="16.5" thickTop="1" thickBot="1" x14ac:dyDescent="0.3">
      <c r="F21" s="90">
        <f t="shared" si="0"/>
        <v>0</v>
      </c>
      <c r="G21" s="70" t="s">
        <v>671</v>
      </c>
      <c r="H21" s="68">
        <f>SUMIFS(I$2:I17,K$2:K17,G21)</f>
        <v>0</v>
      </c>
      <c r="I21" s="65">
        <f t="shared" si="1"/>
        <v>0</v>
      </c>
    </row>
    <row r="22" spans="2:9" ht="16.5" thickTop="1" thickBot="1" x14ac:dyDescent="0.3">
      <c r="F22" s="90">
        <f t="shared" si="0"/>
        <v>0</v>
      </c>
      <c r="G22" s="75" t="s">
        <v>650</v>
      </c>
      <c r="H22" s="68">
        <f>SUMIFS(I$2:I18,K$2:K18,G22)</f>
        <v>0</v>
      </c>
      <c r="I22" s="65">
        <f t="shared" si="1"/>
        <v>0</v>
      </c>
    </row>
    <row r="23" spans="2:9" ht="16.5" thickTop="1" thickBot="1" x14ac:dyDescent="0.3">
      <c r="F23" s="90">
        <f t="shared" si="0"/>
        <v>0</v>
      </c>
      <c r="G23" s="95" t="s">
        <v>17</v>
      </c>
      <c r="H23" s="68">
        <f>SUMIFS(I$2:I19,K$2:K19,G23)</f>
        <v>0</v>
      </c>
      <c r="I23" s="65">
        <f t="shared" si="1"/>
        <v>0</v>
      </c>
    </row>
    <row r="24" spans="2:9" ht="16.5" thickTop="1" thickBot="1" x14ac:dyDescent="0.3">
      <c r="F24" s="90">
        <f t="shared" si="0"/>
        <v>0</v>
      </c>
      <c r="G24" s="37" t="s">
        <v>16</v>
      </c>
      <c r="H24" s="68">
        <f>SUMIFS(I$2:I20,K$2:K20,G24)</f>
        <v>0</v>
      </c>
      <c r="I24" s="65">
        <f t="shared" si="1"/>
        <v>0</v>
      </c>
    </row>
    <row r="25" spans="2:9" ht="16.5" thickTop="1" thickBot="1" x14ac:dyDescent="0.3">
      <c r="F25" s="90">
        <f t="shared" si="0"/>
        <v>0</v>
      </c>
      <c r="G25" s="79" t="s">
        <v>555</v>
      </c>
      <c r="H25" s="68">
        <f>SUMIFS(I$2:I21,K$2:K21,G25)</f>
        <v>0</v>
      </c>
      <c r="I25" s="65">
        <f t="shared" si="1"/>
        <v>0</v>
      </c>
    </row>
    <row r="26" spans="2:9" ht="16.5" thickTop="1" thickBot="1" x14ac:dyDescent="0.3">
      <c r="F26" s="90">
        <f t="shared" si="0"/>
        <v>0</v>
      </c>
      <c r="G26" s="66" t="s">
        <v>89</v>
      </c>
      <c r="H26" s="68">
        <f>SUMIFS(I$2:I22,K$2:K22,G26)</f>
        <v>0</v>
      </c>
      <c r="I26" s="65">
        <f t="shared" si="1"/>
        <v>0</v>
      </c>
    </row>
    <row r="27" spans="2:9" ht="16.5" thickTop="1" thickBot="1" x14ac:dyDescent="0.3">
      <c r="F27" s="90">
        <f t="shared" si="0"/>
        <v>0</v>
      </c>
      <c r="G27" s="66" t="s">
        <v>542</v>
      </c>
      <c r="H27" s="68">
        <f>SUMIFS(I$2:I23,K$2:K23,G27)</f>
        <v>0</v>
      </c>
      <c r="I27" s="65">
        <f t="shared" si="1"/>
        <v>0</v>
      </c>
    </row>
    <row r="28" spans="2:9" ht="16.5" thickTop="1" thickBot="1" x14ac:dyDescent="0.3">
      <c r="F28" s="90">
        <f t="shared" si="0"/>
        <v>0</v>
      </c>
      <c r="H28" s="68">
        <f>SUMIFS(I$2:I24,K$2:K24,G28)</f>
        <v>0</v>
      </c>
      <c r="I28" s="65">
        <f t="shared" si="1"/>
        <v>0</v>
      </c>
    </row>
    <row r="29" spans="2:9" ht="15.75" thickTop="1" x14ac:dyDescent="0.25">
      <c r="F29" s="4">
        <f>SUM(F5:F28)</f>
        <v>0</v>
      </c>
    </row>
  </sheetData>
  <conditionalFormatting sqref="H5:H28">
    <cfRule type="cellIs" dxfId="85" priority="73" operator="greaterThan">
      <formula>0</formula>
    </cfRule>
    <cfRule type="cellIs" dxfId="84" priority="74" operator="lessThan">
      <formula>0</formula>
    </cfRule>
  </conditionalFormatting>
  <conditionalFormatting sqref="I2">
    <cfRule type="cellIs" dxfId="83" priority="71" operator="lessThan">
      <formula>0</formula>
    </cfRule>
    <cfRule type="cellIs" dxfId="82" priority="72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C9" sqref="C9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style="4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2">
        <v>44682</v>
      </c>
      <c r="B2" s="3" t="s">
        <v>541</v>
      </c>
      <c r="C2" s="51">
        <v>1.78</v>
      </c>
      <c r="D2" s="51"/>
      <c r="E2" s="55" t="s">
        <v>33</v>
      </c>
      <c r="F2" s="10">
        <v>0</v>
      </c>
      <c r="G2" s="10">
        <f t="shared" ref="G2:G14" si="0">F2-D$44</f>
        <v>-1000</v>
      </c>
      <c r="H2" s="51" t="s">
        <v>20</v>
      </c>
      <c r="I2" s="3" t="s">
        <v>52</v>
      </c>
    </row>
    <row r="3" spans="1:9" ht="15.75" x14ac:dyDescent="0.25">
      <c r="A3" s="6">
        <v>44682</v>
      </c>
      <c r="B3" t="s">
        <v>547</v>
      </c>
      <c r="C3" s="51">
        <v>1.63</v>
      </c>
      <c r="D3" s="51"/>
      <c r="E3" s="53" t="s">
        <v>33</v>
      </c>
      <c r="F3" s="10">
        <f>C3*D$44</f>
        <v>1630</v>
      </c>
      <c r="G3" s="10">
        <f t="shared" si="0"/>
        <v>630</v>
      </c>
      <c r="H3" s="4" t="s">
        <v>27</v>
      </c>
      <c r="I3" s="4" t="s">
        <v>50</v>
      </c>
    </row>
    <row r="4" spans="1:9" ht="15.75" x14ac:dyDescent="0.25">
      <c r="A4" s="6">
        <v>44683</v>
      </c>
      <c r="B4" t="s">
        <v>549</v>
      </c>
      <c r="C4" s="93">
        <v>1.75</v>
      </c>
      <c r="E4" s="53" t="s">
        <v>33</v>
      </c>
      <c r="F4" s="10">
        <f>C4*D$44</f>
        <v>1750</v>
      </c>
      <c r="G4" s="10">
        <f t="shared" si="0"/>
        <v>750</v>
      </c>
      <c r="H4" s="4" t="s">
        <v>764</v>
      </c>
      <c r="I4" s="4" t="s">
        <v>60</v>
      </c>
    </row>
    <row r="5" spans="1:9" ht="15.75" x14ac:dyDescent="0.25">
      <c r="A5" s="6">
        <v>44683</v>
      </c>
      <c r="B5" t="s">
        <v>551</v>
      </c>
      <c r="C5" s="51">
        <v>1.96</v>
      </c>
      <c r="E5" s="53" t="s">
        <v>33</v>
      </c>
      <c r="F5" s="10">
        <f>C5*D$44</f>
        <v>1960</v>
      </c>
      <c r="G5" s="10">
        <f t="shared" si="0"/>
        <v>960</v>
      </c>
      <c r="H5" s="4" t="s">
        <v>312</v>
      </c>
      <c r="I5" s="4" t="s">
        <v>58</v>
      </c>
    </row>
    <row r="6" spans="1:9" ht="15.75" x14ac:dyDescent="0.25">
      <c r="A6" s="6">
        <v>44687</v>
      </c>
      <c r="B6" t="s">
        <v>562</v>
      </c>
      <c r="C6" s="93">
        <v>1.59</v>
      </c>
      <c r="E6" s="57" t="s">
        <v>33</v>
      </c>
      <c r="F6" s="10">
        <f>C6*D$44</f>
        <v>1590</v>
      </c>
      <c r="G6" s="10">
        <f t="shared" si="0"/>
        <v>590</v>
      </c>
      <c r="H6" s="4" t="s">
        <v>315</v>
      </c>
      <c r="I6" s="38" t="s">
        <v>102</v>
      </c>
    </row>
    <row r="7" spans="1:9" ht="15.75" x14ac:dyDescent="0.25">
      <c r="A7" s="6">
        <v>44687</v>
      </c>
      <c r="B7" t="s">
        <v>565</v>
      </c>
      <c r="C7" s="93">
        <v>1.76</v>
      </c>
      <c r="E7" s="56" t="s">
        <v>33</v>
      </c>
      <c r="F7" s="10">
        <v>0</v>
      </c>
      <c r="G7" s="10">
        <f t="shared" si="0"/>
        <v>-1000</v>
      </c>
      <c r="H7" s="4" t="s">
        <v>28</v>
      </c>
      <c r="I7" s="38" t="s">
        <v>119</v>
      </c>
    </row>
    <row r="8" spans="1:9" ht="15.75" x14ac:dyDescent="0.25">
      <c r="A8" s="6">
        <v>44687</v>
      </c>
      <c r="B8" t="s">
        <v>566</v>
      </c>
      <c r="C8" s="51">
        <v>1.85</v>
      </c>
      <c r="E8" s="57" t="s">
        <v>33</v>
      </c>
      <c r="F8" s="10">
        <f>C8*D$44</f>
        <v>1850</v>
      </c>
      <c r="G8" s="10">
        <f t="shared" si="0"/>
        <v>850</v>
      </c>
      <c r="H8" s="4" t="s">
        <v>19</v>
      </c>
      <c r="I8" s="4" t="s">
        <v>50</v>
      </c>
    </row>
    <row r="9" spans="1:9" x14ac:dyDescent="0.25">
      <c r="A9" s="6">
        <v>44688</v>
      </c>
      <c r="B9" t="s">
        <v>567</v>
      </c>
      <c r="C9" s="4">
        <v>1.96</v>
      </c>
      <c r="E9" s="57" t="s">
        <v>33</v>
      </c>
      <c r="F9" s="10">
        <f>C9*D$44</f>
        <v>1960</v>
      </c>
      <c r="G9" s="10">
        <f t="shared" si="0"/>
        <v>960</v>
      </c>
      <c r="H9" s="4" t="s">
        <v>19</v>
      </c>
      <c r="I9" s="4" t="s">
        <v>98</v>
      </c>
    </row>
    <row r="10" spans="1:9" x14ac:dyDescent="0.25">
      <c r="A10" s="6">
        <v>44688</v>
      </c>
      <c r="B10" t="s">
        <v>569</v>
      </c>
      <c r="C10" s="4">
        <v>1.93</v>
      </c>
      <c r="E10" s="57" t="s">
        <v>33</v>
      </c>
      <c r="F10" s="10">
        <f>C10*D$44</f>
        <v>1930</v>
      </c>
      <c r="G10" s="10">
        <f t="shared" si="0"/>
        <v>930</v>
      </c>
      <c r="H10" s="4" t="s">
        <v>311</v>
      </c>
      <c r="I10" s="4" t="s">
        <v>58</v>
      </c>
    </row>
    <row r="11" spans="1:9" x14ac:dyDescent="0.25">
      <c r="A11" s="6">
        <v>44688</v>
      </c>
      <c r="B11" t="s">
        <v>570</v>
      </c>
      <c r="C11" s="37">
        <v>1.7</v>
      </c>
      <c r="E11" s="57" t="s">
        <v>33</v>
      </c>
      <c r="F11" s="10">
        <f>C11*D$44</f>
        <v>1700</v>
      </c>
      <c r="G11" s="10">
        <f t="shared" si="0"/>
        <v>700</v>
      </c>
      <c r="H11" s="4" t="s">
        <v>19</v>
      </c>
      <c r="I11" s="4" t="s">
        <v>60</v>
      </c>
    </row>
    <row r="12" spans="1:9" x14ac:dyDescent="0.25">
      <c r="A12" s="6">
        <v>44688</v>
      </c>
      <c r="B12" t="s">
        <v>571</v>
      </c>
      <c r="C12" s="37">
        <v>1.5</v>
      </c>
      <c r="E12" s="56" t="s">
        <v>33</v>
      </c>
      <c r="F12" s="10">
        <v>0</v>
      </c>
      <c r="G12" s="10">
        <f t="shared" si="0"/>
        <v>-1000</v>
      </c>
      <c r="H12" s="4" t="s">
        <v>20</v>
      </c>
      <c r="I12" s="4" t="s">
        <v>92</v>
      </c>
    </row>
    <row r="13" spans="1:9" x14ac:dyDescent="0.25">
      <c r="A13" s="6">
        <v>44688</v>
      </c>
      <c r="B13" t="s">
        <v>572</v>
      </c>
      <c r="C13" s="4">
        <v>1.85</v>
      </c>
      <c r="E13" s="56" t="s">
        <v>33</v>
      </c>
      <c r="F13" s="10">
        <v>0</v>
      </c>
      <c r="G13" s="10">
        <f t="shared" si="0"/>
        <v>-1000</v>
      </c>
      <c r="H13" s="4" t="s">
        <v>20</v>
      </c>
      <c r="I13" s="4" t="s">
        <v>50</v>
      </c>
    </row>
    <row r="14" spans="1:9" x14ac:dyDescent="0.25">
      <c r="A14" s="6">
        <v>44688</v>
      </c>
      <c r="B14" t="s">
        <v>576</v>
      </c>
      <c r="C14" s="4">
        <v>1.79</v>
      </c>
      <c r="E14" s="57" t="s">
        <v>33</v>
      </c>
      <c r="F14" s="10">
        <f>C14*D$44</f>
        <v>1790</v>
      </c>
      <c r="G14" s="10">
        <f t="shared" si="0"/>
        <v>790</v>
      </c>
      <c r="H14" s="4" t="s">
        <v>766</v>
      </c>
      <c r="I14" s="4" t="s">
        <v>58</v>
      </c>
    </row>
    <row r="15" spans="1:9" x14ac:dyDescent="0.25">
      <c r="A15" s="6">
        <v>44688</v>
      </c>
      <c r="B15" t="s">
        <v>577</v>
      </c>
      <c r="C15" s="37">
        <v>1.76</v>
      </c>
      <c r="E15" s="56" t="s">
        <v>33</v>
      </c>
      <c r="F15" s="10">
        <v>0</v>
      </c>
      <c r="G15" s="10">
        <f>(F15-D$44)</f>
        <v>-1000</v>
      </c>
      <c r="H15" s="4" t="s">
        <v>21</v>
      </c>
      <c r="I15" s="4" t="s">
        <v>60</v>
      </c>
    </row>
    <row r="16" spans="1:9" x14ac:dyDescent="0.25">
      <c r="A16" s="6">
        <v>44688</v>
      </c>
      <c r="B16" t="s">
        <v>578</v>
      </c>
      <c r="C16" s="37">
        <v>1.47</v>
      </c>
      <c r="E16" s="56" t="s">
        <v>33</v>
      </c>
      <c r="F16" s="10">
        <v>0</v>
      </c>
      <c r="G16" s="10">
        <f t="shared" ref="G16:G21" si="1">F16-D$44</f>
        <v>-1000</v>
      </c>
      <c r="H16" s="4" t="s">
        <v>28</v>
      </c>
      <c r="I16" s="4" t="s">
        <v>92</v>
      </c>
    </row>
    <row r="17" spans="1:10" x14ac:dyDescent="0.25">
      <c r="A17" s="77">
        <v>44688</v>
      </c>
      <c r="B17" s="78" t="s">
        <v>568</v>
      </c>
      <c r="C17" s="37">
        <v>1.71</v>
      </c>
      <c r="E17" s="56" t="s">
        <v>33</v>
      </c>
      <c r="F17" s="10">
        <v>0</v>
      </c>
      <c r="G17" s="10">
        <f t="shared" si="1"/>
        <v>-1000</v>
      </c>
      <c r="H17" s="4" t="s">
        <v>29</v>
      </c>
      <c r="I17" s="4" t="s">
        <v>54</v>
      </c>
      <c r="J17" s="82"/>
    </row>
    <row r="18" spans="1:10" x14ac:dyDescent="0.25">
      <c r="A18" s="6">
        <v>44689</v>
      </c>
      <c r="B18" t="s">
        <v>586</v>
      </c>
      <c r="C18" s="4">
        <v>1.97</v>
      </c>
      <c r="E18" s="57" t="s">
        <v>33</v>
      </c>
      <c r="F18" s="10">
        <f>C18*D$44</f>
        <v>1970</v>
      </c>
      <c r="G18" s="10">
        <f t="shared" si="1"/>
        <v>970</v>
      </c>
      <c r="H18" s="4" t="s">
        <v>27</v>
      </c>
      <c r="I18" s="4" t="s">
        <v>52</v>
      </c>
    </row>
    <row r="19" spans="1:10" x14ac:dyDescent="0.25">
      <c r="A19" s="6">
        <v>44689</v>
      </c>
      <c r="B19" t="s">
        <v>587</v>
      </c>
      <c r="C19" s="4">
        <v>1.35</v>
      </c>
      <c r="E19" s="57" t="s">
        <v>33</v>
      </c>
      <c r="F19" s="10">
        <f>C19*D$44</f>
        <v>1350</v>
      </c>
      <c r="G19" s="10">
        <f t="shared" si="1"/>
        <v>350</v>
      </c>
      <c r="H19" s="4" t="s">
        <v>316</v>
      </c>
      <c r="I19" s="4" t="s">
        <v>52</v>
      </c>
    </row>
    <row r="20" spans="1:10" x14ac:dyDescent="0.25">
      <c r="A20" s="77">
        <v>44691</v>
      </c>
      <c r="B20" s="78" t="s">
        <v>592</v>
      </c>
      <c r="C20" s="4">
        <v>1.54</v>
      </c>
      <c r="E20" s="56" t="s">
        <v>1467</v>
      </c>
      <c r="F20" s="10">
        <v>0</v>
      </c>
      <c r="G20" s="10">
        <f t="shared" si="1"/>
        <v>-1000</v>
      </c>
      <c r="H20" s="4" t="s">
        <v>20</v>
      </c>
      <c r="I20" s="4" t="s">
        <v>85</v>
      </c>
    </row>
    <row r="21" spans="1:10" x14ac:dyDescent="0.25">
      <c r="A21" s="77">
        <v>44691</v>
      </c>
      <c r="B21" s="78" t="s">
        <v>593</v>
      </c>
      <c r="C21" s="4">
        <v>1.54</v>
      </c>
      <c r="E21" s="57" t="s">
        <v>1467</v>
      </c>
      <c r="F21" s="10">
        <f>C21*D$44</f>
        <v>1540</v>
      </c>
      <c r="G21" s="10">
        <f t="shared" si="1"/>
        <v>540</v>
      </c>
      <c r="H21" s="4" t="s">
        <v>27</v>
      </c>
      <c r="I21" s="4" t="s">
        <v>85</v>
      </c>
    </row>
    <row r="22" spans="1:10" x14ac:dyDescent="0.25">
      <c r="A22" s="77">
        <v>44692</v>
      </c>
      <c r="B22" s="78" t="s">
        <v>596</v>
      </c>
      <c r="C22" s="4">
        <v>1.66</v>
      </c>
      <c r="E22" s="81" t="s">
        <v>1467</v>
      </c>
      <c r="F22" s="10">
        <v>0</v>
      </c>
      <c r="G22" s="10">
        <v>0</v>
      </c>
      <c r="H22" s="4" t="s">
        <v>23</v>
      </c>
      <c r="I22" s="4" t="s">
        <v>54</v>
      </c>
    </row>
    <row r="23" spans="1:10" x14ac:dyDescent="0.25">
      <c r="A23" s="77">
        <v>44692</v>
      </c>
      <c r="B23" s="78" t="s">
        <v>597</v>
      </c>
      <c r="E23" s="81" t="s">
        <v>34</v>
      </c>
      <c r="F23" s="10">
        <v>0</v>
      </c>
      <c r="G23" s="10"/>
      <c r="H23" s="4" t="s">
        <v>21</v>
      </c>
      <c r="I23" s="4" t="s">
        <v>54</v>
      </c>
    </row>
    <row r="24" spans="1:10" x14ac:dyDescent="0.25">
      <c r="A24" s="6">
        <v>44696</v>
      </c>
      <c r="B24" t="s">
        <v>602</v>
      </c>
      <c r="C24" s="37">
        <v>1.74</v>
      </c>
      <c r="E24" s="56" t="s">
        <v>33</v>
      </c>
      <c r="F24" s="25">
        <v>0</v>
      </c>
      <c r="G24" s="76">
        <f>(F24-D$44)/2</f>
        <v>-500</v>
      </c>
      <c r="H24" s="4" t="s">
        <v>22</v>
      </c>
      <c r="I24" s="4" t="s">
        <v>85</v>
      </c>
    </row>
    <row r="25" spans="1:10" x14ac:dyDescent="0.25">
      <c r="A25" s="77">
        <v>44696</v>
      </c>
      <c r="B25" s="78" t="s">
        <v>603</v>
      </c>
      <c r="C25" s="37">
        <v>1.7</v>
      </c>
      <c r="E25" s="56" t="s">
        <v>33</v>
      </c>
      <c r="F25" s="25">
        <v>0</v>
      </c>
      <c r="G25" s="76">
        <f>(F25-D$44)</f>
        <v>-1000</v>
      </c>
      <c r="H25" s="4" t="s">
        <v>20</v>
      </c>
      <c r="I25" s="4" t="s">
        <v>85</v>
      </c>
    </row>
    <row r="26" spans="1:10" x14ac:dyDescent="0.25">
      <c r="A26" s="6">
        <v>44702</v>
      </c>
      <c r="B26" t="s">
        <v>616</v>
      </c>
      <c r="C26" s="4">
        <v>1.56</v>
      </c>
      <c r="E26" s="57" t="s">
        <v>33</v>
      </c>
      <c r="F26" s="10">
        <f>C26*D$44</f>
        <v>1560</v>
      </c>
      <c r="G26" s="10">
        <f>F26-D$44</f>
        <v>560</v>
      </c>
      <c r="H26" s="4" t="s">
        <v>312</v>
      </c>
      <c r="I26" s="4" t="s">
        <v>50</v>
      </c>
    </row>
    <row r="27" spans="1:10" x14ac:dyDescent="0.25">
      <c r="A27" s="6">
        <v>44702</v>
      </c>
      <c r="B27" t="s">
        <v>617</v>
      </c>
      <c r="C27" s="4">
        <v>1.74</v>
      </c>
      <c r="E27" s="56" t="s">
        <v>33</v>
      </c>
      <c r="F27" s="10">
        <v>0</v>
      </c>
      <c r="G27" s="10">
        <f t="shared" ref="G27" si="2">F27-D$44</f>
        <v>-1000</v>
      </c>
      <c r="H27" s="4" t="s">
        <v>21</v>
      </c>
      <c r="I27" s="4" t="s">
        <v>50</v>
      </c>
    </row>
    <row r="28" spans="1:10" x14ac:dyDescent="0.25">
      <c r="A28" s="77">
        <v>44703</v>
      </c>
      <c r="B28" s="78" t="s">
        <v>625</v>
      </c>
      <c r="C28" s="43">
        <v>1.56</v>
      </c>
      <c r="E28" s="56" t="s">
        <v>33</v>
      </c>
      <c r="F28" s="10">
        <v>0</v>
      </c>
      <c r="G28" s="10">
        <f>(F28-D$44)/2</f>
        <v>-500</v>
      </c>
      <c r="H28" s="4" t="s">
        <v>23</v>
      </c>
      <c r="I28" s="4" t="s">
        <v>54</v>
      </c>
    </row>
    <row r="33" spans="2:4" x14ac:dyDescent="0.25">
      <c r="B33" s="4" t="s">
        <v>35</v>
      </c>
      <c r="D33" s="26">
        <f>COUNT(C2:C28)</f>
        <v>26</v>
      </c>
    </row>
    <row r="34" spans="2:4" x14ac:dyDescent="0.25">
      <c r="B34" s="4" t="s">
        <v>36</v>
      </c>
      <c r="D34" s="11">
        <v>12</v>
      </c>
    </row>
    <row r="35" spans="2:4" x14ac:dyDescent="0.25">
      <c r="B35" s="4" t="s">
        <v>37</v>
      </c>
      <c r="D35" s="13">
        <f>D33-D34</f>
        <v>14</v>
      </c>
    </row>
    <row r="36" spans="2:4" x14ac:dyDescent="0.25">
      <c r="B36" s="4" t="s">
        <v>38</v>
      </c>
      <c r="D36" s="4">
        <f>D35/D33*100</f>
        <v>53.846153846153847</v>
      </c>
    </row>
    <row r="37" spans="2:4" x14ac:dyDescent="0.25">
      <c r="B37" s="4" t="s">
        <v>39</v>
      </c>
      <c r="D37" s="4">
        <f>1/D38*100</f>
        <v>58.624577226606519</v>
      </c>
    </row>
    <row r="38" spans="2:4" x14ac:dyDescent="0.25">
      <c r="B38" s="4" t="s">
        <v>40</v>
      </c>
      <c r="D38" s="4">
        <f>SUM(C2:C28)/D33</f>
        <v>1.7057692307692311</v>
      </c>
    </row>
    <row r="39" spans="2:4" x14ac:dyDescent="0.25">
      <c r="B39" s="4" t="s">
        <v>41</v>
      </c>
      <c r="D39" s="13">
        <f>D36-D37</f>
        <v>-4.7784233804526721</v>
      </c>
    </row>
    <row r="40" spans="2:4" x14ac:dyDescent="0.25">
      <c r="B40" s="4" t="s">
        <v>42</v>
      </c>
      <c r="D40" s="13">
        <f>D39/1</f>
        <v>-4.7784233804526721</v>
      </c>
    </row>
    <row r="41" spans="2:4" ht="18.75" x14ac:dyDescent="0.3">
      <c r="B41" s="14" t="s">
        <v>43</v>
      </c>
      <c r="D41" s="15">
        <v>25000</v>
      </c>
    </row>
    <row r="42" spans="2:4" ht="18.75" x14ac:dyDescent="0.3">
      <c r="B42" s="4" t="s">
        <v>44</v>
      </c>
      <c r="D42" s="16">
        <v>25000</v>
      </c>
    </row>
    <row r="43" spans="2:4" x14ac:dyDescent="0.25">
      <c r="B43" s="4" t="s">
        <v>45</v>
      </c>
      <c r="D43" s="10">
        <f>D42/100</f>
        <v>250</v>
      </c>
    </row>
    <row r="44" spans="2:4" x14ac:dyDescent="0.25">
      <c r="B44" s="17" t="s">
        <v>948</v>
      </c>
      <c r="D44" s="18">
        <f>D43*4</f>
        <v>1000</v>
      </c>
    </row>
    <row r="45" spans="2:4" x14ac:dyDescent="0.25">
      <c r="B45" s="4" t="s">
        <v>46</v>
      </c>
      <c r="D45" s="25">
        <f>SUM(G2:G28)</f>
        <v>-1420</v>
      </c>
    </row>
    <row r="46" spans="2:4" x14ac:dyDescent="0.25">
      <c r="B46" s="19" t="s">
        <v>47</v>
      </c>
      <c r="C46" s="4">
        <f>D45/D42</f>
        <v>-5.6800000000000003E-2</v>
      </c>
      <c r="D46" s="38">
        <f>D45/D41*100</f>
        <v>-5.6800000000000006</v>
      </c>
    </row>
    <row r="47" spans="2:4" x14ac:dyDescent="0.25">
      <c r="B47" s="4"/>
      <c r="D47" s="38"/>
    </row>
  </sheetData>
  <conditionalFormatting sqref="G18:G22 G24:G28 G2:G16">
    <cfRule type="cellIs" dxfId="26" priority="11" operator="lessThan">
      <formula>0</formula>
    </cfRule>
    <cfRule type="cellIs" dxfId="25" priority="12" operator="greaterThan">
      <formula>0</formula>
    </cfRule>
  </conditionalFormatting>
  <conditionalFormatting sqref="G17">
    <cfRule type="cellIs" dxfId="24" priority="9" operator="lessThan">
      <formula>0</formula>
    </cfRule>
    <cfRule type="cellIs" dxfId="23" priority="10" operator="greaterThan">
      <formula>0</formula>
    </cfRule>
  </conditionalFormatting>
  <conditionalFormatting sqref="G23">
    <cfRule type="cellIs" dxfId="22" priority="5" operator="lessThan">
      <formula>0</formula>
    </cfRule>
    <cfRule type="cellIs" dxfId="21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C82" workbookViewId="0">
      <selection activeCell="O82" sqref="O1:O1048576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1481</v>
      </c>
    </row>
    <row r="2" spans="1:15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  <c r="O2" s="4">
        <v>2</v>
      </c>
    </row>
    <row r="3" spans="1:15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  <c r="O3" s="4">
        <v>0</v>
      </c>
    </row>
    <row r="4" spans="1:15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  <c r="O4" s="4">
        <v>0</v>
      </c>
    </row>
    <row r="5" spans="1:15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  <c r="O5" s="4">
        <v>0</v>
      </c>
    </row>
    <row r="6" spans="1:15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  <c r="O6" s="4">
        <v>0</v>
      </c>
    </row>
    <row r="7" spans="1:15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  <c r="O7" s="4">
        <v>2.38</v>
      </c>
    </row>
    <row r="8" spans="1:15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  <c r="O8" s="4">
        <v>0</v>
      </c>
    </row>
    <row r="9" spans="1:15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  <c r="O9" s="4">
        <v>0</v>
      </c>
    </row>
    <row r="10" spans="1:15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  <c r="O10" s="4">
        <v>2</v>
      </c>
    </row>
    <row r="11" spans="1:15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  <c r="O11" s="4">
        <v>0</v>
      </c>
    </row>
    <row r="12" spans="1:15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  <c r="O12" s="4">
        <v>0</v>
      </c>
    </row>
    <row r="13" spans="1:15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  <c r="O13" s="4">
        <v>0</v>
      </c>
    </row>
    <row r="14" spans="1:15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  <c r="O14" s="4">
        <v>0</v>
      </c>
    </row>
    <row r="15" spans="1:15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  <c r="O15" s="4">
        <v>0</v>
      </c>
    </row>
    <row r="16" spans="1:15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  <c r="O16" s="4">
        <v>0</v>
      </c>
    </row>
    <row r="17" spans="1:15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  <c r="O17" s="4">
        <v>0</v>
      </c>
    </row>
    <row r="18" spans="1:15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  <c r="O18" s="4">
        <v>0</v>
      </c>
    </row>
    <row r="19" spans="1:15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  <c r="O19" s="4">
        <v>0</v>
      </c>
    </row>
    <row r="20" spans="1:15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  <c r="O20" s="4">
        <v>0</v>
      </c>
    </row>
    <row r="21" spans="1:15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  <c r="O21" s="37">
        <v>1.3</v>
      </c>
    </row>
    <row r="22" spans="1:15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  <c r="O22" s="4">
        <v>1.68</v>
      </c>
    </row>
    <row r="23" spans="1:15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  <c r="O23" s="4">
        <v>0</v>
      </c>
    </row>
    <row r="24" spans="1:15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  <c r="O24" s="4">
        <v>0</v>
      </c>
    </row>
    <row r="25" spans="1:15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944</v>
      </c>
      <c r="M25" s="4">
        <v>15</v>
      </c>
      <c r="N25" s="37" t="s">
        <v>601</v>
      </c>
      <c r="O25" s="4">
        <v>1.75</v>
      </c>
    </row>
    <row r="26" spans="1:15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  <c r="O26" s="4">
        <v>2</v>
      </c>
    </row>
    <row r="27" spans="1:15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  <c r="O27" s="4">
        <v>2.1</v>
      </c>
    </row>
    <row r="28" spans="1:15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  <c r="O28" s="4">
        <v>1.43</v>
      </c>
    </row>
    <row r="29" spans="1:15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  <c r="O29" s="4">
        <v>0</v>
      </c>
    </row>
    <row r="30" spans="1:15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  <c r="O30" s="4">
        <v>0</v>
      </c>
    </row>
    <row r="31" spans="1:15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  <c r="O31" s="4">
        <v>1.83</v>
      </c>
    </row>
    <row r="32" spans="1:15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  <c r="O32" s="4">
        <v>2.23</v>
      </c>
    </row>
    <row r="33" spans="1:15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  <c r="O33" s="4">
        <v>0</v>
      </c>
    </row>
    <row r="34" spans="1:15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  <c r="O34" s="4">
        <v>0</v>
      </c>
    </row>
    <row r="35" spans="1:15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  <c r="O35" s="4">
        <v>0</v>
      </c>
    </row>
    <row r="36" spans="1:15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  <c r="O36" s="4">
        <v>0</v>
      </c>
    </row>
    <row r="37" spans="1:15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  <c r="O37" s="4">
        <v>0</v>
      </c>
    </row>
    <row r="38" spans="1:15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  <c r="O38" s="4">
        <v>0</v>
      </c>
    </row>
    <row r="39" spans="1:15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  <c r="O39" s="4">
        <v>0</v>
      </c>
    </row>
    <row r="40" spans="1:15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  <c r="O40" s="4">
        <v>2.25</v>
      </c>
    </row>
    <row r="41" spans="1:15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  <c r="O41" s="4">
        <v>2.25</v>
      </c>
    </row>
    <row r="42" spans="1:15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  <c r="O42" s="4">
        <v>2.57</v>
      </c>
    </row>
    <row r="43" spans="1:15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  <c r="O43" s="37">
        <v>1.5</v>
      </c>
    </row>
    <row r="44" spans="1:15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  <c r="O44" s="4">
        <v>0</v>
      </c>
    </row>
    <row r="45" spans="1:15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  <c r="O45" s="4">
        <v>0</v>
      </c>
    </row>
    <row r="46" spans="1:15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  <c r="O46" s="4">
        <v>0</v>
      </c>
    </row>
    <row r="47" spans="1:15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  <c r="O47" s="4">
        <v>2.25</v>
      </c>
    </row>
    <row r="48" spans="1:15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  <c r="O48" s="4">
        <v>1.82</v>
      </c>
    </row>
    <row r="49" spans="1:15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  <c r="O49" s="4">
        <v>0</v>
      </c>
    </row>
    <row r="50" spans="1:15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  <c r="O50" s="4">
        <v>0</v>
      </c>
    </row>
    <row r="51" spans="1:15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  <c r="O51" s="4">
        <v>0</v>
      </c>
    </row>
    <row r="52" spans="1:15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  <c r="O52" s="4">
        <v>0</v>
      </c>
    </row>
    <row r="53" spans="1:15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  <c r="O53" s="4">
        <v>0</v>
      </c>
    </row>
    <row r="54" spans="1:15" x14ac:dyDescent="0.25">
      <c r="A54" s="6">
        <v>44730</v>
      </c>
      <c r="B54" s="4" t="s">
        <v>945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  <c r="O54" s="4">
        <v>0</v>
      </c>
    </row>
    <row r="55" spans="1:15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  <c r="O55" s="4">
        <v>0</v>
      </c>
    </row>
    <row r="56" spans="1:15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  <c r="O56" s="4">
        <v>0</v>
      </c>
    </row>
    <row r="57" spans="1:15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  <c r="O57" s="4">
        <v>0</v>
      </c>
    </row>
    <row r="58" spans="1:15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  <c r="O58" s="4">
        <v>2.25</v>
      </c>
    </row>
    <row r="59" spans="1:15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  <c r="O59" s="4">
        <v>2.3199999999999998</v>
      </c>
    </row>
    <row r="60" spans="1:15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  <c r="O60" s="4">
        <v>2.59</v>
      </c>
    </row>
    <row r="61" spans="1:15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  <c r="O61" s="4">
        <v>2.6</v>
      </c>
    </row>
    <row r="62" spans="1:15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  <c r="O62" s="4">
        <v>0</v>
      </c>
    </row>
    <row r="63" spans="1:15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  <c r="O63" s="4">
        <v>1.82</v>
      </c>
    </row>
    <row r="64" spans="1:15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  <c r="O64" s="37">
        <v>1.56</v>
      </c>
    </row>
    <row r="65" spans="1:15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  <c r="O65" s="4">
        <v>0</v>
      </c>
    </row>
    <row r="66" spans="1:15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  <c r="O66" s="4">
        <v>2.27</v>
      </c>
    </row>
    <row r="67" spans="1:15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  <c r="O67" s="4">
        <v>0</v>
      </c>
    </row>
    <row r="68" spans="1:15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  <c r="O68" s="4">
        <v>2.09</v>
      </c>
    </row>
    <row r="69" spans="1:15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  <c r="O69" s="4">
        <v>0</v>
      </c>
    </row>
    <row r="70" spans="1:15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  <c r="O70" s="4">
        <v>0</v>
      </c>
    </row>
    <row r="71" spans="1:15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  <c r="O71" s="4">
        <v>0</v>
      </c>
    </row>
    <row r="72" spans="1:15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  <c r="O72" s="4">
        <v>0</v>
      </c>
    </row>
    <row r="73" spans="1:15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  <c r="O73" s="4">
        <v>0</v>
      </c>
    </row>
    <row r="74" spans="1:15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  <c r="O74" s="4">
        <v>0</v>
      </c>
    </row>
    <row r="75" spans="1:15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  <c r="O75" s="4">
        <v>0</v>
      </c>
    </row>
    <row r="76" spans="1:15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  <c r="O76" s="37">
        <v>1.43</v>
      </c>
    </row>
    <row r="77" spans="1:15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  <c r="O77" s="4">
        <v>0</v>
      </c>
    </row>
    <row r="78" spans="1:15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  <c r="O78" s="4">
        <v>2.25</v>
      </c>
    </row>
    <row r="79" spans="1:15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  <c r="O79" s="4">
        <v>0</v>
      </c>
    </row>
    <row r="80" spans="1:15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  <c r="O80" s="4">
        <v>0</v>
      </c>
    </row>
    <row r="81" spans="1:15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  <c r="O81" s="4">
        <v>0</v>
      </c>
    </row>
    <row r="82" spans="1:15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  <c r="O82" s="4">
        <v>0</v>
      </c>
    </row>
    <row r="83" spans="1:15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  <c r="O83" s="4">
        <v>0</v>
      </c>
    </row>
    <row r="84" spans="1:15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  <c r="O84" s="4">
        <v>0</v>
      </c>
    </row>
    <row r="85" spans="1:15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  <c r="O85" s="4">
        <v>0</v>
      </c>
    </row>
    <row r="86" spans="1:15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  <c r="O86" s="4">
        <v>0</v>
      </c>
    </row>
    <row r="87" spans="1:15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  <c r="O87" s="4">
        <v>0</v>
      </c>
    </row>
    <row r="88" spans="1:15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  <c r="O88" s="37">
        <v>1.4</v>
      </c>
    </row>
    <row r="89" spans="1:15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  <c r="O89" s="4">
        <v>2.09</v>
      </c>
    </row>
    <row r="90" spans="1:15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  <c r="O90" s="4">
        <v>0</v>
      </c>
    </row>
    <row r="91" spans="1:15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  <c r="O91" s="4">
        <v>2.6</v>
      </c>
    </row>
    <row r="92" spans="1:15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  <c r="O92" s="4">
        <v>0</v>
      </c>
    </row>
    <row r="93" spans="1:15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  <c r="O93" s="4">
        <v>0</v>
      </c>
    </row>
    <row r="94" spans="1:15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  <c r="O94" s="4">
        <v>0</v>
      </c>
    </row>
    <row r="95" spans="1:15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  <c r="O95" s="4">
        <v>0</v>
      </c>
    </row>
    <row r="96" spans="1:15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  <c r="O96" s="4">
        <v>0</v>
      </c>
    </row>
    <row r="97" spans="1:15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  <c r="O97" s="4">
        <v>0</v>
      </c>
    </row>
    <row r="98" spans="1:15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  <c r="O98" s="4">
        <v>0</v>
      </c>
    </row>
    <row r="99" spans="1:15" x14ac:dyDescent="0.25">
      <c r="A99" s="6">
        <v>44738</v>
      </c>
      <c r="B99" s="4" t="s">
        <v>946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  <c r="O99" s="4">
        <v>0</v>
      </c>
    </row>
    <row r="100" spans="1:15" x14ac:dyDescent="0.25">
      <c r="A100" s="6">
        <v>44738</v>
      </c>
      <c r="B100" s="4" t="s">
        <v>947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  <c r="O100" s="4">
        <v>0</v>
      </c>
    </row>
    <row r="101" spans="1:15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  <c r="O101" s="4">
        <v>0</v>
      </c>
    </row>
    <row r="102" spans="1:15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  <c r="O102" s="4">
        <v>0</v>
      </c>
    </row>
    <row r="103" spans="1:15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  <c r="O103" s="4">
        <v>0</v>
      </c>
    </row>
    <row r="104" spans="1:15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  <c r="O104" s="4">
        <v>0</v>
      </c>
    </row>
    <row r="105" spans="1:15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2.23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  <c r="O105" s="4">
        <v>1.67</v>
      </c>
    </row>
    <row r="106" spans="1:15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  <c r="O106" s="4">
        <v>1.9</v>
      </c>
    </row>
    <row r="107" spans="1:15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  <c r="O107" s="4">
        <v>0</v>
      </c>
    </row>
    <row r="108" spans="1:15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  <c r="O108" s="4">
        <v>2.16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" sqref="I2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F2-D$19</f>
        <v>-1000</v>
      </c>
      <c r="H2" s="33" t="s">
        <v>19</v>
      </c>
      <c r="I2" s="4" t="s">
        <v>660</v>
      </c>
    </row>
    <row r="3" spans="1:9" ht="15.75" x14ac:dyDescent="0.25">
      <c r="A3" s="6">
        <v>44725</v>
      </c>
      <c r="B3" s="4" t="s">
        <v>694</v>
      </c>
      <c r="C3" s="33">
        <v>2</v>
      </c>
      <c r="D3" s="51" t="s">
        <v>15</v>
      </c>
      <c r="E3" s="42" t="s">
        <v>34</v>
      </c>
      <c r="F3" s="59">
        <f>C3*D$19</f>
        <v>2000</v>
      </c>
      <c r="G3" s="59"/>
      <c r="H3" s="33" t="s">
        <v>23</v>
      </c>
      <c r="I3" s="4" t="s">
        <v>660</v>
      </c>
    </row>
    <row r="4" spans="1:9" ht="15.75" x14ac:dyDescent="0.25">
      <c r="A4" s="6">
        <v>44730</v>
      </c>
      <c r="B4" s="4" t="s">
        <v>701</v>
      </c>
      <c r="C4" s="33">
        <v>2</v>
      </c>
      <c r="D4" s="51" t="s">
        <v>15</v>
      </c>
      <c r="E4" s="13" t="s">
        <v>34</v>
      </c>
      <c r="F4" s="59">
        <f>C4*D$19</f>
        <v>2000</v>
      </c>
      <c r="G4" s="59">
        <f>F4-D$19</f>
        <v>1000</v>
      </c>
      <c r="H4" s="33" t="s">
        <v>20</v>
      </c>
      <c r="I4" s="4" t="s">
        <v>702</v>
      </c>
    </row>
    <row r="8" spans="1:9" x14ac:dyDescent="0.25">
      <c r="B8" s="4" t="s">
        <v>35</v>
      </c>
      <c r="C8" s="4"/>
      <c r="D8" s="26">
        <f>COUNT(C2:C4)</f>
        <v>3</v>
      </c>
    </row>
    <row r="9" spans="1:9" x14ac:dyDescent="0.25">
      <c r="B9" s="4" t="s">
        <v>36</v>
      </c>
      <c r="C9" s="4"/>
      <c r="D9" s="11">
        <v>4</v>
      </c>
    </row>
    <row r="10" spans="1:9" x14ac:dyDescent="0.25">
      <c r="B10" s="4" t="s">
        <v>37</v>
      </c>
      <c r="C10" s="4"/>
      <c r="D10" s="13">
        <f>D8-D9</f>
        <v>-1</v>
      </c>
    </row>
    <row r="11" spans="1:9" x14ac:dyDescent="0.25">
      <c r="B11" s="4" t="s">
        <v>38</v>
      </c>
      <c r="C11" s="4"/>
      <c r="D11" s="4">
        <f>D10/D8*100</f>
        <v>-33.333333333333329</v>
      </c>
    </row>
    <row r="12" spans="1:9" x14ac:dyDescent="0.25">
      <c r="B12" s="4" t="s">
        <v>39</v>
      </c>
      <c r="C12" s="4"/>
      <c r="D12" s="4">
        <f>1/D13*100</f>
        <v>50.420168067226889</v>
      </c>
    </row>
    <row r="13" spans="1:9" x14ac:dyDescent="0.25">
      <c r="B13" s="4" t="s">
        <v>40</v>
      </c>
      <c r="C13" s="4"/>
      <c r="D13" s="4">
        <f>SUM(C2:C4)/D8</f>
        <v>1.9833333333333334</v>
      </c>
    </row>
    <row r="14" spans="1:9" x14ac:dyDescent="0.25">
      <c r="B14" s="4" t="s">
        <v>41</v>
      </c>
      <c r="C14" s="4"/>
      <c r="D14" s="13">
        <f>D11-D12</f>
        <v>-83.753501400560225</v>
      </c>
    </row>
    <row r="15" spans="1:9" x14ac:dyDescent="0.25">
      <c r="B15" s="4" t="s">
        <v>42</v>
      </c>
      <c r="C15" s="4"/>
      <c r="D15" s="13">
        <f>D14/1</f>
        <v>-83.753501400560225</v>
      </c>
    </row>
    <row r="16" spans="1:9" ht="18.75" x14ac:dyDescent="0.3">
      <c r="B16" s="14" t="s">
        <v>43</v>
      </c>
      <c r="C16" s="4"/>
      <c r="D16" s="15">
        <v>25000</v>
      </c>
    </row>
    <row r="17" spans="2:4" ht="18.75" x14ac:dyDescent="0.3">
      <c r="B17" s="4" t="s">
        <v>44</v>
      </c>
      <c r="C17" s="4"/>
      <c r="D17" s="16">
        <v>25000</v>
      </c>
    </row>
    <row r="18" spans="2:4" x14ac:dyDescent="0.25">
      <c r="B18" s="4" t="s">
        <v>45</v>
      </c>
      <c r="C18" s="4"/>
      <c r="D18" s="10">
        <f>D17/100</f>
        <v>250</v>
      </c>
    </row>
    <row r="19" spans="2:4" x14ac:dyDescent="0.25">
      <c r="B19" s="17" t="s">
        <v>948</v>
      </c>
      <c r="C19" s="4"/>
      <c r="D19" s="18">
        <f>D18*4</f>
        <v>1000</v>
      </c>
    </row>
    <row r="20" spans="2:4" x14ac:dyDescent="0.25">
      <c r="B20" s="4" t="s">
        <v>46</v>
      </c>
      <c r="C20" s="4"/>
      <c r="D20" s="25">
        <f>SUM(G2:G4)</f>
        <v>0</v>
      </c>
    </row>
    <row r="21" spans="2:4" x14ac:dyDescent="0.25">
      <c r="B21" s="19" t="s">
        <v>47</v>
      </c>
      <c r="C21" s="4">
        <f>D20/D17</f>
        <v>0</v>
      </c>
      <c r="D21" s="38">
        <f>D20/D16*100</f>
        <v>0</v>
      </c>
    </row>
  </sheetData>
  <conditionalFormatting sqref="G2:G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opLeftCell="A52" workbookViewId="0">
      <selection activeCell="F71" sqref="F71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  <c r="O2" s="4">
        <v>1.9</v>
      </c>
    </row>
    <row r="3" spans="1:15" x14ac:dyDescent="0.25">
      <c r="A3" s="2">
        <v>44743</v>
      </c>
      <c r="B3" s="3" t="s">
        <v>881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  <c r="O3" s="4">
        <v>0</v>
      </c>
    </row>
    <row r="4" spans="1:15" x14ac:dyDescent="0.25">
      <c r="A4" s="6">
        <v>44744</v>
      </c>
      <c r="B4" s="4" t="s">
        <v>770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  <c r="O4" s="4">
        <v>0</v>
      </c>
    </row>
    <row r="5" spans="1:15" x14ac:dyDescent="0.25">
      <c r="A5" s="6">
        <v>44744</v>
      </c>
      <c r="B5" t="s">
        <v>771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  <c r="O5" s="4">
        <v>2.09</v>
      </c>
    </row>
    <row r="6" spans="1:15" x14ac:dyDescent="0.25">
      <c r="A6" s="6">
        <v>44744</v>
      </c>
      <c r="B6" t="s">
        <v>772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  <c r="O6" s="4">
        <v>0</v>
      </c>
    </row>
    <row r="7" spans="1:15" x14ac:dyDescent="0.25">
      <c r="A7" s="6">
        <v>44744</v>
      </c>
      <c r="B7" t="s">
        <v>773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  <c r="O7" s="4">
        <v>0</v>
      </c>
    </row>
    <row r="8" spans="1:15" x14ac:dyDescent="0.25">
      <c r="A8" s="6">
        <v>44744</v>
      </c>
      <c r="B8" t="s">
        <v>774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  <c r="O8" s="4">
        <v>2.5</v>
      </c>
    </row>
    <row r="9" spans="1:15" x14ac:dyDescent="0.25">
      <c r="A9" s="6">
        <v>44744</v>
      </c>
      <c r="B9" t="s">
        <v>775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  <c r="O9" s="4">
        <v>0</v>
      </c>
    </row>
    <row r="10" spans="1:15" x14ac:dyDescent="0.25">
      <c r="A10" s="6">
        <v>44744</v>
      </c>
      <c r="B10" t="s">
        <v>776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  <c r="O10" s="4">
        <v>0</v>
      </c>
    </row>
    <row r="11" spans="1:15" x14ac:dyDescent="0.25">
      <c r="A11" s="6">
        <v>44744</v>
      </c>
      <c r="B11" t="s">
        <v>777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  <c r="O11" s="4">
        <v>0</v>
      </c>
    </row>
    <row r="12" spans="1:15" x14ac:dyDescent="0.25">
      <c r="A12" s="6">
        <v>44744</v>
      </c>
      <c r="B12" t="s">
        <v>778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  <c r="O12" s="4">
        <v>0</v>
      </c>
    </row>
    <row r="13" spans="1:15" x14ac:dyDescent="0.25">
      <c r="A13" s="6">
        <v>44744</v>
      </c>
      <c r="B13" t="s">
        <v>880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  <c r="O13" s="4">
        <v>0</v>
      </c>
    </row>
    <row r="14" spans="1:15" x14ac:dyDescent="0.25">
      <c r="A14" s="6">
        <v>44744</v>
      </c>
      <c r="B14" t="s">
        <v>779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  <c r="O14" s="4">
        <v>0</v>
      </c>
    </row>
    <row r="15" spans="1:15" x14ac:dyDescent="0.25">
      <c r="A15" s="6">
        <v>44744</v>
      </c>
      <c r="B15" t="s">
        <v>780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  <c r="O15" s="4">
        <v>2.54</v>
      </c>
    </row>
    <row r="16" spans="1:15" x14ac:dyDescent="0.25">
      <c r="A16" s="6">
        <v>44744</v>
      </c>
      <c r="B16" t="s">
        <v>781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  <c r="O16" s="4">
        <v>0</v>
      </c>
    </row>
    <row r="17" spans="1:15" x14ac:dyDescent="0.25">
      <c r="A17" s="6">
        <v>44744</v>
      </c>
      <c r="B17" t="s">
        <v>782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  <c r="O17" s="4">
        <v>1.85</v>
      </c>
    </row>
    <row r="18" spans="1:15" x14ac:dyDescent="0.25">
      <c r="A18" s="6">
        <v>44744</v>
      </c>
      <c r="B18" t="s">
        <v>783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  <c r="O18" s="4">
        <v>0</v>
      </c>
    </row>
    <row r="19" spans="1:15" x14ac:dyDescent="0.25">
      <c r="A19" s="6">
        <v>44744</v>
      </c>
      <c r="B19" t="s">
        <v>784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  <c r="O19" s="4">
        <v>0</v>
      </c>
    </row>
    <row r="20" spans="1:15" x14ac:dyDescent="0.25">
      <c r="A20" s="6">
        <v>44744</v>
      </c>
      <c r="B20" t="s">
        <v>785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  <c r="O20" s="4">
        <v>0</v>
      </c>
    </row>
    <row r="21" spans="1:15" x14ac:dyDescent="0.25">
      <c r="A21" s="6">
        <v>44744</v>
      </c>
      <c r="B21" t="s">
        <v>786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787</v>
      </c>
      <c r="O21" s="4">
        <v>0</v>
      </c>
    </row>
    <row r="22" spans="1:15" x14ac:dyDescent="0.25">
      <c r="A22" s="6">
        <v>44744</v>
      </c>
      <c r="B22" t="s">
        <v>788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  <c r="O22" s="4">
        <v>0</v>
      </c>
    </row>
    <row r="23" spans="1:15" x14ac:dyDescent="0.25">
      <c r="A23" s="6">
        <v>44745</v>
      </c>
      <c r="B23" t="s">
        <v>879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  <c r="O23" s="4">
        <v>0</v>
      </c>
    </row>
    <row r="24" spans="1:15" x14ac:dyDescent="0.25">
      <c r="A24" s="6">
        <v>44745</v>
      </c>
      <c r="B24" t="s">
        <v>789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  <c r="O24" s="4">
        <v>2.23</v>
      </c>
    </row>
    <row r="25" spans="1:15" x14ac:dyDescent="0.25">
      <c r="A25" s="6">
        <v>44745</v>
      </c>
      <c r="B25" t="s">
        <v>790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  <c r="O25" s="4">
        <v>2.09</v>
      </c>
    </row>
    <row r="26" spans="1:15" x14ac:dyDescent="0.25">
      <c r="A26" s="6">
        <v>44745</v>
      </c>
      <c r="B26" s="49" t="s">
        <v>791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  <c r="O26" s="4">
        <v>0</v>
      </c>
    </row>
    <row r="27" spans="1:15" x14ac:dyDescent="0.25">
      <c r="A27" s="6">
        <v>44745</v>
      </c>
      <c r="B27" s="49" t="s">
        <v>792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  <c r="O27" s="4">
        <v>0</v>
      </c>
    </row>
    <row r="28" spans="1:15" x14ac:dyDescent="0.25">
      <c r="A28" s="6">
        <v>44745</v>
      </c>
      <c r="B28" s="49" t="s">
        <v>878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  <c r="O28" s="4">
        <v>0</v>
      </c>
    </row>
    <row r="29" spans="1:15" x14ac:dyDescent="0.25">
      <c r="A29" s="6">
        <v>44745</v>
      </c>
      <c r="B29" t="s">
        <v>793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  <c r="O29" s="4">
        <v>2.57</v>
      </c>
    </row>
    <row r="30" spans="1:15" x14ac:dyDescent="0.25">
      <c r="A30" s="6">
        <v>44745</v>
      </c>
      <c r="B30" s="49" t="s">
        <v>877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  <c r="O30" s="4">
        <v>0</v>
      </c>
    </row>
    <row r="31" spans="1:15" x14ac:dyDescent="0.25">
      <c r="A31" s="6">
        <v>44745</v>
      </c>
      <c r="B31" t="s">
        <v>794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  <c r="O31" s="4">
        <v>0</v>
      </c>
    </row>
    <row r="32" spans="1:15" x14ac:dyDescent="0.25">
      <c r="A32" s="6">
        <v>44745</v>
      </c>
      <c r="B32" t="s">
        <v>795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  <c r="O32" s="4">
        <v>1.43</v>
      </c>
    </row>
    <row r="33" spans="1:15" x14ac:dyDescent="0.25">
      <c r="A33" s="6">
        <v>44745</v>
      </c>
      <c r="B33" t="s">
        <v>796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  <c r="O33" s="4">
        <v>0</v>
      </c>
    </row>
    <row r="34" spans="1:15" x14ac:dyDescent="0.25">
      <c r="A34" s="6">
        <v>44746</v>
      </c>
      <c r="B34" t="s">
        <v>797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  <c r="O34" s="4">
        <v>2.23</v>
      </c>
    </row>
    <row r="35" spans="1:15" x14ac:dyDescent="0.25">
      <c r="A35" s="6">
        <v>44746</v>
      </c>
      <c r="B35" t="s">
        <v>798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  <c r="O35" s="4">
        <v>1.84</v>
      </c>
    </row>
    <row r="36" spans="1:15" x14ac:dyDescent="0.25">
      <c r="A36" s="6">
        <v>44746</v>
      </c>
      <c r="B36" t="s">
        <v>799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  <c r="O36" s="4">
        <v>0</v>
      </c>
    </row>
    <row r="37" spans="1:15" x14ac:dyDescent="0.25">
      <c r="A37" s="6">
        <v>44748</v>
      </c>
      <c r="B37" t="s">
        <v>800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  <c r="O37" s="4">
        <v>0</v>
      </c>
    </row>
    <row r="38" spans="1:15" x14ac:dyDescent="0.25">
      <c r="A38" s="6">
        <v>44748</v>
      </c>
      <c r="B38" t="s">
        <v>801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  <c r="O38" s="4">
        <v>0</v>
      </c>
    </row>
    <row r="39" spans="1:15" x14ac:dyDescent="0.25">
      <c r="A39" s="6">
        <v>44748</v>
      </c>
      <c r="B39" t="s">
        <v>802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  <c r="O39" s="4">
        <v>0</v>
      </c>
    </row>
    <row r="40" spans="1:15" x14ac:dyDescent="0.25">
      <c r="A40" s="6">
        <v>44748</v>
      </c>
      <c r="B40" t="s">
        <v>803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  <c r="O40" s="4">
        <v>0</v>
      </c>
    </row>
    <row r="41" spans="1:15" x14ac:dyDescent="0.25">
      <c r="A41" s="6">
        <v>44748</v>
      </c>
      <c r="B41" t="s">
        <v>804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  <c r="O41" s="4">
        <v>0</v>
      </c>
    </row>
    <row r="42" spans="1:15" x14ac:dyDescent="0.25">
      <c r="A42" s="6">
        <v>44748</v>
      </c>
      <c r="B42" t="s">
        <v>805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  <c r="O42" s="4">
        <v>0</v>
      </c>
    </row>
    <row r="43" spans="1:15" x14ac:dyDescent="0.25">
      <c r="A43" s="6">
        <v>44748</v>
      </c>
      <c r="B43" t="s">
        <v>806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  <c r="O43" s="4">
        <v>0</v>
      </c>
    </row>
    <row r="44" spans="1:15" x14ac:dyDescent="0.25">
      <c r="A44" s="6">
        <v>44748</v>
      </c>
      <c r="B44" t="s">
        <v>807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  <c r="O44" s="4">
        <v>0</v>
      </c>
    </row>
    <row r="45" spans="1:15" x14ac:dyDescent="0.25">
      <c r="A45" s="6">
        <v>44751</v>
      </c>
      <c r="B45" t="s">
        <v>808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  <c r="O45" s="4">
        <v>0</v>
      </c>
    </row>
    <row r="46" spans="1:15" x14ac:dyDescent="0.25">
      <c r="A46" s="6">
        <v>44751</v>
      </c>
      <c r="B46" t="s">
        <v>809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  <c r="O46" s="4">
        <v>0</v>
      </c>
    </row>
    <row r="47" spans="1:15" x14ac:dyDescent="0.25">
      <c r="A47" s="6">
        <v>44751</v>
      </c>
      <c r="B47" t="s">
        <v>810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  <c r="O47" s="4">
        <v>2.38</v>
      </c>
    </row>
    <row r="48" spans="1:15" x14ac:dyDescent="0.25">
      <c r="A48" s="6">
        <v>44751</v>
      </c>
      <c r="B48" t="s">
        <v>811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  <c r="O48" s="4">
        <v>0</v>
      </c>
    </row>
    <row r="49" spans="1:15" x14ac:dyDescent="0.25">
      <c r="A49" s="6">
        <v>44751</v>
      </c>
      <c r="B49" t="s">
        <v>812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  <c r="O49" s="4">
        <v>0</v>
      </c>
    </row>
    <row r="50" spans="1:15" x14ac:dyDescent="0.25">
      <c r="A50" s="6">
        <v>44751</v>
      </c>
      <c r="B50" t="s">
        <v>813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  <c r="O50" s="4">
        <v>0</v>
      </c>
    </row>
    <row r="51" spans="1:15" x14ac:dyDescent="0.25">
      <c r="A51" s="6">
        <v>44751</v>
      </c>
      <c r="B51" t="s">
        <v>876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  <c r="O51" s="4">
        <v>0</v>
      </c>
    </row>
    <row r="52" spans="1:15" x14ac:dyDescent="0.25">
      <c r="A52" s="6">
        <v>44751</v>
      </c>
      <c r="B52" t="s">
        <v>814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  <c r="O52" s="4">
        <v>0</v>
      </c>
    </row>
    <row r="53" spans="1:15" x14ac:dyDescent="0.25">
      <c r="A53" s="6">
        <v>44751</v>
      </c>
      <c r="B53" t="s">
        <v>815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787</v>
      </c>
      <c r="O53" s="4">
        <v>0</v>
      </c>
    </row>
    <row r="54" spans="1:15" x14ac:dyDescent="0.25">
      <c r="A54" s="6">
        <v>44751</v>
      </c>
      <c r="B54" t="s">
        <v>816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  <c r="O54" s="4">
        <v>1.69</v>
      </c>
    </row>
    <row r="55" spans="1:15" x14ac:dyDescent="0.25">
      <c r="A55" s="6">
        <v>44752</v>
      </c>
      <c r="B55" t="s">
        <v>817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  <c r="O55" s="4">
        <v>0</v>
      </c>
    </row>
    <row r="56" spans="1:15" x14ac:dyDescent="0.25">
      <c r="A56" s="6">
        <v>44752</v>
      </c>
      <c r="B56" t="s">
        <v>818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  <c r="O56" s="4">
        <v>0</v>
      </c>
    </row>
    <row r="57" spans="1:15" x14ac:dyDescent="0.25">
      <c r="A57" s="6">
        <v>44752</v>
      </c>
      <c r="B57" t="s">
        <v>819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  <c r="O57" s="4">
        <v>2.57</v>
      </c>
    </row>
    <row r="58" spans="1:15" x14ac:dyDescent="0.25">
      <c r="A58" s="6">
        <v>44752</v>
      </c>
      <c r="B58" t="s">
        <v>820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  <c r="O58" s="4">
        <v>0</v>
      </c>
    </row>
    <row r="59" spans="1:15" x14ac:dyDescent="0.25">
      <c r="A59" s="6">
        <v>44752</v>
      </c>
      <c r="B59" t="s">
        <v>875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  <c r="O59" s="4">
        <v>0</v>
      </c>
    </row>
    <row r="60" spans="1:15" x14ac:dyDescent="0.25">
      <c r="A60" s="6">
        <v>44752</v>
      </c>
      <c r="B60" t="s">
        <v>821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  <c r="O60" s="4">
        <v>0</v>
      </c>
    </row>
    <row r="61" spans="1:15" x14ac:dyDescent="0.25">
      <c r="A61" s="6">
        <v>44752</v>
      </c>
      <c r="B61" t="s">
        <v>822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  <c r="O61" s="4">
        <v>0</v>
      </c>
    </row>
    <row r="62" spans="1:15" x14ac:dyDescent="0.25">
      <c r="A62" s="6">
        <v>44752</v>
      </c>
      <c r="B62" t="s">
        <v>823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  <c r="O62" s="4">
        <v>0</v>
      </c>
    </row>
    <row r="63" spans="1:15" x14ac:dyDescent="0.25">
      <c r="A63" s="6">
        <v>44752</v>
      </c>
      <c r="B63" t="s">
        <v>824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  <c r="O63" s="4">
        <v>1.9</v>
      </c>
    </row>
    <row r="64" spans="1:15" x14ac:dyDescent="0.25">
      <c r="A64" s="6">
        <v>44752</v>
      </c>
      <c r="B64" t="s">
        <v>825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  <c r="O64" s="4">
        <v>0</v>
      </c>
    </row>
    <row r="65" spans="1:15" x14ac:dyDescent="0.25">
      <c r="A65" s="6">
        <v>44752</v>
      </c>
      <c r="B65" t="s">
        <v>826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  <c r="O65" s="4">
        <v>2.38</v>
      </c>
    </row>
    <row r="66" spans="1:15" x14ac:dyDescent="0.25">
      <c r="A66" s="6">
        <v>44752</v>
      </c>
      <c r="B66" t="s">
        <v>827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  <c r="O66" s="4">
        <v>1.7</v>
      </c>
    </row>
    <row r="67" spans="1:15" x14ac:dyDescent="0.25">
      <c r="A67" s="6">
        <v>44752</v>
      </c>
      <c r="B67" t="s">
        <v>828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  <c r="O67" s="4">
        <v>0</v>
      </c>
    </row>
    <row r="68" spans="1:15" x14ac:dyDescent="0.25">
      <c r="A68" s="6">
        <v>44752</v>
      </c>
      <c r="B68" t="s">
        <v>829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  <c r="O68" s="4">
        <v>0</v>
      </c>
    </row>
    <row r="69" spans="1:15" x14ac:dyDescent="0.25">
      <c r="A69" s="6">
        <v>44752</v>
      </c>
      <c r="B69" t="s">
        <v>830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  <c r="O69" s="4">
        <v>0</v>
      </c>
    </row>
    <row r="70" spans="1:15" x14ac:dyDescent="0.25">
      <c r="A70" s="6">
        <v>44752</v>
      </c>
      <c r="B70" t="s">
        <v>831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  <c r="O70" s="4">
        <v>0</v>
      </c>
    </row>
    <row r="71" spans="1:15" x14ac:dyDescent="0.25">
      <c r="A71" s="6">
        <v>44752</v>
      </c>
      <c r="B71" t="s">
        <v>832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  <c r="O71" s="4">
        <v>2.75</v>
      </c>
    </row>
    <row r="72" spans="1:15" x14ac:dyDescent="0.25">
      <c r="A72" s="6">
        <v>44752</v>
      </c>
      <c r="B72" t="s">
        <v>833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787</v>
      </c>
      <c r="O72" s="4">
        <v>0</v>
      </c>
    </row>
    <row r="73" spans="1:15" x14ac:dyDescent="0.25">
      <c r="A73" s="6">
        <v>44752</v>
      </c>
      <c r="B73" t="s">
        <v>834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  <c r="O73" s="4">
        <v>0</v>
      </c>
    </row>
    <row r="74" spans="1:15" x14ac:dyDescent="0.25">
      <c r="A74" s="6">
        <v>44757</v>
      </c>
      <c r="B74" t="s">
        <v>835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  <c r="O74" s="4">
        <v>0</v>
      </c>
    </row>
    <row r="75" spans="1:15" x14ac:dyDescent="0.25">
      <c r="A75" s="6">
        <v>44758</v>
      </c>
      <c r="B75" t="s">
        <v>836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  <c r="O75" s="4">
        <v>0</v>
      </c>
    </row>
    <row r="76" spans="1:15" x14ac:dyDescent="0.25">
      <c r="A76" s="6">
        <v>44758</v>
      </c>
      <c r="B76" t="s">
        <v>874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  <c r="O76" s="4">
        <v>0</v>
      </c>
    </row>
    <row r="77" spans="1:15" x14ac:dyDescent="0.25">
      <c r="A77" s="6">
        <v>44758</v>
      </c>
      <c r="B77" t="s">
        <v>837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  <c r="O77" s="4">
        <v>0</v>
      </c>
    </row>
    <row r="78" spans="1:15" x14ac:dyDescent="0.25">
      <c r="A78" s="6">
        <v>44758</v>
      </c>
      <c r="B78" t="s">
        <v>838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  <c r="O78" s="4">
        <v>0</v>
      </c>
    </row>
    <row r="79" spans="1:15" x14ac:dyDescent="0.25">
      <c r="A79" s="6">
        <v>44758</v>
      </c>
      <c r="B79" t="s">
        <v>839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  <c r="O79" s="4">
        <v>0</v>
      </c>
    </row>
    <row r="80" spans="1:15" x14ac:dyDescent="0.25">
      <c r="A80" s="6">
        <v>44758</v>
      </c>
      <c r="B80" t="s">
        <v>840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  <c r="O80" s="4">
        <v>1.94</v>
      </c>
    </row>
    <row r="81" spans="1:15" x14ac:dyDescent="0.25">
      <c r="A81" s="6">
        <v>44758</v>
      </c>
      <c r="B81" t="s">
        <v>841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  <c r="O81" s="4">
        <v>0</v>
      </c>
    </row>
    <row r="82" spans="1:15" x14ac:dyDescent="0.25">
      <c r="A82" s="6">
        <v>44758</v>
      </c>
      <c r="B82" t="s">
        <v>842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  <c r="O82" s="4">
        <v>0</v>
      </c>
    </row>
    <row r="83" spans="1:15" x14ac:dyDescent="0.25">
      <c r="A83" s="6">
        <v>44758</v>
      </c>
      <c r="B83" t="s">
        <v>843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  <c r="O83" s="4">
        <v>0</v>
      </c>
    </row>
    <row r="84" spans="1:15" x14ac:dyDescent="0.25">
      <c r="A84" s="6">
        <v>44758</v>
      </c>
      <c r="B84" t="s">
        <v>844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  <c r="O84" s="4">
        <v>0</v>
      </c>
    </row>
    <row r="85" spans="1:15" x14ac:dyDescent="0.25">
      <c r="A85" s="6">
        <v>44758</v>
      </c>
      <c r="B85" t="s">
        <v>873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  <c r="O85" s="4">
        <v>0</v>
      </c>
    </row>
    <row r="86" spans="1:15" x14ac:dyDescent="0.25">
      <c r="A86" s="6">
        <v>44758</v>
      </c>
      <c r="B86" t="s">
        <v>845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  <c r="O86" s="4">
        <v>0</v>
      </c>
    </row>
    <row r="87" spans="1:15" x14ac:dyDescent="0.25">
      <c r="A87" s="6">
        <v>44758</v>
      </c>
      <c r="B87" t="s">
        <v>846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  <c r="O87" s="4">
        <v>0</v>
      </c>
    </row>
    <row r="88" spans="1:15" x14ac:dyDescent="0.25">
      <c r="A88" s="6">
        <v>44758</v>
      </c>
      <c r="B88" t="s">
        <v>847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  <c r="O88" s="4">
        <v>0</v>
      </c>
    </row>
    <row r="89" spans="1:15" x14ac:dyDescent="0.25">
      <c r="A89" s="6">
        <v>44759</v>
      </c>
      <c r="B89" t="s">
        <v>848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  <c r="O89" s="4">
        <v>2.74</v>
      </c>
    </row>
    <row r="90" spans="1:15" x14ac:dyDescent="0.25">
      <c r="A90" s="6">
        <v>44759</v>
      </c>
      <c r="B90" t="s">
        <v>849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  <c r="O90" s="4">
        <v>0</v>
      </c>
    </row>
    <row r="91" spans="1:15" x14ac:dyDescent="0.25">
      <c r="A91" s="6">
        <v>44759</v>
      </c>
      <c r="B91" t="s">
        <v>850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  <c r="O91" s="4">
        <v>2.3199999999999998</v>
      </c>
    </row>
    <row r="92" spans="1:15" x14ac:dyDescent="0.25">
      <c r="A92" s="6">
        <v>44759</v>
      </c>
      <c r="B92" t="s">
        <v>872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  <c r="O92" s="4">
        <v>0</v>
      </c>
    </row>
    <row r="93" spans="1:15" x14ac:dyDescent="0.25">
      <c r="A93" s="6">
        <v>44759</v>
      </c>
      <c r="B93" t="s">
        <v>851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  <c r="O93" s="4">
        <v>0</v>
      </c>
    </row>
    <row r="94" spans="1:15" x14ac:dyDescent="0.25">
      <c r="A94" s="6">
        <v>44759</v>
      </c>
      <c r="B94" t="s">
        <v>852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  <c r="O94" s="4">
        <v>0</v>
      </c>
    </row>
    <row r="95" spans="1:15" x14ac:dyDescent="0.25">
      <c r="A95" s="6">
        <v>44759</v>
      </c>
      <c r="B95" t="s">
        <v>853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  <c r="O95" s="4">
        <v>0</v>
      </c>
    </row>
    <row r="96" spans="1:15" x14ac:dyDescent="0.25">
      <c r="A96" s="6">
        <v>44759</v>
      </c>
      <c r="B96" t="s">
        <v>854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  <c r="O96" s="4">
        <v>0</v>
      </c>
    </row>
    <row r="97" spans="1:15" x14ac:dyDescent="0.25">
      <c r="A97" s="6">
        <v>44759</v>
      </c>
      <c r="B97" t="s">
        <v>855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  <c r="O97" s="4">
        <v>0</v>
      </c>
    </row>
    <row r="98" spans="1:15" x14ac:dyDescent="0.25">
      <c r="A98" s="6">
        <v>44759</v>
      </c>
      <c r="B98" t="s">
        <v>856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  <c r="O98" s="4">
        <v>0</v>
      </c>
    </row>
    <row r="99" spans="1:15" x14ac:dyDescent="0.25">
      <c r="A99" s="6">
        <v>44759</v>
      </c>
      <c r="B99" t="s">
        <v>857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  <c r="O99" s="4">
        <v>1.89</v>
      </c>
    </row>
    <row r="100" spans="1:15" x14ac:dyDescent="0.25">
      <c r="A100" s="6">
        <v>44759</v>
      </c>
      <c r="B100" t="s">
        <v>858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  <c r="O100" s="4">
        <v>0</v>
      </c>
    </row>
    <row r="101" spans="1:15" x14ac:dyDescent="0.25">
      <c r="A101" s="6">
        <v>44759</v>
      </c>
      <c r="B101" t="s">
        <v>859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  <c r="O101" s="4">
        <v>0</v>
      </c>
    </row>
    <row r="102" spans="1:15" x14ac:dyDescent="0.25">
      <c r="A102" s="6">
        <v>44761</v>
      </c>
      <c r="B102" t="s">
        <v>860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  <c r="O102" s="4">
        <v>0</v>
      </c>
    </row>
    <row r="103" spans="1:15" x14ac:dyDescent="0.25">
      <c r="A103" s="6">
        <v>44761</v>
      </c>
      <c r="B103" t="s">
        <v>861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  <c r="O103" s="4">
        <v>2.2400000000000002</v>
      </c>
    </row>
    <row r="104" spans="1:15" x14ac:dyDescent="0.25">
      <c r="A104" s="6">
        <v>44762</v>
      </c>
      <c r="B104" t="s">
        <v>862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  <c r="O104" s="4">
        <v>2.44</v>
      </c>
    </row>
    <row r="105" spans="1:15" x14ac:dyDescent="0.25">
      <c r="A105" s="6">
        <v>44762</v>
      </c>
      <c r="B105" t="s">
        <v>863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  <c r="O105" s="4">
        <v>2.57</v>
      </c>
    </row>
    <row r="106" spans="1:15" x14ac:dyDescent="0.25">
      <c r="A106" s="6">
        <v>44762</v>
      </c>
      <c r="B106" t="s">
        <v>864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  <c r="O106" s="4">
        <v>1.88</v>
      </c>
    </row>
    <row r="107" spans="1:15" x14ac:dyDescent="0.25">
      <c r="A107" s="6">
        <v>44762</v>
      </c>
      <c r="B107" t="s">
        <v>865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787</v>
      </c>
      <c r="O107" s="4">
        <v>0</v>
      </c>
    </row>
    <row r="108" spans="1:15" x14ac:dyDescent="0.25">
      <c r="A108" s="6">
        <v>44762</v>
      </c>
      <c r="B108" t="s">
        <v>866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  <c r="O108" s="4">
        <v>2.0699999999999998</v>
      </c>
    </row>
    <row r="109" spans="1:15" x14ac:dyDescent="0.25">
      <c r="A109" s="6">
        <v>44762</v>
      </c>
      <c r="B109" t="s">
        <v>867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  <c r="O109" s="4">
        <v>2.06</v>
      </c>
    </row>
    <row r="110" spans="1:15" x14ac:dyDescent="0.25">
      <c r="A110" s="6">
        <v>44762</v>
      </c>
      <c r="B110" t="s">
        <v>868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  <c r="O110" s="4">
        <v>1.44</v>
      </c>
    </row>
    <row r="111" spans="1:15" x14ac:dyDescent="0.25">
      <c r="A111" s="6">
        <v>44764</v>
      </c>
      <c r="B111" t="s">
        <v>869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  <c r="O111" s="4">
        <v>0</v>
      </c>
    </row>
    <row r="112" spans="1:15" x14ac:dyDescent="0.25">
      <c r="A112" s="6">
        <v>44764</v>
      </c>
      <c r="B112" t="s">
        <v>870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  <c r="O112" s="4">
        <v>0</v>
      </c>
    </row>
    <row r="113" spans="1:15" x14ac:dyDescent="0.25">
      <c r="A113" s="6">
        <v>44764</v>
      </c>
      <c r="B113" t="s">
        <v>871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  <c r="O113" s="4">
        <v>1.8</v>
      </c>
    </row>
    <row r="114" spans="1:15" x14ac:dyDescent="0.25">
      <c r="A114" s="6">
        <v>44765</v>
      </c>
      <c r="B114" t="s">
        <v>882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  <c r="O114" s="4">
        <v>1.5</v>
      </c>
    </row>
    <row r="115" spans="1:15" x14ac:dyDescent="0.25">
      <c r="A115" s="6">
        <v>44765</v>
      </c>
      <c r="B115" t="s">
        <v>883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5" x14ac:dyDescent="0.25">
      <c r="A116" s="6">
        <v>44765</v>
      </c>
      <c r="B116" t="s">
        <v>871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  <c r="O116" s="4">
        <v>1.8</v>
      </c>
    </row>
    <row r="117" spans="1:15" x14ac:dyDescent="0.25">
      <c r="A117" s="6">
        <v>44765</v>
      </c>
      <c r="B117" t="s">
        <v>884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  <c r="O117" s="4">
        <v>1.64</v>
      </c>
    </row>
    <row r="118" spans="1:15" x14ac:dyDescent="0.25">
      <c r="A118" s="6">
        <v>44765</v>
      </c>
      <c r="B118" t="s">
        <v>885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  <c r="O118" s="4">
        <v>0</v>
      </c>
    </row>
    <row r="119" spans="1:15" x14ac:dyDescent="0.25">
      <c r="A119" s="6">
        <v>44765</v>
      </c>
      <c r="B119" t="s">
        <v>886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1012</v>
      </c>
      <c r="M119" s="4">
        <v>57</v>
      </c>
      <c r="N119" s="4" t="s">
        <v>601</v>
      </c>
      <c r="O119" s="4">
        <v>2.3199999999999998</v>
      </c>
    </row>
    <row r="120" spans="1:15" x14ac:dyDescent="0.25">
      <c r="A120" s="6">
        <v>44765</v>
      </c>
      <c r="B120" t="s">
        <v>887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  <c r="O120" s="4">
        <v>0</v>
      </c>
    </row>
    <row r="121" spans="1:15" x14ac:dyDescent="0.25">
      <c r="A121" s="6">
        <v>44766</v>
      </c>
      <c r="B121" s="48" t="s">
        <v>888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  <c r="O121" s="4">
        <v>1.43</v>
      </c>
    </row>
    <row r="122" spans="1:15" x14ac:dyDescent="0.25">
      <c r="A122" s="6">
        <v>44766</v>
      </c>
      <c r="B122" t="s">
        <v>889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  <c r="O122" s="4">
        <v>1.45</v>
      </c>
    </row>
    <row r="123" spans="1:15" x14ac:dyDescent="0.25">
      <c r="A123" s="6">
        <v>44766</v>
      </c>
      <c r="B123" t="s">
        <v>1022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  <c r="O123" s="4">
        <v>0</v>
      </c>
    </row>
    <row r="124" spans="1:15" x14ac:dyDescent="0.25">
      <c r="A124" s="6">
        <v>44766</v>
      </c>
      <c r="B124" t="s">
        <v>890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  <c r="O124" s="4">
        <v>0</v>
      </c>
    </row>
    <row r="125" spans="1:15" x14ac:dyDescent="0.25">
      <c r="A125" s="6">
        <v>44766</v>
      </c>
      <c r="B125" t="s">
        <v>891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  <c r="O125" s="4">
        <v>0</v>
      </c>
    </row>
    <row r="126" spans="1:15" x14ac:dyDescent="0.25">
      <c r="A126" s="6">
        <v>44766</v>
      </c>
      <c r="B126" t="s">
        <v>892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  <c r="O126" s="4">
        <v>2.2799999999999998</v>
      </c>
    </row>
    <row r="127" spans="1:15" x14ac:dyDescent="0.25">
      <c r="A127" s="6">
        <v>44766</v>
      </c>
      <c r="B127" t="s">
        <v>893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  <c r="O127" s="4">
        <v>0</v>
      </c>
    </row>
    <row r="128" spans="1:15" x14ac:dyDescent="0.25">
      <c r="A128" s="6">
        <v>44766</v>
      </c>
      <c r="B128" t="s">
        <v>894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  <c r="O128" s="4">
        <v>0</v>
      </c>
    </row>
    <row r="129" spans="1:15" x14ac:dyDescent="0.25">
      <c r="A129" s="6">
        <v>44767</v>
      </c>
      <c r="B129" s="48" t="s">
        <v>895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0" t="s">
        <v>25</v>
      </c>
      <c r="M129" s="4">
        <v>64</v>
      </c>
      <c r="N129" s="38" t="s">
        <v>628</v>
      </c>
      <c r="O129" s="4">
        <v>1.55</v>
      </c>
    </row>
    <row r="130" spans="1:15" x14ac:dyDescent="0.25">
      <c r="A130" s="6">
        <v>44767</v>
      </c>
      <c r="B130" s="48" t="s">
        <v>896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  <c r="O130" s="4">
        <v>1.43</v>
      </c>
    </row>
    <row r="131" spans="1:15" x14ac:dyDescent="0.25">
      <c r="A131" s="6">
        <v>44767</v>
      </c>
      <c r="B131" t="s">
        <v>897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787</v>
      </c>
      <c r="O131" s="4">
        <v>0</v>
      </c>
    </row>
    <row r="132" spans="1:15" x14ac:dyDescent="0.25">
      <c r="A132" s="6">
        <v>44767</v>
      </c>
      <c r="B132" s="48" t="s">
        <v>898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787</v>
      </c>
      <c r="O132" s="4">
        <v>0</v>
      </c>
    </row>
    <row r="133" spans="1:15" x14ac:dyDescent="0.25">
      <c r="A133" s="6">
        <v>44768</v>
      </c>
      <c r="B133" t="s">
        <v>899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  <c r="O133" s="4">
        <v>0</v>
      </c>
    </row>
    <row r="134" spans="1:15" x14ac:dyDescent="0.25">
      <c r="A134" s="6">
        <v>44768</v>
      </c>
      <c r="B134" s="48" t="s">
        <v>900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  <c r="O134" s="4">
        <v>1.55</v>
      </c>
    </row>
    <row r="135" spans="1:15" x14ac:dyDescent="0.25">
      <c r="A135" s="6">
        <v>44768</v>
      </c>
      <c r="B135" s="48" t="s">
        <v>896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  <c r="O135" s="4">
        <v>1.43</v>
      </c>
    </row>
    <row r="136" spans="1:15" x14ac:dyDescent="0.25">
      <c r="A136" s="6">
        <v>44768</v>
      </c>
      <c r="B136" s="48" t="s">
        <v>901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787</v>
      </c>
      <c r="O136" s="4">
        <v>0</v>
      </c>
    </row>
    <row r="137" spans="1:15" x14ac:dyDescent="0.25">
      <c r="A137" s="6">
        <v>44772</v>
      </c>
      <c r="B137" t="s">
        <v>1023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  <c r="O137" s="4">
        <v>0</v>
      </c>
    </row>
    <row r="138" spans="1:15" x14ac:dyDescent="0.25">
      <c r="A138" s="6">
        <v>44772</v>
      </c>
      <c r="B138" t="s">
        <v>902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  <c r="O138" s="4">
        <v>0</v>
      </c>
    </row>
    <row r="139" spans="1:15" x14ac:dyDescent="0.25">
      <c r="A139" s="6">
        <v>44772</v>
      </c>
      <c r="B139" t="s">
        <v>903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  <c r="O139" s="4">
        <v>2</v>
      </c>
    </row>
    <row r="140" spans="1:15" x14ac:dyDescent="0.25">
      <c r="A140" s="6">
        <v>44772</v>
      </c>
      <c r="B140" t="s">
        <v>904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  <c r="O140" s="4">
        <v>0</v>
      </c>
    </row>
    <row r="141" spans="1:15" x14ac:dyDescent="0.25">
      <c r="A141" s="6">
        <v>44772</v>
      </c>
      <c r="B141" t="s">
        <v>905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  <c r="O141" s="4">
        <v>1.99</v>
      </c>
    </row>
    <row r="142" spans="1:15" x14ac:dyDescent="0.25">
      <c r="A142" s="6">
        <v>44772</v>
      </c>
      <c r="B142" t="s">
        <v>906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  <c r="O142" s="4">
        <v>0</v>
      </c>
    </row>
    <row r="143" spans="1:15" x14ac:dyDescent="0.25">
      <c r="A143" s="6">
        <v>44772</v>
      </c>
      <c r="B143" t="s">
        <v>907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  <c r="O143" s="4">
        <v>2.16</v>
      </c>
    </row>
    <row r="144" spans="1:15" x14ac:dyDescent="0.25">
      <c r="A144" s="6">
        <v>44772</v>
      </c>
      <c r="B144" t="s">
        <v>908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  <c r="O144" s="4">
        <v>1.8</v>
      </c>
    </row>
    <row r="145" spans="1:15" x14ac:dyDescent="0.25">
      <c r="A145" s="6">
        <v>44772</v>
      </c>
      <c r="B145" t="s">
        <v>909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  <c r="O145" s="4">
        <v>0</v>
      </c>
    </row>
    <row r="146" spans="1:15" x14ac:dyDescent="0.25">
      <c r="A146" s="6">
        <v>44772</v>
      </c>
      <c r="B146" t="s">
        <v>910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  <c r="O146" s="4">
        <v>0</v>
      </c>
    </row>
    <row r="147" spans="1:15" x14ac:dyDescent="0.25">
      <c r="A147" s="6">
        <v>44772</v>
      </c>
      <c r="B147" t="s">
        <v>911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  <c r="O147" s="4">
        <v>0</v>
      </c>
    </row>
    <row r="148" spans="1:15" x14ac:dyDescent="0.25">
      <c r="A148" s="6">
        <v>44772</v>
      </c>
      <c r="B148" t="s">
        <v>1024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  <c r="O148" s="4">
        <v>0</v>
      </c>
    </row>
    <row r="149" spans="1:15" x14ac:dyDescent="0.25">
      <c r="A149" s="6">
        <v>44772</v>
      </c>
      <c r="B149" t="s">
        <v>912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  <c r="O149" s="4">
        <v>0</v>
      </c>
    </row>
    <row r="150" spans="1:15" x14ac:dyDescent="0.25">
      <c r="A150" s="6">
        <v>44772</v>
      </c>
      <c r="B150" t="s">
        <v>913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  <c r="O150" s="4">
        <v>0</v>
      </c>
    </row>
    <row r="151" spans="1:15" x14ac:dyDescent="0.25">
      <c r="A151" s="6">
        <v>44773</v>
      </c>
      <c r="B151" t="s">
        <v>914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  <c r="O151" s="4">
        <v>0</v>
      </c>
    </row>
    <row r="152" spans="1:15" x14ac:dyDescent="0.25">
      <c r="A152" s="6">
        <v>44773</v>
      </c>
      <c r="B152" t="s">
        <v>915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  <c r="O152" s="4">
        <v>0</v>
      </c>
    </row>
    <row r="153" spans="1:15" x14ac:dyDescent="0.25">
      <c r="A153" s="6">
        <v>44773</v>
      </c>
      <c r="B153" t="s">
        <v>1025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  <c r="O153" s="4">
        <v>0</v>
      </c>
    </row>
    <row r="154" spans="1:15" x14ac:dyDescent="0.25">
      <c r="A154" s="6">
        <v>44773</v>
      </c>
      <c r="B154" t="s">
        <v>916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  <c r="O154" s="4">
        <v>2.5</v>
      </c>
    </row>
    <row r="155" spans="1:15" x14ac:dyDescent="0.25">
      <c r="A155" s="6">
        <v>44773</v>
      </c>
      <c r="B155" t="s">
        <v>917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  <c r="O155" s="4">
        <v>2.72</v>
      </c>
    </row>
    <row r="156" spans="1:15" x14ac:dyDescent="0.25">
      <c r="A156" s="6">
        <v>44773</v>
      </c>
      <c r="B156" t="s">
        <v>918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  <c r="O156" s="4">
        <v>0</v>
      </c>
    </row>
    <row r="157" spans="1:15" x14ac:dyDescent="0.25">
      <c r="A157" s="6">
        <v>44773</v>
      </c>
      <c r="B157" t="s">
        <v>919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  <c r="O157" s="4">
        <v>0</v>
      </c>
    </row>
    <row r="158" spans="1:15" x14ac:dyDescent="0.25">
      <c r="A158" s="6">
        <v>44773</v>
      </c>
      <c r="B158" t="s">
        <v>920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  <c r="O158" s="4">
        <v>0</v>
      </c>
    </row>
    <row r="159" spans="1:15" x14ac:dyDescent="0.25">
      <c r="C159" s="38"/>
      <c r="D159" s="38"/>
      <c r="E159" s="38"/>
      <c r="F159" s="38"/>
      <c r="G159" s="38"/>
      <c r="H159" s="38"/>
      <c r="I159" s="38"/>
    </row>
    <row r="160" spans="1:15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3" sqref="G13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44746</v>
      </c>
      <c r="B2" t="s">
        <v>798</v>
      </c>
      <c r="C2" s="33">
        <v>2</v>
      </c>
      <c r="D2" s="51" t="s">
        <v>15</v>
      </c>
      <c r="E2" s="11" t="s">
        <v>34</v>
      </c>
      <c r="F2" s="59"/>
      <c r="G2" s="59">
        <f>F2-D$18</f>
        <v>-1000</v>
      </c>
      <c r="H2" s="33" t="s">
        <v>312</v>
      </c>
      <c r="I2" s="4" t="s">
        <v>660</v>
      </c>
    </row>
    <row r="3" spans="1:9" ht="15.75" x14ac:dyDescent="0.25">
      <c r="A3" s="6">
        <v>44759</v>
      </c>
      <c r="B3" t="s">
        <v>848</v>
      </c>
      <c r="C3" s="33">
        <v>2</v>
      </c>
      <c r="D3" s="51" t="s">
        <v>15</v>
      </c>
      <c r="E3" s="13" t="s">
        <v>34</v>
      </c>
      <c r="F3" s="59">
        <f>C3*D$18</f>
        <v>2000</v>
      </c>
      <c r="G3" s="59">
        <f>F3-D$18</f>
        <v>1000</v>
      </c>
      <c r="H3" s="33" t="s">
        <v>20</v>
      </c>
      <c r="I3" s="4" t="s">
        <v>660</v>
      </c>
    </row>
    <row r="4" spans="1:9" ht="15.75" x14ac:dyDescent="0.25">
      <c r="A4" s="6">
        <v>44772</v>
      </c>
      <c r="B4" t="s">
        <v>908</v>
      </c>
      <c r="C4" s="33">
        <v>2</v>
      </c>
      <c r="D4" s="51" t="s">
        <v>15</v>
      </c>
      <c r="E4" s="13" t="s">
        <v>34</v>
      </c>
      <c r="F4" s="59">
        <f>C4*D$18</f>
        <v>2000</v>
      </c>
      <c r="G4" s="59">
        <f>F4-D$18</f>
        <v>1000</v>
      </c>
      <c r="H4" s="4" t="s">
        <v>29</v>
      </c>
      <c r="I4" s="4" t="s">
        <v>702</v>
      </c>
    </row>
    <row r="5" spans="1:9" ht="15.75" x14ac:dyDescent="0.25">
      <c r="A5" s="6">
        <v>44773</v>
      </c>
      <c r="B5" t="s">
        <v>916</v>
      </c>
      <c r="C5" s="33">
        <v>1.95</v>
      </c>
      <c r="D5" s="51" t="s">
        <v>15</v>
      </c>
      <c r="E5" s="11" t="s">
        <v>34</v>
      </c>
      <c r="F5" s="59"/>
      <c r="G5" s="59">
        <f>F5-D$18</f>
        <v>-1000</v>
      </c>
      <c r="H5" s="4" t="s">
        <v>25</v>
      </c>
      <c r="I5" s="4" t="s">
        <v>702</v>
      </c>
    </row>
    <row r="6" spans="1:9" x14ac:dyDescent="0.25">
      <c r="C6" s="33"/>
      <c r="D6" s="34"/>
      <c r="E6" s="33"/>
      <c r="F6" s="34"/>
      <c r="G6" s="34"/>
      <c r="H6" s="33"/>
    </row>
    <row r="7" spans="1:9" x14ac:dyDescent="0.25">
      <c r="B7" s="4" t="s">
        <v>35</v>
      </c>
      <c r="C7" s="4"/>
      <c r="D7" s="26">
        <f>COUNT(C2:C5)</f>
        <v>4</v>
      </c>
      <c r="E7" s="33"/>
      <c r="F7" s="34"/>
      <c r="G7" s="34"/>
      <c r="H7" s="33"/>
    </row>
    <row r="8" spans="1:9" x14ac:dyDescent="0.25">
      <c r="B8" s="4" t="s">
        <v>36</v>
      </c>
      <c r="C8" s="4"/>
      <c r="D8" s="11">
        <v>2</v>
      </c>
      <c r="E8" s="33"/>
      <c r="F8" s="34"/>
      <c r="G8" s="34"/>
      <c r="H8" s="33"/>
    </row>
    <row r="9" spans="1:9" x14ac:dyDescent="0.25">
      <c r="B9" s="4" t="s">
        <v>37</v>
      </c>
      <c r="C9" s="4"/>
      <c r="D9" s="13">
        <f>D7-D8</f>
        <v>2</v>
      </c>
      <c r="E9" s="33"/>
      <c r="F9" s="34"/>
      <c r="G9" s="34"/>
      <c r="H9" s="33"/>
    </row>
    <row r="10" spans="1:9" x14ac:dyDescent="0.25">
      <c r="B10" s="4" t="s">
        <v>38</v>
      </c>
      <c r="C10" s="4"/>
      <c r="D10" s="4">
        <f>D9/D7*100</f>
        <v>50</v>
      </c>
      <c r="E10" s="33"/>
      <c r="F10" s="34"/>
      <c r="G10" s="34"/>
      <c r="H10" s="33"/>
    </row>
    <row r="11" spans="1:9" x14ac:dyDescent="0.25">
      <c r="B11" s="4" t="s">
        <v>39</v>
      </c>
      <c r="C11" s="4"/>
      <c r="D11" s="4">
        <f>1/D12*100</f>
        <v>50.314465408805034</v>
      </c>
      <c r="E11" s="33"/>
      <c r="F11" s="34"/>
      <c r="G11" s="34"/>
      <c r="H11" s="33"/>
    </row>
    <row r="12" spans="1:9" x14ac:dyDescent="0.25">
      <c r="B12" s="4" t="s">
        <v>40</v>
      </c>
      <c r="C12" s="4"/>
      <c r="D12" s="4">
        <f>SUM(C2:C5)/D7</f>
        <v>1.9875</v>
      </c>
      <c r="E12" s="33"/>
      <c r="F12" s="34"/>
      <c r="G12" s="34"/>
      <c r="H12" s="33"/>
    </row>
    <row r="13" spans="1:9" x14ac:dyDescent="0.25">
      <c r="B13" s="4" t="s">
        <v>41</v>
      </c>
      <c r="C13" s="4"/>
      <c r="D13" s="13">
        <f>D10-D11</f>
        <v>-0.31446540880503449</v>
      </c>
      <c r="E13" s="33"/>
      <c r="F13" s="34"/>
      <c r="G13" s="34"/>
      <c r="H13" s="33"/>
    </row>
    <row r="14" spans="1:9" x14ac:dyDescent="0.25">
      <c r="B14" s="4" t="s">
        <v>42</v>
      </c>
      <c r="C14" s="4"/>
      <c r="D14" s="13">
        <f>D13/1</f>
        <v>-0.31446540880503449</v>
      </c>
      <c r="E14" s="33"/>
      <c r="F14" s="34"/>
      <c r="G14" s="34"/>
      <c r="H14" s="33"/>
    </row>
    <row r="15" spans="1:9" ht="18.75" x14ac:dyDescent="0.3">
      <c r="B15" s="14" t="s">
        <v>43</v>
      </c>
      <c r="C15" s="4"/>
      <c r="D15" s="15">
        <v>25000</v>
      </c>
      <c r="E15" s="33"/>
      <c r="F15" s="34"/>
    </row>
    <row r="16" spans="1:9" ht="18.75" x14ac:dyDescent="0.3">
      <c r="B16" s="4" t="s">
        <v>44</v>
      </c>
      <c r="C16" s="4"/>
      <c r="D16" s="16">
        <v>25000</v>
      </c>
      <c r="E16" s="33"/>
      <c r="F16" s="34"/>
    </row>
    <row r="17" spans="2:6" x14ac:dyDescent="0.25">
      <c r="B17" s="4" t="s">
        <v>45</v>
      </c>
      <c r="C17" s="4"/>
      <c r="D17" s="10">
        <f>D16/100</f>
        <v>250</v>
      </c>
      <c r="E17" s="33"/>
      <c r="F17" s="34"/>
    </row>
    <row r="18" spans="2:6" x14ac:dyDescent="0.25">
      <c r="B18" s="17" t="s">
        <v>948</v>
      </c>
      <c r="C18" s="4"/>
      <c r="D18" s="18">
        <f>D17*4</f>
        <v>1000</v>
      </c>
      <c r="E18" s="33"/>
      <c r="F18" s="34"/>
    </row>
    <row r="19" spans="2:6" x14ac:dyDescent="0.25">
      <c r="B19" s="4" t="s">
        <v>46</v>
      </c>
      <c r="C19" s="4"/>
      <c r="D19" s="25">
        <f>SUM(G2:G5)</f>
        <v>0</v>
      </c>
      <c r="E19" s="33"/>
      <c r="F19" s="34"/>
    </row>
    <row r="20" spans="2:6" x14ac:dyDescent="0.25">
      <c r="B20" s="19" t="s">
        <v>47</v>
      </c>
      <c r="C20" s="4">
        <f>D19/D16</f>
        <v>0</v>
      </c>
      <c r="D20" s="38">
        <f>D19/D15*100</f>
        <v>0</v>
      </c>
      <c r="E20" s="33"/>
      <c r="F20" s="34"/>
    </row>
    <row r="21" spans="2:6" x14ac:dyDescent="0.25">
      <c r="C21" s="33"/>
      <c r="D21" s="34"/>
      <c r="E21" s="33"/>
      <c r="F21" s="34"/>
    </row>
    <row r="22" spans="2:6" x14ac:dyDescent="0.25">
      <c r="C22" s="33"/>
      <c r="D22" s="34"/>
      <c r="E22" s="33"/>
      <c r="F22" s="34"/>
    </row>
    <row r="23" spans="2:6" x14ac:dyDescent="0.25">
      <c r="C23" s="33"/>
      <c r="D23" s="34"/>
      <c r="E23" s="33"/>
      <c r="F23" s="34"/>
    </row>
  </sheetData>
  <conditionalFormatting sqref="G2:G5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B88" workbookViewId="0">
      <selection activeCell="E113" sqref="E113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9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44774</v>
      </c>
      <c r="B2" s="3" t="s">
        <v>921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5" x14ac:dyDescent="0.25">
      <c r="A3" s="6">
        <v>44774</v>
      </c>
      <c r="B3" t="s">
        <v>922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  <c r="O3" s="4">
        <v>0</v>
      </c>
    </row>
    <row r="4" spans="1:15" x14ac:dyDescent="0.25">
      <c r="A4" s="6">
        <v>44774</v>
      </c>
      <c r="B4" t="s">
        <v>923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  <c r="O4" s="4">
        <v>0</v>
      </c>
    </row>
    <row r="5" spans="1:15" x14ac:dyDescent="0.25">
      <c r="A5" s="6">
        <v>44777</v>
      </c>
      <c r="B5" s="48" t="s">
        <v>924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  <c r="O5" s="4">
        <v>0.96</v>
      </c>
    </row>
    <row r="6" spans="1:15" x14ac:dyDescent="0.25">
      <c r="A6" s="6">
        <v>44779</v>
      </c>
      <c r="B6" t="s">
        <v>925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  <c r="O6" s="4">
        <v>0</v>
      </c>
    </row>
    <row r="7" spans="1:15" x14ac:dyDescent="0.25">
      <c r="A7" s="6">
        <v>44779</v>
      </c>
      <c r="B7" t="s">
        <v>926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  <c r="O7" s="4">
        <v>2.5</v>
      </c>
    </row>
    <row r="8" spans="1:15" x14ac:dyDescent="0.25">
      <c r="A8" s="6">
        <v>44779</v>
      </c>
      <c r="B8" t="s">
        <v>927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  <c r="O8" s="4">
        <v>1.68</v>
      </c>
    </row>
    <row r="9" spans="1:15" x14ac:dyDescent="0.25">
      <c r="A9" s="6">
        <v>44779</v>
      </c>
      <c r="B9" t="s">
        <v>928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  <c r="O9" s="4">
        <v>0</v>
      </c>
    </row>
    <row r="10" spans="1:15" x14ac:dyDescent="0.25">
      <c r="A10" s="6">
        <v>44779</v>
      </c>
      <c r="B10" s="48" t="s">
        <v>929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  <c r="O10" s="4">
        <v>0.96</v>
      </c>
    </row>
    <row r="11" spans="1:15" x14ac:dyDescent="0.25">
      <c r="A11" s="6">
        <v>44779</v>
      </c>
      <c r="B11" t="s">
        <v>930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  <c r="O11" s="4">
        <v>0</v>
      </c>
    </row>
    <row r="12" spans="1:15" x14ac:dyDescent="0.25">
      <c r="A12" s="6">
        <v>44779</v>
      </c>
      <c r="B12" t="s">
        <v>1020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  <c r="O12" s="4">
        <v>0</v>
      </c>
    </row>
    <row r="13" spans="1:15" x14ac:dyDescent="0.25">
      <c r="A13" s="6">
        <v>44779</v>
      </c>
      <c r="B13" t="s">
        <v>931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  <c r="O13" s="4">
        <v>0</v>
      </c>
    </row>
    <row r="14" spans="1:15" x14ac:dyDescent="0.25">
      <c r="A14" s="6">
        <v>44779</v>
      </c>
      <c r="B14" t="s">
        <v>932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787</v>
      </c>
      <c r="O14" s="4">
        <v>0</v>
      </c>
    </row>
    <row r="15" spans="1:15" x14ac:dyDescent="0.25">
      <c r="A15" s="6">
        <v>44779</v>
      </c>
      <c r="B15" t="s">
        <v>933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1021</v>
      </c>
      <c r="M15" s="4">
        <v>31</v>
      </c>
      <c r="N15" s="4" t="s">
        <v>16</v>
      </c>
      <c r="O15" s="4">
        <v>0</v>
      </c>
    </row>
    <row r="16" spans="1:15" x14ac:dyDescent="0.25">
      <c r="A16" s="6">
        <v>44780</v>
      </c>
      <c r="B16" s="22" t="s">
        <v>934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  <c r="O16" s="4">
        <v>2.35</v>
      </c>
    </row>
    <row r="17" spans="1:15" x14ac:dyDescent="0.25">
      <c r="A17" s="6">
        <v>44780</v>
      </c>
      <c r="B17" t="s">
        <v>935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  <c r="O17" s="4">
        <v>0</v>
      </c>
    </row>
    <row r="18" spans="1:15" x14ac:dyDescent="0.25">
      <c r="A18" s="6">
        <v>44780</v>
      </c>
      <c r="B18" t="s">
        <v>936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  <c r="O18" s="4">
        <v>1.45</v>
      </c>
    </row>
    <row r="19" spans="1:15" x14ac:dyDescent="0.25">
      <c r="A19" s="6">
        <v>44780</v>
      </c>
      <c r="B19" t="s">
        <v>937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  <c r="O19" s="4">
        <v>2.5499999999999998</v>
      </c>
    </row>
    <row r="20" spans="1:15" x14ac:dyDescent="0.25">
      <c r="A20" s="6">
        <v>44780</v>
      </c>
      <c r="B20" t="s">
        <v>938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  <c r="O20" s="4">
        <v>0</v>
      </c>
    </row>
    <row r="21" spans="1:15" x14ac:dyDescent="0.25">
      <c r="A21" s="6">
        <v>44780</v>
      </c>
      <c r="B21" t="s">
        <v>939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  <c r="O21" s="4">
        <v>0</v>
      </c>
    </row>
    <row r="22" spans="1:15" x14ac:dyDescent="0.25">
      <c r="A22" s="6">
        <v>44780</v>
      </c>
      <c r="B22" t="s">
        <v>940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  <c r="O22" s="4">
        <v>0</v>
      </c>
    </row>
    <row r="23" spans="1:15" x14ac:dyDescent="0.25">
      <c r="A23" s="6">
        <v>44780</v>
      </c>
      <c r="B23" t="s">
        <v>941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  <c r="O23" s="4">
        <v>2.67</v>
      </c>
    </row>
    <row r="24" spans="1:15" x14ac:dyDescent="0.25">
      <c r="A24" s="6">
        <v>44780</v>
      </c>
      <c r="B24" t="s">
        <v>942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  <c r="O24" s="4">
        <v>0</v>
      </c>
    </row>
    <row r="25" spans="1:15" x14ac:dyDescent="0.25">
      <c r="A25" s="6">
        <v>44781</v>
      </c>
      <c r="B25" t="s">
        <v>943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  <c r="O25" s="4">
        <v>1.9</v>
      </c>
    </row>
    <row r="26" spans="1:15" x14ac:dyDescent="0.25">
      <c r="A26" s="6">
        <v>44785</v>
      </c>
      <c r="B26" t="s">
        <v>949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  <c r="O26" s="4">
        <v>0</v>
      </c>
    </row>
    <row r="27" spans="1:15" x14ac:dyDescent="0.25">
      <c r="A27" s="6">
        <v>44785</v>
      </c>
      <c r="B27" t="s">
        <v>950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787</v>
      </c>
      <c r="O27" s="4">
        <v>0</v>
      </c>
    </row>
    <row r="28" spans="1:15" x14ac:dyDescent="0.25">
      <c r="A28" s="6">
        <v>44785</v>
      </c>
      <c r="B28" t="s">
        <v>951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787</v>
      </c>
      <c r="O28" s="4">
        <v>0</v>
      </c>
    </row>
    <row r="29" spans="1:15" x14ac:dyDescent="0.25">
      <c r="A29" s="6">
        <v>44786</v>
      </c>
      <c r="B29" t="s">
        <v>952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  <c r="O29" s="4">
        <v>0</v>
      </c>
    </row>
    <row r="30" spans="1:15" x14ac:dyDescent="0.25">
      <c r="A30" s="6">
        <v>44786</v>
      </c>
      <c r="B30" t="s">
        <v>953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  <c r="O30" s="4">
        <v>1.8</v>
      </c>
    </row>
    <row r="31" spans="1:15" x14ac:dyDescent="0.25">
      <c r="A31" s="6">
        <v>44786</v>
      </c>
      <c r="B31" t="s">
        <v>954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  <c r="O31" s="4">
        <v>0</v>
      </c>
    </row>
    <row r="32" spans="1:15" x14ac:dyDescent="0.25">
      <c r="A32" s="6">
        <v>44786</v>
      </c>
      <c r="B32" t="s">
        <v>955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  <c r="O32" s="4">
        <v>0</v>
      </c>
    </row>
    <row r="33" spans="1:15" x14ac:dyDescent="0.25">
      <c r="A33" s="6">
        <v>44786</v>
      </c>
      <c r="B33" s="48" t="s">
        <v>956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  <c r="O33" s="4">
        <v>0</v>
      </c>
    </row>
    <row r="34" spans="1:15" x14ac:dyDescent="0.25">
      <c r="A34" s="6">
        <v>44786</v>
      </c>
      <c r="B34" s="48" t="s">
        <v>950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  <c r="O34" s="4">
        <v>0</v>
      </c>
    </row>
    <row r="35" spans="1:15" x14ac:dyDescent="0.25">
      <c r="A35" s="6">
        <v>44786</v>
      </c>
      <c r="B35" t="s">
        <v>957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  <c r="O35" s="4">
        <v>0</v>
      </c>
    </row>
    <row r="36" spans="1:15" x14ac:dyDescent="0.25">
      <c r="A36" s="6">
        <v>44787</v>
      </c>
      <c r="B36" t="s">
        <v>958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  <c r="O36" s="4">
        <v>2.6</v>
      </c>
    </row>
    <row r="37" spans="1:15" x14ac:dyDescent="0.25">
      <c r="A37" s="6">
        <v>44787</v>
      </c>
      <c r="B37" t="s">
        <v>959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  <c r="O37" s="4">
        <v>1.8</v>
      </c>
    </row>
    <row r="38" spans="1:15" x14ac:dyDescent="0.25">
      <c r="A38" s="6">
        <v>44787</v>
      </c>
      <c r="B38" t="s">
        <v>960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  <c r="O38" s="4">
        <v>0</v>
      </c>
    </row>
    <row r="39" spans="1:15" x14ac:dyDescent="0.25">
      <c r="A39" s="6">
        <v>44787</v>
      </c>
      <c r="B39" t="s">
        <v>961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  <c r="O39" s="4">
        <v>0</v>
      </c>
    </row>
    <row r="40" spans="1:15" x14ac:dyDescent="0.25">
      <c r="A40" s="6">
        <v>44787</v>
      </c>
      <c r="B40" t="s">
        <v>962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  <c r="O40" s="4">
        <v>0</v>
      </c>
    </row>
    <row r="41" spans="1:15" x14ac:dyDescent="0.25">
      <c r="A41" s="6">
        <v>44788</v>
      </c>
      <c r="B41" s="48" t="s">
        <v>963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437</v>
      </c>
      <c r="M41" s="4">
        <v>18</v>
      </c>
      <c r="N41" s="4" t="s">
        <v>16</v>
      </c>
      <c r="O41" s="4">
        <v>0</v>
      </c>
    </row>
    <row r="42" spans="1:15" x14ac:dyDescent="0.25">
      <c r="A42" s="6">
        <v>44789</v>
      </c>
      <c r="B42" t="s">
        <v>964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  <c r="O42" s="4">
        <v>0</v>
      </c>
    </row>
    <row r="43" spans="1:15" x14ac:dyDescent="0.25">
      <c r="A43" s="6">
        <v>44789</v>
      </c>
      <c r="B43" t="s">
        <v>965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  <c r="O43" s="4">
        <v>0</v>
      </c>
    </row>
    <row r="44" spans="1:15" x14ac:dyDescent="0.25">
      <c r="A44" s="6">
        <v>44789</v>
      </c>
      <c r="B44" t="s">
        <v>966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  <c r="O44" s="4">
        <v>0</v>
      </c>
    </row>
    <row r="45" spans="1:15" x14ac:dyDescent="0.25">
      <c r="A45" s="6">
        <v>44789</v>
      </c>
      <c r="B45" t="s">
        <v>967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  <c r="O45" s="4">
        <v>0</v>
      </c>
    </row>
    <row r="46" spans="1:15" x14ac:dyDescent="0.25">
      <c r="A46" s="6">
        <v>44789</v>
      </c>
      <c r="B46" t="s">
        <v>968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  <c r="O46" s="4">
        <v>0</v>
      </c>
    </row>
    <row r="47" spans="1:15" x14ac:dyDescent="0.25">
      <c r="A47" s="6">
        <v>44790</v>
      </c>
      <c r="B47" s="48" t="s">
        <v>969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  <c r="O47" s="4">
        <v>0</v>
      </c>
    </row>
    <row r="48" spans="1:15" x14ac:dyDescent="0.25">
      <c r="A48" s="6">
        <v>44790</v>
      </c>
      <c r="B48" t="s">
        <v>970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  <c r="O48" s="4">
        <v>0</v>
      </c>
    </row>
    <row r="49" spans="1:15" x14ac:dyDescent="0.25">
      <c r="A49" s="6">
        <v>44790</v>
      </c>
      <c r="B49" t="s">
        <v>971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  <c r="O49" s="4">
        <v>0</v>
      </c>
    </row>
    <row r="50" spans="1:15" x14ac:dyDescent="0.25">
      <c r="A50" s="6">
        <v>44790</v>
      </c>
      <c r="B50" t="s">
        <v>972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  <c r="O50" s="4">
        <v>0</v>
      </c>
    </row>
    <row r="51" spans="1:15" x14ac:dyDescent="0.25">
      <c r="A51" s="6">
        <v>44791</v>
      </c>
      <c r="B51" s="48" t="s">
        <v>973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787</v>
      </c>
      <c r="O51" s="4">
        <v>0</v>
      </c>
    </row>
    <row r="52" spans="1:15" x14ac:dyDescent="0.25">
      <c r="A52" s="6">
        <v>44791</v>
      </c>
      <c r="B52" t="s">
        <v>974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  <c r="O52" s="4">
        <v>0</v>
      </c>
    </row>
    <row r="53" spans="1:15" x14ac:dyDescent="0.25">
      <c r="A53" s="6">
        <v>44793</v>
      </c>
      <c r="B53" t="s">
        <v>975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  <c r="O53" s="4">
        <v>2.59</v>
      </c>
    </row>
    <row r="54" spans="1:15" x14ac:dyDescent="0.25">
      <c r="A54" s="6">
        <v>44793</v>
      </c>
      <c r="B54" t="s">
        <v>976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787</v>
      </c>
      <c r="O54" s="4">
        <v>0</v>
      </c>
    </row>
    <row r="55" spans="1:15" x14ac:dyDescent="0.25">
      <c r="A55" s="6">
        <v>44793</v>
      </c>
      <c r="B55" t="s">
        <v>977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  <c r="O55" s="4">
        <v>0</v>
      </c>
    </row>
    <row r="56" spans="1:15" x14ac:dyDescent="0.25">
      <c r="A56" s="6">
        <v>44793</v>
      </c>
      <c r="B56" t="s">
        <v>978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  <c r="O56" s="4">
        <v>0</v>
      </c>
    </row>
    <row r="57" spans="1:15" x14ac:dyDescent="0.25">
      <c r="A57" s="6">
        <v>44793</v>
      </c>
      <c r="B57" t="s">
        <v>979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  <c r="O57" s="4">
        <v>0</v>
      </c>
    </row>
    <row r="58" spans="1:15" x14ac:dyDescent="0.25">
      <c r="A58" s="6">
        <v>44793</v>
      </c>
      <c r="B58" t="s">
        <v>980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  <c r="O58" s="4">
        <v>0</v>
      </c>
    </row>
    <row r="59" spans="1:15" x14ac:dyDescent="0.25">
      <c r="A59" s="6">
        <v>44793</v>
      </c>
      <c r="B59" t="s">
        <v>981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  <c r="O59" s="4">
        <v>0</v>
      </c>
    </row>
    <row r="60" spans="1:15" x14ac:dyDescent="0.25">
      <c r="A60" s="6">
        <v>44793</v>
      </c>
      <c r="B60" t="s">
        <v>982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  <c r="O60" s="4">
        <v>0</v>
      </c>
    </row>
    <row r="61" spans="1:15" x14ac:dyDescent="0.25">
      <c r="A61" s="6">
        <v>44793</v>
      </c>
      <c r="B61" t="s">
        <v>983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  <c r="O61" s="4">
        <v>2.27</v>
      </c>
    </row>
    <row r="62" spans="1:15" x14ac:dyDescent="0.25">
      <c r="A62" s="6">
        <v>44793</v>
      </c>
      <c r="B62" t="s">
        <v>984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  <c r="O62" s="4">
        <v>0</v>
      </c>
    </row>
    <row r="63" spans="1:15" x14ac:dyDescent="0.25">
      <c r="A63" s="6">
        <v>44794</v>
      </c>
      <c r="B63" t="s">
        <v>985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  <c r="O63" s="4">
        <v>0</v>
      </c>
    </row>
    <row r="64" spans="1:15" x14ac:dyDescent="0.25">
      <c r="A64" s="6">
        <v>44794</v>
      </c>
      <c r="B64" t="s">
        <v>986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  <c r="O64" s="4">
        <v>2.1800000000000002</v>
      </c>
    </row>
    <row r="65" spans="1:15" x14ac:dyDescent="0.25">
      <c r="A65" s="6">
        <v>44794</v>
      </c>
      <c r="B65" t="s">
        <v>987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  <c r="O65" s="4">
        <v>0</v>
      </c>
    </row>
    <row r="66" spans="1:15" x14ac:dyDescent="0.25">
      <c r="A66" s="6">
        <v>44795</v>
      </c>
      <c r="B66" s="48" t="s">
        <v>988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  <c r="O66" s="4">
        <v>0</v>
      </c>
    </row>
    <row r="67" spans="1:15" x14ac:dyDescent="0.25">
      <c r="A67" s="6">
        <v>44795</v>
      </c>
      <c r="B67" t="s">
        <v>989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  <c r="O67" s="4">
        <v>0</v>
      </c>
    </row>
    <row r="68" spans="1:15" x14ac:dyDescent="0.25">
      <c r="A68" s="6">
        <v>44795</v>
      </c>
      <c r="B68" t="s">
        <v>990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787</v>
      </c>
      <c r="O68" s="4">
        <v>0</v>
      </c>
    </row>
    <row r="69" spans="1:15" x14ac:dyDescent="0.25">
      <c r="A69" s="6">
        <v>44797</v>
      </c>
      <c r="B69" s="48" t="s">
        <v>885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  <c r="O69" s="4">
        <v>0</v>
      </c>
    </row>
    <row r="70" spans="1:15" x14ac:dyDescent="0.25">
      <c r="A70" s="6">
        <v>44797</v>
      </c>
      <c r="B70" t="s">
        <v>991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  <c r="O70" s="4">
        <v>0</v>
      </c>
    </row>
    <row r="71" spans="1:15" x14ac:dyDescent="0.25">
      <c r="A71" s="6">
        <v>44799</v>
      </c>
      <c r="B71" t="s">
        <v>992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787</v>
      </c>
      <c r="O71" s="4">
        <v>0</v>
      </c>
    </row>
    <row r="72" spans="1:15" x14ac:dyDescent="0.25">
      <c r="A72" s="6">
        <v>44799</v>
      </c>
      <c r="B72" t="s">
        <v>993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  <c r="O72" s="4">
        <v>0</v>
      </c>
    </row>
    <row r="73" spans="1:15" x14ac:dyDescent="0.25">
      <c r="A73" s="6">
        <v>44800</v>
      </c>
      <c r="B73" t="s">
        <v>994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787</v>
      </c>
      <c r="O73" s="4">
        <v>0</v>
      </c>
    </row>
    <row r="74" spans="1:15" x14ac:dyDescent="0.25">
      <c r="A74" s="6">
        <v>44800</v>
      </c>
      <c r="B74" t="s">
        <v>995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  <c r="O74" s="4">
        <v>0.75</v>
      </c>
    </row>
    <row r="75" spans="1:15" x14ac:dyDescent="0.25">
      <c r="A75" s="6">
        <v>44800</v>
      </c>
      <c r="B75" t="s">
        <v>996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  <c r="O75" s="4">
        <v>2.4700000000000002</v>
      </c>
    </row>
    <row r="76" spans="1:15" x14ac:dyDescent="0.25">
      <c r="A76" s="6">
        <v>44800</v>
      </c>
      <c r="B76" t="s">
        <v>997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  <c r="O76" s="4">
        <v>0</v>
      </c>
    </row>
    <row r="77" spans="1:15" x14ac:dyDescent="0.25">
      <c r="A77" s="6">
        <v>44800</v>
      </c>
      <c r="B77" t="s">
        <v>998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  <c r="O77" s="4">
        <v>2.25</v>
      </c>
    </row>
    <row r="78" spans="1:15" x14ac:dyDescent="0.25">
      <c r="A78" s="6">
        <v>44800</v>
      </c>
      <c r="B78" t="s">
        <v>999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  <c r="O78" s="4">
        <v>0</v>
      </c>
    </row>
    <row r="79" spans="1:15" x14ac:dyDescent="0.25">
      <c r="A79" s="6">
        <v>44800</v>
      </c>
      <c r="B79" t="s">
        <v>1000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  <c r="O79" s="4">
        <v>0</v>
      </c>
    </row>
    <row r="80" spans="1:15" x14ac:dyDescent="0.25">
      <c r="A80" s="6">
        <v>44800</v>
      </c>
      <c r="B80" t="s">
        <v>1001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  <c r="O80" s="4">
        <v>2.5</v>
      </c>
    </row>
    <row r="81" spans="1:15" x14ac:dyDescent="0.25">
      <c r="A81" s="6">
        <v>44800</v>
      </c>
      <c r="B81" t="s">
        <v>1002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  <c r="O81" s="4">
        <v>0</v>
      </c>
    </row>
    <row r="82" spans="1:15" x14ac:dyDescent="0.25">
      <c r="A82" s="6">
        <v>44800</v>
      </c>
      <c r="B82" t="s">
        <v>1003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  <c r="O82" s="4">
        <v>0</v>
      </c>
    </row>
    <row r="83" spans="1:15" x14ac:dyDescent="0.25">
      <c r="A83" s="6">
        <v>44800</v>
      </c>
      <c r="B83" t="s">
        <v>1004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  <c r="O83" s="4">
        <v>0</v>
      </c>
    </row>
    <row r="84" spans="1:15" x14ac:dyDescent="0.25">
      <c r="A84" s="6">
        <v>44800</v>
      </c>
      <c r="B84" t="s">
        <v>1005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  <c r="O84" s="4">
        <v>0</v>
      </c>
    </row>
    <row r="85" spans="1:15" x14ac:dyDescent="0.25">
      <c r="A85" s="6">
        <v>44800</v>
      </c>
      <c r="B85" t="s">
        <v>1006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  <c r="O85" s="4">
        <v>0</v>
      </c>
    </row>
    <row r="86" spans="1:15" x14ac:dyDescent="0.25">
      <c r="A86" s="6">
        <v>44801</v>
      </c>
      <c r="B86" t="s">
        <v>1007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  <c r="O86" s="4">
        <v>0</v>
      </c>
    </row>
    <row r="87" spans="1:15" x14ac:dyDescent="0.25">
      <c r="A87" s="6">
        <v>44801</v>
      </c>
      <c r="B87" t="s">
        <v>1008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  <c r="O87" s="4">
        <v>1.5</v>
      </c>
    </row>
    <row r="88" spans="1:15" x14ac:dyDescent="0.25">
      <c r="A88" s="6">
        <v>44801</v>
      </c>
      <c r="B88" t="s">
        <v>1009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  <c r="O88" s="4">
        <v>2.4500000000000002</v>
      </c>
    </row>
    <row r="89" spans="1:15" x14ac:dyDescent="0.25">
      <c r="A89" s="6">
        <v>44801</v>
      </c>
      <c r="B89" t="s">
        <v>1010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787</v>
      </c>
      <c r="O89" s="4">
        <v>0</v>
      </c>
    </row>
    <row r="90" spans="1:15" x14ac:dyDescent="0.25">
      <c r="A90" s="6">
        <v>44801</v>
      </c>
      <c r="B90" t="s">
        <v>1011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  <c r="O90" s="4">
        <v>0</v>
      </c>
    </row>
    <row r="91" spans="1:15" x14ac:dyDescent="0.25">
      <c r="A91" s="6">
        <v>44801</v>
      </c>
      <c r="B91" t="s">
        <v>1002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  <c r="O91" s="4">
        <v>0</v>
      </c>
    </row>
    <row r="92" spans="1:15" x14ac:dyDescent="0.25">
      <c r="A92" s="6">
        <v>44803</v>
      </c>
      <c r="B92" t="s">
        <v>1034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  <c r="O92" s="4">
        <v>0</v>
      </c>
    </row>
    <row r="93" spans="1:15" x14ac:dyDescent="0.25">
      <c r="A93" s="6">
        <v>44803</v>
      </c>
      <c r="B93" t="s">
        <v>1035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  <c r="O93" s="4">
        <v>2.4900000000000002</v>
      </c>
    </row>
    <row r="94" spans="1:15" x14ac:dyDescent="0.25">
      <c r="A94" s="6">
        <v>44803</v>
      </c>
      <c r="B94" t="s">
        <v>1036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  <c r="O94" s="4">
        <v>0</v>
      </c>
    </row>
    <row r="95" spans="1:15" x14ac:dyDescent="0.25">
      <c r="A95" s="6">
        <v>44803</v>
      </c>
      <c r="B95" t="s">
        <v>1037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  <c r="O95" s="4">
        <v>0</v>
      </c>
    </row>
    <row r="96" spans="1:15" x14ac:dyDescent="0.25">
      <c r="A96" s="6">
        <v>44804</v>
      </c>
      <c r="B96" t="s">
        <v>1038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  <c r="O96" s="4">
        <v>0</v>
      </c>
    </row>
    <row r="97" spans="1:15" x14ac:dyDescent="0.25">
      <c r="A97" s="6">
        <v>44804</v>
      </c>
      <c r="B97" t="s">
        <v>1039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  <c r="O97" s="4">
        <v>0</v>
      </c>
    </row>
    <row r="98" spans="1:15" x14ac:dyDescent="0.25">
      <c r="A98" s="6">
        <v>44804</v>
      </c>
      <c r="B98" t="s">
        <v>1040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  <c r="O98" s="4">
        <v>0</v>
      </c>
    </row>
    <row r="99" spans="1:15" x14ac:dyDescent="0.25">
      <c r="A99" s="6">
        <v>44804</v>
      </c>
      <c r="B99" s="4" t="s">
        <v>1041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  <c r="O99" s="4">
        <v>0</v>
      </c>
    </row>
    <row r="100" spans="1:15" x14ac:dyDescent="0.25">
      <c r="A100" s="6">
        <v>44804</v>
      </c>
      <c r="B100" s="4" t="s">
        <v>1042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  <c r="O100" s="4">
        <v>0</v>
      </c>
    </row>
    <row r="101" spans="1:15" x14ac:dyDescent="0.25">
      <c r="A101" s="6">
        <v>44804</v>
      </c>
      <c r="B101" s="4" t="s">
        <v>1043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  <c r="O101" s="4">
        <v>0</v>
      </c>
    </row>
    <row r="102" spans="1:15" x14ac:dyDescent="0.25">
      <c r="A102" s="77">
        <v>44782</v>
      </c>
      <c r="B102" s="78" t="s">
        <v>1026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79" t="s">
        <v>542</v>
      </c>
      <c r="O102" s="4">
        <v>1.86</v>
      </c>
    </row>
    <row r="103" spans="1:15" x14ac:dyDescent="0.25">
      <c r="A103" s="77">
        <v>44783</v>
      </c>
      <c r="B103" s="78" t="s">
        <v>1027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79" t="s">
        <v>628</v>
      </c>
      <c r="O103" s="4">
        <v>2.0499999999999998</v>
      </c>
    </row>
    <row r="104" spans="1:15" x14ac:dyDescent="0.25">
      <c r="A104" s="77">
        <v>44783</v>
      </c>
      <c r="B104" s="78" t="s">
        <v>1028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79" t="s">
        <v>628</v>
      </c>
      <c r="O104" s="4">
        <v>2.16</v>
      </c>
    </row>
    <row r="105" spans="1:15" x14ac:dyDescent="0.25">
      <c r="A105" s="77">
        <v>44783</v>
      </c>
      <c r="B105" s="78" t="s">
        <v>1029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79" t="s">
        <v>542</v>
      </c>
      <c r="O105" s="4">
        <v>2.58</v>
      </c>
    </row>
    <row r="106" spans="1:15" x14ac:dyDescent="0.25">
      <c r="A106" s="77">
        <v>44785</v>
      </c>
      <c r="B106" s="78" t="s">
        <v>1030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79" t="s">
        <v>542</v>
      </c>
      <c r="O106" s="4">
        <v>1.58</v>
      </c>
    </row>
    <row r="107" spans="1:15" x14ac:dyDescent="0.25">
      <c r="A107" s="77">
        <v>44787</v>
      </c>
      <c r="B107" s="78" t="s">
        <v>1031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79" t="s">
        <v>628</v>
      </c>
      <c r="O107" s="4">
        <v>2.13</v>
      </c>
    </row>
    <row r="108" spans="1:15" x14ac:dyDescent="0.25">
      <c r="A108" s="77">
        <v>44792</v>
      </c>
      <c r="B108" s="78" t="s">
        <v>1032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79" t="s">
        <v>542</v>
      </c>
      <c r="O108" s="4">
        <v>2.16</v>
      </c>
    </row>
    <row r="109" spans="1:15" x14ac:dyDescent="0.25">
      <c r="A109" s="77">
        <v>44799</v>
      </c>
      <c r="B109" s="78" t="s">
        <v>1033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79" t="s">
        <v>542</v>
      </c>
      <c r="O109" s="4">
        <v>1.63</v>
      </c>
    </row>
  </sheetData>
  <conditionalFormatting sqref="K1:K2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C18" sqref="C18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44781</v>
      </c>
      <c r="B2" t="s">
        <v>943</v>
      </c>
      <c r="C2" s="33"/>
      <c r="D2" s="51" t="s">
        <v>15</v>
      </c>
      <c r="E2" s="42" t="s">
        <v>34</v>
      </c>
      <c r="F2" s="59">
        <f t="shared" ref="F2:F8" si="0">C2*D$37</f>
        <v>0</v>
      </c>
      <c r="G2" s="59">
        <v>0</v>
      </c>
      <c r="H2" s="33" t="s">
        <v>21</v>
      </c>
      <c r="I2" s="4" t="s">
        <v>702</v>
      </c>
    </row>
    <row r="3" spans="1:9" ht="15.75" x14ac:dyDescent="0.25">
      <c r="A3" s="6">
        <v>44785</v>
      </c>
      <c r="B3" t="s">
        <v>951</v>
      </c>
      <c r="C3" s="33">
        <v>2</v>
      </c>
      <c r="D3" s="51" t="s">
        <v>15</v>
      </c>
      <c r="E3" s="13" t="s">
        <v>34</v>
      </c>
      <c r="F3" s="59">
        <f t="shared" si="0"/>
        <v>2000</v>
      </c>
      <c r="G3" s="59">
        <f t="shared" ref="G3:G9" si="1">F3-D$37</f>
        <v>1000</v>
      </c>
      <c r="H3" s="4" t="s">
        <v>20</v>
      </c>
      <c r="I3" s="4" t="s">
        <v>660</v>
      </c>
    </row>
    <row r="4" spans="1:9" ht="15.75" x14ac:dyDescent="0.25">
      <c r="A4" s="98">
        <v>44786</v>
      </c>
      <c r="B4" s="99" t="s">
        <v>952</v>
      </c>
      <c r="C4" s="100">
        <v>2</v>
      </c>
      <c r="D4" s="101" t="s">
        <v>15</v>
      </c>
      <c r="E4" s="102" t="s">
        <v>34</v>
      </c>
      <c r="F4" s="103">
        <f t="shared" si="0"/>
        <v>2000</v>
      </c>
      <c r="G4" s="103">
        <f t="shared" si="1"/>
        <v>1000</v>
      </c>
      <c r="H4" s="104" t="s">
        <v>20</v>
      </c>
      <c r="I4" s="104" t="s">
        <v>660</v>
      </c>
    </row>
    <row r="5" spans="1:9" ht="15.75" x14ac:dyDescent="0.25">
      <c r="A5" s="6">
        <v>44789</v>
      </c>
      <c r="B5" t="s">
        <v>966</v>
      </c>
      <c r="C5" s="33">
        <v>1.98</v>
      </c>
      <c r="D5" s="51" t="s">
        <v>15</v>
      </c>
      <c r="E5" s="13" t="s">
        <v>33</v>
      </c>
      <c r="F5" s="59">
        <f t="shared" si="0"/>
        <v>1980</v>
      </c>
      <c r="G5" s="59">
        <f t="shared" si="1"/>
        <v>980</v>
      </c>
      <c r="H5" s="4" t="s">
        <v>26</v>
      </c>
      <c r="I5" s="4" t="s">
        <v>58</v>
      </c>
    </row>
    <row r="6" spans="1:9" ht="15.75" x14ac:dyDescent="0.25">
      <c r="A6" s="6">
        <v>44793</v>
      </c>
      <c r="B6" t="s">
        <v>977</v>
      </c>
      <c r="C6" s="33">
        <v>1.84</v>
      </c>
      <c r="D6" s="51" t="s">
        <v>15</v>
      </c>
      <c r="E6" s="13" t="s">
        <v>33</v>
      </c>
      <c r="F6" s="59">
        <f t="shared" si="0"/>
        <v>1840</v>
      </c>
      <c r="G6" s="59">
        <f t="shared" si="1"/>
        <v>840</v>
      </c>
      <c r="H6" s="4" t="s">
        <v>312</v>
      </c>
      <c r="I6" s="4" t="s">
        <v>384</v>
      </c>
    </row>
    <row r="7" spans="1:9" ht="15.75" x14ac:dyDescent="0.25">
      <c r="A7" s="6">
        <v>44793</v>
      </c>
      <c r="B7" t="s">
        <v>983</v>
      </c>
      <c r="C7" s="33">
        <v>1.95</v>
      </c>
      <c r="D7" s="51" t="s">
        <v>15</v>
      </c>
      <c r="E7" s="13" t="s">
        <v>34</v>
      </c>
      <c r="F7" s="59">
        <f t="shared" si="0"/>
        <v>1950</v>
      </c>
      <c r="G7" s="59">
        <f t="shared" si="1"/>
        <v>950</v>
      </c>
      <c r="H7" s="4" t="s">
        <v>20</v>
      </c>
      <c r="I7" s="4" t="s">
        <v>702</v>
      </c>
    </row>
    <row r="8" spans="1:9" ht="15.75" x14ac:dyDescent="0.25">
      <c r="A8" s="6">
        <v>44800</v>
      </c>
      <c r="B8" t="s">
        <v>998</v>
      </c>
      <c r="C8" s="94">
        <v>1.88</v>
      </c>
      <c r="D8" s="51" t="s">
        <v>15</v>
      </c>
      <c r="E8" s="13" t="s">
        <v>33</v>
      </c>
      <c r="F8" s="59">
        <f t="shared" si="0"/>
        <v>1880</v>
      </c>
      <c r="G8" s="59">
        <f t="shared" si="1"/>
        <v>880</v>
      </c>
      <c r="H8" s="4" t="s">
        <v>25</v>
      </c>
      <c r="I8" s="4" t="s">
        <v>60</v>
      </c>
    </row>
    <row r="9" spans="1:9" ht="15.75" x14ac:dyDescent="0.25">
      <c r="A9" s="6">
        <v>44800</v>
      </c>
      <c r="B9" t="s">
        <v>1001</v>
      </c>
      <c r="C9" s="33">
        <v>1.49</v>
      </c>
      <c r="D9" s="51" t="s">
        <v>15</v>
      </c>
      <c r="E9" s="11" t="s">
        <v>1467</v>
      </c>
      <c r="F9" s="59">
        <v>0</v>
      </c>
      <c r="G9" s="59">
        <f t="shared" si="1"/>
        <v>-1000</v>
      </c>
      <c r="H9" s="4" t="s">
        <v>28</v>
      </c>
      <c r="I9" s="4" t="s">
        <v>92</v>
      </c>
    </row>
    <row r="10" spans="1:9" ht="15.75" x14ac:dyDescent="0.25">
      <c r="A10" s="6">
        <v>44803</v>
      </c>
      <c r="B10" t="s">
        <v>1037</v>
      </c>
      <c r="C10" s="33">
        <v>1.82</v>
      </c>
      <c r="D10" s="51" t="s">
        <v>15</v>
      </c>
      <c r="E10" s="13" t="s">
        <v>33</v>
      </c>
      <c r="F10" s="59">
        <f>C10*D$37</f>
        <v>1820</v>
      </c>
      <c r="G10" s="59">
        <f>(F10-D$37)</f>
        <v>820</v>
      </c>
      <c r="H10" s="4" t="s">
        <v>25</v>
      </c>
      <c r="I10" s="37" t="s">
        <v>56</v>
      </c>
    </row>
    <row r="11" spans="1:9" ht="15.75" x14ac:dyDescent="0.25">
      <c r="A11" s="6">
        <v>44804</v>
      </c>
      <c r="B11" s="4" t="s">
        <v>1043</v>
      </c>
      <c r="C11" s="33">
        <v>1.48</v>
      </c>
      <c r="D11" s="51" t="s">
        <v>15</v>
      </c>
      <c r="E11" s="13" t="s">
        <v>1467</v>
      </c>
      <c r="F11" s="59">
        <f>C11*D$37</f>
        <v>1480</v>
      </c>
      <c r="G11" s="59">
        <f>(F11-D$37)</f>
        <v>480</v>
      </c>
      <c r="H11" s="4" t="s">
        <v>24</v>
      </c>
      <c r="I11" s="4" t="s">
        <v>92</v>
      </c>
    </row>
    <row r="12" spans="1:9" ht="15.75" x14ac:dyDescent="0.25">
      <c r="A12" s="6"/>
      <c r="B12" s="4"/>
      <c r="C12" s="33"/>
      <c r="D12" s="51"/>
      <c r="E12" s="13"/>
      <c r="F12" s="59"/>
      <c r="G12" s="59"/>
      <c r="H12" s="4"/>
      <c r="I12" s="4"/>
    </row>
    <row r="13" spans="1:9" ht="15.75" x14ac:dyDescent="0.25">
      <c r="A13" s="6"/>
      <c r="B13" s="4"/>
      <c r="C13" s="33"/>
      <c r="D13" s="51"/>
      <c r="E13" s="13"/>
      <c r="F13" s="59"/>
      <c r="G13" s="59"/>
      <c r="H13" s="4"/>
      <c r="I13" s="4"/>
    </row>
    <row r="14" spans="1:9" ht="15.75" x14ac:dyDescent="0.25">
      <c r="A14" s="6"/>
      <c r="B14" s="4"/>
      <c r="C14" s="33"/>
      <c r="D14" s="51"/>
      <c r="E14" s="13"/>
      <c r="F14" s="59"/>
      <c r="G14" s="59"/>
      <c r="H14" s="4"/>
      <c r="I14" s="4"/>
    </row>
    <row r="15" spans="1:9" ht="15.75" x14ac:dyDescent="0.25">
      <c r="A15" s="6"/>
      <c r="B15" s="4"/>
      <c r="C15" s="33"/>
      <c r="D15" s="51"/>
      <c r="E15" s="13"/>
      <c r="F15" s="59"/>
      <c r="G15" s="59"/>
      <c r="H15" s="4"/>
      <c r="I15" s="4"/>
    </row>
    <row r="16" spans="1:9" ht="15.75" x14ac:dyDescent="0.25">
      <c r="A16" s="6"/>
      <c r="B16" s="4"/>
      <c r="C16" s="33"/>
      <c r="D16" s="51"/>
      <c r="E16" s="13"/>
      <c r="F16" s="59"/>
      <c r="G16" s="59"/>
      <c r="H16" s="4"/>
      <c r="I16" s="4"/>
    </row>
    <row r="17" spans="1:9" ht="15.75" x14ac:dyDescent="0.25">
      <c r="A17" s="6"/>
      <c r="B17" s="4"/>
      <c r="C17" s="33"/>
      <c r="D17" s="51"/>
      <c r="E17" s="13"/>
      <c r="F17" s="59"/>
      <c r="G17" s="59"/>
      <c r="H17" s="4"/>
      <c r="I17" s="4"/>
    </row>
    <row r="18" spans="1:9" ht="15.75" x14ac:dyDescent="0.25">
      <c r="A18" s="6"/>
      <c r="B18" s="4"/>
      <c r="C18" s="33"/>
      <c r="D18" s="51"/>
      <c r="E18" s="13"/>
      <c r="F18" s="59"/>
      <c r="G18" s="59"/>
      <c r="H18" s="4"/>
      <c r="I18" s="4"/>
    </row>
    <row r="19" spans="1:9" ht="15.75" x14ac:dyDescent="0.25">
      <c r="A19" s="6"/>
      <c r="C19" s="33"/>
      <c r="D19" s="51"/>
      <c r="E19" s="33"/>
      <c r="F19" s="59"/>
      <c r="G19" s="59"/>
      <c r="H19" s="4"/>
      <c r="I19" s="4"/>
    </row>
    <row r="20" spans="1:9" ht="15.75" x14ac:dyDescent="0.25">
      <c r="A20" s="6"/>
      <c r="C20" s="33"/>
      <c r="D20" s="51"/>
      <c r="E20" s="33"/>
      <c r="F20" s="59"/>
      <c r="G20" s="59"/>
      <c r="H20" s="4"/>
      <c r="I20" s="38"/>
    </row>
    <row r="21" spans="1:9" ht="15.75" x14ac:dyDescent="0.25">
      <c r="A21" s="6"/>
      <c r="C21" s="33"/>
      <c r="D21" s="51"/>
      <c r="E21" s="33"/>
      <c r="F21" s="59"/>
      <c r="G21" s="59"/>
      <c r="H21" s="4"/>
      <c r="I21" s="4"/>
    </row>
    <row r="22" spans="1:9" ht="15.75" x14ac:dyDescent="0.25">
      <c r="A22" s="6"/>
      <c r="C22" s="33"/>
      <c r="D22" s="51"/>
      <c r="E22" s="33"/>
      <c r="F22" s="59"/>
      <c r="G22" s="59"/>
      <c r="H22" s="4"/>
      <c r="I22" s="4"/>
    </row>
    <row r="23" spans="1:9" ht="15.75" x14ac:dyDescent="0.25">
      <c r="A23" s="6"/>
      <c r="C23" s="33"/>
      <c r="D23" s="51"/>
      <c r="E23" s="33"/>
      <c r="F23" s="59"/>
      <c r="G23" s="59"/>
      <c r="H23" s="33"/>
      <c r="I23" s="4"/>
    </row>
    <row r="24" spans="1:9" ht="15.75" x14ac:dyDescent="0.25">
      <c r="A24" s="6"/>
      <c r="C24" s="33"/>
      <c r="D24" s="51"/>
      <c r="E24" s="33"/>
      <c r="F24" s="59"/>
      <c r="G24" s="59"/>
      <c r="H24" s="4"/>
      <c r="I24" s="4"/>
    </row>
    <row r="25" spans="1:9" x14ac:dyDescent="0.25">
      <c r="C25" s="33"/>
      <c r="D25" s="34"/>
      <c r="E25" s="33"/>
      <c r="F25" s="34"/>
      <c r="G25" s="34"/>
      <c r="H25" s="33"/>
    </row>
    <row r="26" spans="1:9" x14ac:dyDescent="0.25">
      <c r="B26" s="4" t="s">
        <v>35</v>
      </c>
      <c r="C26" s="4"/>
      <c r="D26" s="26">
        <f>COUNT(C2:C24)</f>
        <v>9</v>
      </c>
      <c r="E26" s="33"/>
      <c r="F26" s="34"/>
      <c r="G26" s="34"/>
      <c r="H26" s="33"/>
    </row>
    <row r="27" spans="1:9" x14ac:dyDescent="0.25">
      <c r="B27" s="4" t="s">
        <v>36</v>
      </c>
      <c r="C27" s="4"/>
      <c r="D27" s="11">
        <v>1</v>
      </c>
      <c r="E27" s="33"/>
      <c r="F27" s="34"/>
      <c r="G27" s="34"/>
      <c r="H27" s="33"/>
    </row>
    <row r="28" spans="1:9" x14ac:dyDescent="0.25">
      <c r="B28" s="4" t="s">
        <v>37</v>
      </c>
      <c r="C28" s="4"/>
      <c r="D28" s="13">
        <f>D26-D27</f>
        <v>8</v>
      </c>
      <c r="E28" s="33"/>
      <c r="F28" s="34"/>
      <c r="G28" s="34"/>
      <c r="H28" s="33"/>
    </row>
    <row r="29" spans="1:9" x14ac:dyDescent="0.25">
      <c r="B29" s="4" t="s">
        <v>38</v>
      </c>
      <c r="C29" s="4"/>
      <c r="D29" s="4">
        <f>D28/D26*100</f>
        <v>88.888888888888886</v>
      </c>
      <c r="E29" s="33"/>
      <c r="F29" s="34"/>
      <c r="G29" s="34"/>
      <c r="H29" s="33"/>
    </row>
    <row r="30" spans="1:9" x14ac:dyDescent="0.25">
      <c r="B30" s="4" t="s">
        <v>39</v>
      </c>
      <c r="C30" s="4"/>
      <c r="D30" s="4">
        <f>1/D31*100</f>
        <v>54.744525547445264</v>
      </c>
      <c r="E30" s="33"/>
      <c r="F30" s="34"/>
      <c r="G30" s="34"/>
      <c r="H30" s="33"/>
    </row>
    <row r="31" spans="1:9" x14ac:dyDescent="0.25">
      <c r="B31" s="4" t="s">
        <v>40</v>
      </c>
      <c r="C31" s="4"/>
      <c r="D31" s="4">
        <f>SUM(C2:C24)/D26</f>
        <v>1.8266666666666664</v>
      </c>
      <c r="E31" s="33"/>
      <c r="F31" s="34"/>
      <c r="G31" s="34"/>
      <c r="H31" s="33"/>
    </row>
    <row r="32" spans="1:9" x14ac:dyDescent="0.25">
      <c r="B32" s="4" t="s">
        <v>41</v>
      </c>
      <c r="C32" s="4"/>
      <c r="D32" s="13">
        <f>D29-D30</f>
        <v>34.144363341443622</v>
      </c>
      <c r="E32" s="33"/>
      <c r="F32" s="34"/>
      <c r="G32" s="34"/>
      <c r="H32" s="33"/>
    </row>
    <row r="33" spans="2:8" x14ac:dyDescent="0.25">
      <c r="B33" s="4" t="s">
        <v>42</v>
      </c>
      <c r="C33" s="4"/>
      <c r="D33" s="13">
        <f>D32/1</f>
        <v>34.144363341443622</v>
      </c>
      <c r="E33" s="33"/>
      <c r="F33" s="34"/>
      <c r="G33" s="34"/>
      <c r="H33" s="33"/>
    </row>
    <row r="34" spans="2:8" ht="18.75" x14ac:dyDescent="0.3">
      <c r="B34" s="14" t="s">
        <v>43</v>
      </c>
      <c r="C34" s="4"/>
      <c r="D34" s="15">
        <v>25000</v>
      </c>
      <c r="E34" s="33"/>
      <c r="F34" s="34"/>
    </row>
    <row r="35" spans="2:8" ht="18.75" x14ac:dyDescent="0.3">
      <c r="B35" s="4" t="s">
        <v>44</v>
      </c>
      <c r="C35" s="4"/>
      <c r="D35" s="16">
        <v>25000</v>
      </c>
      <c r="E35" s="33"/>
      <c r="F35" s="34"/>
    </row>
    <row r="36" spans="2:8" x14ac:dyDescent="0.25">
      <c r="B36" s="4" t="s">
        <v>45</v>
      </c>
      <c r="C36" s="4"/>
      <c r="D36" s="10">
        <f>D35/100</f>
        <v>250</v>
      </c>
      <c r="E36" s="33"/>
      <c r="F36" s="34"/>
    </row>
    <row r="37" spans="2:8" x14ac:dyDescent="0.25">
      <c r="B37" s="17" t="s">
        <v>948</v>
      </c>
      <c r="C37" s="4"/>
      <c r="D37" s="18">
        <f>D36*4</f>
        <v>1000</v>
      </c>
      <c r="E37" s="33"/>
      <c r="F37" s="34"/>
    </row>
    <row r="38" spans="2:8" x14ac:dyDescent="0.25">
      <c r="B38" s="4" t="s">
        <v>46</v>
      </c>
      <c r="C38" s="4"/>
      <c r="D38" s="25">
        <f>SUM(G2:G24)</f>
        <v>5950</v>
      </c>
      <c r="E38" s="33"/>
      <c r="F38" s="34"/>
    </row>
    <row r="39" spans="2:8" x14ac:dyDescent="0.25">
      <c r="B39" s="19" t="s">
        <v>47</v>
      </c>
      <c r="C39" s="4">
        <f>D38/D35</f>
        <v>0.23799999999999999</v>
      </c>
      <c r="D39" s="38">
        <f>D38/D34*100</f>
        <v>23.799999999999997</v>
      </c>
      <c r="E39" s="33"/>
      <c r="F39" s="34"/>
    </row>
    <row r="40" spans="2:8" x14ac:dyDescent="0.25">
      <c r="C40" s="33"/>
      <c r="D40" s="34"/>
      <c r="E40" s="33"/>
      <c r="F40" s="34"/>
    </row>
    <row r="41" spans="2:8" x14ac:dyDescent="0.25">
      <c r="C41" s="33"/>
      <c r="D41" s="34"/>
      <c r="E41" s="33"/>
      <c r="F41" s="34"/>
    </row>
    <row r="42" spans="2:8" x14ac:dyDescent="0.25">
      <c r="C42" s="33"/>
      <c r="D42" s="34"/>
      <c r="E42" s="33"/>
      <c r="F42" s="34"/>
    </row>
  </sheetData>
  <conditionalFormatting sqref="G2:G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C1" workbookViewId="0">
      <selection activeCell="O1" sqref="O1:O1048576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44806</v>
      </c>
      <c r="B2" s="3" t="s">
        <v>1044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  <c r="O2" s="4">
        <v>1.83</v>
      </c>
    </row>
    <row r="3" spans="1:15" x14ac:dyDescent="0.25">
      <c r="A3" s="61">
        <v>44806</v>
      </c>
      <c r="B3" s="4" t="s">
        <v>1045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  <c r="O3" s="4">
        <v>2.42</v>
      </c>
    </row>
    <row r="4" spans="1:15" x14ac:dyDescent="0.25">
      <c r="A4" s="61">
        <v>44807</v>
      </c>
      <c r="B4" s="4" t="s">
        <v>1046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  <c r="O4" s="4">
        <v>0</v>
      </c>
    </row>
    <row r="5" spans="1:15" x14ac:dyDescent="0.25">
      <c r="A5" s="61">
        <v>44807</v>
      </c>
      <c r="B5" s="4" t="s">
        <v>1047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  <c r="O5" s="4">
        <v>0</v>
      </c>
    </row>
    <row r="6" spans="1:15" x14ac:dyDescent="0.25">
      <c r="A6" s="61">
        <v>44807</v>
      </c>
      <c r="B6" s="4" t="s">
        <v>1048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  <c r="O6" s="4">
        <v>2.13</v>
      </c>
    </row>
    <row r="7" spans="1:15" x14ac:dyDescent="0.25">
      <c r="A7" s="61">
        <v>44807</v>
      </c>
      <c r="B7" s="4" t="s">
        <v>1049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  <c r="O7" s="4">
        <v>2.11</v>
      </c>
    </row>
    <row r="8" spans="1:15" x14ac:dyDescent="0.25">
      <c r="A8" s="61">
        <v>44807</v>
      </c>
      <c r="B8" s="4" t="s">
        <v>1050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  <c r="O8" s="4">
        <v>0</v>
      </c>
    </row>
    <row r="9" spans="1:15" x14ac:dyDescent="0.25">
      <c r="A9" s="61">
        <v>44807</v>
      </c>
      <c r="B9" s="4" t="s">
        <v>1051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80" t="s">
        <v>25</v>
      </c>
      <c r="M9" s="4">
        <v>70</v>
      </c>
      <c r="N9" s="4" t="s">
        <v>628</v>
      </c>
      <c r="O9" s="4">
        <v>2.19</v>
      </c>
    </row>
    <row r="10" spans="1:15" x14ac:dyDescent="0.25">
      <c r="A10" s="61">
        <v>44807</v>
      </c>
      <c r="B10" s="4" t="s">
        <v>1052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  <c r="O10" s="4">
        <v>0</v>
      </c>
    </row>
    <row r="11" spans="1:15" x14ac:dyDescent="0.25">
      <c r="A11" s="61">
        <v>44807</v>
      </c>
      <c r="B11" s="4" t="s">
        <v>1053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  <c r="O11" s="4">
        <v>1.77</v>
      </c>
    </row>
    <row r="12" spans="1:15" x14ac:dyDescent="0.25">
      <c r="A12" s="61">
        <v>44807</v>
      </c>
      <c r="B12" s="4" t="s">
        <v>1054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  <c r="O12" s="4">
        <v>0</v>
      </c>
    </row>
    <row r="13" spans="1:15" x14ac:dyDescent="0.25">
      <c r="A13" s="61">
        <v>44807</v>
      </c>
      <c r="B13" s="4" t="s">
        <v>1055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  <c r="O13" s="4">
        <v>0</v>
      </c>
    </row>
    <row r="14" spans="1:15" x14ac:dyDescent="0.25">
      <c r="A14" s="61">
        <v>44807</v>
      </c>
      <c r="B14" s="4" t="s">
        <v>1056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  <c r="O14" s="4">
        <v>0</v>
      </c>
    </row>
    <row r="15" spans="1:15" x14ac:dyDescent="0.25">
      <c r="A15" s="61">
        <v>44808</v>
      </c>
      <c r="B15" s="4" t="s">
        <v>1057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  <c r="O15" s="4">
        <v>2.17</v>
      </c>
    </row>
    <row r="16" spans="1:15" x14ac:dyDescent="0.25">
      <c r="A16" s="61">
        <v>44808</v>
      </c>
      <c r="B16" s="4" t="s">
        <v>1058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  <c r="O16" s="4">
        <v>1.71</v>
      </c>
    </row>
    <row r="17" spans="1:15" x14ac:dyDescent="0.25">
      <c r="A17" s="61">
        <v>44808</v>
      </c>
      <c r="B17" s="4" t="s">
        <v>1059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  <c r="O17" s="4">
        <v>0</v>
      </c>
    </row>
    <row r="18" spans="1:15" x14ac:dyDescent="0.25">
      <c r="A18" s="61">
        <v>44808</v>
      </c>
      <c r="B18" s="4" t="s">
        <v>1060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  <c r="O18" s="4">
        <v>1.77</v>
      </c>
    </row>
    <row r="19" spans="1:15" x14ac:dyDescent="0.25">
      <c r="A19" s="61">
        <v>44811</v>
      </c>
      <c r="B19" s="4" t="s">
        <v>1061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  <c r="O19" s="4">
        <v>2.75</v>
      </c>
    </row>
    <row r="20" spans="1:15" x14ac:dyDescent="0.25">
      <c r="A20" s="61">
        <v>44811</v>
      </c>
      <c r="B20" s="4" t="s">
        <v>1062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  <c r="O20" s="4">
        <v>0</v>
      </c>
    </row>
    <row r="21" spans="1:15" x14ac:dyDescent="0.25">
      <c r="A21" s="61">
        <v>44811</v>
      </c>
      <c r="B21" s="4" t="s">
        <v>1063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  <c r="O21" s="4">
        <v>1.65</v>
      </c>
    </row>
    <row r="22" spans="1:15" x14ac:dyDescent="0.25">
      <c r="A22" s="61">
        <v>44814</v>
      </c>
      <c r="B22" s="4" t="s">
        <v>1064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  <c r="O22" s="4">
        <v>0</v>
      </c>
    </row>
    <row r="23" spans="1:15" x14ac:dyDescent="0.25">
      <c r="A23" s="61">
        <v>44814</v>
      </c>
      <c r="B23" s="4" t="s">
        <v>1065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  <c r="O23" s="4">
        <v>0</v>
      </c>
    </row>
    <row r="24" spans="1:15" x14ac:dyDescent="0.25">
      <c r="A24" s="61">
        <v>44814</v>
      </c>
      <c r="B24" s="4" t="s">
        <v>1066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  <c r="O24" s="4">
        <v>0</v>
      </c>
    </row>
    <row r="25" spans="1:15" x14ac:dyDescent="0.25">
      <c r="A25" s="61">
        <v>44814</v>
      </c>
      <c r="B25" s="4" t="s">
        <v>1067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  <c r="O25" s="4">
        <v>0</v>
      </c>
    </row>
    <row r="26" spans="1:15" x14ac:dyDescent="0.25">
      <c r="A26" s="61">
        <v>44814</v>
      </c>
      <c r="B26" s="4" t="s">
        <v>1068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  <c r="O26" s="4">
        <v>1.75</v>
      </c>
    </row>
    <row r="27" spans="1:15" x14ac:dyDescent="0.25">
      <c r="A27" s="61">
        <v>44814</v>
      </c>
      <c r="B27" s="4" t="s">
        <v>1069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  <c r="O27" s="4">
        <v>0</v>
      </c>
    </row>
    <row r="28" spans="1:15" x14ac:dyDescent="0.25">
      <c r="A28" s="61">
        <v>44814</v>
      </c>
      <c r="B28" s="4" t="s">
        <v>1070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  <c r="O28" s="4">
        <v>0</v>
      </c>
    </row>
    <row r="29" spans="1:15" x14ac:dyDescent="0.25">
      <c r="A29" s="61">
        <v>44814</v>
      </c>
      <c r="B29" s="4" t="s">
        <v>1071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  <c r="O29" s="4">
        <v>0</v>
      </c>
    </row>
    <row r="30" spans="1:15" x14ac:dyDescent="0.25">
      <c r="A30" s="61">
        <v>44814</v>
      </c>
      <c r="B30" s="4" t="s">
        <v>1072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  <c r="O30" s="4">
        <v>0</v>
      </c>
    </row>
    <row r="31" spans="1:15" x14ac:dyDescent="0.25">
      <c r="A31" s="61">
        <v>44814</v>
      </c>
      <c r="B31" s="4" t="s">
        <v>1073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  <c r="O31" s="4">
        <v>1.79</v>
      </c>
    </row>
    <row r="32" spans="1:15" x14ac:dyDescent="0.25">
      <c r="A32" s="61">
        <v>44814</v>
      </c>
      <c r="B32" s="4" t="s">
        <v>1074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  <c r="O32" s="4">
        <v>0</v>
      </c>
    </row>
    <row r="33" spans="1:15" x14ac:dyDescent="0.25">
      <c r="A33" s="61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  <c r="O33" s="4">
        <v>0</v>
      </c>
    </row>
    <row r="34" spans="1:15" x14ac:dyDescent="0.25">
      <c r="A34" s="61">
        <v>44814</v>
      </c>
      <c r="B34" s="4" t="s">
        <v>1075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  <c r="O34" s="4">
        <v>0</v>
      </c>
    </row>
    <row r="35" spans="1:15" x14ac:dyDescent="0.25">
      <c r="A35" s="61">
        <v>44814</v>
      </c>
      <c r="B35" s="4" t="s">
        <v>1076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  <c r="O35" s="4">
        <v>0</v>
      </c>
    </row>
    <row r="36" spans="1:15" x14ac:dyDescent="0.25">
      <c r="A36" s="61">
        <v>44815</v>
      </c>
      <c r="B36" s="4" t="s">
        <v>1077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1012</v>
      </c>
      <c r="M36" s="4">
        <v>46</v>
      </c>
      <c r="N36" s="4" t="s">
        <v>555</v>
      </c>
      <c r="O36" s="4">
        <v>0</v>
      </c>
    </row>
    <row r="37" spans="1:15" x14ac:dyDescent="0.25">
      <c r="A37" s="61">
        <v>44815</v>
      </c>
      <c r="B37" s="4" t="s">
        <v>1078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  <c r="O37" s="4">
        <v>2.33</v>
      </c>
    </row>
    <row r="38" spans="1:15" x14ac:dyDescent="0.25">
      <c r="A38" s="61">
        <v>44815</v>
      </c>
      <c r="B38" s="4" t="s">
        <v>1079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  <c r="O38" s="4">
        <v>0</v>
      </c>
    </row>
    <row r="39" spans="1:15" x14ac:dyDescent="0.25">
      <c r="A39" s="61">
        <v>44815</v>
      </c>
      <c r="B39" s="4" t="s">
        <v>1080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  <c r="O39" s="4">
        <v>2.67</v>
      </c>
    </row>
    <row r="40" spans="1:15" x14ac:dyDescent="0.25">
      <c r="A40" s="61">
        <v>44817</v>
      </c>
      <c r="B40" s="4" t="s">
        <v>1081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80" t="s">
        <v>21</v>
      </c>
      <c r="M40" s="4">
        <v>63</v>
      </c>
      <c r="N40" s="4" t="s">
        <v>105</v>
      </c>
      <c r="O40" s="4">
        <v>0</v>
      </c>
    </row>
    <row r="41" spans="1:15" x14ac:dyDescent="0.25">
      <c r="A41" s="61">
        <v>44817</v>
      </c>
      <c r="B41" s="4" t="s">
        <v>1082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  <c r="O41" s="4">
        <v>0</v>
      </c>
    </row>
    <row r="42" spans="1:15" x14ac:dyDescent="0.25">
      <c r="A42" s="61">
        <v>44817</v>
      </c>
      <c r="B42" s="4" t="s">
        <v>1083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  <c r="O42" s="4">
        <v>0</v>
      </c>
    </row>
    <row r="43" spans="1:15" x14ac:dyDescent="0.25">
      <c r="A43" s="61">
        <v>44818</v>
      </c>
      <c r="B43" s="4" t="s">
        <v>1084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  <c r="O43" s="4">
        <v>0</v>
      </c>
    </row>
    <row r="44" spans="1:15" x14ac:dyDescent="0.25">
      <c r="A44" s="61">
        <v>44818</v>
      </c>
      <c r="B44" s="4" t="s">
        <v>1085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  <c r="O44" s="4">
        <v>0</v>
      </c>
    </row>
    <row r="45" spans="1:15" x14ac:dyDescent="0.25">
      <c r="A45" s="61">
        <v>44818</v>
      </c>
      <c r="B45" s="4" t="s">
        <v>1086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  <c r="O45" s="4">
        <v>0</v>
      </c>
    </row>
    <row r="46" spans="1:15" x14ac:dyDescent="0.25">
      <c r="A46" s="61">
        <v>44818</v>
      </c>
      <c r="B46" s="4" t="s">
        <v>1087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  <c r="O46" s="4">
        <v>0</v>
      </c>
    </row>
    <row r="47" spans="1:15" x14ac:dyDescent="0.25">
      <c r="A47" s="61">
        <v>44818</v>
      </c>
      <c r="B47" s="4" t="s">
        <v>1088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  <c r="O47" s="4">
        <v>0</v>
      </c>
    </row>
    <row r="48" spans="1:15" x14ac:dyDescent="0.25">
      <c r="A48" s="61">
        <v>44821</v>
      </c>
      <c r="B48" s="4" t="s">
        <v>1089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  <c r="O48" s="4">
        <v>0</v>
      </c>
    </row>
    <row r="49" spans="1:15" x14ac:dyDescent="0.25">
      <c r="A49" s="61">
        <v>44821</v>
      </c>
      <c r="B49" s="4" t="s">
        <v>1090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  <c r="O49" s="4">
        <v>0</v>
      </c>
    </row>
    <row r="50" spans="1:15" x14ac:dyDescent="0.25">
      <c r="A50" s="61">
        <v>44821</v>
      </c>
      <c r="B50" s="4" t="s">
        <v>1091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  <c r="O50" s="4">
        <v>2.46</v>
      </c>
    </row>
    <row r="51" spans="1:15" x14ac:dyDescent="0.25">
      <c r="A51" s="61">
        <v>44821</v>
      </c>
      <c r="B51" s="4" t="s">
        <v>1092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  <c r="O51" s="4">
        <v>0</v>
      </c>
    </row>
    <row r="52" spans="1:15" x14ac:dyDescent="0.25">
      <c r="A52" s="61">
        <v>44821</v>
      </c>
      <c r="B52" s="4" t="s">
        <v>1093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  <c r="O52" s="4">
        <v>1.79</v>
      </c>
    </row>
    <row r="53" spans="1:15" x14ac:dyDescent="0.25">
      <c r="A53" s="61">
        <v>44821</v>
      </c>
      <c r="B53" s="4" t="s">
        <v>1094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  <c r="O53" s="4">
        <v>0</v>
      </c>
    </row>
    <row r="54" spans="1:15" x14ac:dyDescent="0.25">
      <c r="A54" s="61">
        <v>44821</v>
      </c>
      <c r="B54" s="4" t="s">
        <v>1095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  <c r="O54" s="4">
        <v>0</v>
      </c>
    </row>
    <row r="55" spans="1:15" x14ac:dyDescent="0.25">
      <c r="A55" s="61">
        <v>44821</v>
      </c>
      <c r="B55" s="4" t="s">
        <v>1096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1012</v>
      </c>
      <c r="M55" s="4">
        <v>35</v>
      </c>
      <c r="N55" s="4" t="s">
        <v>102</v>
      </c>
      <c r="O55" s="4">
        <v>0</v>
      </c>
    </row>
    <row r="56" spans="1:15" x14ac:dyDescent="0.25">
      <c r="A56" s="61">
        <v>44821</v>
      </c>
      <c r="B56" s="4" t="s">
        <v>1097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  <c r="O56" s="4">
        <v>0</v>
      </c>
    </row>
    <row r="57" spans="1:15" x14ac:dyDescent="0.25">
      <c r="A57" s="61">
        <v>44821</v>
      </c>
      <c r="B57" s="4" t="s">
        <v>1098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  <c r="O57" s="4">
        <v>0</v>
      </c>
    </row>
    <row r="58" spans="1:15" x14ac:dyDescent="0.25">
      <c r="A58" s="61">
        <v>44821</v>
      </c>
      <c r="B58" s="4" t="s">
        <v>1099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  <c r="O58" s="4">
        <v>0</v>
      </c>
    </row>
    <row r="59" spans="1:15" x14ac:dyDescent="0.25">
      <c r="A59" s="61">
        <v>44821</v>
      </c>
      <c r="B59" s="4" t="s">
        <v>1100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  <c r="O59" s="4">
        <v>0</v>
      </c>
    </row>
    <row r="60" spans="1:15" x14ac:dyDescent="0.25">
      <c r="A60" s="61">
        <v>44821</v>
      </c>
      <c r="B60" s="4" t="s">
        <v>1101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  <c r="O60" s="4">
        <v>0</v>
      </c>
    </row>
    <row r="61" spans="1:15" x14ac:dyDescent="0.25">
      <c r="A61" s="61">
        <v>44821</v>
      </c>
      <c r="B61" s="4" t="s">
        <v>1102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  <c r="O61" s="4">
        <v>0</v>
      </c>
    </row>
    <row r="62" spans="1:15" x14ac:dyDescent="0.25">
      <c r="A62" s="61">
        <v>44821</v>
      </c>
      <c r="B62" s="4" t="s">
        <v>1103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  <c r="O62" s="4">
        <v>0</v>
      </c>
    </row>
    <row r="63" spans="1:15" x14ac:dyDescent="0.25">
      <c r="A63" s="61">
        <v>44821</v>
      </c>
      <c r="B63" s="4" t="s">
        <v>1104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  <c r="O63" s="4">
        <v>0</v>
      </c>
    </row>
    <row r="64" spans="1:15" x14ac:dyDescent="0.25">
      <c r="A64" s="61">
        <v>44821</v>
      </c>
      <c r="B64" s="4" t="s">
        <v>1105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  <c r="O64" s="4">
        <v>0</v>
      </c>
    </row>
    <row r="65" spans="1:15" x14ac:dyDescent="0.25">
      <c r="A65" s="61">
        <v>44822</v>
      </c>
      <c r="B65" s="4" t="s">
        <v>1106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  <c r="O65" s="4">
        <v>0</v>
      </c>
    </row>
    <row r="66" spans="1:15" x14ac:dyDescent="0.25">
      <c r="A66" s="61">
        <v>44822</v>
      </c>
      <c r="B66" s="4" t="s">
        <v>1107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  <c r="O66" s="4">
        <v>0</v>
      </c>
    </row>
    <row r="67" spans="1:15" x14ac:dyDescent="0.25">
      <c r="A67" s="61">
        <v>44822</v>
      </c>
      <c r="B67" s="4" t="s">
        <v>1108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  <c r="O67" s="4">
        <v>2.4300000000000002</v>
      </c>
    </row>
    <row r="68" spans="1:15" x14ac:dyDescent="0.25">
      <c r="A68" s="61">
        <v>44822</v>
      </c>
      <c r="B68" s="4" t="s">
        <v>1109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  <c r="O68" s="4">
        <v>2.12</v>
      </c>
    </row>
    <row r="69" spans="1:15" x14ac:dyDescent="0.25">
      <c r="A69" s="61">
        <v>44822</v>
      </c>
      <c r="B69" s="4" t="s">
        <v>1110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  <c r="O69" s="4">
        <v>0</v>
      </c>
    </row>
    <row r="70" spans="1:15" x14ac:dyDescent="0.25">
      <c r="A70" s="61">
        <v>44822</v>
      </c>
      <c r="B70" s="4" t="s">
        <v>1111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  <c r="O70" s="4">
        <v>2.4300000000000002</v>
      </c>
    </row>
    <row r="71" spans="1:15" x14ac:dyDescent="0.25">
      <c r="A71" s="61">
        <v>44822</v>
      </c>
      <c r="B71" s="4" t="s">
        <v>1112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1113</v>
      </c>
      <c r="O71" s="4">
        <v>0</v>
      </c>
    </row>
    <row r="72" spans="1:15" x14ac:dyDescent="0.25">
      <c r="A72" s="61">
        <v>44822</v>
      </c>
      <c r="B72" s="4" t="s">
        <v>1114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  <c r="O72" s="4">
        <v>0</v>
      </c>
    </row>
    <row r="73" spans="1:15" x14ac:dyDescent="0.25">
      <c r="A73" s="61">
        <v>44822</v>
      </c>
      <c r="B73" s="4" t="s">
        <v>1115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  <c r="O73" s="4">
        <v>0</v>
      </c>
    </row>
    <row r="74" spans="1:15" x14ac:dyDescent="0.25">
      <c r="A74" s="61">
        <v>44822</v>
      </c>
      <c r="B74" s="4" t="s">
        <v>1116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  <c r="O74" s="4">
        <v>0</v>
      </c>
    </row>
    <row r="75" spans="1:15" x14ac:dyDescent="0.25">
      <c r="A75" s="61">
        <v>44822</v>
      </c>
      <c r="B75" s="4" t="s">
        <v>1117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  <c r="O75" s="4">
        <v>0</v>
      </c>
    </row>
    <row r="76" spans="1:15" x14ac:dyDescent="0.25">
      <c r="A76" s="61">
        <v>44822</v>
      </c>
      <c r="B76" s="4" t="s">
        <v>1118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  <c r="O76" s="4">
        <v>0</v>
      </c>
    </row>
    <row r="77" spans="1:15" x14ac:dyDescent="0.25">
      <c r="A77" s="61">
        <v>44823</v>
      </c>
      <c r="B77" s="4" t="s">
        <v>1119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  <c r="O77" s="4">
        <v>2.08</v>
      </c>
    </row>
    <row r="78" spans="1:15" x14ac:dyDescent="0.25">
      <c r="A78" s="61">
        <v>44825</v>
      </c>
      <c r="B78" s="4" t="s">
        <v>1120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  <c r="O78" s="4">
        <v>0</v>
      </c>
    </row>
    <row r="79" spans="1:15" x14ac:dyDescent="0.25">
      <c r="A79" s="61">
        <v>44825</v>
      </c>
      <c r="B79" s="3" t="s">
        <v>1121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  <c r="O79" s="4">
        <v>0</v>
      </c>
    </row>
    <row r="80" spans="1:15" x14ac:dyDescent="0.25">
      <c r="A80" s="61">
        <v>44825</v>
      </c>
      <c r="B80" s="4" t="s">
        <v>1122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  <c r="O80" s="4">
        <v>0</v>
      </c>
    </row>
    <row r="81" spans="1:15" x14ac:dyDescent="0.25">
      <c r="A81" s="61">
        <v>44825</v>
      </c>
      <c r="B81" s="4" t="s">
        <v>1123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  <c r="O81" s="4">
        <v>0</v>
      </c>
    </row>
    <row r="82" spans="1:15" x14ac:dyDescent="0.25">
      <c r="A82" s="61">
        <v>44828</v>
      </c>
      <c r="B82" s="4" t="s">
        <v>1124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  <c r="O82" s="4">
        <v>0</v>
      </c>
    </row>
    <row r="83" spans="1:15" x14ac:dyDescent="0.25">
      <c r="A83" s="61">
        <v>44828</v>
      </c>
      <c r="B83" s="4" t="s">
        <v>1125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  <c r="O83" s="4">
        <v>0</v>
      </c>
    </row>
    <row r="84" spans="1:15" x14ac:dyDescent="0.25">
      <c r="A84" s="61">
        <v>44828</v>
      </c>
      <c r="B84" s="4" t="s">
        <v>1126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  <c r="O84" s="4">
        <v>0</v>
      </c>
    </row>
    <row r="85" spans="1:15" x14ac:dyDescent="0.25">
      <c r="A85" s="61">
        <v>44828</v>
      </c>
      <c r="B85" s="4" t="s">
        <v>1127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  <c r="O85" s="4">
        <v>0</v>
      </c>
    </row>
    <row r="86" spans="1:15" x14ac:dyDescent="0.25">
      <c r="A86" s="61">
        <v>44828</v>
      </c>
      <c r="B86" s="4" t="s">
        <v>1128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  <c r="O86" s="4">
        <v>0</v>
      </c>
    </row>
    <row r="87" spans="1:15" x14ac:dyDescent="0.25">
      <c r="A87" s="61">
        <v>44828</v>
      </c>
      <c r="B87" s="4" t="s">
        <v>1129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  <c r="O87" s="4">
        <v>0</v>
      </c>
    </row>
    <row r="88" spans="1:15" x14ac:dyDescent="0.25">
      <c r="A88" s="61">
        <v>44828</v>
      </c>
      <c r="B88" s="4" t="s">
        <v>1130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  <c r="O88" s="4">
        <v>0</v>
      </c>
    </row>
    <row r="89" spans="1:15" x14ac:dyDescent="0.25">
      <c r="A89" s="61">
        <v>44828</v>
      </c>
      <c r="B89" s="4" t="s">
        <v>1131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  <c r="O89" s="4">
        <v>0</v>
      </c>
    </row>
    <row r="90" spans="1:15" x14ac:dyDescent="0.25">
      <c r="A90" s="61">
        <v>44829</v>
      </c>
      <c r="B90" s="4" t="s">
        <v>1132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  <c r="O90" s="4">
        <v>0</v>
      </c>
    </row>
    <row r="91" spans="1:15" x14ac:dyDescent="0.25">
      <c r="A91" s="61">
        <v>44829</v>
      </c>
      <c r="B91" s="4" t="s">
        <v>1133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  <c r="O91" s="4">
        <v>0</v>
      </c>
    </row>
    <row r="92" spans="1:15" x14ac:dyDescent="0.25">
      <c r="A92" s="61">
        <v>44829</v>
      </c>
      <c r="B92" s="4" t="s">
        <v>1134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  <c r="O92" s="4">
        <v>0</v>
      </c>
    </row>
    <row r="93" spans="1:15" x14ac:dyDescent="0.25">
      <c r="A93" s="61">
        <v>44829</v>
      </c>
      <c r="B93" s="4" t="s">
        <v>1135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  <c r="O93" s="4">
        <v>0</v>
      </c>
    </row>
    <row r="94" spans="1:15" x14ac:dyDescent="0.25">
      <c r="A94" s="61">
        <v>44829</v>
      </c>
      <c r="B94" s="4" t="s">
        <v>1136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  <c r="O94" s="4">
        <v>0</v>
      </c>
    </row>
    <row r="95" spans="1:15" x14ac:dyDescent="0.25">
      <c r="A95" s="61">
        <v>44829</v>
      </c>
      <c r="B95" s="4" t="s">
        <v>1137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  <c r="O95" s="4">
        <v>0</v>
      </c>
    </row>
    <row r="96" spans="1:15" x14ac:dyDescent="0.25">
      <c r="A96" s="61">
        <v>44830</v>
      </c>
      <c r="B96" s="4" t="s">
        <v>1138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  <c r="O96" s="4">
        <v>0</v>
      </c>
    </row>
    <row r="97" spans="1:15" x14ac:dyDescent="0.25">
      <c r="A97" s="61">
        <v>44830</v>
      </c>
      <c r="B97" s="4" t="s">
        <v>1139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  <c r="O97" s="4">
        <v>0</v>
      </c>
    </row>
    <row r="98" spans="1:15" x14ac:dyDescent="0.25">
      <c r="A98" s="61">
        <v>44832</v>
      </c>
      <c r="B98" s="4" t="s">
        <v>1140</v>
      </c>
      <c r="C98" s="4">
        <v>1.52</v>
      </c>
      <c r="D98" s="4">
        <v>3.51</v>
      </c>
      <c r="E98" s="4">
        <v>5.7</v>
      </c>
      <c r="F98" s="37">
        <v>2.62</v>
      </c>
      <c r="G98" s="37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  <c r="O98" s="4">
        <v>0</v>
      </c>
    </row>
    <row r="99" spans="1:15" x14ac:dyDescent="0.25">
      <c r="A99" s="61">
        <v>44833</v>
      </c>
      <c r="B99" s="4" t="s">
        <v>1141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  <c r="O99" s="4">
        <v>1.43</v>
      </c>
    </row>
    <row r="100" spans="1:15" x14ac:dyDescent="0.25">
      <c r="A100" s="61">
        <v>44833</v>
      </c>
      <c r="B100" s="4" t="s">
        <v>1142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  <c r="O100" s="4">
        <v>2.46</v>
      </c>
    </row>
    <row r="101" spans="1:15" x14ac:dyDescent="0.25">
      <c r="A101" s="61">
        <v>44834</v>
      </c>
      <c r="B101" s="4" t="s">
        <v>1143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  <c r="O101" s="4">
        <v>0</v>
      </c>
    </row>
  </sheetData>
  <conditionalFormatting sqref="K1:K2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25" sqref="F25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44807</v>
      </c>
      <c r="B2" s="4" t="s">
        <v>1047</v>
      </c>
      <c r="C2" s="12">
        <v>1.83</v>
      </c>
      <c r="D2" s="83"/>
      <c r="E2" s="86" t="s">
        <v>33</v>
      </c>
      <c r="F2" s="84">
        <v>0</v>
      </c>
      <c r="G2" s="84">
        <f t="shared" ref="G2:G13" si="0">F2-D$28</f>
        <v>-1000</v>
      </c>
      <c r="H2" s="4" t="s">
        <v>23</v>
      </c>
      <c r="I2" s="4" t="s">
        <v>52</v>
      </c>
    </row>
    <row r="3" spans="1:9" ht="15.75" x14ac:dyDescent="0.25">
      <c r="A3" s="61">
        <v>44807</v>
      </c>
      <c r="B3" s="4" t="s">
        <v>1056</v>
      </c>
      <c r="C3" s="12">
        <v>1.99</v>
      </c>
      <c r="D3" s="83"/>
      <c r="E3" s="86" t="s">
        <v>33</v>
      </c>
      <c r="F3" s="84">
        <v>0</v>
      </c>
      <c r="G3" s="84">
        <f t="shared" si="0"/>
        <v>-1000</v>
      </c>
      <c r="H3" s="4" t="s">
        <v>20</v>
      </c>
      <c r="I3" s="37" t="s">
        <v>149</v>
      </c>
    </row>
    <row r="4" spans="1:9" ht="15.75" x14ac:dyDescent="0.25">
      <c r="A4" s="61">
        <v>44811</v>
      </c>
      <c r="B4" s="4" t="s">
        <v>1062</v>
      </c>
      <c r="C4" s="38">
        <v>1.48</v>
      </c>
      <c r="D4" s="83"/>
      <c r="E4" s="24" t="s">
        <v>33</v>
      </c>
      <c r="F4" s="84">
        <f>C4*D$28</f>
        <v>1480</v>
      </c>
      <c r="G4" s="84">
        <f t="shared" si="0"/>
        <v>480</v>
      </c>
      <c r="H4" s="4" t="s">
        <v>313</v>
      </c>
      <c r="I4" s="4" t="s">
        <v>52</v>
      </c>
    </row>
    <row r="5" spans="1:9" ht="15.75" x14ac:dyDescent="0.25">
      <c r="A5" s="61">
        <v>44817</v>
      </c>
      <c r="B5" s="4" t="s">
        <v>1083</v>
      </c>
      <c r="C5" s="94">
        <v>1.69</v>
      </c>
      <c r="D5" s="83"/>
      <c r="E5" s="86" t="s">
        <v>33</v>
      </c>
      <c r="F5" s="84">
        <v>0</v>
      </c>
      <c r="G5" s="84">
        <f t="shared" si="0"/>
        <v>-1000</v>
      </c>
      <c r="H5" s="38" t="s">
        <v>20</v>
      </c>
      <c r="I5" s="4" t="s">
        <v>66</v>
      </c>
    </row>
    <row r="6" spans="1:9" ht="15.75" x14ac:dyDescent="0.25">
      <c r="A6" s="61">
        <v>44821</v>
      </c>
      <c r="B6" s="4" t="s">
        <v>1096</v>
      </c>
      <c r="C6" s="12">
        <v>1.91</v>
      </c>
      <c r="D6" s="83"/>
      <c r="E6" s="24" t="s">
        <v>33</v>
      </c>
      <c r="F6" s="84">
        <f>C6*D$28</f>
        <v>1910</v>
      </c>
      <c r="G6" s="84">
        <f t="shared" si="0"/>
        <v>910</v>
      </c>
      <c r="H6" s="38" t="s">
        <v>1012</v>
      </c>
      <c r="I6" s="4" t="s">
        <v>102</v>
      </c>
    </row>
    <row r="7" spans="1:9" ht="15.75" x14ac:dyDescent="0.25">
      <c r="A7" s="61">
        <v>44821</v>
      </c>
      <c r="B7" s="4" t="s">
        <v>1097</v>
      </c>
      <c r="C7" s="12">
        <v>1.97</v>
      </c>
      <c r="D7" s="83"/>
      <c r="E7" s="86" t="s">
        <v>33</v>
      </c>
      <c r="F7" s="84">
        <v>0</v>
      </c>
      <c r="G7" s="84">
        <f t="shared" si="0"/>
        <v>-1000</v>
      </c>
      <c r="H7" s="38" t="s">
        <v>20</v>
      </c>
      <c r="I7" s="4" t="s">
        <v>58</v>
      </c>
    </row>
    <row r="8" spans="1:9" ht="15.75" x14ac:dyDescent="0.25">
      <c r="A8" s="61">
        <v>44821</v>
      </c>
      <c r="B8" s="4" t="s">
        <v>1099</v>
      </c>
      <c r="C8" s="12">
        <v>1.51</v>
      </c>
      <c r="D8" s="83"/>
      <c r="E8" s="24" t="s">
        <v>1467</v>
      </c>
      <c r="F8" s="84">
        <f>C8*D$28</f>
        <v>1510</v>
      </c>
      <c r="G8" s="84">
        <f t="shared" si="0"/>
        <v>510</v>
      </c>
      <c r="H8" s="38" t="s">
        <v>19</v>
      </c>
      <c r="I8" s="4" t="s">
        <v>66</v>
      </c>
    </row>
    <row r="9" spans="1:9" ht="15.75" x14ac:dyDescent="0.25">
      <c r="A9" s="61">
        <v>44821</v>
      </c>
      <c r="B9" s="4" t="s">
        <v>1105</v>
      </c>
      <c r="C9" s="12">
        <v>1.52</v>
      </c>
      <c r="D9" s="83"/>
      <c r="E9" s="24" t="s">
        <v>1467</v>
      </c>
      <c r="F9" s="84">
        <f>C9*D$28</f>
        <v>1520</v>
      </c>
      <c r="G9" s="84">
        <f t="shared" si="0"/>
        <v>520</v>
      </c>
      <c r="H9" s="38" t="s">
        <v>24</v>
      </c>
      <c r="I9" s="4" t="s">
        <v>92</v>
      </c>
    </row>
    <row r="10" spans="1:9" ht="15.75" x14ac:dyDescent="0.25">
      <c r="A10" s="61">
        <v>44828</v>
      </c>
      <c r="B10" s="4" t="s">
        <v>1124</v>
      </c>
      <c r="C10" s="94">
        <v>1.89</v>
      </c>
      <c r="D10" s="83"/>
      <c r="E10" s="24" t="s">
        <v>33</v>
      </c>
      <c r="F10" s="84">
        <f>C10*D$28</f>
        <v>1890</v>
      </c>
      <c r="G10" s="84">
        <f t="shared" si="0"/>
        <v>890</v>
      </c>
      <c r="H10" s="4" t="s">
        <v>313</v>
      </c>
      <c r="I10" s="4" t="s">
        <v>76</v>
      </c>
    </row>
    <row r="11" spans="1:9" ht="15.75" x14ac:dyDescent="0.25">
      <c r="A11" s="61">
        <v>44828</v>
      </c>
      <c r="B11" s="4" t="s">
        <v>1125</v>
      </c>
      <c r="C11" s="12">
        <v>1.74</v>
      </c>
      <c r="D11" s="83"/>
      <c r="E11" s="86" t="s">
        <v>33</v>
      </c>
      <c r="F11" s="84">
        <v>0</v>
      </c>
      <c r="G11" s="84">
        <f t="shared" si="0"/>
        <v>-1000</v>
      </c>
      <c r="H11" s="4" t="s">
        <v>28</v>
      </c>
      <c r="I11" s="4" t="s">
        <v>76</v>
      </c>
    </row>
    <row r="12" spans="1:9" ht="15.75" x14ac:dyDescent="0.25">
      <c r="A12" s="61">
        <v>44828</v>
      </c>
      <c r="B12" s="4" t="s">
        <v>1127</v>
      </c>
      <c r="C12" s="12">
        <v>1.95</v>
      </c>
      <c r="D12" s="83"/>
      <c r="E12" s="24" t="s">
        <v>33</v>
      </c>
      <c r="F12" s="84">
        <f>C12*D$28</f>
        <v>1950</v>
      </c>
      <c r="G12" s="84">
        <f t="shared" si="0"/>
        <v>950</v>
      </c>
      <c r="H12" s="4" t="s">
        <v>437</v>
      </c>
      <c r="I12" s="4" t="s">
        <v>58</v>
      </c>
    </row>
    <row r="13" spans="1:9" ht="15.75" x14ac:dyDescent="0.25">
      <c r="A13" s="61">
        <v>44828</v>
      </c>
      <c r="B13" s="4" t="s">
        <v>1128</v>
      </c>
      <c r="C13" s="12">
        <v>1.53</v>
      </c>
      <c r="D13" s="83"/>
      <c r="E13" s="24" t="s">
        <v>1467</v>
      </c>
      <c r="F13" s="84">
        <f>C13*D$28</f>
        <v>1530</v>
      </c>
      <c r="G13" s="84">
        <f t="shared" si="0"/>
        <v>530</v>
      </c>
      <c r="H13" s="4" t="s">
        <v>439</v>
      </c>
      <c r="I13" s="4" t="s">
        <v>66</v>
      </c>
    </row>
    <row r="14" spans="1:9" ht="15.75" x14ac:dyDescent="0.25">
      <c r="A14" s="85"/>
      <c r="B14" s="38"/>
      <c r="C14" s="12"/>
      <c r="D14" s="83"/>
      <c r="E14" s="12"/>
      <c r="F14" s="84"/>
      <c r="G14" s="84"/>
      <c r="H14" s="38"/>
      <c r="I14" s="38"/>
    </row>
    <row r="15" spans="1:9" ht="15.75" x14ac:dyDescent="0.25">
      <c r="A15" s="85"/>
      <c r="B15" s="22"/>
      <c r="C15" s="12"/>
      <c r="D15" s="83"/>
      <c r="E15" s="12"/>
      <c r="F15" s="84"/>
      <c r="G15" s="84"/>
      <c r="H15" s="38"/>
      <c r="I15" s="38"/>
    </row>
    <row r="16" spans="1:9" x14ac:dyDescent="0.25">
      <c r="C16" s="33"/>
      <c r="D16" s="34"/>
      <c r="E16" s="33"/>
      <c r="F16" s="34"/>
      <c r="G16" s="34"/>
      <c r="H16" s="33"/>
    </row>
    <row r="17" spans="2:8" x14ac:dyDescent="0.25">
      <c r="B17" s="4" t="s">
        <v>35</v>
      </c>
      <c r="C17" s="4"/>
      <c r="D17" s="26">
        <f>COUNT(C2:C15)</f>
        <v>12</v>
      </c>
      <c r="E17" s="33"/>
      <c r="F17" s="34"/>
      <c r="G17" s="34"/>
      <c r="H17" s="33"/>
    </row>
    <row r="18" spans="2:8" x14ac:dyDescent="0.25">
      <c r="B18" s="4" t="s">
        <v>36</v>
      </c>
      <c r="C18" s="4"/>
      <c r="D18" s="11">
        <v>5</v>
      </c>
      <c r="E18" s="33"/>
      <c r="F18" s="34"/>
      <c r="G18" s="34"/>
      <c r="H18" s="33"/>
    </row>
    <row r="19" spans="2:8" x14ac:dyDescent="0.25">
      <c r="B19" s="4" t="s">
        <v>37</v>
      </c>
      <c r="C19" s="4"/>
      <c r="D19" s="13">
        <f>D17-D18</f>
        <v>7</v>
      </c>
      <c r="E19" s="33"/>
      <c r="F19" s="34"/>
      <c r="G19" s="34"/>
      <c r="H19" s="33"/>
    </row>
    <row r="20" spans="2:8" x14ac:dyDescent="0.25">
      <c r="B20" s="4" t="s">
        <v>38</v>
      </c>
      <c r="C20" s="4"/>
      <c r="D20" s="4">
        <f>D19/D17*100</f>
        <v>58.333333333333336</v>
      </c>
      <c r="E20" s="33"/>
      <c r="F20" s="34"/>
      <c r="G20" s="34"/>
      <c r="H20" s="33"/>
    </row>
    <row r="21" spans="2:8" x14ac:dyDescent="0.25">
      <c r="B21" s="4" t="s">
        <v>39</v>
      </c>
      <c r="C21" s="4"/>
      <c r="D21" s="4">
        <f>1/D22*100</f>
        <v>57.115659209900038</v>
      </c>
      <c r="E21" s="33"/>
      <c r="F21" s="34"/>
      <c r="G21" s="34"/>
      <c r="H21" s="33"/>
    </row>
    <row r="22" spans="2:8" x14ac:dyDescent="0.25">
      <c r="B22" s="4" t="s">
        <v>40</v>
      </c>
      <c r="C22" s="4"/>
      <c r="D22" s="4">
        <f>SUM(C2:C15)/D17</f>
        <v>1.7508333333333335</v>
      </c>
      <c r="E22" s="33"/>
      <c r="F22" s="34"/>
      <c r="G22" s="34"/>
      <c r="H22" s="33"/>
    </row>
    <row r="23" spans="2:8" x14ac:dyDescent="0.25">
      <c r="B23" s="4" t="s">
        <v>41</v>
      </c>
      <c r="C23" s="4"/>
      <c r="D23" s="13">
        <f>D20-D21</f>
        <v>1.217674123433298</v>
      </c>
      <c r="E23" s="33"/>
      <c r="F23" s="34"/>
      <c r="G23" s="34"/>
      <c r="H23" s="33"/>
    </row>
    <row r="24" spans="2:8" x14ac:dyDescent="0.25">
      <c r="B24" s="4" t="s">
        <v>42</v>
      </c>
      <c r="C24" s="4"/>
      <c r="D24" s="13">
        <f>D23/1</f>
        <v>1.217674123433298</v>
      </c>
      <c r="E24" s="33"/>
      <c r="F24" s="34"/>
      <c r="G24" s="34"/>
      <c r="H24" s="33"/>
    </row>
    <row r="25" spans="2:8" ht="18.75" x14ac:dyDescent="0.3">
      <c r="B25" s="14" t="s">
        <v>43</v>
      </c>
      <c r="C25" s="4"/>
      <c r="D25" s="15">
        <v>25000</v>
      </c>
      <c r="E25" s="33"/>
      <c r="F25" s="34"/>
    </row>
    <row r="26" spans="2:8" ht="18.75" x14ac:dyDescent="0.3">
      <c r="B26" s="4" t="s">
        <v>44</v>
      </c>
      <c r="C26" s="4"/>
      <c r="D26" s="16">
        <v>25000</v>
      </c>
      <c r="E26" s="33"/>
      <c r="F26" s="34"/>
    </row>
    <row r="27" spans="2:8" x14ac:dyDescent="0.25">
      <c r="B27" s="4" t="s">
        <v>45</v>
      </c>
      <c r="C27" s="4"/>
      <c r="D27" s="10">
        <f>D26/100</f>
        <v>250</v>
      </c>
      <c r="E27" s="33"/>
      <c r="F27" s="34"/>
    </row>
    <row r="28" spans="2:8" x14ac:dyDescent="0.25">
      <c r="B28" s="17" t="s">
        <v>948</v>
      </c>
      <c r="C28" s="4"/>
      <c r="D28" s="18">
        <f>D27*4</f>
        <v>1000</v>
      </c>
      <c r="E28" s="33"/>
      <c r="F28" s="34"/>
    </row>
    <row r="29" spans="2:8" x14ac:dyDescent="0.25">
      <c r="B29" s="4" t="s">
        <v>46</v>
      </c>
      <c r="C29" s="4"/>
      <c r="D29" s="25">
        <f>SUM(G2:G15)</f>
        <v>-210</v>
      </c>
      <c r="E29" s="33"/>
      <c r="F29" s="34"/>
    </row>
    <row r="30" spans="2:8" x14ac:dyDescent="0.25">
      <c r="B30" s="19" t="s">
        <v>47</v>
      </c>
      <c r="C30" s="4">
        <f>D29/D26</f>
        <v>-8.3999999999999995E-3</v>
      </c>
      <c r="D30" s="38">
        <f>D29/D25*100</f>
        <v>-0.84</v>
      </c>
      <c r="E30" s="33"/>
      <c r="F30" s="34"/>
    </row>
    <row r="31" spans="2:8" x14ac:dyDescent="0.25">
      <c r="C31" s="33"/>
      <c r="D31" s="34"/>
      <c r="E31" s="33"/>
      <c r="F31" s="34"/>
    </row>
    <row r="32" spans="2:8" x14ac:dyDescent="0.25">
      <c r="C32" s="33"/>
      <c r="D32" s="34"/>
      <c r="E32" s="33"/>
      <c r="F32" s="34"/>
    </row>
  </sheetData>
  <conditionalFormatting sqref="G2:G15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B1" workbookViewId="0">
      <selection activeCell="O1" sqref="O1:O1048576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8.710937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44835</v>
      </c>
      <c r="B2" s="3" t="s">
        <v>1144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 t="s">
        <v>15</v>
      </c>
      <c r="K2" s="12"/>
      <c r="L2" s="4" t="s">
        <v>25</v>
      </c>
      <c r="M2" s="4">
        <v>51</v>
      </c>
      <c r="N2" s="5" t="s">
        <v>58</v>
      </c>
      <c r="O2" s="4">
        <v>0</v>
      </c>
    </row>
    <row r="3" spans="1:15" x14ac:dyDescent="0.25">
      <c r="A3" s="61">
        <v>44835</v>
      </c>
      <c r="B3" s="4" t="s">
        <v>1145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 t="s">
        <v>15</v>
      </c>
      <c r="L3" s="4" t="s">
        <v>22</v>
      </c>
      <c r="M3" s="4">
        <v>34</v>
      </c>
      <c r="N3" s="4" t="s">
        <v>595</v>
      </c>
      <c r="O3" s="4">
        <v>2.44</v>
      </c>
    </row>
    <row r="4" spans="1:15" x14ac:dyDescent="0.25">
      <c r="A4" s="61">
        <v>44835</v>
      </c>
      <c r="B4" s="4" t="s">
        <v>1146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J4" s="12" t="s">
        <v>15</v>
      </c>
      <c r="L4" s="4" t="s">
        <v>21</v>
      </c>
      <c r="M4" s="4">
        <v>43</v>
      </c>
      <c r="N4" s="4" t="s">
        <v>60</v>
      </c>
      <c r="O4" s="4">
        <v>0</v>
      </c>
    </row>
    <row r="5" spans="1:15" x14ac:dyDescent="0.25">
      <c r="A5" s="61">
        <v>44835</v>
      </c>
      <c r="B5" s="4" t="s">
        <v>1147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J5" s="12" t="s">
        <v>15</v>
      </c>
      <c r="L5" s="4" t="s">
        <v>19</v>
      </c>
      <c r="M5" s="4">
        <v>42</v>
      </c>
      <c r="N5" s="4" t="s">
        <v>601</v>
      </c>
      <c r="O5" s="4">
        <v>1.86</v>
      </c>
    </row>
    <row r="6" spans="1:15" x14ac:dyDescent="0.25">
      <c r="A6" s="61">
        <v>44835</v>
      </c>
      <c r="B6" s="4" t="s">
        <v>1148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J6" s="12" t="s">
        <v>15</v>
      </c>
      <c r="L6" s="4" t="s">
        <v>28</v>
      </c>
      <c r="M6" s="4">
        <v>26</v>
      </c>
      <c r="N6" s="4" t="s">
        <v>16</v>
      </c>
      <c r="O6" s="4">
        <v>0</v>
      </c>
    </row>
    <row r="7" spans="1:15" x14ac:dyDescent="0.25">
      <c r="A7" s="61">
        <v>44835</v>
      </c>
      <c r="B7" s="4" t="s">
        <v>1149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J7" s="12" t="s">
        <v>15</v>
      </c>
      <c r="L7" s="4" t="s">
        <v>28</v>
      </c>
      <c r="M7" s="4">
        <v>35</v>
      </c>
      <c r="N7" s="4" t="s">
        <v>66</v>
      </c>
      <c r="O7" s="4">
        <v>0</v>
      </c>
    </row>
    <row r="8" spans="1:15" x14ac:dyDescent="0.25">
      <c r="A8" s="61">
        <v>44835</v>
      </c>
      <c r="B8" s="4" t="s">
        <v>1150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J8" s="12" t="s">
        <v>15</v>
      </c>
      <c r="L8" s="4" t="s">
        <v>28</v>
      </c>
      <c r="M8" s="4">
        <v>31</v>
      </c>
      <c r="N8" s="4" t="s">
        <v>601</v>
      </c>
      <c r="O8" s="4">
        <v>2.4300000000000002</v>
      </c>
    </row>
    <row r="9" spans="1:15" x14ac:dyDescent="0.25">
      <c r="A9" s="61">
        <v>44835</v>
      </c>
      <c r="B9" s="4" t="s">
        <v>1151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J9" s="12" t="s">
        <v>15</v>
      </c>
      <c r="L9" s="4" t="s">
        <v>316</v>
      </c>
      <c r="M9" s="4">
        <v>10</v>
      </c>
      <c r="N9" s="4" t="s">
        <v>66</v>
      </c>
      <c r="O9" s="4">
        <v>0</v>
      </c>
    </row>
    <row r="10" spans="1:15" x14ac:dyDescent="0.25">
      <c r="A10" s="61">
        <v>44835</v>
      </c>
      <c r="B10" s="4" t="s">
        <v>1152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J10" s="12" t="s">
        <v>15</v>
      </c>
      <c r="L10" s="4" t="s">
        <v>21</v>
      </c>
      <c r="M10" s="4">
        <v>41</v>
      </c>
      <c r="N10" s="4" t="s">
        <v>16</v>
      </c>
      <c r="O10" s="4">
        <v>0</v>
      </c>
    </row>
    <row r="11" spans="1:15" x14ac:dyDescent="0.25">
      <c r="A11" s="61">
        <v>44835</v>
      </c>
      <c r="B11" s="4" t="s">
        <v>1153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J11" s="12" t="s">
        <v>15</v>
      </c>
      <c r="L11" s="4" t="s">
        <v>28</v>
      </c>
      <c r="M11" s="4">
        <v>78</v>
      </c>
      <c r="N11" s="4" t="s">
        <v>114</v>
      </c>
      <c r="O11" s="4">
        <v>0</v>
      </c>
    </row>
    <row r="12" spans="1:15" x14ac:dyDescent="0.25">
      <c r="A12" s="61">
        <v>44835</v>
      </c>
      <c r="B12" s="4" t="s">
        <v>1154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J12" s="12" t="s">
        <v>15</v>
      </c>
      <c r="L12" s="4" t="s">
        <v>28</v>
      </c>
      <c r="M12" s="4">
        <v>65</v>
      </c>
      <c r="N12" s="4" t="s">
        <v>66</v>
      </c>
      <c r="O12" s="4">
        <v>0</v>
      </c>
    </row>
    <row r="13" spans="1:15" x14ac:dyDescent="0.25">
      <c r="A13" s="61">
        <v>44835</v>
      </c>
      <c r="B13" s="4" t="s">
        <v>1155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J13" s="12" t="s">
        <v>15</v>
      </c>
      <c r="L13" s="4" t="s">
        <v>24</v>
      </c>
      <c r="M13" s="4">
        <v>46</v>
      </c>
      <c r="N13" s="4" t="s">
        <v>555</v>
      </c>
      <c r="O13" s="4">
        <v>0</v>
      </c>
    </row>
    <row r="14" spans="1:15" x14ac:dyDescent="0.25">
      <c r="A14" s="61">
        <v>44835</v>
      </c>
      <c r="B14" s="4" t="s">
        <v>1156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J14" s="12" t="s">
        <v>15</v>
      </c>
      <c r="L14" s="4" t="s">
        <v>26</v>
      </c>
      <c r="M14" s="4">
        <v>55</v>
      </c>
      <c r="N14" s="4" t="s">
        <v>92</v>
      </c>
      <c r="O14" s="4">
        <v>0</v>
      </c>
    </row>
    <row r="15" spans="1:15" x14ac:dyDescent="0.25">
      <c r="A15" s="61">
        <v>44836</v>
      </c>
      <c r="B15" s="4" t="s">
        <v>1157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J15" s="12" t="s">
        <v>15</v>
      </c>
      <c r="L15" s="4" t="s">
        <v>24</v>
      </c>
      <c r="M15" s="4">
        <v>18</v>
      </c>
      <c r="N15" s="4" t="s">
        <v>222</v>
      </c>
      <c r="O15" s="4">
        <v>0</v>
      </c>
    </row>
    <row r="16" spans="1:15" x14ac:dyDescent="0.25">
      <c r="A16" s="61">
        <v>44836</v>
      </c>
      <c r="B16" s="4" t="s">
        <v>1158</v>
      </c>
      <c r="C16" s="4">
        <v>2.42</v>
      </c>
      <c r="D16" s="4">
        <v>3.29</v>
      </c>
      <c r="E16" s="4">
        <v>2.93</v>
      </c>
      <c r="F16" s="37">
        <v>404</v>
      </c>
      <c r="G16" s="37">
        <v>2.16</v>
      </c>
      <c r="H16" s="4">
        <v>1.7</v>
      </c>
      <c r="I16" s="4">
        <v>1.91</v>
      </c>
      <c r="J16" s="12" t="s">
        <v>15</v>
      </c>
      <c r="L16" s="4" t="s">
        <v>436</v>
      </c>
      <c r="M16" s="4">
        <v>49</v>
      </c>
      <c r="N16" s="4" t="s">
        <v>650</v>
      </c>
      <c r="O16" s="4">
        <v>0</v>
      </c>
    </row>
    <row r="17" spans="1:15" x14ac:dyDescent="0.25">
      <c r="A17" s="61">
        <v>44836</v>
      </c>
      <c r="B17" s="4" t="s">
        <v>1159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J17" s="12" t="s">
        <v>15</v>
      </c>
      <c r="L17" s="4" t="s">
        <v>312</v>
      </c>
      <c r="M17" s="4">
        <v>58</v>
      </c>
      <c r="N17" s="4" t="s">
        <v>1160</v>
      </c>
      <c r="O17" s="4">
        <v>0</v>
      </c>
    </row>
    <row r="18" spans="1:15" x14ac:dyDescent="0.25">
      <c r="A18" s="61">
        <v>44836</v>
      </c>
      <c r="B18" s="4" t="s">
        <v>1161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12" t="s">
        <v>15</v>
      </c>
      <c r="L18" s="4" t="s">
        <v>313</v>
      </c>
      <c r="M18" s="4">
        <v>38</v>
      </c>
      <c r="N18" s="4" t="s">
        <v>1162</v>
      </c>
      <c r="O18" s="4">
        <v>0</v>
      </c>
    </row>
    <row r="19" spans="1:15" x14ac:dyDescent="0.25">
      <c r="A19" s="61">
        <v>44836</v>
      </c>
      <c r="B19" s="4" t="s">
        <v>1163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J19" s="12" t="s">
        <v>15</v>
      </c>
      <c r="L19" s="4" t="s">
        <v>29</v>
      </c>
      <c r="M19" s="4">
        <v>42</v>
      </c>
      <c r="N19" s="4" t="s">
        <v>1164</v>
      </c>
      <c r="O19" s="4">
        <v>0</v>
      </c>
    </row>
    <row r="20" spans="1:15" x14ac:dyDescent="0.25">
      <c r="A20" s="61">
        <v>44836</v>
      </c>
      <c r="B20" s="4" t="s">
        <v>1165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J20" s="12" t="s">
        <v>15</v>
      </c>
      <c r="L20" s="4" t="s">
        <v>28</v>
      </c>
      <c r="M20" s="4">
        <v>30</v>
      </c>
      <c r="N20" s="4" t="s">
        <v>16</v>
      </c>
      <c r="O20" s="4">
        <v>0</v>
      </c>
    </row>
    <row r="21" spans="1:15" x14ac:dyDescent="0.25">
      <c r="A21" s="61">
        <v>44836</v>
      </c>
      <c r="B21" s="4" t="s">
        <v>1166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 t="s">
        <v>15</v>
      </c>
      <c r="L21" s="4" t="s">
        <v>311</v>
      </c>
      <c r="M21" s="4">
        <v>23</v>
      </c>
      <c r="N21" s="4" t="s">
        <v>1167</v>
      </c>
      <c r="O21" s="4">
        <v>0</v>
      </c>
    </row>
    <row r="22" spans="1:15" x14ac:dyDescent="0.25">
      <c r="A22" s="61">
        <v>44836</v>
      </c>
      <c r="B22" s="4" t="s">
        <v>1168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J22" s="12" t="s">
        <v>15</v>
      </c>
      <c r="L22" s="4" t="s">
        <v>19</v>
      </c>
      <c r="M22" s="4">
        <v>37</v>
      </c>
      <c r="N22" s="4" t="s">
        <v>384</v>
      </c>
      <c r="O22" s="4">
        <v>0</v>
      </c>
    </row>
    <row r="23" spans="1:15" x14ac:dyDescent="0.25">
      <c r="A23" s="61">
        <v>44836</v>
      </c>
      <c r="B23" s="4" t="s">
        <v>1169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J23" s="12" t="s">
        <v>15</v>
      </c>
      <c r="L23" s="4" t="s">
        <v>439</v>
      </c>
      <c r="M23" s="4">
        <v>40</v>
      </c>
      <c r="N23" s="4" t="s">
        <v>92</v>
      </c>
      <c r="O23" s="4">
        <v>0</v>
      </c>
    </row>
    <row r="24" spans="1:15" x14ac:dyDescent="0.25">
      <c r="A24" s="61">
        <v>44839</v>
      </c>
      <c r="B24" s="4" t="s">
        <v>1170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J24" s="12" t="s">
        <v>15</v>
      </c>
      <c r="L24" s="4" t="s">
        <v>21</v>
      </c>
      <c r="M24" s="4">
        <v>47</v>
      </c>
      <c r="N24" s="4" t="s">
        <v>601</v>
      </c>
      <c r="O24" s="4">
        <v>2.42</v>
      </c>
    </row>
    <row r="25" spans="1:15" x14ac:dyDescent="0.25">
      <c r="A25" s="61">
        <v>44839</v>
      </c>
      <c r="B25" s="4" t="s">
        <v>1171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J25" s="12" t="s">
        <v>15</v>
      </c>
      <c r="L25" s="4" t="s">
        <v>21</v>
      </c>
      <c r="M25" s="4">
        <v>21</v>
      </c>
      <c r="N25" s="4" t="s">
        <v>92</v>
      </c>
      <c r="O25" s="4">
        <v>0</v>
      </c>
    </row>
    <row r="26" spans="1:15" x14ac:dyDescent="0.25">
      <c r="A26" s="61">
        <v>44839</v>
      </c>
      <c r="B26" s="4" t="s">
        <v>1172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J26" s="12" t="s">
        <v>15</v>
      </c>
      <c r="L26" s="4" t="s">
        <v>20</v>
      </c>
      <c r="M26" s="4">
        <v>45</v>
      </c>
      <c r="N26" s="4" t="s">
        <v>60</v>
      </c>
      <c r="O26" s="4">
        <v>0</v>
      </c>
    </row>
    <row r="27" spans="1:15" x14ac:dyDescent="0.25">
      <c r="A27" s="61">
        <v>44839</v>
      </c>
      <c r="B27" s="4" t="s">
        <v>1173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J27" s="12" t="s">
        <v>15</v>
      </c>
      <c r="L27" s="4" t="s">
        <v>21</v>
      </c>
      <c r="M27" s="4">
        <v>30</v>
      </c>
      <c r="N27" s="3" t="s">
        <v>16</v>
      </c>
      <c r="O27" s="4">
        <v>0</v>
      </c>
    </row>
    <row r="28" spans="1:15" x14ac:dyDescent="0.25">
      <c r="A28" s="61">
        <v>44839</v>
      </c>
      <c r="B28" s="4" t="s">
        <v>1174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J28" s="12" t="s">
        <v>15</v>
      </c>
      <c r="L28" s="4" t="s">
        <v>19</v>
      </c>
      <c r="M28" s="4">
        <v>29</v>
      </c>
      <c r="N28" s="4" t="s">
        <v>60</v>
      </c>
      <c r="O28" s="4">
        <v>0</v>
      </c>
    </row>
    <row r="29" spans="1:15" x14ac:dyDescent="0.25">
      <c r="A29" s="61">
        <v>44840</v>
      </c>
      <c r="B29" s="4" t="s">
        <v>1175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J29" s="12" t="s">
        <v>15</v>
      </c>
      <c r="L29" s="4" t="s">
        <v>19</v>
      </c>
      <c r="M29" s="4">
        <v>68</v>
      </c>
      <c r="N29" s="4" t="s">
        <v>595</v>
      </c>
      <c r="O29" s="4">
        <v>2.0699999999999998</v>
      </c>
    </row>
    <row r="30" spans="1:15" x14ac:dyDescent="0.25">
      <c r="A30" s="61">
        <v>44840</v>
      </c>
      <c r="B30" s="4" t="s">
        <v>1176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J30" s="12" t="s">
        <v>15</v>
      </c>
      <c r="L30" s="4" t="s">
        <v>19</v>
      </c>
      <c r="M30" s="4">
        <v>57</v>
      </c>
      <c r="N30" s="4" t="s">
        <v>595</v>
      </c>
      <c r="O30" s="4">
        <v>2.52</v>
      </c>
    </row>
    <row r="31" spans="1:15" x14ac:dyDescent="0.25">
      <c r="A31" s="61">
        <v>44840</v>
      </c>
      <c r="B31" s="4" t="s">
        <v>1177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J31" s="12" t="s">
        <v>15</v>
      </c>
      <c r="L31" s="4" t="s">
        <v>19</v>
      </c>
      <c r="M31" s="4">
        <v>50</v>
      </c>
      <c r="N31" s="4" t="s">
        <v>595</v>
      </c>
      <c r="O31" s="4">
        <v>2.29</v>
      </c>
    </row>
    <row r="32" spans="1:15" x14ac:dyDescent="0.25">
      <c r="A32" s="61">
        <v>44842</v>
      </c>
      <c r="B32" s="4" t="s">
        <v>1178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51</v>
      </c>
      <c r="N32" s="4" t="s">
        <v>555</v>
      </c>
      <c r="O32" s="4">
        <v>0</v>
      </c>
    </row>
    <row r="33" spans="1:15" x14ac:dyDescent="0.25">
      <c r="A33" s="61">
        <v>44842</v>
      </c>
      <c r="B33" s="4" t="s">
        <v>1179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J33" s="12" t="s">
        <v>15</v>
      </c>
      <c r="L33" s="4" t="s">
        <v>24</v>
      </c>
      <c r="M33" s="4">
        <v>32</v>
      </c>
      <c r="N33" s="4" t="s">
        <v>16</v>
      </c>
      <c r="O33" s="4">
        <v>0</v>
      </c>
    </row>
    <row r="34" spans="1:15" x14ac:dyDescent="0.25">
      <c r="A34" s="61">
        <v>44842</v>
      </c>
      <c r="B34" s="4" t="s">
        <v>1180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J34" s="12" t="s">
        <v>15</v>
      </c>
      <c r="L34" s="4" t="s">
        <v>24</v>
      </c>
      <c r="M34" s="4">
        <v>48</v>
      </c>
      <c r="N34" s="4" t="s">
        <v>105</v>
      </c>
      <c r="O34" s="4">
        <v>0</v>
      </c>
    </row>
    <row r="35" spans="1:15" x14ac:dyDescent="0.25">
      <c r="A35" s="61">
        <v>44842</v>
      </c>
      <c r="B35" s="4" t="s">
        <v>1181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J35" s="12" t="s">
        <v>15</v>
      </c>
      <c r="L35" s="4" t="s">
        <v>439</v>
      </c>
      <c r="M35" s="4">
        <v>61</v>
      </c>
      <c r="N35" s="4" t="s">
        <v>98</v>
      </c>
      <c r="O35" s="4">
        <v>0</v>
      </c>
    </row>
    <row r="36" spans="1:15" x14ac:dyDescent="0.25">
      <c r="A36" s="61">
        <v>44842</v>
      </c>
      <c r="B36" s="4" t="s">
        <v>1182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J36" s="12" t="s">
        <v>15</v>
      </c>
      <c r="L36" s="4" t="s">
        <v>436</v>
      </c>
      <c r="M36" s="4">
        <v>64</v>
      </c>
      <c r="N36" s="4" t="s">
        <v>89</v>
      </c>
      <c r="O36" s="4">
        <v>0</v>
      </c>
    </row>
    <row r="37" spans="1:15" x14ac:dyDescent="0.25">
      <c r="A37" s="61">
        <v>44842</v>
      </c>
      <c r="B37" s="4" t="s">
        <v>1183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J37" s="12" t="s">
        <v>15</v>
      </c>
      <c r="L37" s="4" t="s">
        <v>317</v>
      </c>
      <c r="M37" s="4">
        <v>42</v>
      </c>
      <c r="N37" s="4" t="s">
        <v>149</v>
      </c>
      <c r="O37" s="4">
        <v>0</v>
      </c>
    </row>
    <row r="38" spans="1:15" x14ac:dyDescent="0.25">
      <c r="A38" s="61">
        <v>44842</v>
      </c>
      <c r="B38" s="4" t="s">
        <v>1184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J38" s="12" t="s">
        <v>15</v>
      </c>
      <c r="L38" s="4" t="s">
        <v>28</v>
      </c>
      <c r="M38" s="4">
        <v>50</v>
      </c>
      <c r="N38" s="4" t="s">
        <v>98</v>
      </c>
      <c r="O38" s="4">
        <v>0</v>
      </c>
    </row>
    <row r="39" spans="1:15" x14ac:dyDescent="0.25">
      <c r="A39" s="61">
        <v>44842</v>
      </c>
      <c r="B39" s="4" t="s">
        <v>1185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J39" s="12" t="s">
        <v>15</v>
      </c>
      <c r="L39" s="4" t="s">
        <v>312</v>
      </c>
      <c r="M39" s="4">
        <v>58</v>
      </c>
      <c r="N39" s="4" t="s">
        <v>114</v>
      </c>
      <c r="O39" s="4">
        <v>0</v>
      </c>
    </row>
    <row r="40" spans="1:15" x14ac:dyDescent="0.25">
      <c r="A40" s="61">
        <v>44842</v>
      </c>
      <c r="B40" s="4" t="s">
        <v>1186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J40" s="12" t="s">
        <v>15</v>
      </c>
      <c r="L40" s="4" t="s">
        <v>21</v>
      </c>
      <c r="M40" s="4">
        <v>20</v>
      </c>
      <c r="N40" s="4" t="s">
        <v>76</v>
      </c>
      <c r="O40" s="4">
        <v>0</v>
      </c>
    </row>
    <row r="41" spans="1:15" x14ac:dyDescent="0.25">
      <c r="A41" s="61">
        <v>44842</v>
      </c>
      <c r="B41" s="4" t="s">
        <v>1187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J41" s="12" t="s">
        <v>15</v>
      </c>
      <c r="L41" s="4" t="s">
        <v>317</v>
      </c>
      <c r="M41" s="4">
        <v>29</v>
      </c>
      <c r="N41" s="4" t="s">
        <v>16</v>
      </c>
      <c r="O41" s="4">
        <v>0</v>
      </c>
    </row>
    <row r="42" spans="1:15" x14ac:dyDescent="0.25">
      <c r="A42" s="61">
        <v>44842</v>
      </c>
      <c r="B42" s="4" t="s">
        <v>1188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J42" s="12" t="s">
        <v>15</v>
      </c>
      <c r="L42" s="4" t="s">
        <v>313</v>
      </c>
      <c r="M42" s="4">
        <v>50</v>
      </c>
      <c r="N42" s="4" t="s">
        <v>58</v>
      </c>
      <c r="O42" s="4">
        <v>0</v>
      </c>
    </row>
    <row r="43" spans="1:15" x14ac:dyDescent="0.25">
      <c r="A43" s="61">
        <v>44842</v>
      </c>
      <c r="B43" s="4" t="s">
        <v>1189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J43" s="12" t="s">
        <v>15</v>
      </c>
      <c r="L43" s="4" t="s">
        <v>311</v>
      </c>
      <c r="M43" s="4">
        <v>40</v>
      </c>
      <c r="N43" s="4" t="s">
        <v>60</v>
      </c>
      <c r="O43" s="4">
        <v>0</v>
      </c>
    </row>
    <row r="44" spans="1:15" x14ac:dyDescent="0.25">
      <c r="A44" s="61">
        <v>44843</v>
      </c>
      <c r="B44" s="4" t="s">
        <v>1190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J44" s="12" t="s">
        <v>15</v>
      </c>
      <c r="L44" s="4" t="s">
        <v>26</v>
      </c>
      <c r="M44" s="4">
        <v>33</v>
      </c>
      <c r="N44" s="4" t="s">
        <v>52</v>
      </c>
      <c r="O44" s="4">
        <v>0</v>
      </c>
    </row>
    <row r="45" spans="1:15" x14ac:dyDescent="0.25">
      <c r="A45" s="61">
        <v>44843</v>
      </c>
      <c r="B45" s="4" t="s">
        <v>1191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J45" s="12" t="s">
        <v>15</v>
      </c>
      <c r="L45" s="4">
        <v>606</v>
      </c>
      <c r="M45" s="4">
        <v>38</v>
      </c>
      <c r="N45" s="4" t="s">
        <v>555</v>
      </c>
      <c r="O45" s="4">
        <v>0</v>
      </c>
    </row>
    <row r="46" spans="1:15" x14ac:dyDescent="0.25">
      <c r="A46" s="61">
        <v>44843</v>
      </c>
      <c r="B46" s="4" t="s">
        <v>1192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J46" s="12" t="s">
        <v>15</v>
      </c>
      <c r="L46" s="4" t="s">
        <v>766</v>
      </c>
      <c r="M46" s="4">
        <v>49</v>
      </c>
      <c r="N46" s="4" t="s">
        <v>601</v>
      </c>
      <c r="O46" s="4">
        <v>2.4700000000000002</v>
      </c>
    </row>
    <row r="47" spans="1:15" x14ac:dyDescent="0.25">
      <c r="A47" s="61">
        <v>44843</v>
      </c>
      <c r="B47" s="4" t="s">
        <v>1193</v>
      </c>
      <c r="C47" s="4">
        <v>1.7</v>
      </c>
      <c r="D47" s="4">
        <v>3.79</v>
      </c>
      <c r="E47" s="4">
        <v>5.55</v>
      </c>
      <c r="F47" s="4">
        <v>3.27</v>
      </c>
      <c r="G47" s="37">
        <v>2.09</v>
      </c>
      <c r="H47" s="4">
        <v>1.8</v>
      </c>
      <c r="I47" s="4">
        <v>1.84</v>
      </c>
      <c r="J47" s="12" t="s">
        <v>15</v>
      </c>
      <c r="L47" s="4" t="s">
        <v>28</v>
      </c>
      <c r="M47" s="4">
        <v>21</v>
      </c>
      <c r="N47" s="4" t="s">
        <v>595</v>
      </c>
      <c r="O47" s="4">
        <v>2.65</v>
      </c>
    </row>
    <row r="48" spans="1:15" x14ac:dyDescent="0.25">
      <c r="A48" s="61">
        <v>44843</v>
      </c>
      <c r="B48" s="4" t="s">
        <v>1194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J48" s="12" t="s">
        <v>15</v>
      </c>
      <c r="L48" s="4" t="s">
        <v>27</v>
      </c>
      <c r="M48" s="4">
        <v>45</v>
      </c>
      <c r="N48" s="4" t="s">
        <v>1160</v>
      </c>
      <c r="O48" s="4">
        <v>0</v>
      </c>
    </row>
    <row r="49" spans="1:15" x14ac:dyDescent="0.25">
      <c r="A49" s="61">
        <v>44843</v>
      </c>
      <c r="B49" s="4" t="s">
        <v>1195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J49" s="12" t="s">
        <v>15</v>
      </c>
      <c r="L49" s="4" t="s">
        <v>26</v>
      </c>
      <c r="M49" s="4">
        <v>28</v>
      </c>
      <c r="N49" s="4" t="s">
        <v>384</v>
      </c>
      <c r="O49" s="4">
        <v>0</v>
      </c>
    </row>
    <row r="50" spans="1:15" x14ac:dyDescent="0.25">
      <c r="A50" s="61">
        <v>44845</v>
      </c>
      <c r="B50" s="4" t="s">
        <v>1196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J50" s="12" t="s">
        <v>15</v>
      </c>
      <c r="L50" s="4" t="s">
        <v>766</v>
      </c>
      <c r="M50" s="4">
        <v>58</v>
      </c>
      <c r="N50" s="4" t="s">
        <v>76</v>
      </c>
      <c r="O50" s="4">
        <v>0</v>
      </c>
    </row>
    <row r="51" spans="1:15" x14ac:dyDescent="0.25">
      <c r="A51" s="61">
        <v>44846</v>
      </c>
      <c r="B51" s="4" t="s">
        <v>1197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J51" s="12" t="s">
        <v>15</v>
      </c>
      <c r="L51" s="4" t="s">
        <v>25</v>
      </c>
      <c r="M51" s="4">
        <v>39</v>
      </c>
      <c r="N51" s="4" t="s">
        <v>60</v>
      </c>
      <c r="O51" s="4">
        <v>0</v>
      </c>
    </row>
    <row r="52" spans="1:15" x14ac:dyDescent="0.25">
      <c r="A52" s="61">
        <v>44849</v>
      </c>
      <c r="B52" s="4" t="s">
        <v>1198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J52" s="12" t="s">
        <v>15</v>
      </c>
      <c r="L52" s="4" t="s">
        <v>23</v>
      </c>
      <c r="M52" s="4">
        <v>42</v>
      </c>
      <c r="N52" s="4" t="s">
        <v>114</v>
      </c>
      <c r="O52" s="4">
        <v>0</v>
      </c>
    </row>
    <row r="53" spans="1:15" x14ac:dyDescent="0.25">
      <c r="A53" s="61">
        <v>44849</v>
      </c>
      <c r="B53" s="4" t="s">
        <v>1199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J53" s="12" t="s">
        <v>15</v>
      </c>
      <c r="L53" s="4">
        <v>606</v>
      </c>
      <c r="M53" s="4">
        <v>44</v>
      </c>
      <c r="N53" s="4" t="s">
        <v>615</v>
      </c>
      <c r="O53" s="4">
        <v>0</v>
      </c>
    </row>
    <row r="54" spans="1:15" x14ac:dyDescent="0.25">
      <c r="A54" s="61">
        <v>44849</v>
      </c>
      <c r="B54" s="4" t="s">
        <v>1200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J54" s="12" t="s">
        <v>15</v>
      </c>
      <c r="L54" s="4" t="s">
        <v>436</v>
      </c>
      <c r="M54" s="4">
        <v>24</v>
      </c>
      <c r="N54" s="4" t="s">
        <v>60</v>
      </c>
      <c r="O54" s="4">
        <v>0</v>
      </c>
    </row>
    <row r="55" spans="1:15" x14ac:dyDescent="0.25">
      <c r="A55" s="61">
        <v>44849</v>
      </c>
      <c r="B55" s="4" t="s">
        <v>1201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J55" s="12" t="s">
        <v>15</v>
      </c>
      <c r="L55" s="4" t="s">
        <v>24</v>
      </c>
      <c r="M55" s="4">
        <v>37</v>
      </c>
      <c r="N55" s="4" t="s">
        <v>58</v>
      </c>
      <c r="O55" s="4">
        <v>0</v>
      </c>
    </row>
    <row r="56" spans="1:15" x14ac:dyDescent="0.25">
      <c r="A56" s="61">
        <v>44849</v>
      </c>
      <c r="B56" s="4" t="s">
        <v>935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2" t="s">
        <v>15</v>
      </c>
      <c r="L56" s="4">
        <v>606</v>
      </c>
      <c r="M56" s="4">
        <v>44</v>
      </c>
      <c r="N56" s="4" t="s">
        <v>555</v>
      </c>
      <c r="O56" s="4">
        <v>0</v>
      </c>
    </row>
    <row r="57" spans="1:15" x14ac:dyDescent="0.25">
      <c r="A57" s="61">
        <v>44849</v>
      </c>
      <c r="B57" s="4" t="s">
        <v>1202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J57" s="12" t="s">
        <v>15</v>
      </c>
      <c r="L57" s="4" t="s">
        <v>20</v>
      </c>
      <c r="M57" s="4">
        <v>43</v>
      </c>
      <c r="N57" s="4" t="s">
        <v>595</v>
      </c>
      <c r="O57" s="4">
        <v>2.44</v>
      </c>
    </row>
    <row r="58" spans="1:15" x14ac:dyDescent="0.25">
      <c r="A58" s="61">
        <v>44849</v>
      </c>
      <c r="B58" s="4" t="s">
        <v>1203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J58" s="12" t="s">
        <v>15</v>
      </c>
      <c r="L58" s="4" t="s">
        <v>28</v>
      </c>
      <c r="M58" s="4">
        <v>13</v>
      </c>
      <c r="N58" s="4" t="s">
        <v>76</v>
      </c>
      <c r="O58" s="4">
        <v>0</v>
      </c>
    </row>
    <row r="59" spans="1:15" x14ac:dyDescent="0.25">
      <c r="A59" s="61">
        <v>44849</v>
      </c>
      <c r="B59" s="4" t="s">
        <v>1204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J59" s="12" t="s">
        <v>15</v>
      </c>
      <c r="L59" s="4">
        <v>404</v>
      </c>
      <c r="M59" s="4">
        <v>70</v>
      </c>
      <c r="N59" s="4" t="s">
        <v>595</v>
      </c>
      <c r="O59" s="4">
        <v>2.34</v>
      </c>
    </row>
    <row r="60" spans="1:15" x14ac:dyDescent="0.25">
      <c r="A60" s="61">
        <v>44849</v>
      </c>
      <c r="B60" s="4" t="s">
        <v>1205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2" t="s">
        <v>15</v>
      </c>
      <c r="L60" s="4">
        <v>606</v>
      </c>
      <c r="M60" s="4">
        <v>39</v>
      </c>
      <c r="N60" s="4" t="s">
        <v>615</v>
      </c>
      <c r="O60" s="4">
        <v>0</v>
      </c>
    </row>
    <row r="61" spans="1:15" x14ac:dyDescent="0.25">
      <c r="A61" s="61">
        <v>44849</v>
      </c>
      <c r="B61" s="4" t="s">
        <v>1206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J61" s="12" t="s">
        <v>15</v>
      </c>
      <c r="L61" s="4" t="s">
        <v>313</v>
      </c>
      <c r="M61" s="4">
        <v>33</v>
      </c>
      <c r="N61" s="4" t="s">
        <v>60</v>
      </c>
      <c r="O61" s="4">
        <v>0</v>
      </c>
    </row>
    <row r="62" spans="1:15" x14ac:dyDescent="0.25">
      <c r="A62" s="61">
        <v>44849</v>
      </c>
      <c r="B62" s="4" t="s">
        <v>1207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J62" s="12" t="s">
        <v>15</v>
      </c>
      <c r="L62" s="4" t="s">
        <v>28</v>
      </c>
      <c r="M62" s="4">
        <v>61</v>
      </c>
      <c r="N62" s="4" t="s">
        <v>85</v>
      </c>
      <c r="O62" s="4">
        <v>0</v>
      </c>
    </row>
    <row r="63" spans="1:15" x14ac:dyDescent="0.25">
      <c r="A63" s="61">
        <v>44849</v>
      </c>
      <c r="B63" s="4" t="s">
        <v>1208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J63" s="12" t="s">
        <v>15</v>
      </c>
      <c r="L63" s="4" t="s">
        <v>23</v>
      </c>
      <c r="M63" s="4">
        <v>38</v>
      </c>
      <c r="N63" s="4" t="s">
        <v>60</v>
      </c>
      <c r="O63" s="4">
        <v>0</v>
      </c>
    </row>
    <row r="64" spans="1:15" x14ac:dyDescent="0.25">
      <c r="A64" s="61">
        <v>44849</v>
      </c>
      <c r="B64" s="4" t="s">
        <v>1209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J64" s="12" t="s">
        <v>15</v>
      </c>
      <c r="L64" s="4" t="s">
        <v>23</v>
      </c>
      <c r="M64" s="4">
        <v>17</v>
      </c>
      <c r="N64" s="4" t="s">
        <v>98</v>
      </c>
      <c r="O64" s="4">
        <v>0</v>
      </c>
    </row>
    <row r="65" spans="1:15" x14ac:dyDescent="0.25">
      <c r="A65" s="61">
        <v>44849</v>
      </c>
      <c r="B65" s="4" t="s">
        <v>1210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J65" s="12" t="s">
        <v>15</v>
      </c>
      <c r="L65" s="4" t="s">
        <v>25</v>
      </c>
      <c r="M65" s="4">
        <v>56</v>
      </c>
      <c r="N65" s="4" t="s">
        <v>60</v>
      </c>
      <c r="O65" s="4">
        <v>0</v>
      </c>
    </row>
    <row r="66" spans="1:15" x14ac:dyDescent="0.25">
      <c r="A66" s="61">
        <v>44850</v>
      </c>
      <c r="B66" s="4" t="s">
        <v>1211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J66" s="12" t="s">
        <v>15</v>
      </c>
      <c r="L66" s="4" t="s">
        <v>28</v>
      </c>
      <c r="M66" s="4">
        <v>22</v>
      </c>
      <c r="N66" s="4" t="s">
        <v>595</v>
      </c>
      <c r="O66" s="4">
        <v>1.94</v>
      </c>
    </row>
    <row r="67" spans="1:15" x14ac:dyDescent="0.25">
      <c r="A67" s="61">
        <v>44850</v>
      </c>
      <c r="B67" s="4" t="s">
        <v>1212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J67" s="12" t="s">
        <v>15</v>
      </c>
      <c r="L67" s="4" t="s">
        <v>20</v>
      </c>
      <c r="M67" s="4">
        <v>53</v>
      </c>
      <c r="N67" s="4" t="s">
        <v>222</v>
      </c>
      <c r="O67" s="4">
        <v>0</v>
      </c>
    </row>
    <row r="68" spans="1:15" x14ac:dyDescent="0.25">
      <c r="A68" s="61">
        <v>44850</v>
      </c>
      <c r="B68" s="4" t="s">
        <v>1213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J68" s="12" t="s">
        <v>15</v>
      </c>
      <c r="L68" s="4" t="s">
        <v>21</v>
      </c>
      <c r="M68" s="4">
        <v>26</v>
      </c>
      <c r="N68" s="4" t="s">
        <v>595</v>
      </c>
      <c r="O68" s="4">
        <v>2.13</v>
      </c>
    </row>
    <row r="69" spans="1:15" x14ac:dyDescent="0.25">
      <c r="A69" s="61">
        <v>44850</v>
      </c>
      <c r="B69" s="4" t="s">
        <v>1214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J69" s="12" t="s">
        <v>15</v>
      </c>
      <c r="L69" s="4" t="s">
        <v>19</v>
      </c>
      <c r="M69" s="4">
        <v>19</v>
      </c>
      <c r="N69" s="3" t="s">
        <v>16</v>
      </c>
      <c r="O69" s="4">
        <v>0</v>
      </c>
    </row>
    <row r="70" spans="1:15" x14ac:dyDescent="0.25">
      <c r="A70" s="61">
        <v>44850</v>
      </c>
      <c r="B70" s="4" t="s">
        <v>1215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J70" s="12" t="s">
        <v>15</v>
      </c>
      <c r="L70" s="4" t="s">
        <v>25</v>
      </c>
      <c r="M70" s="4">
        <v>31</v>
      </c>
      <c r="N70" s="4" t="s">
        <v>384</v>
      </c>
      <c r="O70" s="4">
        <v>0</v>
      </c>
    </row>
    <row r="71" spans="1:15" x14ac:dyDescent="0.25">
      <c r="A71" s="61">
        <v>44850</v>
      </c>
      <c r="B71" s="4" t="s">
        <v>1216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J71" s="12" t="s">
        <v>15</v>
      </c>
      <c r="L71" s="4" t="s">
        <v>21</v>
      </c>
      <c r="M71" s="4">
        <v>70</v>
      </c>
      <c r="N71" s="4" t="s">
        <v>595</v>
      </c>
      <c r="O71" s="4">
        <v>2.57</v>
      </c>
    </row>
    <row r="72" spans="1:15" x14ac:dyDescent="0.25">
      <c r="A72" s="61">
        <v>44850</v>
      </c>
      <c r="B72" s="4" t="s">
        <v>1217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J72" s="12" t="s">
        <v>15</v>
      </c>
      <c r="L72" s="4" t="s">
        <v>22</v>
      </c>
      <c r="M72" s="4">
        <v>47</v>
      </c>
      <c r="N72" s="4" t="s">
        <v>222</v>
      </c>
      <c r="O72" s="4">
        <v>0</v>
      </c>
    </row>
    <row r="73" spans="1:15" x14ac:dyDescent="0.25">
      <c r="A73" s="61">
        <v>44850</v>
      </c>
      <c r="B73" s="4" t="s">
        <v>1218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J73" s="12" t="s">
        <v>15</v>
      </c>
      <c r="L73" s="4" t="s">
        <v>437</v>
      </c>
      <c r="M73" s="4">
        <v>45</v>
      </c>
      <c r="N73" s="4" t="s">
        <v>52</v>
      </c>
      <c r="O73" s="4">
        <v>0</v>
      </c>
    </row>
    <row r="74" spans="1:15" x14ac:dyDescent="0.25">
      <c r="A74" s="61">
        <v>44850</v>
      </c>
      <c r="B74" s="4" t="s">
        <v>1219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J74" s="12" t="s">
        <v>15</v>
      </c>
      <c r="L74" s="4" t="s">
        <v>29</v>
      </c>
      <c r="M74" s="4">
        <v>25</v>
      </c>
      <c r="N74" s="4" t="s">
        <v>601</v>
      </c>
      <c r="O74" s="4">
        <v>2.4700000000000002</v>
      </c>
    </row>
    <row r="75" spans="1:15" x14ac:dyDescent="0.25">
      <c r="A75" s="61">
        <v>44850</v>
      </c>
      <c r="B75" s="4" t="s">
        <v>1220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J75" s="12" t="s">
        <v>15</v>
      </c>
      <c r="L75" s="4" t="s">
        <v>313</v>
      </c>
      <c r="M75" s="4">
        <v>29</v>
      </c>
      <c r="N75" s="4" t="s">
        <v>16</v>
      </c>
      <c r="O75" s="4">
        <v>0</v>
      </c>
    </row>
    <row r="76" spans="1:15" x14ac:dyDescent="0.25">
      <c r="A76" s="61">
        <v>44850</v>
      </c>
      <c r="B76" s="4" t="s">
        <v>1221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J76" s="12" t="s">
        <v>15</v>
      </c>
      <c r="L76" s="4" t="s">
        <v>26</v>
      </c>
      <c r="M76" s="4">
        <v>7</v>
      </c>
      <c r="N76" s="4" t="s">
        <v>384</v>
      </c>
      <c r="O76" s="4">
        <v>0</v>
      </c>
    </row>
    <row r="77" spans="1:15" x14ac:dyDescent="0.25">
      <c r="A77" s="61">
        <v>44852</v>
      </c>
      <c r="B77" s="4" t="s">
        <v>1222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J77" s="12" t="s">
        <v>15</v>
      </c>
      <c r="L77" s="4" t="s">
        <v>28</v>
      </c>
      <c r="M77" s="4">
        <v>60</v>
      </c>
      <c r="N77" s="4" t="s">
        <v>92</v>
      </c>
      <c r="O77" s="4">
        <v>0</v>
      </c>
    </row>
    <row r="78" spans="1:15" x14ac:dyDescent="0.25">
      <c r="A78" s="61">
        <v>44852</v>
      </c>
      <c r="B78" s="4" t="s">
        <v>1223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J78" s="12" t="s">
        <v>15</v>
      </c>
      <c r="L78" s="4" t="s">
        <v>21</v>
      </c>
      <c r="M78" s="4">
        <v>26</v>
      </c>
      <c r="N78" s="4" t="s">
        <v>85</v>
      </c>
      <c r="O78" s="4">
        <v>0</v>
      </c>
    </row>
    <row r="79" spans="1:15" x14ac:dyDescent="0.25">
      <c r="A79" s="61">
        <v>44853</v>
      </c>
      <c r="B79" s="4" t="s">
        <v>1224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J79" s="12" t="s">
        <v>15</v>
      </c>
      <c r="L79" s="4" t="s">
        <v>19</v>
      </c>
      <c r="M79" s="4">
        <v>27</v>
      </c>
      <c r="N79" s="4" t="s">
        <v>384</v>
      </c>
      <c r="O79" s="4">
        <v>0</v>
      </c>
    </row>
    <row r="80" spans="1:15" x14ac:dyDescent="0.25">
      <c r="A80" s="61">
        <v>44853</v>
      </c>
      <c r="B80" s="4" t="s">
        <v>1225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J80" s="12" t="s">
        <v>15</v>
      </c>
      <c r="L80" s="4" t="s">
        <v>315</v>
      </c>
      <c r="M80" s="4">
        <v>30</v>
      </c>
      <c r="N80" s="4" t="s">
        <v>60</v>
      </c>
      <c r="O80" s="4">
        <v>0</v>
      </c>
    </row>
    <row r="81" spans="1:15" x14ac:dyDescent="0.25">
      <c r="A81" s="61">
        <v>44856</v>
      </c>
      <c r="B81" s="4" t="s">
        <v>1226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J81" s="12" t="s">
        <v>15</v>
      </c>
      <c r="L81" s="4" t="s">
        <v>766</v>
      </c>
      <c r="M81" s="4">
        <v>58</v>
      </c>
      <c r="N81" s="4" t="s">
        <v>60</v>
      </c>
      <c r="O81" s="4">
        <v>0</v>
      </c>
    </row>
    <row r="82" spans="1:15" x14ac:dyDescent="0.25">
      <c r="A82" s="61">
        <v>44856</v>
      </c>
      <c r="B82" s="4" t="s">
        <v>1227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J82" s="12" t="s">
        <v>15</v>
      </c>
      <c r="L82" s="4" t="s">
        <v>20</v>
      </c>
      <c r="M82" s="4">
        <v>56</v>
      </c>
      <c r="N82" s="4" t="s">
        <v>114</v>
      </c>
      <c r="O82" s="4">
        <v>0</v>
      </c>
    </row>
    <row r="83" spans="1:15" x14ac:dyDescent="0.25">
      <c r="A83" s="61">
        <v>44856</v>
      </c>
      <c r="B83" s="4" t="s">
        <v>1228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J83" s="12" t="s">
        <v>15</v>
      </c>
      <c r="L83" s="4" t="s">
        <v>766</v>
      </c>
      <c r="M83" s="4">
        <v>85</v>
      </c>
      <c r="N83" s="4" t="s">
        <v>595</v>
      </c>
      <c r="O83" s="4">
        <v>2.44</v>
      </c>
    </row>
    <row r="84" spans="1:15" x14ac:dyDescent="0.25">
      <c r="A84" s="61">
        <v>44856</v>
      </c>
      <c r="B84" s="4" t="s">
        <v>1229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J84" s="12" t="s">
        <v>15</v>
      </c>
      <c r="L84" s="4" t="s">
        <v>22</v>
      </c>
      <c r="M84" s="4">
        <v>19</v>
      </c>
      <c r="N84" s="4" t="s">
        <v>98</v>
      </c>
      <c r="O84" s="4">
        <v>0</v>
      </c>
    </row>
    <row r="85" spans="1:15" x14ac:dyDescent="0.25">
      <c r="A85" s="61">
        <v>44856</v>
      </c>
      <c r="B85" s="4" t="s">
        <v>1230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J85" s="12" t="s">
        <v>15</v>
      </c>
      <c r="L85" s="4" t="s">
        <v>26</v>
      </c>
      <c r="M85" s="4">
        <v>30</v>
      </c>
      <c r="N85" s="4" t="s">
        <v>58</v>
      </c>
      <c r="O85" s="4">
        <v>0</v>
      </c>
    </row>
    <row r="86" spans="1:15" x14ac:dyDescent="0.25">
      <c r="A86" s="61">
        <v>44856</v>
      </c>
      <c r="B86" s="4" t="s">
        <v>1231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J86" s="12" t="s">
        <v>15</v>
      </c>
      <c r="L86" s="4" t="s">
        <v>25</v>
      </c>
      <c r="M86" s="4">
        <v>62</v>
      </c>
      <c r="N86" s="4" t="s">
        <v>119</v>
      </c>
      <c r="O86" s="4">
        <v>0</v>
      </c>
    </row>
    <row r="87" spans="1:15" x14ac:dyDescent="0.25">
      <c r="A87" s="61">
        <v>44856</v>
      </c>
      <c r="B87" s="4" t="s">
        <v>1232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J87" s="12" t="s">
        <v>15</v>
      </c>
      <c r="L87" s="4" t="s">
        <v>24</v>
      </c>
      <c r="M87" s="4">
        <v>45</v>
      </c>
      <c r="N87" s="4" t="s">
        <v>56</v>
      </c>
      <c r="O87" s="4">
        <v>0</v>
      </c>
    </row>
    <row r="88" spans="1:15" x14ac:dyDescent="0.25">
      <c r="A88" s="61">
        <v>44856</v>
      </c>
      <c r="B88" s="4" t="s">
        <v>1233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J88" s="12" t="s">
        <v>15</v>
      </c>
      <c r="L88" s="4" t="s">
        <v>29</v>
      </c>
      <c r="M88" s="4">
        <v>44</v>
      </c>
      <c r="N88" s="4" t="s">
        <v>58</v>
      </c>
      <c r="O88" s="4">
        <v>0</v>
      </c>
    </row>
    <row r="89" spans="1:15" x14ac:dyDescent="0.25">
      <c r="A89" s="61">
        <v>44856</v>
      </c>
      <c r="B89" s="4" t="s">
        <v>1234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J89" s="12" t="s">
        <v>15</v>
      </c>
      <c r="L89" s="4" t="s">
        <v>29</v>
      </c>
      <c r="M89" s="4">
        <v>41</v>
      </c>
      <c r="N89" s="4" t="s">
        <v>235</v>
      </c>
      <c r="O89" s="4">
        <v>0</v>
      </c>
    </row>
    <row r="90" spans="1:15" x14ac:dyDescent="0.25">
      <c r="A90" s="61">
        <v>44856</v>
      </c>
      <c r="B90" s="4" t="s">
        <v>1235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J90" s="12" t="s">
        <v>15</v>
      </c>
      <c r="L90" s="4" t="s">
        <v>28</v>
      </c>
      <c r="M90" s="4">
        <v>58</v>
      </c>
      <c r="N90" s="4" t="s">
        <v>76</v>
      </c>
      <c r="O90" s="4">
        <v>0</v>
      </c>
    </row>
    <row r="91" spans="1:15" x14ac:dyDescent="0.25">
      <c r="A91" s="61">
        <v>44856</v>
      </c>
      <c r="B91" s="4" t="s">
        <v>1236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J91" s="12" t="s">
        <v>15</v>
      </c>
      <c r="L91" s="4" t="s">
        <v>314</v>
      </c>
      <c r="M91" s="4">
        <v>39</v>
      </c>
      <c r="N91" s="4" t="s">
        <v>102</v>
      </c>
      <c r="O91" s="4">
        <v>0</v>
      </c>
    </row>
    <row r="92" spans="1:15" x14ac:dyDescent="0.25">
      <c r="A92" s="61">
        <v>44856</v>
      </c>
      <c r="B92" s="4" t="s">
        <v>1237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J92" s="12" t="s">
        <v>15</v>
      </c>
      <c r="L92" s="4" t="s">
        <v>23</v>
      </c>
      <c r="M92" s="4">
        <v>75</v>
      </c>
      <c r="N92" s="4" t="s">
        <v>60</v>
      </c>
      <c r="O92" s="4">
        <v>0</v>
      </c>
    </row>
    <row r="93" spans="1:15" x14ac:dyDescent="0.25">
      <c r="A93" s="61">
        <v>44856</v>
      </c>
      <c r="B93" s="4" t="s">
        <v>1238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J93" s="12" t="s">
        <v>15</v>
      </c>
      <c r="L93" s="4" t="s">
        <v>20</v>
      </c>
      <c r="M93" s="4">
        <v>14</v>
      </c>
      <c r="N93" s="4" t="s">
        <v>119</v>
      </c>
      <c r="O93" s="4">
        <v>0</v>
      </c>
    </row>
    <row r="94" spans="1:15" x14ac:dyDescent="0.25">
      <c r="A94" s="61">
        <v>44857</v>
      </c>
      <c r="B94" s="4" t="s">
        <v>1239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J94" s="12" t="s">
        <v>15</v>
      </c>
      <c r="L94" s="4" t="s">
        <v>20</v>
      </c>
      <c r="M94" s="4">
        <v>24</v>
      </c>
      <c r="N94" s="4" t="s">
        <v>595</v>
      </c>
      <c r="O94" s="4">
        <v>2.02</v>
      </c>
    </row>
    <row r="95" spans="1:15" x14ac:dyDescent="0.25">
      <c r="A95" s="61">
        <v>44857</v>
      </c>
      <c r="B95" s="4" t="s">
        <v>1240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J95" s="12" t="s">
        <v>15</v>
      </c>
      <c r="L95" s="4" t="s">
        <v>19</v>
      </c>
      <c r="M95" s="4">
        <v>47</v>
      </c>
      <c r="N95" s="4" t="s">
        <v>595</v>
      </c>
      <c r="O95" s="4">
        <v>2.02</v>
      </c>
    </row>
    <row r="96" spans="1:15" x14ac:dyDescent="0.25">
      <c r="A96" s="61">
        <v>44857</v>
      </c>
      <c r="B96" s="4" t="s">
        <v>1241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J96" s="12" t="s">
        <v>15</v>
      </c>
      <c r="L96" s="4" t="s">
        <v>29</v>
      </c>
      <c r="M96" s="4">
        <v>26</v>
      </c>
      <c r="N96" s="4" t="s">
        <v>595</v>
      </c>
      <c r="O96" s="4">
        <v>1.9</v>
      </c>
    </row>
    <row r="97" spans="1:15" x14ac:dyDescent="0.25">
      <c r="A97" s="61">
        <v>44857</v>
      </c>
      <c r="B97" s="4" t="s">
        <v>1242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J97" s="12" t="s">
        <v>15</v>
      </c>
      <c r="L97" s="4" t="s">
        <v>25</v>
      </c>
      <c r="M97" s="4">
        <v>56</v>
      </c>
      <c r="N97" s="4" t="s">
        <v>435</v>
      </c>
    </row>
    <row r="98" spans="1:15" x14ac:dyDescent="0.25">
      <c r="A98" s="61">
        <v>44857</v>
      </c>
      <c r="B98" s="4" t="s">
        <v>1243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J98" s="12" t="s">
        <v>15</v>
      </c>
      <c r="L98" s="4" t="s">
        <v>19</v>
      </c>
      <c r="M98" s="4">
        <v>62</v>
      </c>
      <c r="N98" s="4" t="s">
        <v>601</v>
      </c>
      <c r="O98" s="4">
        <v>2.19</v>
      </c>
    </row>
    <row r="99" spans="1:15" x14ac:dyDescent="0.25">
      <c r="A99" s="61">
        <v>44857</v>
      </c>
      <c r="B99" s="4" t="s">
        <v>1244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J99" s="12" t="s">
        <v>15</v>
      </c>
      <c r="L99" s="4" t="s">
        <v>24</v>
      </c>
      <c r="M99" s="4">
        <v>33</v>
      </c>
      <c r="N99" s="4" t="s">
        <v>384</v>
      </c>
      <c r="O99" s="4">
        <v>0</v>
      </c>
    </row>
    <row r="100" spans="1:15" x14ac:dyDescent="0.25">
      <c r="A100" s="61">
        <v>44857</v>
      </c>
      <c r="B100" s="4" t="s">
        <v>1245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J100" s="12" t="s">
        <v>15</v>
      </c>
      <c r="L100" s="4" t="s">
        <v>21</v>
      </c>
      <c r="M100" s="4">
        <v>26</v>
      </c>
      <c r="N100" s="4" t="s">
        <v>52</v>
      </c>
      <c r="O100" s="4">
        <v>0</v>
      </c>
    </row>
    <row r="101" spans="1:15" x14ac:dyDescent="0.25">
      <c r="A101" s="61">
        <v>44857</v>
      </c>
      <c r="B101" s="4" t="s">
        <v>1246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J101" s="12" t="s">
        <v>15</v>
      </c>
      <c r="L101" s="4" t="s">
        <v>311</v>
      </c>
      <c r="M101" s="4">
        <v>27</v>
      </c>
      <c r="N101" s="4" t="s">
        <v>384</v>
      </c>
      <c r="O101" s="4">
        <v>0</v>
      </c>
    </row>
    <row r="102" spans="1:15" x14ac:dyDescent="0.25">
      <c r="A102" s="61">
        <v>44857</v>
      </c>
      <c r="B102" s="4" t="s">
        <v>1247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J102" s="12" t="s">
        <v>15</v>
      </c>
      <c r="L102" s="4" t="s">
        <v>22</v>
      </c>
      <c r="M102" s="4">
        <v>31</v>
      </c>
      <c r="N102" s="4" t="s">
        <v>384</v>
      </c>
      <c r="O102" s="4">
        <v>0</v>
      </c>
    </row>
    <row r="103" spans="1:15" x14ac:dyDescent="0.25">
      <c r="A103" s="61">
        <v>44857</v>
      </c>
      <c r="B103" s="4" t="s">
        <v>1248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J103" s="12" t="s">
        <v>15</v>
      </c>
      <c r="L103" s="4" t="s">
        <v>436</v>
      </c>
      <c r="M103" s="4">
        <v>41</v>
      </c>
      <c r="N103" s="4" t="s">
        <v>60</v>
      </c>
      <c r="O103" s="4">
        <v>0</v>
      </c>
    </row>
    <row r="104" spans="1:15" x14ac:dyDescent="0.25">
      <c r="A104" s="61">
        <v>44858</v>
      </c>
      <c r="B104" s="4" t="s">
        <v>1241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J104" s="12" t="s">
        <v>15</v>
      </c>
      <c r="L104" s="4" t="s">
        <v>29</v>
      </c>
      <c r="M104" s="4">
        <v>26</v>
      </c>
      <c r="N104" s="4" t="s">
        <v>595</v>
      </c>
      <c r="O104" s="4">
        <v>1.9</v>
      </c>
    </row>
    <row r="105" spans="1:15" x14ac:dyDescent="0.25">
      <c r="A105" s="61">
        <v>44859</v>
      </c>
      <c r="B105" s="4" t="s">
        <v>1249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J105" s="12" t="s">
        <v>15</v>
      </c>
      <c r="L105" s="4" t="s">
        <v>21</v>
      </c>
      <c r="M105" s="4">
        <v>48</v>
      </c>
      <c r="N105" s="4" t="s">
        <v>105</v>
      </c>
      <c r="O105" s="4">
        <v>0</v>
      </c>
    </row>
    <row r="106" spans="1:15" x14ac:dyDescent="0.25">
      <c r="A106" s="61">
        <v>44859</v>
      </c>
      <c r="B106" s="4" t="s">
        <v>1250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J106" s="12" t="s">
        <v>15</v>
      </c>
      <c r="L106" s="4" t="s">
        <v>21</v>
      </c>
      <c r="M106" s="4">
        <v>52</v>
      </c>
      <c r="N106" s="4" t="s">
        <v>105</v>
      </c>
      <c r="O106" s="4">
        <v>0</v>
      </c>
    </row>
    <row r="107" spans="1:15" x14ac:dyDescent="0.25">
      <c r="A107" s="61">
        <v>44859</v>
      </c>
      <c r="B107" s="4" t="s">
        <v>1251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J107" s="12" t="s">
        <v>15</v>
      </c>
      <c r="L107" s="4" t="s">
        <v>21</v>
      </c>
      <c r="M107" s="4">
        <v>52</v>
      </c>
      <c r="N107" s="4" t="s">
        <v>76</v>
      </c>
      <c r="O107" s="4">
        <v>0</v>
      </c>
    </row>
    <row r="108" spans="1:15" x14ac:dyDescent="0.25">
      <c r="A108" s="61">
        <v>44859</v>
      </c>
      <c r="B108" s="4" t="s">
        <v>1252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J108" s="12" t="s">
        <v>15</v>
      </c>
      <c r="L108" s="4" t="s">
        <v>23</v>
      </c>
      <c r="M108" s="4">
        <v>45</v>
      </c>
      <c r="N108" s="4" t="s">
        <v>58</v>
      </c>
      <c r="O108" s="4">
        <v>0</v>
      </c>
    </row>
    <row r="109" spans="1:15" x14ac:dyDescent="0.25">
      <c r="A109" s="61">
        <v>44859</v>
      </c>
      <c r="B109" s="4" t="s">
        <v>1253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J109" s="12" t="s">
        <v>15</v>
      </c>
      <c r="L109" s="4" t="s">
        <v>22</v>
      </c>
      <c r="M109" s="4">
        <v>53</v>
      </c>
      <c r="N109" s="4" t="s">
        <v>58</v>
      </c>
      <c r="O109" s="4">
        <v>0</v>
      </c>
    </row>
    <row r="110" spans="1:15" x14ac:dyDescent="0.25">
      <c r="A110" s="61">
        <v>44859</v>
      </c>
      <c r="B110" s="4" t="s">
        <v>1254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J110" s="12" t="s">
        <v>15</v>
      </c>
      <c r="L110" s="4" t="s">
        <v>26</v>
      </c>
      <c r="M110" s="4">
        <v>16</v>
      </c>
      <c r="N110" s="4" t="s">
        <v>76</v>
      </c>
      <c r="O110" s="4">
        <v>0</v>
      </c>
    </row>
    <row r="111" spans="1:15" x14ac:dyDescent="0.25">
      <c r="A111" s="61">
        <v>44859</v>
      </c>
      <c r="B111" s="4" t="s">
        <v>1255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J111" s="12" t="s">
        <v>15</v>
      </c>
      <c r="L111" s="4" t="s">
        <v>22</v>
      </c>
      <c r="M111" s="4">
        <v>29</v>
      </c>
      <c r="N111" s="4" t="s">
        <v>58</v>
      </c>
      <c r="O111" s="4">
        <v>0</v>
      </c>
    </row>
    <row r="112" spans="1:15" x14ac:dyDescent="0.25">
      <c r="A112" s="61">
        <v>44860</v>
      </c>
      <c r="B112" s="4" t="s">
        <v>1256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J112" s="12" t="s">
        <v>15</v>
      </c>
      <c r="L112" s="4" t="s">
        <v>311</v>
      </c>
      <c r="M112" s="4">
        <v>54</v>
      </c>
      <c r="N112" s="4" t="s">
        <v>595</v>
      </c>
      <c r="O112" s="4">
        <v>0</v>
      </c>
    </row>
    <row r="113" spans="1:15" x14ac:dyDescent="0.25">
      <c r="A113" s="61">
        <v>44860</v>
      </c>
      <c r="B113" s="4" t="s">
        <v>1257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J113" s="12" t="s">
        <v>15</v>
      </c>
      <c r="L113" s="4" t="s">
        <v>25</v>
      </c>
      <c r="M113" s="4">
        <v>24</v>
      </c>
      <c r="N113" s="4" t="s">
        <v>601</v>
      </c>
      <c r="O113" s="4">
        <v>2.16</v>
      </c>
    </row>
    <row r="114" spans="1:15" x14ac:dyDescent="0.25">
      <c r="A114" s="61">
        <v>44860</v>
      </c>
      <c r="B114" s="4" t="s">
        <v>1258</v>
      </c>
      <c r="C114" s="4">
        <v>1.83</v>
      </c>
      <c r="D114" s="4">
        <v>3.31</v>
      </c>
      <c r="E114" s="4">
        <v>5.37</v>
      </c>
      <c r="F114" s="4">
        <v>2.5499999999999998</v>
      </c>
      <c r="G114" s="4">
        <v>2.68</v>
      </c>
      <c r="H114" s="4">
        <v>1.5</v>
      </c>
      <c r="I114" s="4">
        <v>2.33</v>
      </c>
      <c r="J114" s="12" t="s">
        <v>15</v>
      </c>
      <c r="L114" s="4" t="s">
        <v>20</v>
      </c>
      <c r="M114" s="4">
        <v>72</v>
      </c>
      <c r="N114" s="4" t="s">
        <v>542</v>
      </c>
      <c r="O114" s="4">
        <v>1.89</v>
      </c>
    </row>
    <row r="115" spans="1:15" x14ac:dyDescent="0.25">
      <c r="A115" s="61">
        <v>44860</v>
      </c>
      <c r="B115" s="4" t="s">
        <v>1259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J115" s="12" t="s">
        <v>15</v>
      </c>
      <c r="L115" s="4" t="s">
        <v>316</v>
      </c>
      <c r="M115" s="4">
        <v>70</v>
      </c>
      <c r="N115" s="4" t="s">
        <v>595</v>
      </c>
      <c r="O115" s="4">
        <v>2.06</v>
      </c>
    </row>
    <row r="116" spans="1:15" x14ac:dyDescent="0.25">
      <c r="A116" s="61">
        <v>44861</v>
      </c>
      <c r="B116" s="4" t="s">
        <v>1260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J116" s="12" t="s">
        <v>15</v>
      </c>
      <c r="L116" s="4" t="s">
        <v>23</v>
      </c>
      <c r="M116" s="4">
        <v>71</v>
      </c>
      <c r="N116" s="4" t="s">
        <v>595</v>
      </c>
      <c r="O116" s="4">
        <v>2.25</v>
      </c>
    </row>
    <row r="117" spans="1:15" x14ac:dyDescent="0.25">
      <c r="A117" s="61">
        <v>44862</v>
      </c>
      <c r="B117" s="4" t="s">
        <v>1261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J117" s="12" t="s">
        <v>15</v>
      </c>
      <c r="L117" s="4" t="s">
        <v>21</v>
      </c>
      <c r="M117" s="4">
        <v>32</v>
      </c>
      <c r="N117" s="4" t="s">
        <v>54</v>
      </c>
      <c r="O117" s="4">
        <v>0</v>
      </c>
    </row>
    <row r="118" spans="1:15" x14ac:dyDescent="0.25">
      <c r="A118" s="61">
        <v>44863</v>
      </c>
      <c r="B118" s="4" t="s">
        <v>1262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J118" s="12" t="s">
        <v>15</v>
      </c>
      <c r="L118" s="4" t="s">
        <v>24</v>
      </c>
      <c r="M118" s="4">
        <v>15</v>
      </c>
      <c r="N118" s="4" t="s">
        <v>76</v>
      </c>
      <c r="O118" s="4">
        <v>0</v>
      </c>
    </row>
    <row r="119" spans="1:15" x14ac:dyDescent="0.25">
      <c r="A119" s="61">
        <v>44863</v>
      </c>
      <c r="B119" s="4" t="s">
        <v>1263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J119" s="12" t="s">
        <v>15</v>
      </c>
      <c r="L119" s="4" t="s">
        <v>21</v>
      </c>
      <c r="M119" s="4">
        <v>17</v>
      </c>
      <c r="N119" s="4" t="s">
        <v>92</v>
      </c>
      <c r="O119" s="4">
        <v>0</v>
      </c>
    </row>
    <row r="120" spans="1:15" x14ac:dyDescent="0.25">
      <c r="A120" s="61">
        <v>44863</v>
      </c>
      <c r="B120" s="4" t="s">
        <v>1264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J120" s="12" t="s">
        <v>15</v>
      </c>
      <c r="L120" s="4" t="s">
        <v>1280</v>
      </c>
      <c r="M120" s="4">
        <v>60</v>
      </c>
      <c r="N120" s="4" t="s">
        <v>58</v>
      </c>
      <c r="O120" s="4">
        <v>0</v>
      </c>
    </row>
    <row r="121" spans="1:15" x14ac:dyDescent="0.25">
      <c r="A121" s="61">
        <v>44863</v>
      </c>
      <c r="B121" s="4" t="s">
        <v>1265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J121" s="12" t="s">
        <v>15</v>
      </c>
      <c r="L121" s="4" t="s">
        <v>20</v>
      </c>
      <c r="M121" s="4">
        <v>36</v>
      </c>
      <c r="N121" s="4" t="s">
        <v>76</v>
      </c>
      <c r="O121" s="4">
        <v>0</v>
      </c>
    </row>
    <row r="122" spans="1:15" x14ac:dyDescent="0.25">
      <c r="A122" s="61">
        <v>44863</v>
      </c>
      <c r="B122" s="4" t="s">
        <v>1266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J122" s="12" t="s">
        <v>15</v>
      </c>
      <c r="L122" s="4" t="s">
        <v>21</v>
      </c>
      <c r="M122" s="4">
        <v>6</v>
      </c>
      <c r="N122" s="4" t="s">
        <v>76</v>
      </c>
      <c r="O122" s="4">
        <v>0</v>
      </c>
    </row>
    <row r="123" spans="1:15" x14ac:dyDescent="0.25">
      <c r="A123" s="61">
        <v>44863</v>
      </c>
      <c r="B123" s="4" t="s">
        <v>1267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J123" s="12" t="s">
        <v>15</v>
      </c>
      <c r="L123" s="4" t="s">
        <v>25</v>
      </c>
      <c r="M123" s="4">
        <v>51</v>
      </c>
      <c r="N123" s="4" t="s">
        <v>60</v>
      </c>
      <c r="O123" s="4">
        <v>0</v>
      </c>
    </row>
    <row r="124" spans="1:15" x14ac:dyDescent="0.25">
      <c r="A124" s="61">
        <v>44863</v>
      </c>
      <c r="B124" s="4" t="s">
        <v>1268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J124" s="12" t="s">
        <v>15</v>
      </c>
      <c r="L124" s="4" t="s">
        <v>28</v>
      </c>
      <c r="M124" s="4">
        <v>40</v>
      </c>
      <c r="N124" s="4" t="s">
        <v>54</v>
      </c>
      <c r="O124" s="4">
        <v>0</v>
      </c>
    </row>
    <row r="125" spans="1:15" x14ac:dyDescent="0.25">
      <c r="A125" s="61">
        <v>44863</v>
      </c>
      <c r="B125" s="4" t="s">
        <v>1269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J125" s="12" t="s">
        <v>15</v>
      </c>
      <c r="L125" s="4" t="s">
        <v>23</v>
      </c>
      <c r="M125" s="4">
        <v>50</v>
      </c>
      <c r="N125" s="4" t="s">
        <v>105</v>
      </c>
      <c r="O125" s="4">
        <v>0</v>
      </c>
    </row>
    <row r="126" spans="1:15" x14ac:dyDescent="0.25">
      <c r="A126" s="61">
        <v>44863</v>
      </c>
      <c r="B126" s="4" t="s">
        <v>1270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J126" s="12" t="s">
        <v>15</v>
      </c>
      <c r="L126" s="4" t="s">
        <v>23</v>
      </c>
      <c r="M126" s="4">
        <v>33</v>
      </c>
      <c r="N126" s="4" t="s">
        <v>60</v>
      </c>
      <c r="O126" s="4">
        <v>0</v>
      </c>
    </row>
    <row r="127" spans="1:15" x14ac:dyDescent="0.25">
      <c r="A127" s="61">
        <v>44863</v>
      </c>
      <c r="B127" s="4" t="s">
        <v>1271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J127" s="12" t="s">
        <v>15</v>
      </c>
      <c r="L127" s="4" t="s">
        <v>28</v>
      </c>
      <c r="M127" s="4">
        <v>9</v>
      </c>
      <c r="N127" s="4" t="s">
        <v>92</v>
      </c>
      <c r="O127" s="4">
        <v>0</v>
      </c>
    </row>
    <row r="128" spans="1:15" x14ac:dyDescent="0.25">
      <c r="A128" s="61">
        <v>44864</v>
      </c>
      <c r="B128" s="4" t="s">
        <v>1204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J128" s="12" t="s">
        <v>15</v>
      </c>
      <c r="L128" s="4" t="s">
        <v>29</v>
      </c>
      <c r="M128" s="4">
        <v>54</v>
      </c>
      <c r="N128" s="4" t="s">
        <v>595</v>
      </c>
      <c r="O128" s="4">
        <v>2.35</v>
      </c>
    </row>
    <row r="129" spans="1:15" x14ac:dyDescent="0.25">
      <c r="A129" s="61">
        <v>44864</v>
      </c>
      <c r="B129" s="4" t="s">
        <v>1272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J129" s="12" t="s">
        <v>15</v>
      </c>
      <c r="L129" s="4" t="s">
        <v>19</v>
      </c>
      <c r="M129" s="4">
        <v>25</v>
      </c>
      <c r="N129" s="4" t="s">
        <v>235</v>
      </c>
      <c r="O129" s="4">
        <v>0</v>
      </c>
    </row>
    <row r="130" spans="1:15" x14ac:dyDescent="0.25">
      <c r="A130" s="61">
        <v>44864</v>
      </c>
      <c r="B130" s="4" t="s">
        <v>1273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2" t="s">
        <v>15</v>
      </c>
      <c r="L130" s="4">
        <v>606</v>
      </c>
      <c r="M130" s="4">
        <v>35</v>
      </c>
      <c r="N130" s="4" t="s">
        <v>705</v>
      </c>
      <c r="O130" s="4">
        <v>0</v>
      </c>
    </row>
    <row r="131" spans="1:15" x14ac:dyDescent="0.25">
      <c r="A131" s="61">
        <v>44864</v>
      </c>
      <c r="B131" s="4" t="s">
        <v>1274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J131" s="12" t="s">
        <v>15</v>
      </c>
      <c r="L131" s="4" t="s">
        <v>23</v>
      </c>
      <c r="M131" s="4">
        <v>36</v>
      </c>
      <c r="N131" s="4" t="s">
        <v>235</v>
      </c>
      <c r="O131" s="4">
        <v>0</v>
      </c>
    </row>
    <row r="132" spans="1:15" x14ac:dyDescent="0.25">
      <c r="A132" s="61">
        <v>44864</v>
      </c>
      <c r="B132" s="4" t="s">
        <v>1275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J132" s="12" t="s">
        <v>15</v>
      </c>
      <c r="L132" s="4" t="s">
        <v>19</v>
      </c>
      <c r="M132" s="4">
        <v>35</v>
      </c>
      <c r="N132" s="4" t="s">
        <v>50</v>
      </c>
      <c r="O132" s="4">
        <v>0</v>
      </c>
    </row>
    <row r="133" spans="1:15" x14ac:dyDescent="0.25">
      <c r="A133" s="61">
        <v>44864</v>
      </c>
      <c r="B133" s="4" t="s">
        <v>1276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J133" s="12" t="s">
        <v>15</v>
      </c>
      <c r="L133" s="4" t="s">
        <v>19</v>
      </c>
      <c r="M133" s="4">
        <v>60</v>
      </c>
      <c r="N133" s="4" t="s">
        <v>489</v>
      </c>
      <c r="O133" s="4">
        <v>0</v>
      </c>
    </row>
    <row r="134" spans="1:15" x14ac:dyDescent="0.25">
      <c r="A134" s="61">
        <v>44865</v>
      </c>
      <c r="B134" s="4" t="s">
        <v>1277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J134" s="12" t="s">
        <v>15</v>
      </c>
      <c r="L134" s="4" t="s">
        <v>312</v>
      </c>
      <c r="M134" s="4">
        <v>45</v>
      </c>
      <c r="N134" s="4" t="s">
        <v>222</v>
      </c>
      <c r="O134" s="4">
        <v>0</v>
      </c>
    </row>
    <row r="135" spans="1:15" x14ac:dyDescent="0.25">
      <c r="A135" s="61">
        <v>44865</v>
      </c>
      <c r="B135" s="4" t="s">
        <v>1278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J135" s="12" t="s">
        <v>15</v>
      </c>
      <c r="L135" s="4" t="s">
        <v>312</v>
      </c>
      <c r="M135" s="4">
        <v>42</v>
      </c>
      <c r="N135" s="4" t="s">
        <v>222</v>
      </c>
      <c r="O135" s="4">
        <v>0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cols>
    <col min="1" max="1" width="12" customWidth="1"/>
  </cols>
  <sheetData>
    <row r="1" spans="1:2" x14ac:dyDescent="0.25">
      <c r="A1" t="s">
        <v>1468</v>
      </c>
      <c r="B1" s="97">
        <v>0</v>
      </c>
    </row>
    <row r="2" spans="1:2" x14ac:dyDescent="0.25">
      <c r="A2" t="s">
        <v>1469</v>
      </c>
      <c r="B2" s="97">
        <f>fevereiroInvest!C41</f>
        <v>0.25719999999999998</v>
      </c>
    </row>
    <row r="3" spans="1:2" x14ac:dyDescent="0.25">
      <c r="A3" t="s">
        <v>1470</v>
      </c>
      <c r="B3" s="97">
        <f>marcoInvest!C52</f>
        <v>0.32</v>
      </c>
    </row>
    <row r="4" spans="1:2" x14ac:dyDescent="0.25">
      <c r="A4" t="s">
        <v>1471</v>
      </c>
      <c r="B4" s="97">
        <f>abrilInvest!C74</f>
        <v>0.57679999999999998</v>
      </c>
    </row>
    <row r="5" spans="1:2" x14ac:dyDescent="0.25">
      <c r="A5" t="s">
        <v>1472</v>
      </c>
      <c r="B5" s="97">
        <f>maioInvest!C46</f>
        <v>-5.6800000000000003E-2</v>
      </c>
    </row>
    <row r="6" spans="1:2" x14ac:dyDescent="0.25">
      <c r="A6" t="s">
        <v>1473</v>
      </c>
      <c r="B6" s="97">
        <f>junhoInvest!C21</f>
        <v>0</v>
      </c>
    </row>
    <row r="7" spans="1:2" x14ac:dyDescent="0.25">
      <c r="A7" t="s">
        <v>1474</v>
      </c>
      <c r="B7" s="97">
        <f>julhoInvest!C20</f>
        <v>0</v>
      </c>
    </row>
    <row r="8" spans="1:2" x14ac:dyDescent="0.25">
      <c r="A8" t="s">
        <v>1475</v>
      </c>
      <c r="B8" s="97">
        <f>agostoInvest!C39</f>
        <v>0.23799999999999999</v>
      </c>
    </row>
    <row r="9" spans="1:2" x14ac:dyDescent="0.25">
      <c r="A9" t="s">
        <v>1476</v>
      </c>
      <c r="B9" s="97">
        <f>setembroInvest!C30</f>
        <v>-8.3999999999999995E-3</v>
      </c>
    </row>
    <row r="10" spans="1:2" x14ac:dyDescent="0.25">
      <c r="A10" t="s">
        <v>1477</v>
      </c>
      <c r="B10" s="97">
        <f>outubroInvest!C41</f>
        <v>0.21</v>
      </c>
    </row>
    <row r="11" spans="1:2" x14ac:dyDescent="0.25">
      <c r="A11" t="s">
        <v>1478</v>
      </c>
      <c r="B11" s="97"/>
    </row>
    <row r="12" spans="1:2" x14ac:dyDescent="0.25">
      <c r="A12" t="s">
        <v>1479</v>
      </c>
      <c r="B12" s="97"/>
    </row>
    <row r="13" spans="1:2" x14ac:dyDescent="0.25">
      <c r="A13" t="s">
        <v>1480</v>
      </c>
      <c r="B13">
        <f>SUM(B1:B12)*100</f>
        <v>153.68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8" workbookViewId="0">
      <selection activeCell="E29" sqref="E29"/>
    </sheetView>
  </sheetViews>
  <sheetFormatPr defaultRowHeight="15" x14ac:dyDescent="0.25"/>
  <cols>
    <col min="1" max="1" width="10.7109375" bestFit="1" customWidth="1"/>
    <col min="2" max="2" width="36.7109375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44835</v>
      </c>
      <c r="B2" s="4" t="s">
        <v>1153</v>
      </c>
      <c r="C2" s="12">
        <v>1.98</v>
      </c>
      <c r="D2" s="83"/>
      <c r="E2" s="86" t="s">
        <v>33</v>
      </c>
      <c r="F2" s="84">
        <v>0</v>
      </c>
      <c r="G2" s="84">
        <f>F2-D$39</f>
        <v>-1000</v>
      </c>
      <c r="H2" s="4" t="s">
        <v>28</v>
      </c>
      <c r="I2" s="4" t="s">
        <v>114</v>
      </c>
    </row>
    <row r="3" spans="1:9" ht="15.75" x14ac:dyDescent="0.25">
      <c r="A3" s="61">
        <v>44835</v>
      </c>
      <c r="B3" s="4" t="s">
        <v>1156</v>
      </c>
      <c r="C3" s="94">
        <v>1.93</v>
      </c>
      <c r="D3" s="83"/>
      <c r="E3" s="24" t="s">
        <v>33</v>
      </c>
      <c r="F3" s="84">
        <f>C3*D$39</f>
        <v>1930</v>
      </c>
      <c r="G3" s="84">
        <f>F3-D$39</f>
        <v>930</v>
      </c>
      <c r="H3" s="12" t="s">
        <v>26</v>
      </c>
      <c r="I3" s="4" t="s">
        <v>92</v>
      </c>
    </row>
    <row r="4" spans="1:9" ht="15.75" x14ac:dyDescent="0.25">
      <c r="A4" s="61">
        <v>44839</v>
      </c>
      <c r="B4" s="4" t="s">
        <v>1171</v>
      </c>
      <c r="C4" s="94">
        <v>1.89</v>
      </c>
      <c r="D4" s="83"/>
      <c r="E4" s="86" t="s">
        <v>33</v>
      </c>
      <c r="F4" s="84">
        <v>0</v>
      </c>
      <c r="G4" s="84">
        <f>(F4-D$39)</f>
        <v>-1000</v>
      </c>
      <c r="H4" s="4" t="s">
        <v>21</v>
      </c>
      <c r="I4" s="4" t="s">
        <v>92</v>
      </c>
    </row>
    <row r="5" spans="1:9" ht="15.75" x14ac:dyDescent="0.25">
      <c r="A5" s="61">
        <v>44839</v>
      </c>
      <c r="B5" s="4" t="s">
        <v>1174</v>
      </c>
      <c r="C5" s="94">
        <v>1.97</v>
      </c>
      <c r="D5" s="83"/>
      <c r="E5" s="24" t="s">
        <v>33</v>
      </c>
      <c r="F5" s="84">
        <f>C5*D$39</f>
        <v>1970</v>
      </c>
      <c r="G5" s="84">
        <f>F5-D$39</f>
        <v>970</v>
      </c>
      <c r="H5" s="4" t="s">
        <v>19</v>
      </c>
      <c r="I5" s="4" t="s">
        <v>60</v>
      </c>
    </row>
    <row r="6" spans="1:9" ht="15.75" x14ac:dyDescent="0.25">
      <c r="A6" s="61">
        <v>44842</v>
      </c>
      <c r="B6" s="4" t="s">
        <v>1180</v>
      </c>
      <c r="C6" s="12">
        <v>1.91</v>
      </c>
      <c r="D6" s="83"/>
      <c r="E6" s="24" t="s">
        <v>33</v>
      </c>
      <c r="F6" s="84">
        <f>C6*D$39</f>
        <v>1910</v>
      </c>
      <c r="G6" s="84">
        <f>F6-D$39</f>
        <v>910</v>
      </c>
      <c r="H6" s="38" t="s">
        <v>24</v>
      </c>
      <c r="I6" s="4" t="s">
        <v>105</v>
      </c>
    </row>
    <row r="7" spans="1:9" ht="15.75" x14ac:dyDescent="0.25">
      <c r="A7" s="61">
        <v>44842</v>
      </c>
      <c r="B7" s="4" t="s">
        <v>1182</v>
      </c>
      <c r="C7" s="12">
        <v>1.5</v>
      </c>
      <c r="D7" s="83"/>
      <c r="E7" s="24" t="s">
        <v>33</v>
      </c>
      <c r="F7" s="84">
        <f>C7*D$39</f>
        <v>1500</v>
      </c>
      <c r="G7" s="84">
        <f>F7-D$39</f>
        <v>500</v>
      </c>
      <c r="H7" s="38" t="s">
        <v>436</v>
      </c>
      <c r="I7" s="4" t="s">
        <v>89</v>
      </c>
    </row>
    <row r="8" spans="1:9" ht="15.75" x14ac:dyDescent="0.25">
      <c r="A8" s="61">
        <v>44842</v>
      </c>
      <c r="B8" s="4" t="s">
        <v>1183</v>
      </c>
      <c r="C8" s="12">
        <v>1.81</v>
      </c>
      <c r="D8" s="83"/>
      <c r="E8" s="24" t="s">
        <v>33</v>
      </c>
      <c r="F8" s="84">
        <f>C8*D$39</f>
        <v>1810</v>
      </c>
      <c r="G8" s="84">
        <f>F8-D$39</f>
        <v>810</v>
      </c>
      <c r="H8" s="38" t="s">
        <v>317</v>
      </c>
      <c r="I8" s="37" t="s">
        <v>149</v>
      </c>
    </row>
    <row r="9" spans="1:9" ht="15.75" x14ac:dyDescent="0.25">
      <c r="A9" s="61">
        <v>44842</v>
      </c>
      <c r="B9" s="4" t="s">
        <v>1186</v>
      </c>
      <c r="C9" s="12">
        <v>1.45</v>
      </c>
      <c r="D9" s="83"/>
      <c r="E9" s="87" t="s">
        <v>1467</v>
      </c>
      <c r="F9" s="84">
        <v>0</v>
      </c>
      <c r="G9" s="84">
        <v>0</v>
      </c>
      <c r="H9" s="38" t="s">
        <v>21</v>
      </c>
      <c r="I9" s="4" t="s">
        <v>76</v>
      </c>
    </row>
    <row r="10" spans="1:9" ht="15.75" x14ac:dyDescent="0.25">
      <c r="A10" s="61">
        <v>44843</v>
      </c>
      <c r="B10" s="4" t="s">
        <v>1190</v>
      </c>
      <c r="C10" s="12">
        <v>1.98</v>
      </c>
      <c r="D10" s="83"/>
      <c r="E10" s="24" t="s">
        <v>33</v>
      </c>
      <c r="F10" s="84">
        <f>C10*D$39</f>
        <v>1980</v>
      </c>
      <c r="G10" s="84">
        <f t="shared" ref="G10:G21" si="0">F10-D$39</f>
        <v>980</v>
      </c>
      <c r="H10" s="38" t="s">
        <v>26</v>
      </c>
      <c r="I10" s="4" t="s">
        <v>52</v>
      </c>
    </row>
    <row r="11" spans="1:9" ht="15.75" x14ac:dyDescent="0.25">
      <c r="A11" s="61">
        <v>44845</v>
      </c>
      <c r="B11" s="4" t="s">
        <v>1196</v>
      </c>
      <c r="C11" s="94">
        <v>1.91</v>
      </c>
      <c r="D11" s="83"/>
      <c r="E11" s="24" t="s">
        <v>33</v>
      </c>
      <c r="F11" s="84">
        <f>C11*D$39</f>
        <v>1910</v>
      </c>
      <c r="G11" s="84">
        <f t="shared" si="0"/>
        <v>910</v>
      </c>
      <c r="H11" s="38" t="s">
        <v>766</v>
      </c>
      <c r="I11" s="4" t="s">
        <v>76</v>
      </c>
    </row>
    <row r="12" spans="1:9" ht="15.75" x14ac:dyDescent="0.25">
      <c r="A12" s="61">
        <v>44849</v>
      </c>
      <c r="B12" s="4" t="s">
        <v>1200</v>
      </c>
      <c r="C12" s="94">
        <v>1.81</v>
      </c>
      <c r="D12" s="83"/>
      <c r="E12" s="24" t="s">
        <v>33</v>
      </c>
      <c r="F12" s="84">
        <f>C12*D$39</f>
        <v>1810</v>
      </c>
      <c r="G12" s="84">
        <f t="shared" si="0"/>
        <v>810</v>
      </c>
      <c r="H12" s="38" t="s">
        <v>436</v>
      </c>
      <c r="I12" s="4" t="s">
        <v>60</v>
      </c>
    </row>
    <row r="13" spans="1:9" ht="15.75" x14ac:dyDescent="0.25">
      <c r="A13" s="61">
        <v>44849</v>
      </c>
      <c r="B13" s="4" t="s">
        <v>1207</v>
      </c>
      <c r="C13" s="12">
        <v>2</v>
      </c>
      <c r="D13" s="83"/>
      <c r="E13" s="24" t="s">
        <v>34</v>
      </c>
      <c r="F13" s="84">
        <f>C13*D$39</f>
        <v>2000</v>
      </c>
      <c r="G13" s="84">
        <f t="shared" si="0"/>
        <v>1000</v>
      </c>
      <c r="H13" s="4" t="s">
        <v>20</v>
      </c>
      <c r="I13" s="4" t="s">
        <v>85</v>
      </c>
    </row>
    <row r="14" spans="1:9" ht="15.75" x14ac:dyDescent="0.25">
      <c r="A14" s="61">
        <v>44849</v>
      </c>
      <c r="B14" s="4" t="s">
        <v>1209</v>
      </c>
      <c r="C14" s="12">
        <v>1.98</v>
      </c>
      <c r="D14" s="83"/>
      <c r="E14" s="86" t="s">
        <v>33</v>
      </c>
      <c r="F14" s="84">
        <v>0</v>
      </c>
      <c r="G14" s="84">
        <f t="shared" si="0"/>
        <v>-1000</v>
      </c>
      <c r="H14" s="4" t="s">
        <v>23</v>
      </c>
      <c r="I14" s="4" t="s">
        <v>98</v>
      </c>
    </row>
    <row r="15" spans="1:9" ht="15.75" x14ac:dyDescent="0.25">
      <c r="A15" s="61">
        <v>44850</v>
      </c>
      <c r="B15" s="4" t="s">
        <v>1218</v>
      </c>
      <c r="C15" s="12">
        <v>1.97</v>
      </c>
      <c r="D15" s="83"/>
      <c r="E15" s="24" t="s">
        <v>33</v>
      </c>
      <c r="F15" s="84">
        <f>C15*D$39</f>
        <v>1970</v>
      </c>
      <c r="G15" s="84">
        <f t="shared" si="0"/>
        <v>970</v>
      </c>
      <c r="H15" s="4" t="s">
        <v>437</v>
      </c>
      <c r="I15" s="4" t="s">
        <v>52</v>
      </c>
    </row>
    <row r="16" spans="1:9" ht="15.75" x14ac:dyDescent="0.25">
      <c r="A16" s="61">
        <v>44852</v>
      </c>
      <c r="B16" s="4" t="s">
        <v>1222</v>
      </c>
      <c r="C16" s="94">
        <v>1.93</v>
      </c>
      <c r="D16" s="83"/>
      <c r="E16" s="86" t="s">
        <v>33</v>
      </c>
      <c r="F16" s="84">
        <v>0</v>
      </c>
      <c r="G16" s="84">
        <f t="shared" si="0"/>
        <v>-1000</v>
      </c>
      <c r="H16" s="4" t="s">
        <v>20</v>
      </c>
      <c r="I16" s="4" t="s">
        <v>92</v>
      </c>
    </row>
    <row r="17" spans="1:9" ht="15.75" x14ac:dyDescent="0.25">
      <c r="A17" s="61">
        <v>44856</v>
      </c>
      <c r="B17" s="4" t="s">
        <v>1227</v>
      </c>
      <c r="C17" s="12">
        <v>1.98</v>
      </c>
      <c r="D17" s="83"/>
      <c r="E17" s="86" t="s">
        <v>33</v>
      </c>
      <c r="F17" s="84">
        <v>0</v>
      </c>
      <c r="G17" s="84">
        <f t="shared" si="0"/>
        <v>-1000</v>
      </c>
      <c r="H17" s="4" t="s">
        <v>20</v>
      </c>
      <c r="I17" s="4" t="s">
        <v>114</v>
      </c>
    </row>
    <row r="18" spans="1:9" ht="15.75" x14ac:dyDescent="0.25">
      <c r="A18" s="61">
        <v>44856</v>
      </c>
      <c r="B18" s="4" t="s">
        <v>1231</v>
      </c>
      <c r="C18" s="12">
        <v>1.98</v>
      </c>
      <c r="D18" s="83"/>
      <c r="E18" s="24" t="s">
        <v>33</v>
      </c>
      <c r="F18" s="84">
        <f>C18*D$39</f>
        <v>1980</v>
      </c>
      <c r="G18" s="84">
        <f t="shared" si="0"/>
        <v>980</v>
      </c>
      <c r="H18" s="4" t="s">
        <v>25</v>
      </c>
      <c r="I18" s="4" t="s">
        <v>119</v>
      </c>
    </row>
    <row r="19" spans="1:9" ht="15.75" x14ac:dyDescent="0.25">
      <c r="A19" s="61">
        <v>44856</v>
      </c>
      <c r="B19" s="4" t="s">
        <v>1233</v>
      </c>
      <c r="C19" s="12">
        <v>1.97</v>
      </c>
      <c r="D19" s="83"/>
      <c r="E19" s="86" t="s">
        <v>33</v>
      </c>
      <c r="F19" s="84">
        <v>0</v>
      </c>
      <c r="G19" s="84">
        <f t="shared" si="0"/>
        <v>-1000</v>
      </c>
      <c r="H19" s="4" t="s">
        <v>29</v>
      </c>
      <c r="I19" s="4" t="s">
        <v>58</v>
      </c>
    </row>
    <row r="20" spans="1:9" ht="15.75" x14ac:dyDescent="0.25">
      <c r="A20" s="61">
        <v>44857</v>
      </c>
      <c r="B20" s="4" t="s">
        <v>1242</v>
      </c>
      <c r="C20" s="12">
        <v>1.7</v>
      </c>
      <c r="D20" s="83"/>
      <c r="E20" s="24" t="s">
        <v>33</v>
      </c>
      <c r="F20" s="84">
        <f>C20*D$39</f>
        <v>1700</v>
      </c>
      <c r="G20" s="84">
        <f t="shared" si="0"/>
        <v>700</v>
      </c>
      <c r="H20" s="4" t="s">
        <v>25</v>
      </c>
      <c r="I20" s="4" t="s">
        <v>435</v>
      </c>
    </row>
    <row r="21" spans="1:9" ht="15.75" x14ac:dyDescent="0.25">
      <c r="A21" s="61">
        <v>44859</v>
      </c>
      <c r="B21" s="4" t="s">
        <v>1250</v>
      </c>
      <c r="C21" s="12">
        <v>1.9</v>
      </c>
      <c r="D21" s="83"/>
      <c r="E21" s="86" t="s">
        <v>33</v>
      </c>
      <c r="F21" s="84">
        <v>0</v>
      </c>
      <c r="G21" s="84">
        <f t="shared" si="0"/>
        <v>-1000</v>
      </c>
      <c r="H21" s="38" t="s">
        <v>21</v>
      </c>
      <c r="I21" s="4" t="s">
        <v>105</v>
      </c>
    </row>
    <row r="22" spans="1:9" ht="15.75" x14ac:dyDescent="0.25">
      <c r="A22" s="61">
        <v>44859</v>
      </c>
      <c r="B22" s="4" t="s">
        <v>1251</v>
      </c>
      <c r="C22" s="12">
        <v>1.46</v>
      </c>
      <c r="D22" s="83"/>
      <c r="E22" s="87" t="s">
        <v>1467</v>
      </c>
      <c r="F22" s="84">
        <v>0</v>
      </c>
      <c r="G22" s="84">
        <v>0</v>
      </c>
      <c r="H22" s="38" t="s">
        <v>21</v>
      </c>
      <c r="I22" s="4" t="s">
        <v>76</v>
      </c>
    </row>
    <row r="23" spans="1:9" ht="15.75" x14ac:dyDescent="0.25">
      <c r="A23" s="61">
        <v>44862</v>
      </c>
      <c r="B23" s="4" t="s">
        <v>1261</v>
      </c>
      <c r="C23" s="12"/>
      <c r="D23" s="83"/>
      <c r="E23" s="87" t="s">
        <v>34</v>
      </c>
      <c r="F23" s="84">
        <v>0</v>
      </c>
      <c r="G23" s="84">
        <v>0</v>
      </c>
      <c r="H23" s="38" t="s">
        <v>21</v>
      </c>
      <c r="I23" s="4" t="s">
        <v>54</v>
      </c>
    </row>
    <row r="24" spans="1:9" ht="15.75" x14ac:dyDescent="0.25">
      <c r="A24" s="61">
        <v>44863</v>
      </c>
      <c r="B24" s="4" t="s">
        <v>1262</v>
      </c>
      <c r="C24" s="94">
        <v>1.85</v>
      </c>
      <c r="D24" s="83"/>
      <c r="E24" s="24" t="s">
        <v>33</v>
      </c>
      <c r="F24" s="84">
        <f>C24*D$39</f>
        <v>1850</v>
      </c>
      <c r="G24" s="84">
        <f>F24-D$39</f>
        <v>850</v>
      </c>
      <c r="H24" s="38" t="s">
        <v>24</v>
      </c>
      <c r="I24" s="4" t="s">
        <v>76</v>
      </c>
    </row>
    <row r="25" spans="1:9" ht="15.75" x14ac:dyDescent="0.25">
      <c r="A25" s="61">
        <v>44863</v>
      </c>
      <c r="B25" s="4" t="s">
        <v>1264</v>
      </c>
      <c r="C25" s="12">
        <v>1.93</v>
      </c>
      <c r="D25" s="83"/>
      <c r="E25" s="24" t="s">
        <v>33</v>
      </c>
      <c r="F25" s="84">
        <f>C25*D$39</f>
        <v>1930</v>
      </c>
      <c r="G25" s="84">
        <f>F25-D$39</f>
        <v>930</v>
      </c>
      <c r="H25" s="38" t="s">
        <v>1280</v>
      </c>
      <c r="I25" s="4" t="s">
        <v>58</v>
      </c>
    </row>
    <row r="26" spans="1:9" ht="15.75" x14ac:dyDescent="0.25">
      <c r="A26" s="61">
        <v>44863</v>
      </c>
      <c r="B26" s="4" t="s">
        <v>1270</v>
      </c>
      <c r="C26" s="12">
        <v>1.5</v>
      </c>
      <c r="D26" s="83"/>
      <c r="E26" s="87" t="s">
        <v>1467</v>
      </c>
      <c r="F26" s="84">
        <v>0</v>
      </c>
      <c r="G26" s="84">
        <v>0</v>
      </c>
      <c r="H26" s="38" t="s">
        <v>23</v>
      </c>
      <c r="I26" s="4" t="s">
        <v>60</v>
      </c>
    </row>
    <row r="27" spans="1:9" x14ac:dyDescent="0.25">
      <c r="C27" s="33"/>
      <c r="D27" s="34"/>
      <c r="E27" s="33"/>
      <c r="F27" s="34"/>
      <c r="G27" s="34"/>
      <c r="H27" s="33"/>
    </row>
    <row r="28" spans="1:9" x14ac:dyDescent="0.25">
      <c r="B28" s="4" t="s">
        <v>35</v>
      </c>
      <c r="C28" s="4"/>
      <c r="D28" s="26">
        <f>COUNT(C2:C26)</f>
        <v>24</v>
      </c>
      <c r="E28" s="33"/>
      <c r="F28" s="34"/>
      <c r="G28" s="34"/>
      <c r="H28" s="33"/>
    </row>
    <row r="29" spans="1:9" x14ac:dyDescent="0.25">
      <c r="B29" s="4" t="s">
        <v>36</v>
      </c>
      <c r="C29" s="4"/>
      <c r="D29" s="11">
        <v>7</v>
      </c>
      <c r="E29" s="33"/>
      <c r="F29" s="34"/>
      <c r="G29" s="34"/>
      <c r="H29" s="33"/>
    </row>
    <row r="30" spans="1:9" x14ac:dyDescent="0.25">
      <c r="B30" s="4" t="s">
        <v>37</v>
      </c>
      <c r="C30" s="4"/>
      <c r="D30" s="13">
        <f>D28-D29</f>
        <v>17</v>
      </c>
      <c r="E30" s="33"/>
      <c r="F30" s="34"/>
      <c r="G30" s="34"/>
      <c r="H30" s="33"/>
    </row>
    <row r="31" spans="1:9" x14ac:dyDescent="0.25">
      <c r="B31" s="4" t="s">
        <v>38</v>
      </c>
      <c r="C31" s="4"/>
      <c r="D31" s="4">
        <f>D30/D28*100</f>
        <v>70.833333333333343</v>
      </c>
      <c r="E31" s="33"/>
      <c r="F31" s="34"/>
      <c r="G31" s="34"/>
      <c r="H31" s="33"/>
    </row>
    <row r="32" spans="1:9" x14ac:dyDescent="0.25">
      <c r="B32" s="4" t="s">
        <v>39</v>
      </c>
      <c r="C32" s="4"/>
      <c r="D32" s="4">
        <f>1/D33*100</f>
        <v>54.188304357642799</v>
      </c>
      <c r="E32" s="33"/>
      <c r="F32" s="34"/>
      <c r="G32" s="34"/>
      <c r="H32" s="33"/>
    </row>
    <row r="33" spans="2:8" x14ac:dyDescent="0.25">
      <c r="B33" s="4" t="s">
        <v>40</v>
      </c>
      <c r="C33" s="4"/>
      <c r="D33" s="4">
        <f>SUM(C2:C26)/D28</f>
        <v>1.8454166666666667</v>
      </c>
      <c r="E33" s="33"/>
      <c r="F33" s="34"/>
      <c r="G33" s="34"/>
      <c r="H33" s="33"/>
    </row>
    <row r="34" spans="2:8" x14ac:dyDescent="0.25">
      <c r="B34" s="4" t="s">
        <v>41</v>
      </c>
      <c r="C34" s="4"/>
      <c r="D34" s="13">
        <f>D31-D32</f>
        <v>16.645028975690543</v>
      </c>
      <c r="E34" s="33"/>
      <c r="F34" s="34"/>
      <c r="G34" s="34"/>
      <c r="H34" s="33"/>
    </row>
    <row r="35" spans="2:8" x14ac:dyDescent="0.25">
      <c r="B35" s="4" t="s">
        <v>42</v>
      </c>
      <c r="C35" s="4"/>
      <c r="D35" s="13">
        <f>D34/1</f>
        <v>16.645028975690543</v>
      </c>
      <c r="E35" s="33"/>
      <c r="F35" s="34"/>
      <c r="G35" s="34"/>
      <c r="H35" s="33"/>
    </row>
    <row r="36" spans="2:8" ht="18.75" x14ac:dyDescent="0.3">
      <c r="B36" s="14" t="s">
        <v>43</v>
      </c>
      <c r="C36" s="4"/>
      <c r="D36" s="15">
        <v>25000</v>
      </c>
      <c r="E36" s="33"/>
      <c r="F36" s="34"/>
    </row>
    <row r="37" spans="2:8" ht="18.75" x14ac:dyDescent="0.3">
      <c r="B37" s="4" t="s">
        <v>44</v>
      </c>
      <c r="C37" s="4"/>
      <c r="D37" s="16">
        <v>25000</v>
      </c>
      <c r="E37" s="33"/>
      <c r="F37" s="34"/>
    </row>
    <row r="38" spans="2:8" x14ac:dyDescent="0.25">
      <c r="B38" s="4" t="s">
        <v>45</v>
      </c>
      <c r="C38" s="4"/>
      <c r="D38" s="10">
        <f>D37/100</f>
        <v>250</v>
      </c>
      <c r="E38" s="33"/>
      <c r="F38" s="34"/>
    </row>
    <row r="39" spans="2:8" x14ac:dyDescent="0.25">
      <c r="B39" s="17" t="s">
        <v>948</v>
      </c>
      <c r="C39" s="4"/>
      <c r="D39" s="18">
        <f>D38*4</f>
        <v>1000</v>
      </c>
      <c r="E39" s="33"/>
      <c r="F39" s="34"/>
    </row>
    <row r="40" spans="2:8" x14ac:dyDescent="0.25">
      <c r="B40" s="4" t="s">
        <v>46</v>
      </c>
      <c r="C40" s="4"/>
      <c r="D40" s="25">
        <f>SUM(G2:G26)</f>
        <v>5250</v>
      </c>
      <c r="E40" s="33"/>
      <c r="F40" s="34"/>
    </row>
    <row r="41" spans="2:8" x14ac:dyDescent="0.25">
      <c r="B41" s="19" t="s">
        <v>47</v>
      </c>
      <c r="C41" s="4">
        <f>D40/D37</f>
        <v>0.21</v>
      </c>
      <c r="D41" s="38">
        <f>D40/D36*100</f>
        <v>21</v>
      </c>
      <c r="E41" s="33"/>
      <c r="F41" s="34"/>
    </row>
    <row r="42" spans="2:8" x14ac:dyDescent="0.25">
      <c r="C42" s="33"/>
      <c r="D42" s="34"/>
      <c r="E42" s="33"/>
      <c r="F42" s="34"/>
    </row>
    <row r="43" spans="2:8" x14ac:dyDescent="0.25">
      <c r="C43" s="33"/>
      <c r="D43" s="34"/>
      <c r="E43" s="33"/>
      <c r="F43" s="34"/>
    </row>
  </sheetData>
  <conditionalFormatting sqref="G2:G2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B51" workbookViewId="0">
      <selection activeCell="G80" sqref="G80"/>
    </sheetView>
  </sheetViews>
  <sheetFormatPr defaultRowHeight="15" x14ac:dyDescent="0.25"/>
  <cols>
    <col min="1" max="1" width="10.7109375" style="4" bestFit="1" customWidth="1"/>
    <col min="2" max="2" width="35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7.570312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44866</v>
      </c>
      <c r="B2" s="3" t="s">
        <v>1281</v>
      </c>
      <c r="C2" s="12">
        <v>1.86</v>
      </c>
      <c r="D2" s="12">
        <v>3.38</v>
      </c>
      <c r="E2" s="12">
        <v>5.09</v>
      </c>
      <c r="F2" s="12">
        <v>2.74</v>
      </c>
      <c r="G2" s="12">
        <v>2.48</v>
      </c>
      <c r="H2" s="12">
        <v>1.58</v>
      </c>
      <c r="I2" s="12">
        <v>2.17</v>
      </c>
      <c r="J2" s="12" t="s">
        <v>15</v>
      </c>
      <c r="K2" s="12"/>
      <c r="L2" s="4" t="s">
        <v>23</v>
      </c>
      <c r="M2" s="4">
        <v>29</v>
      </c>
      <c r="N2" s="5" t="s">
        <v>595</v>
      </c>
      <c r="O2" s="4">
        <v>2</v>
      </c>
    </row>
    <row r="3" spans="1:15" x14ac:dyDescent="0.25">
      <c r="A3" s="61">
        <v>44866</v>
      </c>
      <c r="B3" s="4" t="s">
        <v>1282</v>
      </c>
      <c r="C3" s="4">
        <v>3.38</v>
      </c>
      <c r="D3" s="4">
        <v>3.62</v>
      </c>
      <c r="E3" s="4">
        <v>2.19</v>
      </c>
      <c r="F3" s="4">
        <v>3.86</v>
      </c>
      <c r="G3" s="4">
        <v>1.89</v>
      </c>
      <c r="H3" s="4">
        <v>2.0099999999999998</v>
      </c>
      <c r="I3" s="4">
        <v>1.66</v>
      </c>
      <c r="J3" s="12" t="s">
        <v>15</v>
      </c>
      <c r="L3" s="4" t="s">
        <v>28</v>
      </c>
      <c r="M3" s="4">
        <v>44</v>
      </c>
      <c r="N3" s="4" t="s">
        <v>60</v>
      </c>
      <c r="O3" s="4">
        <v>0</v>
      </c>
    </row>
    <row r="4" spans="1:15" x14ac:dyDescent="0.25">
      <c r="A4" s="61">
        <v>44866</v>
      </c>
      <c r="B4" s="4" t="s">
        <v>1283</v>
      </c>
      <c r="C4" s="4">
        <v>1.95</v>
      </c>
      <c r="D4" s="4">
        <v>3.53</v>
      </c>
      <c r="E4" s="4">
        <v>4.18</v>
      </c>
      <c r="F4" s="4">
        <v>3.72</v>
      </c>
      <c r="G4" s="4">
        <v>1.93</v>
      </c>
      <c r="H4" s="4">
        <v>1.94</v>
      </c>
      <c r="I4" s="4">
        <v>1.68</v>
      </c>
      <c r="J4" s="12" t="s">
        <v>15</v>
      </c>
      <c r="L4" s="4" t="s">
        <v>21</v>
      </c>
      <c r="M4" s="4">
        <v>24</v>
      </c>
      <c r="N4" s="4" t="s">
        <v>76</v>
      </c>
      <c r="O4" s="4">
        <v>0</v>
      </c>
    </row>
    <row r="5" spans="1:15" x14ac:dyDescent="0.25">
      <c r="A5" s="61">
        <v>44867</v>
      </c>
      <c r="B5" s="4" t="s">
        <v>1284</v>
      </c>
      <c r="C5" s="4">
        <v>2.4500000000000002</v>
      </c>
      <c r="D5" s="4">
        <v>3.3</v>
      </c>
      <c r="E5" s="4">
        <v>3.16</v>
      </c>
      <c r="F5" s="4">
        <v>3.27</v>
      </c>
      <c r="G5" s="4">
        <v>2.13</v>
      </c>
      <c r="H5" s="4">
        <v>1.78</v>
      </c>
      <c r="I5" s="4">
        <v>1.87</v>
      </c>
      <c r="J5" s="12" t="s">
        <v>15</v>
      </c>
      <c r="L5" s="4" t="s">
        <v>20</v>
      </c>
      <c r="M5" s="4">
        <v>52</v>
      </c>
      <c r="N5" s="4" t="s">
        <v>595</v>
      </c>
      <c r="O5" s="4">
        <v>2.06</v>
      </c>
    </row>
    <row r="6" spans="1:15" x14ac:dyDescent="0.25">
      <c r="A6" s="61">
        <v>44867</v>
      </c>
      <c r="B6" s="4" t="s">
        <v>1285</v>
      </c>
      <c r="C6" s="4">
        <v>1.64</v>
      </c>
      <c r="D6" s="4">
        <v>4.01</v>
      </c>
      <c r="E6" s="4">
        <v>5.81</v>
      </c>
      <c r="F6" s="4">
        <v>3.61</v>
      </c>
      <c r="G6" s="4">
        <v>2.02</v>
      </c>
      <c r="H6" s="4">
        <v>1.87</v>
      </c>
      <c r="I6" s="4">
        <v>1.76</v>
      </c>
      <c r="J6" s="12" t="s">
        <v>15</v>
      </c>
      <c r="L6" s="4" t="s">
        <v>316</v>
      </c>
      <c r="M6" s="4">
        <v>53</v>
      </c>
      <c r="N6" s="4" t="s">
        <v>595</v>
      </c>
      <c r="O6" s="4">
        <v>2.44</v>
      </c>
    </row>
    <row r="7" spans="1:15" x14ac:dyDescent="0.25">
      <c r="A7" s="61">
        <v>44867</v>
      </c>
      <c r="B7" s="4" t="s">
        <v>1286</v>
      </c>
      <c r="C7" s="4">
        <v>2.0299999999999998</v>
      </c>
      <c r="D7" s="4">
        <v>3.35</v>
      </c>
      <c r="E7" s="4">
        <v>4.21</v>
      </c>
      <c r="F7" s="4">
        <v>3.03</v>
      </c>
      <c r="G7" s="4">
        <v>2.2400000000000002</v>
      </c>
      <c r="H7" s="4">
        <v>1.7</v>
      </c>
      <c r="I7" s="4">
        <v>1.96</v>
      </c>
      <c r="J7" s="12" t="s">
        <v>15</v>
      </c>
      <c r="L7" s="4" t="s">
        <v>26</v>
      </c>
      <c r="M7" s="4">
        <v>71</v>
      </c>
      <c r="N7" s="4" t="s">
        <v>595</v>
      </c>
      <c r="O7" s="4">
        <v>2</v>
      </c>
    </row>
    <row r="8" spans="1:15" x14ac:dyDescent="0.25">
      <c r="A8" s="61">
        <v>44870</v>
      </c>
      <c r="B8" s="4" t="s">
        <v>1287</v>
      </c>
      <c r="C8" s="4">
        <v>2.02</v>
      </c>
      <c r="D8" s="4">
        <v>3.63</v>
      </c>
      <c r="E8" s="4">
        <v>3.85</v>
      </c>
      <c r="F8" s="4">
        <v>3.65</v>
      </c>
      <c r="G8" s="4">
        <v>1.97</v>
      </c>
      <c r="H8" s="4">
        <v>1.93</v>
      </c>
      <c r="I8" s="4">
        <v>1.72</v>
      </c>
      <c r="J8" s="12" t="s">
        <v>15</v>
      </c>
      <c r="L8" s="4" t="s">
        <v>315</v>
      </c>
      <c r="M8" s="4">
        <v>70</v>
      </c>
      <c r="N8" s="4" t="s">
        <v>595</v>
      </c>
      <c r="O8" s="4">
        <v>2.2999999999999998</v>
      </c>
    </row>
    <row r="9" spans="1:15" x14ac:dyDescent="0.25">
      <c r="A9" s="61">
        <v>44870</v>
      </c>
      <c r="B9" s="4" t="s">
        <v>1288</v>
      </c>
      <c r="C9" s="4">
        <v>2.09</v>
      </c>
      <c r="D9" s="4">
        <v>3.61</v>
      </c>
      <c r="E9" s="4">
        <v>3.68</v>
      </c>
      <c r="F9" s="4">
        <v>3.69</v>
      </c>
      <c r="G9" s="4">
        <v>1.94</v>
      </c>
      <c r="H9" s="4">
        <v>1.94</v>
      </c>
      <c r="I9" s="4">
        <v>1.7</v>
      </c>
      <c r="J9" s="12" t="s">
        <v>15</v>
      </c>
      <c r="L9" s="4" t="s">
        <v>313</v>
      </c>
      <c r="M9" s="4">
        <v>37</v>
      </c>
      <c r="N9" s="4" t="s">
        <v>595</v>
      </c>
      <c r="O9" s="4">
        <v>2.59</v>
      </c>
    </row>
    <row r="10" spans="1:15" x14ac:dyDescent="0.25">
      <c r="A10" s="61">
        <v>44870</v>
      </c>
      <c r="B10" s="4" t="s">
        <v>1289</v>
      </c>
      <c r="C10" s="4">
        <v>2.0499999999999998</v>
      </c>
      <c r="D10" s="4">
        <v>3.63</v>
      </c>
      <c r="E10" s="4">
        <v>3.86</v>
      </c>
      <c r="F10" s="4">
        <v>3.81</v>
      </c>
      <c r="G10" s="4">
        <v>1.92</v>
      </c>
      <c r="H10" s="4">
        <v>1.99</v>
      </c>
      <c r="I10" s="4">
        <v>1.68</v>
      </c>
      <c r="J10" s="12" t="s">
        <v>15</v>
      </c>
      <c r="L10" s="4" t="s">
        <v>27</v>
      </c>
      <c r="M10" s="4">
        <v>39</v>
      </c>
      <c r="N10" s="4" t="s">
        <v>89</v>
      </c>
      <c r="O10" s="4">
        <v>0</v>
      </c>
    </row>
    <row r="11" spans="1:15" x14ac:dyDescent="0.25">
      <c r="A11" s="61">
        <v>44870</v>
      </c>
      <c r="B11" s="4" t="s">
        <v>1290</v>
      </c>
      <c r="C11" s="4">
        <v>1.79</v>
      </c>
      <c r="D11" s="4">
        <v>3.77</v>
      </c>
      <c r="E11" s="4">
        <v>4.8899999999999997</v>
      </c>
      <c r="F11" s="4">
        <v>3.77</v>
      </c>
      <c r="G11" s="4">
        <v>1.93</v>
      </c>
      <c r="H11" s="4">
        <v>1.97</v>
      </c>
      <c r="I11" s="4">
        <v>1.68</v>
      </c>
      <c r="J11" s="12" t="s">
        <v>15</v>
      </c>
      <c r="L11" s="4" t="s">
        <v>21</v>
      </c>
      <c r="M11" s="4">
        <v>62</v>
      </c>
      <c r="N11" s="4" t="s">
        <v>92</v>
      </c>
      <c r="O11" s="4">
        <v>0</v>
      </c>
    </row>
    <row r="12" spans="1:15" x14ac:dyDescent="0.25">
      <c r="A12" s="61">
        <v>44870</v>
      </c>
      <c r="B12" s="4" t="s">
        <v>1291</v>
      </c>
      <c r="C12" s="4">
        <v>2.92</v>
      </c>
      <c r="D12" s="4">
        <v>3</v>
      </c>
      <c r="E12" s="4">
        <v>2.8</v>
      </c>
      <c r="F12" s="4">
        <v>2.75</v>
      </c>
      <c r="G12" s="4">
        <v>2.48</v>
      </c>
      <c r="H12" s="4">
        <v>1.57</v>
      </c>
      <c r="I12" s="4">
        <v>2.16</v>
      </c>
      <c r="J12" s="12" t="s">
        <v>15</v>
      </c>
      <c r="L12" s="4" t="s">
        <v>28</v>
      </c>
      <c r="M12" s="4">
        <v>32</v>
      </c>
      <c r="N12" s="4" t="s">
        <v>114</v>
      </c>
      <c r="O12" s="4">
        <v>0</v>
      </c>
    </row>
    <row r="13" spans="1:15" x14ac:dyDescent="0.25">
      <c r="A13" s="61">
        <v>44870</v>
      </c>
      <c r="B13" s="4" t="s">
        <v>1292</v>
      </c>
      <c r="C13" s="4">
        <v>3.12</v>
      </c>
      <c r="D13" s="4">
        <v>2.99</v>
      </c>
      <c r="E13" s="4">
        <v>2.69</v>
      </c>
      <c r="F13" s="4">
        <v>2.75</v>
      </c>
      <c r="G13" s="4">
        <v>2.44</v>
      </c>
      <c r="H13" s="4">
        <v>1.6</v>
      </c>
      <c r="I13" s="4">
        <v>2.14</v>
      </c>
      <c r="J13" s="12" t="s">
        <v>15</v>
      </c>
      <c r="L13" s="4" t="s">
        <v>312</v>
      </c>
      <c r="M13" s="4">
        <v>30</v>
      </c>
      <c r="N13" s="4" t="s">
        <v>119</v>
      </c>
      <c r="O13" s="4">
        <v>0</v>
      </c>
    </row>
    <row r="14" spans="1:15" x14ac:dyDescent="0.25">
      <c r="A14" s="61">
        <v>44870</v>
      </c>
      <c r="B14" s="4" t="s">
        <v>1293</v>
      </c>
      <c r="C14" s="4">
        <v>1.79</v>
      </c>
      <c r="D14" s="4">
        <v>3.87</v>
      </c>
      <c r="E14" s="4">
        <v>4.71</v>
      </c>
      <c r="F14" s="4">
        <v>3.72</v>
      </c>
      <c r="G14" s="4">
        <v>1.93</v>
      </c>
      <c r="H14" s="4">
        <v>1.97</v>
      </c>
      <c r="I14" s="4">
        <v>1.7</v>
      </c>
      <c r="J14" s="12" t="s">
        <v>15</v>
      </c>
      <c r="L14" s="4" t="s">
        <v>28</v>
      </c>
      <c r="M14" s="4">
        <v>33</v>
      </c>
      <c r="N14" s="4" t="s">
        <v>60</v>
      </c>
      <c r="O14" s="4">
        <v>0</v>
      </c>
    </row>
    <row r="15" spans="1:15" x14ac:dyDescent="0.25">
      <c r="A15" s="61">
        <v>44871</v>
      </c>
      <c r="B15" s="4" t="s">
        <v>1294</v>
      </c>
      <c r="C15" s="4">
        <v>2.92</v>
      </c>
      <c r="D15" s="4">
        <v>3.17</v>
      </c>
      <c r="E15" s="4">
        <v>2.71</v>
      </c>
      <c r="F15" s="4">
        <v>3.52</v>
      </c>
      <c r="G15" s="4">
        <v>2.02</v>
      </c>
      <c r="H15" s="4">
        <v>1.87</v>
      </c>
      <c r="I15" s="4">
        <v>1.76</v>
      </c>
      <c r="J15" s="12" t="s">
        <v>15</v>
      </c>
      <c r="L15" s="4" t="s">
        <v>20</v>
      </c>
      <c r="M15" s="4">
        <v>8</v>
      </c>
      <c r="N15" s="4" t="s">
        <v>102</v>
      </c>
      <c r="O15" s="4">
        <v>0</v>
      </c>
    </row>
    <row r="16" spans="1:15" x14ac:dyDescent="0.25">
      <c r="A16" s="61">
        <v>44871</v>
      </c>
      <c r="B16" s="4" t="s">
        <v>1295</v>
      </c>
      <c r="C16" s="4">
        <v>4.49</v>
      </c>
      <c r="D16" s="4">
        <v>3.8</v>
      </c>
      <c r="E16" s="4">
        <v>1.85</v>
      </c>
      <c r="F16" s="4">
        <v>3.73</v>
      </c>
      <c r="G16" s="4">
        <v>1.95</v>
      </c>
      <c r="H16" s="4">
        <v>1.95</v>
      </c>
      <c r="I16" s="4">
        <v>1.71</v>
      </c>
      <c r="J16" s="12" t="s">
        <v>15</v>
      </c>
      <c r="L16" s="4" t="s">
        <v>315</v>
      </c>
      <c r="M16" s="4">
        <v>53</v>
      </c>
      <c r="N16" s="4" t="s">
        <v>56</v>
      </c>
      <c r="O16" s="4">
        <v>0</v>
      </c>
    </row>
    <row r="17" spans="1:15" x14ac:dyDescent="0.25">
      <c r="A17" s="61">
        <v>44872</v>
      </c>
      <c r="B17" s="4" t="s">
        <v>1296</v>
      </c>
      <c r="C17" s="4">
        <v>1.64</v>
      </c>
      <c r="D17" s="4">
        <v>3.84</v>
      </c>
      <c r="E17" s="4">
        <v>6.24</v>
      </c>
      <c r="F17" s="4">
        <v>3.22</v>
      </c>
      <c r="G17" s="4">
        <v>2.16</v>
      </c>
      <c r="H17" s="4">
        <v>1.75</v>
      </c>
      <c r="I17" s="4">
        <v>1.89</v>
      </c>
      <c r="J17" s="12" t="s">
        <v>15</v>
      </c>
      <c r="L17" s="4" t="s">
        <v>23</v>
      </c>
      <c r="M17" s="4">
        <v>20</v>
      </c>
      <c r="N17" s="4" t="s">
        <v>595</v>
      </c>
      <c r="O17" s="4">
        <v>2.36</v>
      </c>
    </row>
    <row r="18" spans="1:15" x14ac:dyDescent="0.25">
      <c r="A18" s="61">
        <v>44873</v>
      </c>
      <c r="B18" s="4" t="s">
        <v>1297</v>
      </c>
      <c r="C18" s="4">
        <v>1.99</v>
      </c>
      <c r="D18" s="4">
        <v>3.51</v>
      </c>
      <c r="E18" s="4">
        <v>4.13</v>
      </c>
      <c r="F18" s="4">
        <v>3.19</v>
      </c>
      <c r="G18" s="4">
        <v>2.16</v>
      </c>
      <c r="H18" s="4">
        <v>1.76</v>
      </c>
      <c r="I18" s="4">
        <v>1.9</v>
      </c>
      <c r="J18" s="12" t="s">
        <v>15</v>
      </c>
      <c r="L18" s="4" t="s">
        <v>22</v>
      </c>
      <c r="M18" s="4">
        <v>41</v>
      </c>
      <c r="N18" s="4" t="s">
        <v>60</v>
      </c>
      <c r="O18" s="4">
        <v>0</v>
      </c>
    </row>
    <row r="19" spans="1:15" x14ac:dyDescent="0.25">
      <c r="A19" s="61">
        <v>44874</v>
      </c>
      <c r="B19" s="4" t="s">
        <v>1298</v>
      </c>
      <c r="C19" s="4">
        <v>4.26</v>
      </c>
      <c r="D19" s="4">
        <v>3.42</v>
      </c>
      <c r="E19" s="4">
        <v>1.99</v>
      </c>
      <c r="F19" s="4">
        <v>2.98</v>
      </c>
      <c r="G19" s="4">
        <v>2.2799999999999998</v>
      </c>
      <c r="H19" s="4">
        <v>1.68</v>
      </c>
      <c r="I19" s="4">
        <v>2</v>
      </c>
      <c r="J19" s="12" t="s">
        <v>15</v>
      </c>
      <c r="L19" s="4" t="s">
        <v>22</v>
      </c>
      <c r="M19" s="4">
        <v>53</v>
      </c>
      <c r="N19" s="4" t="s">
        <v>595</v>
      </c>
      <c r="O19" s="4">
        <v>2.2000000000000002</v>
      </c>
    </row>
    <row r="20" spans="1:15" x14ac:dyDescent="0.25">
      <c r="A20" s="61">
        <v>44874</v>
      </c>
      <c r="B20" s="4" t="s">
        <v>1299</v>
      </c>
      <c r="C20" s="4">
        <v>1.87</v>
      </c>
      <c r="D20" s="4">
        <v>3.63</v>
      </c>
      <c r="E20" s="4">
        <v>4.58</v>
      </c>
      <c r="F20" s="4">
        <v>3.25</v>
      </c>
      <c r="G20" s="4">
        <v>2.12</v>
      </c>
      <c r="H20" s="4">
        <v>1.78</v>
      </c>
      <c r="I20" s="4">
        <v>1.86</v>
      </c>
      <c r="J20" s="12" t="s">
        <v>15</v>
      </c>
      <c r="L20" s="4" t="s">
        <v>28</v>
      </c>
      <c r="M20" s="4">
        <v>58</v>
      </c>
      <c r="N20" s="4" t="s">
        <v>595</v>
      </c>
      <c r="O20" s="4">
        <v>2.39</v>
      </c>
    </row>
    <row r="21" spans="1:15" x14ac:dyDescent="0.25">
      <c r="A21" s="61">
        <v>44875</v>
      </c>
      <c r="B21" s="4" t="s">
        <v>1300</v>
      </c>
      <c r="C21" s="4">
        <v>1.47</v>
      </c>
      <c r="D21" s="4">
        <v>4.38</v>
      </c>
      <c r="E21" s="4">
        <v>7.98</v>
      </c>
      <c r="F21" s="4">
        <v>3.31</v>
      </c>
      <c r="G21" s="4">
        <v>2.1</v>
      </c>
      <c r="H21" s="4">
        <v>1.79</v>
      </c>
      <c r="I21" s="4">
        <v>1.85</v>
      </c>
      <c r="J21" s="12" t="s">
        <v>15</v>
      </c>
      <c r="L21" s="4" t="s">
        <v>24</v>
      </c>
      <c r="M21" s="4">
        <v>34</v>
      </c>
      <c r="N21" s="4" t="s">
        <v>601</v>
      </c>
      <c r="O21" s="4">
        <v>2.1800000000000002</v>
      </c>
    </row>
    <row r="22" spans="1:15" x14ac:dyDescent="0.25">
      <c r="A22" s="61">
        <v>44875</v>
      </c>
      <c r="B22" s="4" t="s">
        <v>1301</v>
      </c>
      <c r="C22" s="4">
        <v>5.65</v>
      </c>
      <c r="D22" s="4">
        <v>3.84</v>
      </c>
      <c r="E22" s="4">
        <v>1.68</v>
      </c>
      <c r="F22" s="4">
        <v>3.24</v>
      </c>
      <c r="G22" s="4">
        <v>2.13</v>
      </c>
      <c r="H22" s="4">
        <v>1.77</v>
      </c>
      <c r="I22" s="4">
        <v>1.87</v>
      </c>
      <c r="J22" s="12" t="s">
        <v>15</v>
      </c>
      <c r="L22" s="4" t="s">
        <v>312</v>
      </c>
      <c r="M22" s="4">
        <v>74</v>
      </c>
      <c r="N22" s="4" t="s">
        <v>595</v>
      </c>
      <c r="O22" s="4">
        <v>2.34</v>
      </c>
    </row>
    <row r="23" spans="1:15" x14ac:dyDescent="0.25">
      <c r="A23" s="61">
        <v>44877</v>
      </c>
      <c r="B23" s="4" t="s">
        <v>1302</v>
      </c>
      <c r="C23" s="4">
        <v>2.02</v>
      </c>
      <c r="D23" s="4">
        <v>3.25</v>
      </c>
      <c r="E23" s="4">
        <v>4.4000000000000004</v>
      </c>
      <c r="F23" s="4">
        <v>2.9</v>
      </c>
      <c r="G23" s="4">
        <v>2.36</v>
      </c>
      <c r="H23" s="4">
        <v>1.64</v>
      </c>
      <c r="I23" s="4">
        <v>2.06</v>
      </c>
      <c r="J23" s="12" t="s">
        <v>15</v>
      </c>
      <c r="L23" s="4" t="s">
        <v>312</v>
      </c>
      <c r="M23" s="4">
        <v>28</v>
      </c>
      <c r="N23" s="4" t="s">
        <v>119</v>
      </c>
      <c r="O23" s="4">
        <v>0</v>
      </c>
    </row>
    <row r="24" spans="1:15" x14ac:dyDescent="0.25">
      <c r="A24" s="61">
        <v>44877</v>
      </c>
      <c r="B24" s="4" t="s">
        <v>1303</v>
      </c>
      <c r="C24" s="4">
        <v>2.88</v>
      </c>
      <c r="D24" s="4">
        <v>3.26</v>
      </c>
      <c r="E24" s="4">
        <v>2.73</v>
      </c>
      <c r="F24" s="4">
        <v>3.02</v>
      </c>
      <c r="G24" s="4">
        <v>2.27</v>
      </c>
      <c r="H24" s="4">
        <v>1.7</v>
      </c>
      <c r="I24" s="4">
        <v>1.99</v>
      </c>
      <c r="J24" s="12" t="s">
        <v>15</v>
      </c>
      <c r="L24" s="4" t="s">
        <v>24</v>
      </c>
      <c r="M24" s="4">
        <v>56</v>
      </c>
      <c r="N24" s="4" t="s">
        <v>149</v>
      </c>
      <c r="O24" s="4">
        <v>0</v>
      </c>
    </row>
    <row r="25" spans="1:15" x14ac:dyDescent="0.25">
      <c r="A25" s="61">
        <v>44877</v>
      </c>
      <c r="B25" s="4" t="s">
        <v>1304</v>
      </c>
      <c r="C25" s="4">
        <v>3.08</v>
      </c>
      <c r="D25" s="4">
        <v>3.39</v>
      </c>
      <c r="E25" s="4">
        <v>2.4500000000000002</v>
      </c>
      <c r="F25" s="4">
        <v>3.44</v>
      </c>
      <c r="G25" s="4">
        <v>2.08</v>
      </c>
      <c r="H25" s="4">
        <v>1.84</v>
      </c>
      <c r="I25" s="4">
        <v>1.81</v>
      </c>
      <c r="J25" s="12" t="s">
        <v>15</v>
      </c>
      <c r="L25" s="4" t="s">
        <v>29</v>
      </c>
      <c r="M25" s="4">
        <v>50</v>
      </c>
      <c r="N25" s="4" t="s">
        <v>92</v>
      </c>
      <c r="O25" s="4">
        <v>0</v>
      </c>
    </row>
    <row r="26" spans="1:15" x14ac:dyDescent="0.25">
      <c r="A26" s="61">
        <v>44877</v>
      </c>
      <c r="B26" s="4" t="s">
        <v>1305</v>
      </c>
      <c r="C26" s="4">
        <v>1.75</v>
      </c>
      <c r="D26" s="4">
        <v>3.5</v>
      </c>
      <c r="E26" s="4">
        <v>5.56</v>
      </c>
      <c r="F26" s="4">
        <v>2.74</v>
      </c>
      <c r="G26" s="4">
        <v>2.44</v>
      </c>
      <c r="H26" s="4">
        <v>1.59</v>
      </c>
      <c r="I26" s="4">
        <v>2.13</v>
      </c>
      <c r="J26" s="12" t="s">
        <v>15</v>
      </c>
      <c r="L26" s="4" t="s">
        <v>29</v>
      </c>
      <c r="M26" s="4">
        <v>36</v>
      </c>
      <c r="N26" s="4" t="s">
        <v>98</v>
      </c>
      <c r="O26" s="4">
        <v>0</v>
      </c>
    </row>
    <row r="27" spans="1:15" x14ac:dyDescent="0.25">
      <c r="A27" s="61">
        <v>44877</v>
      </c>
      <c r="B27" s="4" t="s">
        <v>1306</v>
      </c>
      <c r="C27" s="4">
        <v>3.35</v>
      </c>
      <c r="D27" s="4">
        <v>2.96</v>
      </c>
      <c r="E27" s="4">
        <v>2.52</v>
      </c>
      <c r="F27" s="4">
        <v>2.34</v>
      </c>
      <c r="G27" s="4">
        <v>2.83</v>
      </c>
      <c r="H27" s="4">
        <v>1.45</v>
      </c>
      <c r="I27" s="4">
        <v>2.4900000000000002</v>
      </c>
      <c r="J27" s="12" t="s">
        <v>15</v>
      </c>
      <c r="L27" s="4" t="s">
        <v>23</v>
      </c>
      <c r="M27" s="4">
        <v>64</v>
      </c>
      <c r="N27" s="4" t="s">
        <v>58</v>
      </c>
      <c r="O27" s="4">
        <v>0</v>
      </c>
    </row>
    <row r="28" spans="1:15" x14ac:dyDescent="0.25">
      <c r="A28" s="61">
        <v>44877</v>
      </c>
      <c r="B28" s="4" t="s">
        <v>1307</v>
      </c>
      <c r="C28" s="4">
        <v>1.48</v>
      </c>
      <c r="D28" s="4">
        <v>4.55</v>
      </c>
      <c r="E28" s="4">
        <v>7.75</v>
      </c>
      <c r="F28" s="4">
        <v>3.93</v>
      </c>
      <c r="G28" s="4">
        <v>1.91</v>
      </c>
      <c r="H28" s="4">
        <v>2</v>
      </c>
      <c r="I28" s="4">
        <v>1.67</v>
      </c>
      <c r="J28" s="12" t="s">
        <v>15</v>
      </c>
      <c r="L28" s="4" t="s">
        <v>25</v>
      </c>
      <c r="M28" s="4">
        <v>46</v>
      </c>
      <c r="N28" s="4" t="s">
        <v>52</v>
      </c>
      <c r="O28" s="4">
        <v>0</v>
      </c>
    </row>
    <row r="29" spans="1:15" x14ac:dyDescent="0.25">
      <c r="A29" s="61">
        <v>44877</v>
      </c>
      <c r="B29" s="4" t="s">
        <v>1308</v>
      </c>
      <c r="C29" s="4">
        <v>1.63</v>
      </c>
      <c r="D29" s="4">
        <v>3.97</v>
      </c>
      <c r="E29" s="4">
        <v>6</v>
      </c>
      <c r="F29" s="4">
        <v>3.58</v>
      </c>
      <c r="G29" s="4">
        <v>1.99</v>
      </c>
      <c r="H29" s="4">
        <v>1.92</v>
      </c>
      <c r="I29" s="4">
        <v>1.75</v>
      </c>
      <c r="J29" s="12" t="s">
        <v>15</v>
      </c>
      <c r="L29" s="4" t="s">
        <v>21</v>
      </c>
      <c r="M29" s="4">
        <v>31</v>
      </c>
      <c r="N29" s="4" t="s">
        <v>92</v>
      </c>
      <c r="O29" s="4">
        <v>0</v>
      </c>
    </row>
    <row r="30" spans="1:15" x14ac:dyDescent="0.25">
      <c r="A30" s="61">
        <v>44877</v>
      </c>
      <c r="B30" s="4" t="s">
        <v>1309</v>
      </c>
      <c r="C30" s="4">
        <v>5.46</v>
      </c>
      <c r="D30" s="4">
        <v>3.95</v>
      </c>
      <c r="E30" s="4">
        <v>1.67</v>
      </c>
      <c r="F30" s="4">
        <v>3.8</v>
      </c>
      <c r="G30" s="4">
        <v>1.86</v>
      </c>
      <c r="H30" s="4">
        <v>2.0099999999999998</v>
      </c>
      <c r="I30" s="4">
        <v>1.64</v>
      </c>
      <c r="J30" s="12" t="s">
        <v>15</v>
      </c>
      <c r="L30" s="4" t="s">
        <v>21</v>
      </c>
      <c r="M30" s="4">
        <v>13</v>
      </c>
      <c r="N30" s="4" t="s">
        <v>76</v>
      </c>
      <c r="O30" s="4">
        <v>0</v>
      </c>
    </row>
    <row r="31" spans="1:15" x14ac:dyDescent="0.25">
      <c r="A31" s="61">
        <v>44877</v>
      </c>
      <c r="B31" s="4" t="s">
        <v>1310</v>
      </c>
      <c r="C31" s="4">
        <v>2.25</v>
      </c>
      <c r="D31" s="4">
        <v>3.43</v>
      </c>
      <c r="E31" s="4">
        <v>3.35</v>
      </c>
      <c r="F31" s="4">
        <v>3.17</v>
      </c>
      <c r="G31" s="4">
        <v>2.15</v>
      </c>
      <c r="H31" s="4">
        <v>1.75</v>
      </c>
      <c r="I31" s="4">
        <v>1.88</v>
      </c>
      <c r="J31" s="12" t="s">
        <v>15</v>
      </c>
      <c r="L31" s="4" t="s">
        <v>436</v>
      </c>
      <c r="M31" s="4">
        <v>17</v>
      </c>
      <c r="N31" s="4" t="s">
        <v>76</v>
      </c>
      <c r="O31" s="4">
        <v>0</v>
      </c>
    </row>
    <row r="32" spans="1:15" x14ac:dyDescent="0.25">
      <c r="A32" s="61">
        <v>44877</v>
      </c>
      <c r="B32" s="4" t="s">
        <v>1311</v>
      </c>
      <c r="C32" s="4">
        <v>2.09</v>
      </c>
      <c r="D32" s="4">
        <v>3.45</v>
      </c>
      <c r="E32" s="4">
        <v>3.76</v>
      </c>
      <c r="F32" s="4">
        <v>3.35</v>
      </c>
      <c r="G32" s="4">
        <v>2.06</v>
      </c>
      <c r="H32" s="4">
        <v>1.81</v>
      </c>
      <c r="I32" s="4">
        <v>1.81</v>
      </c>
      <c r="J32" s="12" t="s">
        <v>15</v>
      </c>
      <c r="L32" s="4" t="s">
        <v>315</v>
      </c>
      <c r="M32" s="4">
        <v>23</v>
      </c>
      <c r="N32" s="4" t="s">
        <v>98</v>
      </c>
      <c r="O32" s="4">
        <v>0</v>
      </c>
    </row>
    <row r="33" spans="1:15" x14ac:dyDescent="0.25">
      <c r="A33" s="61">
        <v>44877</v>
      </c>
      <c r="B33" s="4" t="s">
        <v>1312</v>
      </c>
      <c r="C33" s="4">
        <v>2.2400000000000002</v>
      </c>
      <c r="D33" s="4">
        <v>3.01</v>
      </c>
      <c r="E33" s="4">
        <v>4.01</v>
      </c>
      <c r="F33" s="4">
        <v>2.78</v>
      </c>
      <c r="G33" s="4">
        <v>2.46</v>
      </c>
      <c r="H33" s="4">
        <v>1.6</v>
      </c>
      <c r="I33" s="4">
        <v>2.14</v>
      </c>
      <c r="J33" s="12" t="s">
        <v>15</v>
      </c>
      <c r="L33" s="4" t="s">
        <v>313</v>
      </c>
      <c r="M33" s="4">
        <v>50</v>
      </c>
      <c r="N33" s="37" t="s">
        <v>119</v>
      </c>
      <c r="O33" s="4">
        <v>0</v>
      </c>
    </row>
    <row r="34" spans="1:15" x14ac:dyDescent="0.25">
      <c r="A34" s="61">
        <v>44877</v>
      </c>
      <c r="B34" s="4" t="s">
        <v>1313</v>
      </c>
      <c r="C34" s="4">
        <v>2.74</v>
      </c>
      <c r="D34" s="4">
        <v>3.02</v>
      </c>
      <c r="E34" s="4">
        <v>3.01</v>
      </c>
      <c r="F34" s="4">
        <v>2.5299999999999998</v>
      </c>
      <c r="G34" s="4">
        <v>2.75</v>
      </c>
      <c r="H34" s="4">
        <v>1.51</v>
      </c>
      <c r="I34" s="4">
        <v>2.39</v>
      </c>
      <c r="J34" s="12" t="s">
        <v>15</v>
      </c>
      <c r="L34" s="4" t="s">
        <v>762</v>
      </c>
      <c r="M34" s="4">
        <v>46</v>
      </c>
      <c r="N34" s="4" t="s">
        <v>60</v>
      </c>
      <c r="O34" s="4">
        <v>0</v>
      </c>
    </row>
    <row r="35" spans="1:15" x14ac:dyDescent="0.25">
      <c r="A35" s="61">
        <v>44877</v>
      </c>
      <c r="B35" s="4" t="s">
        <v>1314</v>
      </c>
      <c r="C35" s="4">
        <v>2.25</v>
      </c>
      <c r="D35" s="4">
        <v>3.51</v>
      </c>
      <c r="E35" s="4">
        <v>3.28</v>
      </c>
      <c r="F35" s="4">
        <v>3.35</v>
      </c>
      <c r="G35" s="4">
        <v>2.06</v>
      </c>
      <c r="H35" s="4">
        <v>1.83</v>
      </c>
      <c r="I35" s="4">
        <v>1.8</v>
      </c>
      <c r="J35" s="12" t="s">
        <v>15</v>
      </c>
      <c r="L35" s="4" t="s">
        <v>21</v>
      </c>
      <c r="M35" s="4">
        <v>43</v>
      </c>
      <c r="N35" s="4" t="s">
        <v>105</v>
      </c>
      <c r="O35" s="4">
        <v>0</v>
      </c>
    </row>
    <row r="36" spans="1:15" x14ac:dyDescent="0.25">
      <c r="A36" s="61">
        <v>44877</v>
      </c>
      <c r="B36" s="4" t="s">
        <v>390</v>
      </c>
      <c r="C36" s="4">
        <v>1.93</v>
      </c>
      <c r="D36" s="4">
        <v>3.56</v>
      </c>
      <c r="E36" s="4">
        <v>4.32</v>
      </c>
      <c r="F36" s="4">
        <v>3.35</v>
      </c>
      <c r="G36" s="4">
        <v>2.1</v>
      </c>
      <c r="H36" s="4">
        <v>1.81</v>
      </c>
      <c r="I36" s="4">
        <v>1.85</v>
      </c>
      <c r="J36" s="12" t="s">
        <v>15</v>
      </c>
      <c r="L36" s="4" t="s">
        <v>22</v>
      </c>
      <c r="M36" s="4">
        <v>25</v>
      </c>
      <c r="N36" s="4" t="s">
        <v>60</v>
      </c>
      <c r="O36" s="4">
        <v>0</v>
      </c>
    </row>
    <row r="37" spans="1:15" x14ac:dyDescent="0.25">
      <c r="A37" s="61">
        <v>44877</v>
      </c>
      <c r="B37" s="4" t="s">
        <v>1315</v>
      </c>
      <c r="C37" s="4">
        <v>2.42</v>
      </c>
      <c r="D37" s="4">
        <v>3.34</v>
      </c>
      <c r="E37" s="4">
        <v>3.18</v>
      </c>
      <c r="F37" s="4">
        <v>3.12</v>
      </c>
      <c r="G37" s="4">
        <v>2.2200000000000002</v>
      </c>
      <c r="H37" s="4">
        <v>1.73</v>
      </c>
      <c r="I37" s="4">
        <v>1.94</v>
      </c>
      <c r="J37" s="12" t="s">
        <v>15</v>
      </c>
      <c r="L37" s="4" t="s">
        <v>25</v>
      </c>
      <c r="M37" s="4">
        <v>50</v>
      </c>
      <c r="N37" s="4" t="s">
        <v>60</v>
      </c>
      <c r="O37" s="4">
        <v>0</v>
      </c>
    </row>
    <row r="38" spans="1:15" x14ac:dyDescent="0.25">
      <c r="A38" s="61">
        <v>44878</v>
      </c>
      <c r="B38" s="4" t="s">
        <v>1316</v>
      </c>
      <c r="C38" s="4">
        <v>1.83</v>
      </c>
      <c r="D38" s="4">
        <v>3.23</v>
      </c>
      <c r="E38" s="4">
        <v>3.97</v>
      </c>
      <c r="F38" s="4">
        <v>404</v>
      </c>
      <c r="G38" s="4">
        <v>2.04</v>
      </c>
      <c r="H38" s="4">
        <v>1.7</v>
      </c>
      <c r="I38" s="4">
        <v>1.81</v>
      </c>
      <c r="J38" s="12" t="s">
        <v>15</v>
      </c>
      <c r="L38" s="4" t="s">
        <v>21</v>
      </c>
      <c r="M38" s="4">
        <v>37</v>
      </c>
      <c r="N38" s="4" t="s">
        <v>222</v>
      </c>
      <c r="O38" s="4">
        <v>0</v>
      </c>
    </row>
    <row r="39" spans="1:15" x14ac:dyDescent="0.25">
      <c r="A39" s="61">
        <v>44878</v>
      </c>
      <c r="B39" s="4" t="s">
        <v>1317</v>
      </c>
      <c r="C39" s="4">
        <v>2.21</v>
      </c>
      <c r="D39" s="4">
        <v>3.37</v>
      </c>
      <c r="E39" s="4">
        <v>3.58</v>
      </c>
      <c r="F39" s="4">
        <v>3.14</v>
      </c>
      <c r="G39" s="4">
        <v>2.2000000000000002</v>
      </c>
      <c r="H39" s="4">
        <v>1.72</v>
      </c>
      <c r="I39" s="4">
        <v>1.93</v>
      </c>
      <c r="J39" s="12" t="s">
        <v>15</v>
      </c>
      <c r="L39" s="4" t="s">
        <v>24</v>
      </c>
      <c r="M39" s="4">
        <v>21</v>
      </c>
      <c r="N39" s="4" t="s">
        <v>595</v>
      </c>
      <c r="O39" s="4">
        <v>2.4700000000000002</v>
      </c>
    </row>
    <row r="40" spans="1:15" x14ac:dyDescent="0.25">
      <c r="A40" s="61">
        <v>44878</v>
      </c>
      <c r="B40" s="4" t="s">
        <v>1318</v>
      </c>
      <c r="C40" s="4">
        <v>1.88</v>
      </c>
      <c r="D40" s="4">
        <v>3.13</v>
      </c>
      <c r="E40" s="4">
        <v>3.93</v>
      </c>
      <c r="F40" s="4">
        <v>404</v>
      </c>
      <c r="G40" s="4">
        <v>2.14</v>
      </c>
      <c r="H40" s="4">
        <v>1.63</v>
      </c>
      <c r="I40" s="4">
        <v>1.92</v>
      </c>
      <c r="J40" s="12" t="s">
        <v>15</v>
      </c>
      <c r="L40" s="4" t="s">
        <v>25</v>
      </c>
      <c r="M40" s="4">
        <v>59</v>
      </c>
      <c r="N40" s="4" t="s">
        <v>1162</v>
      </c>
      <c r="O40" s="4">
        <v>0</v>
      </c>
    </row>
    <row r="41" spans="1:15" x14ac:dyDescent="0.25">
      <c r="A41" s="61">
        <v>44878</v>
      </c>
      <c r="B41" s="4" t="s">
        <v>1319</v>
      </c>
      <c r="C41" s="4">
        <v>3.14</v>
      </c>
      <c r="D41" s="4">
        <v>3.19</v>
      </c>
      <c r="E41" s="4">
        <v>2.52</v>
      </c>
      <c r="F41" s="4">
        <v>2.76</v>
      </c>
      <c r="G41" s="4">
        <v>2.46</v>
      </c>
      <c r="H41" s="4">
        <v>2.12</v>
      </c>
      <c r="I41" s="4">
        <v>1.76</v>
      </c>
      <c r="J41" s="12" t="s">
        <v>15</v>
      </c>
      <c r="L41" s="4" t="s">
        <v>28</v>
      </c>
      <c r="M41" s="4">
        <v>43</v>
      </c>
      <c r="N41" s="4" t="s">
        <v>595</v>
      </c>
      <c r="O41" s="4">
        <v>2</v>
      </c>
    </row>
    <row r="42" spans="1:15" x14ac:dyDescent="0.25">
      <c r="A42" s="61">
        <v>44878</v>
      </c>
      <c r="B42" s="4" t="s">
        <v>1320</v>
      </c>
      <c r="C42" s="4">
        <v>2.39</v>
      </c>
      <c r="D42" s="4">
        <v>3.08</v>
      </c>
      <c r="E42" s="4">
        <v>2.77</v>
      </c>
      <c r="F42" s="4">
        <v>404</v>
      </c>
      <c r="G42" s="4">
        <v>2.0699999999999998</v>
      </c>
      <c r="H42" s="4">
        <v>1.68</v>
      </c>
      <c r="I42" s="4">
        <v>1.83</v>
      </c>
      <c r="J42" s="12" t="s">
        <v>15</v>
      </c>
      <c r="L42" s="4" t="s">
        <v>20</v>
      </c>
      <c r="M42" s="4">
        <v>49</v>
      </c>
      <c r="N42" s="4" t="s">
        <v>1162</v>
      </c>
      <c r="O42" s="4">
        <v>0</v>
      </c>
    </row>
    <row r="43" spans="1:15" x14ac:dyDescent="0.25">
      <c r="A43" s="61">
        <v>44878</v>
      </c>
      <c r="B43" s="4" t="s">
        <v>1321</v>
      </c>
      <c r="C43" s="4">
        <v>5.09</v>
      </c>
      <c r="D43" s="4">
        <v>3.99</v>
      </c>
      <c r="E43" s="4">
        <v>1.71</v>
      </c>
      <c r="F43" s="4">
        <v>3.5</v>
      </c>
      <c r="G43" s="4">
        <v>1.97</v>
      </c>
      <c r="H43" s="4">
        <v>1.92</v>
      </c>
      <c r="I43" s="4">
        <v>1.73</v>
      </c>
      <c r="J43" s="12" t="s">
        <v>15</v>
      </c>
      <c r="L43" s="4" t="s">
        <v>439</v>
      </c>
      <c r="M43" s="4">
        <v>42</v>
      </c>
      <c r="N43" s="4" t="s">
        <v>595</v>
      </c>
      <c r="O43" s="4">
        <v>2.17</v>
      </c>
    </row>
    <row r="44" spans="1:15" x14ac:dyDescent="0.25">
      <c r="A44" s="61">
        <v>44878</v>
      </c>
      <c r="B44" s="4" t="s">
        <v>1322</v>
      </c>
      <c r="C44" s="4">
        <v>1.72</v>
      </c>
      <c r="D44" s="4">
        <v>3.59</v>
      </c>
      <c r="E44" s="4">
        <v>4.0599999999999996</v>
      </c>
      <c r="F44" s="4">
        <v>404</v>
      </c>
      <c r="G44" s="4">
        <v>1.79</v>
      </c>
      <c r="H44" s="4">
        <v>1.95</v>
      </c>
      <c r="I44" s="4">
        <v>1.57</v>
      </c>
      <c r="J44" s="12" t="s">
        <v>15</v>
      </c>
      <c r="L44" s="4" t="s">
        <v>21</v>
      </c>
      <c r="M44" s="4">
        <v>67</v>
      </c>
      <c r="N44" s="4" t="s">
        <v>1160</v>
      </c>
      <c r="O44" s="4">
        <v>0</v>
      </c>
    </row>
    <row r="45" spans="1:15" x14ac:dyDescent="0.25">
      <c r="A45" s="61">
        <v>44879</v>
      </c>
      <c r="B45" s="4" t="s">
        <v>1323</v>
      </c>
      <c r="C45" s="4">
        <v>2.6</v>
      </c>
      <c r="D45" s="4">
        <v>3.59</v>
      </c>
      <c r="E45" s="4">
        <v>2.74</v>
      </c>
      <c r="F45" s="4">
        <v>4.05</v>
      </c>
      <c r="G45" s="4">
        <v>1.79</v>
      </c>
      <c r="H45" s="4">
        <v>2.1</v>
      </c>
      <c r="I45" s="4">
        <v>1.59</v>
      </c>
      <c r="J45" s="12" t="s">
        <v>15</v>
      </c>
      <c r="L45" s="4" t="s">
        <v>24</v>
      </c>
      <c r="M45" s="4">
        <v>43</v>
      </c>
      <c r="N45" s="4" t="s">
        <v>595</v>
      </c>
      <c r="O45" s="4">
        <v>2.5</v>
      </c>
    </row>
    <row r="46" spans="1:15" x14ac:dyDescent="0.25">
      <c r="A46" s="61">
        <v>44879</v>
      </c>
      <c r="B46" s="4" t="s">
        <v>1324</v>
      </c>
      <c r="C46" s="4">
        <v>3.29</v>
      </c>
      <c r="D46" s="4">
        <v>3.47</v>
      </c>
      <c r="E46" s="4">
        <v>2.29</v>
      </c>
      <c r="F46" s="4">
        <v>3.48</v>
      </c>
      <c r="G46" s="4">
        <v>1.99</v>
      </c>
      <c r="H46" s="4">
        <v>1.89</v>
      </c>
      <c r="I46" s="4">
        <v>1.75</v>
      </c>
      <c r="J46" s="12" t="s">
        <v>15</v>
      </c>
      <c r="L46" s="4" t="s">
        <v>23</v>
      </c>
      <c r="M46" s="4">
        <v>60</v>
      </c>
      <c r="N46" s="4" t="s">
        <v>595</v>
      </c>
      <c r="O46" s="4">
        <v>2.5299999999999998</v>
      </c>
    </row>
    <row r="47" spans="1:15" x14ac:dyDescent="0.25">
      <c r="A47" s="61">
        <v>44883</v>
      </c>
      <c r="B47" s="4" t="s">
        <v>1325</v>
      </c>
      <c r="C47" s="4">
        <v>2.21</v>
      </c>
      <c r="D47" s="4">
        <v>3.4</v>
      </c>
      <c r="E47" s="4">
        <v>3.48</v>
      </c>
      <c r="F47" s="4">
        <v>3.19</v>
      </c>
      <c r="G47" s="4">
        <v>2.15</v>
      </c>
      <c r="H47" s="4">
        <v>1.78</v>
      </c>
      <c r="I47" s="4">
        <v>1.88</v>
      </c>
      <c r="J47" s="12" t="s">
        <v>15</v>
      </c>
      <c r="L47" s="4" t="s">
        <v>29</v>
      </c>
      <c r="M47" s="4">
        <v>28</v>
      </c>
      <c r="N47" s="4" t="s">
        <v>66</v>
      </c>
      <c r="O47" s="4">
        <v>0</v>
      </c>
    </row>
    <row r="48" spans="1:15" x14ac:dyDescent="0.25">
      <c r="A48" s="61">
        <v>44884</v>
      </c>
      <c r="B48" s="4" t="s">
        <v>1326</v>
      </c>
      <c r="C48" s="4">
        <v>3.45</v>
      </c>
      <c r="D48" s="4">
        <v>3.44</v>
      </c>
      <c r="E48" s="4">
        <v>2.2000000000000002</v>
      </c>
      <c r="F48" s="4">
        <v>3.29</v>
      </c>
      <c r="G48" s="4">
        <v>2.0699999999999998</v>
      </c>
      <c r="H48" s="4">
        <v>1.81</v>
      </c>
      <c r="I48" s="4">
        <v>1.82</v>
      </c>
      <c r="J48" s="12" t="s">
        <v>15</v>
      </c>
      <c r="L48" s="4" t="s">
        <v>19</v>
      </c>
      <c r="M48" s="4">
        <v>43</v>
      </c>
      <c r="N48" s="4" t="s">
        <v>76</v>
      </c>
      <c r="O48" s="4">
        <v>0</v>
      </c>
    </row>
    <row r="49" spans="1:15" x14ac:dyDescent="0.25">
      <c r="A49" s="61">
        <v>44884</v>
      </c>
      <c r="B49" s="4" t="s">
        <v>1327</v>
      </c>
      <c r="C49" s="4">
        <v>1.83</v>
      </c>
      <c r="D49" s="4">
        <v>3.67</v>
      </c>
      <c r="E49" s="4">
        <v>4.63</v>
      </c>
      <c r="F49" s="4">
        <v>3.43</v>
      </c>
      <c r="G49" s="4">
        <v>2.02</v>
      </c>
      <c r="H49" s="4">
        <v>1.86</v>
      </c>
      <c r="I49" s="4">
        <v>1.76</v>
      </c>
      <c r="J49" s="12" t="s">
        <v>15</v>
      </c>
      <c r="L49" s="4" t="s">
        <v>25</v>
      </c>
      <c r="M49" s="4">
        <v>32</v>
      </c>
      <c r="N49" s="4" t="s">
        <v>66</v>
      </c>
      <c r="O49" s="4">
        <v>0</v>
      </c>
    </row>
    <row r="50" spans="1:15" x14ac:dyDescent="0.25">
      <c r="A50" s="61">
        <v>44884</v>
      </c>
      <c r="B50" s="4" t="s">
        <v>1328</v>
      </c>
      <c r="C50" s="4">
        <v>1.85</v>
      </c>
      <c r="D50" s="4">
        <v>3.35</v>
      </c>
      <c r="E50" s="4">
        <v>5.1100000000000003</v>
      </c>
      <c r="F50" s="4">
        <v>2.6</v>
      </c>
      <c r="G50" s="4">
        <v>2.57</v>
      </c>
      <c r="H50" s="4">
        <v>1.54</v>
      </c>
      <c r="I50" s="4">
        <v>2.25</v>
      </c>
      <c r="J50" s="12" t="s">
        <v>15</v>
      </c>
      <c r="L50" s="4" t="s">
        <v>22</v>
      </c>
      <c r="M50" s="4">
        <v>33</v>
      </c>
      <c r="N50" s="4" t="s">
        <v>58</v>
      </c>
      <c r="O50" s="4">
        <v>0</v>
      </c>
    </row>
    <row r="51" spans="1:15" x14ac:dyDescent="0.25">
      <c r="A51" s="61">
        <v>44884</v>
      </c>
      <c r="B51" s="4" t="s">
        <v>1329</v>
      </c>
      <c r="C51" s="4">
        <v>2.41</v>
      </c>
      <c r="D51" s="4">
        <v>3.42</v>
      </c>
      <c r="E51" s="4">
        <v>3.06</v>
      </c>
      <c r="F51" s="4">
        <v>3.47</v>
      </c>
      <c r="G51" s="4">
        <v>2</v>
      </c>
      <c r="H51" s="4">
        <v>1.87</v>
      </c>
      <c r="I51" s="4">
        <v>1.75</v>
      </c>
      <c r="J51" s="12" t="s">
        <v>15</v>
      </c>
      <c r="L51" s="4" t="s">
        <v>20</v>
      </c>
      <c r="M51" s="4">
        <v>56</v>
      </c>
      <c r="N51" s="4" t="s">
        <v>66</v>
      </c>
      <c r="O51" s="4">
        <v>0</v>
      </c>
    </row>
    <row r="52" spans="1:15" x14ac:dyDescent="0.25">
      <c r="A52" s="61">
        <v>44884</v>
      </c>
      <c r="B52" s="4" t="s">
        <v>1330</v>
      </c>
      <c r="C52" s="4">
        <v>2.0499999999999998</v>
      </c>
      <c r="D52" s="4">
        <v>3.29</v>
      </c>
      <c r="E52" s="4">
        <v>4.1399999999999997</v>
      </c>
      <c r="F52" s="4">
        <v>2.71</v>
      </c>
      <c r="G52" s="4">
        <v>2.4500000000000002</v>
      </c>
      <c r="H52" s="4">
        <v>1.59</v>
      </c>
      <c r="I52" s="4">
        <v>2.14</v>
      </c>
      <c r="J52" s="12" t="s">
        <v>15</v>
      </c>
      <c r="L52" s="4" t="s">
        <v>23</v>
      </c>
      <c r="M52" s="4">
        <v>41</v>
      </c>
      <c r="N52" s="4" t="s">
        <v>105</v>
      </c>
      <c r="O52" s="4">
        <v>0</v>
      </c>
    </row>
    <row r="53" spans="1:15" x14ac:dyDescent="0.25">
      <c r="A53" s="61">
        <v>44885</v>
      </c>
      <c r="B53" s="4" t="s">
        <v>1331</v>
      </c>
      <c r="C53" s="4">
        <v>2.4900000000000002</v>
      </c>
      <c r="D53" s="4">
        <v>2.91</v>
      </c>
      <c r="E53" s="4">
        <v>2.77</v>
      </c>
      <c r="F53" s="4">
        <v>404</v>
      </c>
      <c r="G53" s="4">
        <v>2.2000000000000002</v>
      </c>
      <c r="H53" s="4">
        <v>1.61</v>
      </c>
      <c r="I53" s="4">
        <v>1.94</v>
      </c>
      <c r="J53" s="12" t="s">
        <v>15</v>
      </c>
      <c r="L53" s="4" t="s">
        <v>20</v>
      </c>
      <c r="M53" s="4">
        <v>23</v>
      </c>
      <c r="N53" s="4" t="s">
        <v>222</v>
      </c>
      <c r="O53" s="4">
        <v>0</v>
      </c>
    </row>
    <row r="54" spans="1:15" x14ac:dyDescent="0.25">
      <c r="A54" s="61">
        <v>44885</v>
      </c>
      <c r="B54" s="4" t="s">
        <v>1332</v>
      </c>
      <c r="C54" s="4">
        <v>2.86</v>
      </c>
      <c r="D54" s="4">
        <v>2.81</v>
      </c>
      <c r="E54" s="4">
        <v>2.64</v>
      </c>
      <c r="F54" s="4">
        <v>404</v>
      </c>
      <c r="G54" s="4">
        <v>2.33</v>
      </c>
      <c r="H54" s="4">
        <v>1.57</v>
      </c>
      <c r="I54" s="4">
        <v>2.0499999999999998</v>
      </c>
      <c r="J54" s="12" t="s">
        <v>15</v>
      </c>
      <c r="L54" s="4" t="s">
        <v>20</v>
      </c>
      <c r="M54" s="4">
        <v>36</v>
      </c>
      <c r="N54" s="4" t="s">
        <v>235</v>
      </c>
      <c r="O54" s="4">
        <v>0</v>
      </c>
    </row>
    <row r="55" spans="1:15" x14ac:dyDescent="0.25">
      <c r="A55" s="61">
        <v>44885</v>
      </c>
      <c r="B55" s="4" t="s">
        <v>1333</v>
      </c>
      <c r="C55" s="4">
        <v>1.93</v>
      </c>
      <c r="D55" s="4">
        <v>3.1</v>
      </c>
      <c r="E55" s="4">
        <v>4.12</v>
      </c>
      <c r="F55" s="4">
        <v>2.66</v>
      </c>
      <c r="G55" s="4">
        <v>2.2200000000000002</v>
      </c>
      <c r="H55" s="4">
        <v>1.63</v>
      </c>
      <c r="I55" s="4">
        <v>1.96</v>
      </c>
      <c r="J55" s="12" t="s">
        <v>15</v>
      </c>
      <c r="L55" s="4" t="s">
        <v>26</v>
      </c>
      <c r="M55" s="4">
        <v>62</v>
      </c>
      <c r="N55" s="4" t="s">
        <v>235</v>
      </c>
      <c r="O55" s="4">
        <v>0</v>
      </c>
    </row>
    <row r="56" spans="1:15" x14ac:dyDescent="0.25">
      <c r="A56" s="61">
        <v>44885</v>
      </c>
      <c r="B56" s="4" t="s">
        <v>1334</v>
      </c>
      <c r="C56" s="4">
        <v>1.81</v>
      </c>
      <c r="D56" s="4">
        <v>3.42</v>
      </c>
      <c r="E56" s="4">
        <v>3.86</v>
      </c>
      <c r="F56" s="4">
        <v>404</v>
      </c>
      <c r="G56" s="4">
        <v>2.1</v>
      </c>
      <c r="H56" s="4">
        <v>1.66</v>
      </c>
      <c r="I56" s="4">
        <v>1.85</v>
      </c>
      <c r="J56" s="12" t="s">
        <v>15</v>
      </c>
      <c r="L56" s="4" t="s">
        <v>313</v>
      </c>
      <c r="M56" s="4">
        <v>38</v>
      </c>
      <c r="N56" s="4" t="s">
        <v>222</v>
      </c>
      <c r="O56" s="4">
        <v>0</v>
      </c>
    </row>
    <row r="57" spans="1:15" x14ac:dyDescent="0.25">
      <c r="A57" s="61">
        <v>44885</v>
      </c>
      <c r="B57" s="4" t="s">
        <v>1335</v>
      </c>
      <c r="C57" s="4">
        <v>3.07</v>
      </c>
      <c r="D57" s="4">
        <v>2.86</v>
      </c>
      <c r="E57" s="4">
        <v>2.3199999999999998</v>
      </c>
      <c r="F57" s="4">
        <v>404</v>
      </c>
      <c r="G57" s="4">
        <v>2.0499999999999998</v>
      </c>
      <c r="H57" s="4">
        <v>1.69</v>
      </c>
      <c r="I57" s="4">
        <v>1.81</v>
      </c>
      <c r="J57" s="12" t="s">
        <v>15</v>
      </c>
      <c r="L57" s="4" t="s">
        <v>20</v>
      </c>
      <c r="M57" s="4">
        <v>26</v>
      </c>
      <c r="N57" s="4" t="s">
        <v>1160</v>
      </c>
      <c r="O57" s="4">
        <v>0</v>
      </c>
    </row>
    <row r="58" spans="1:15" x14ac:dyDescent="0.25">
      <c r="A58" s="61">
        <v>44892</v>
      </c>
      <c r="B58" s="4" t="s">
        <v>1336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12" t="s">
        <v>15</v>
      </c>
      <c r="L58" s="4" t="s">
        <v>20</v>
      </c>
      <c r="M58" s="4">
        <v>41</v>
      </c>
      <c r="N58" s="4" t="s">
        <v>1167</v>
      </c>
      <c r="O58" s="4">
        <v>0</v>
      </c>
    </row>
    <row r="59" spans="1:15" x14ac:dyDescent="0.25">
      <c r="A59" s="61">
        <v>44892</v>
      </c>
      <c r="B59" s="4" t="s">
        <v>1337</v>
      </c>
      <c r="C59" s="4">
        <v>1.88</v>
      </c>
      <c r="D59" s="4">
        <v>3.43</v>
      </c>
      <c r="E59" s="4">
        <v>4.8600000000000003</v>
      </c>
      <c r="F59" s="4">
        <v>3.11</v>
      </c>
      <c r="G59" s="4">
        <v>2.19</v>
      </c>
      <c r="H59" s="4">
        <v>1.74</v>
      </c>
      <c r="I59" s="4">
        <v>1.93</v>
      </c>
      <c r="J59" s="12" t="s">
        <v>15</v>
      </c>
      <c r="L59" s="4" t="s">
        <v>22</v>
      </c>
      <c r="M59" s="4">
        <v>68</v>
      </c>
      <c r="N59" s="4" t="s">
        <v>119</v>
      </c>
      <c r="O59" s="4">
        <v>0</v>
      </c>
    </row>
    <row r="60" spans="1:15" x14ac:dyDescent="0.25">
      <c r="A60" s="61">
        <v>44892</v>
      </c>
      <c r="B60" s="4" t="s">
        <v>1338</v>
      </c>
      <c r="C60" s="4">
        <v>2.42</v>
      </c>
      <c r="D60" s="4">
        <v>2.97</v>
      </c>
      <c r="E60" s="4">
        <v>2.82</v>
      </c>
      <c r="F60" s="4">
        <v>2.57</v>
      </c>
      <c r="G60" s="4">
        <v>2.31</v>
      </c>
      <c r="H60" s="4">
        <v>1.53</v>
      </c>
      <c r="I60" s="4">
        <v>2.0499999999999998</v>
      </c>
      <c r="J60" s="12" t="s">
        <v>15</v>
      </c>
      <c r="L60" s="4" t="s">
        <v>25</v>
      </c>
      <c r="M60" s="4">
        <v>63</v>
      </c>
      <c r="N60" s="4" t="s">
        <v>1162</v>
      </c>
      <c r="O60" s="4">
        <v>0</v>
      </c>
    </row>
    <row r="61" spans="1:15" x14ac:dyDescent="0.25">
      <c r="A61" s="61">
        <v>44892</v>
      </c>
      <c r="B61" s="4" t="s">
        <v>1339</v>
      </c>
      <c r="C61" s="4">
        <v>1.68</v>
      </c>
      <c r="D61" s="4">
        <v>3.22</v>
      </c>
      <c r="E61" s="4">
        <v>5.01</v>
      </c>
      <c r="F61" s="4">
        <v>2.54</v>
      </c>
      <c r="G61" s="4">
        <v>2.4300000000000002</v>
      </c>
      <c r="H61" s="4">
        <v>1.48</v>
      </c>
      <c r="I61" s="4">
        <v>2.14</v>
      </c>
      <c r="J61" s="12" t="s">
        <v>15</v>
      </c>
      <c r="L61" s="4" t="s">
        <v>20</v>
      </c>
      <c r="M61" s="4">
        <v>34</v>
      </c>
      <c r="N61" s="4" t="s">
        <v>1162</v>
      </c>
      <c r="O61" s="4">
        <v>0</v>
      </c>
    </row>
    <row r="62" spans="1:15" x14ac:dyDescent="0.25">
      <c r="A62" s="61">
        <v>44892</v>
      </c>
      <c r="B62" s="4" t="s">
        <v>1340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2" t="s">
        <v>15</v>
      </c>
      <c r="L62" s="4" t="s">
        <v>20</v>
      </c>
      <c r="M62" s="4">
        <v>25</v>
      </c>
      <c r="N62" s="4" t="s">
        <v>222</v>
      </c>
      <c r="O62" s="4">
        <v>0</v>
      </c>
    </row>
    <row r="63" spans="1:15" x14ac:dyDescent="0.25">
      <c r="A63" s="61">
        <v>44892</v>
      </c>
      <c r="B63" s="4" t="s">
        <v>1341</v>
      </c>
      <c r="C63" s="4">
        <v>2.82</v>
      </c>
      <c r="D63" s="4">
        <v>3.3</v>
      </c>
      <c r="E63" s="4">
        <v>2.7</v>
      </c>
      <c r="F63" s="4">
        <v>3.52</v>
      </c>
      <c r="G63" s="4">
        <v>2.0099999999999998</v>
      </c>
      <c r="H63" s="4">
        <v>1.88</v>
      </c>
      <c r="I63" s="4">
        <v>1.76</v>
      </c>
      <c r="J63" s="12" t="s">
        <v>15</v>
      </c>
      <c r="L63" s="4" t="s">
        <v>21</v>
      </c>
      <c r="M63" s="4">
        <v>36</v>
      </c>
      <c r="N63" s="4" t="s">
        <v>119</v>
      </c>
      <c r="O63" s="4">
        <v>0</v>
      </c>
    </row>
    <row r="64" spans="1:15" x14ac:dyDescent="0.25">
      <c r="A64" s="61">
        <v>44892</v>
      </c>
      <c r="B64" s="4" t="s">
        <v>1342</v>
      </c>
      <c r="C64" s="4">
        <v>2.27</v>
      </c>
      <c r="D64" s="4">
        <v>3.18</v>
      </c>
      <c r="E64" s="4">
        <v>2.86</v>
      </c>
      <c r="F64" s="4">
        <v>404</v>
      </c>
      <c r="G64" s="4">
        <v>1.79</v>
      </c>
      <c r="H64" s="4">
        <v>1.96</v>
      </c>
      <c r="I64" s="4">
        <v>1.57</v>
      </c>
      <c r="J64" s="12" t="s">
        <v>15</v>
      </c>
      <c r="L64" s="4" t="s">
        <v>20</v>
      </c>
      <c r="M64" s="4">
        <v>5</v>
      </c>
      <c r="N64" s="4" t="s">
        <v>1167</v>
      </c>
      <c r="O64" s="4">
        <v>0</v>
      </c>
    </row>
    <row r="65" spans="1:15" x14ac:dyDescent="0.25">
      <c r="A65" s="61">
        <v>44892</v>
      </c>
      <c r="B65" s="4" t="s">
        <v>1343</v>
      </c>
      <c r="C65" s="4">
        <v>1.97</v>
      </c>
      <c r="D65" s="4">
        <v>3.17</v>
      </c>
      <c r="E65" s="4">
        <v>3.82</v>
      </c>
      <c r="F65" s="4">
        <v>404</v>
      </c>
      <c r="G65" s="4">
        <v>2.12</v>
      </c>
      <c r="H65" s="4">
        <v>1.68</v>
      </c>
      <c r="I65" s="4">
        <v>1.88</v>
      </c>
      <c r="J65" s="12" t="s">
        <v>15</v>
      </c>
      <c r="L65" s="4" t="s">
        <v>29</v>
      </c>
      <c r="M65" s="4">
        <v>47</v>
      </c>
      <c r="N65" s="4" t="s">
        <v>489</v>
      </c>
      <c r="O65" s="4">
        <v>0</v>
      </c>
    </row>
    <row r="66" spans="1:15" x14ac:dyDescent="0.25">
      <c r="A66" s="61">
        <v>44892</v>
      </c>
      <c r="B66" s="4" t="s">
        <v>1344</v>
      </c>
      <c r="C66" s="4">
        <v>1.91</v>
      </c>
      <c r="D66" s="4">
        <v>3.16</v>
      </c>
      <c r="E66" s="4">
        <v>3.76</v>
      </c>
      <c r="F66" s="4">
        <v>404</v>
      </c>
      <c r="G66" s="4">
        <v>2.06</v>
      </c>
      <c r="H66" s="4">
        <v>1.69</v>
      </c>
      <c r="I66" s="4">
        <v>1.83</v>
      </c>
      <c r="J66" s="12" t="s">
        <v>15</v>
      </c>
      <c r="L66" s="4" t="s">
        <v>22</v>
      </c>
      <c r="M66" s="4">
        <v>58</v>
      </c>
      <c r="N66" s="4" t="s">
        <v>1164</v>
      </c>
      <c r="O66" s="4">
        <v>0</v>
      </c>
    </row>
    <row r="67" spans="1:15" x14ac:dyDescent="0.25">
      <c r="A67" s="61">
        <v>44892</v>
      </c>
      <c r="B67" s="4" t="s">
        <v>1345</v>
      </c>
      <c r="C67" s="4">
        <v>2.62</v>
      </c>
      <c r="D67" s="4">
        <v>2.83</v>
      </c>
      <c r="E67" s="4">
        <v>2.7</v>
      </c>
      <c r="F67" s="4">
        <v>404</v>
      </c>
      <c r="G67" s="4">
        <v>2.15</v>
      </c>
      <c r="H67" s="4">
        <v>1.63</v>
      </c>
      <c r="I67" s="4">
        <v>1.89</v>
      </c>
      <c r="J67" s="12" t="s">
        <v>15</v>
      </c>
      <c r="L67" s="4" t="s">
        <v>29</v>
      </c>
      <c r="M67" s="4">
        <v>55</v>
      </c>
      <c r="N67" s="4" t="s">
        <v>222</v>
      </c>
      <c r="O67" s="4">
        <v>0</v>
      </c>
    </row>
    <row r="68" spans="1:15" x14ac:dyDescent="0.25">
      <c r="A68" s="61">
        <v>44892</v>
      </c>
      <c r="B68" s="4" t="s">
        <v>1346</v>
      </c>
      <c r="C68" s="4">
        <v>3.14</v>
      </c>
      <c r="D68" s="4">
        <v>3.05</v>
      </c>
      <c r="E68" s="4">
        <v>2.1800000000000002</v>
      </c>
      <c r="F68" s="4">
        <v>404</v>
      </c>
      <c r="G68" s="4">
        <v>2.2200000000000002</v>
      </c>
      <c r="H68" s="4">
        <v>1.6</v>
      </c>
      <c r="I68" s="4">
        <v>1.96</v>
      </c>
      <c r="J68" s="12" t="s">
        <v>15</v>
      </c>
      <c r="L68" s="4" t="s">
        <v>29</v>
      </c>
      <c r="M68" s="4">
        <v>26</v>
      </c>
      <c r="N68" s="4" t="s">
        <v>1160</v>
      </c>
      <c r="O68" s="4">
        <v>0</v>
      </c>
    </row>
    <row r="69" spans="1:15" x14ac:dyDescent="0.25">
      <c r="A69" s="61">
        <v>44892</v>
      </c>
      <c r="B69" s="4" t="s">
        <v>1347</v>
      </c>
      <c r="C69" s="4">
        <v>2.36</v>
      </c>
      <c r="D69" s="4">
        <v>3.15</v>
      </c>
      <c r="E69" s="4">
        <v>2.9</v>
      </c>
      <c r="F69" s="4">
        <v>404</v>
      </c>
      <c r="G69" s="4">
        <v>2.11</v>
      </c>
      <c r="H69" s="4">
        <v>1.69</v>
      </c>
      <c r="I69" s="4">
        <v>1.87</v>
      </c>
      <c r="J69" s="12" t="s">
        <v>15</v>
      </c>
      <c r="L69" s="4" t="s">
        <v>21</v>
      </c>
      <c r="M69" s="4">
        <v>37</v>
      </c>
      <c r="N69" s="4" t="s">
        <v>235</v>
      </c>
      <c r="O69" s="4">
        <v>0</v>
      </c>
    </row>
    <row r="70" spans="1:15" x14ac:dyDescent="0.25">
      <c r="A70" s="61">
        <v>44892</v>
      </c>
      <c r="B70" s="4" t="s">
        <v>1348</v>
      </c>
      <c r="C70" s="4">
        <v>2.35</v>
      </c>
      <c r="D70" s="4">
        <v>3.21</v>
      </c>
      <c r="E70" s="4">
        <v>3.44</v>
      </c>
      <c r="F70" s="4">
        <v>3.19</v>
      </c>
      <c r="G70" s="4">
        <v>2.1800000000000002</v>
      </c>
      <c r="H70" s="4">
        <v>1.74</v>
      </c>
      <c r="I70" s="4">
        <v>1.91</v>
      </c>
      <c r="J70" s="12" t="s">
        <v>15</v>
      </c>
      <c r="L70" s="4" t="s">
        <v>28</v>
      </c>
      <c r="M70" s="4">
        <v>24</v>
      </c>
      <c r="N70" s="4" t="s">
        <v>119</v>
      </c>
      <c r="O70" s="4">
        <v>0</v>
      </c>
    </row>
    <row r="71" spans="1:15" x14ac:dyDescent="0.25">
      <c r="A71" s="61">
        <v>44892</v>
      </c>
      <c r="B71" s="4" t="s">
        <v>1349</v>
      </c>
      <c r="C71" s="4">
        <v>2.86</v>
      </c>
      <c r="D71" s="4">
        <v>3.13</v>
      </c>
      <c r="E71" s="4">
        <v>2.2599999999999998</v>
      </c>
      <c r="F71" s="4">
        <v>404</v>
      </c>
      <c r="G71" s="4">
        <v>2.02</v>
      </c>
      <c r="H71" s="4">
        <v>1.7</v>
      </c>
      <c r="I71" s="4">
        <v>1.8</v>
      </c>
      <c r="J71" s="12" t="s">
        <v>15</v>
      </c>
      <c r="L71" s="4" t="s">
        <v>21</v>
      </c>
      <c r="M71" s="4">
        <v>33</v>
      </c>
      <c r="N71" s="4" t="s">
        <v>222</v>
      </c>
      <c r="O71" s="4">
        <v>0</v>
      </c>
    </row>
    <row r="72" spans="1:15" x14ac:dyDescent="0.25">
      <c r="A72" s="61">
        <v>44892</v>
      </c>
      <c r="B72" s="4" t="s">
        <v>1350</v>
      </c>
      <c r="C72" s="4">
        <v>2.5099999999999998</v>
      </c>
      <c r="D72" s="4">
        <v>3.1</v>
      </c>
      <c r="E72" s="4">
        <v>3.27</v>
      </c>
      <c r="F72" s="4">
        <v>2.83</v>
      </c>
      <c r="G72" s="4">
        <v>2.44</v>
      </c>
      <c r="H72" s="4">
        <v>1.6</v>
      </c>
      <c r="I72" s="4">
        <v>2.12</v>
      </c>
      <c r="J72" s="12" t="s">
        <v>15</v>
      </c>
      <c r="L72" s="4" t="s">
        <v>312</v>
      </c>
      <c r="M72" s="4">
        <v>24</v>
      </c>
      <c r="N72" s="4" t="s">
        <v>102</v>
      </c>
      <c r="O72" s="4">
        <v>0</v>
      </c>
    </row>
    <row r="73" spans="1:15" x14ac:dyDescent="0.25">
      <c r="A73" s="61">
        <v>44895</v>
      </c>
      <c r="B73" s="4" t="s">
        <v>1351</v>
      </c>
      <c r="C73" s="4">
        <v>404</v>
      </c>
      <c r="D73" s="4">
        <v>404</v>
      </c>
      <c r="E73" s="4">
        <v>404</v>
      </c>
      <c r="F73" s="4">
        <v>404</v>
      </c>
      <c r="G73" s="4">
        <v>404</v>
      </c>
      <c r="H73" s="4">
        <v>404</v>
      </c>
      <c r="I73" s="4">
        <v>404</v>
      </c>
      <c r="J73" s="12" t="s">
        <v>15</v>
      </c>
      <c r="L73" s="4">
        <v>404</v>
      </c>
      <c r="M73" s="4">
        <v>40</v>
      </c>
      <c r="N73" s="4" t="s">
        <v>66</v>
      </c>
      <c r="O73" s="4">
        <v>0</v>
      </c>
    </row>
    <row r="74" spans="1:15" x14ac:dyDescent="0.25">
      <c r="A74" s="61">
        <v>44895</v>
      </c>
      <c r="B74" s="4" t="s">
        <v>1352</v>
      </c>
      <c r="C74" s="4">
        <v>3.02</v>
      </c>
      <c r="D74" s="4">
        <v>2.91</v>
      </c>
      <c r="E74" s="4">
        <v>2.44</v>
      </c>
      <c r="F74" s="4">
        <v>2.57</v>
      </c>
      <c r="G74" s="4">
        <v>2.42</v>
      </c>
      <c r="H74" s="4">
        <v>1.51</v>
      </c>
      <c r="I74" s="4">
        <v>2.14</v>
      </c>
      <c r="J74" s="12" t="s">
        <v>15</v>
      </c>
      <c r="L74" s="4" t="s">
        <v>29</v>
      </c>
      <c r="M74" s="4">
        <v>62</v>
      </c>
      <c r="N74" s="4" t="s">
        <v>235</v>
      </c>
      <c r="O74" s="4">
        <v>0</v>
      </c>
    </row>
    <row r="75" spans="1:15" x14ac:dyDescent="0.25">
      <c r="A75" s="61">
        <v>44895</v>
      </c>
      <c r="B75" s="4" t="s">
        <v>1353</v>
      </c>
      <c r="C75" s="4">
        <v>404</v>
      </c>
      <c r="D75" s="4">
        <v>404</v>
      </c>
      <c r="E75" s="4">
        <v>404</v>
      </c>
      <c r="F75" s="4">
        <v>404</v>
      </c>
      <c r="G75" s="4">
        <v>404</v>
      </c>
      <c r="H75" s="4">
        <v>404</v>
      </c>
      <c r="I75" s="4">
        <v>404</v>
      </c>
      <c r="J75" s="12" t="s">
        <v>15</v>
      </c>
      <c r="L75" s="4">
        <v>404</v>
      </c>
      <c r="M75" s="4">
        <v>20</v>
      </c>
      <c r="N75" s="4" t="s">
        <v>76</v>
      </c>
      <c r="O75" s="4">
        <v>0</v>
      </c>
    </row>
    <row r="76" spans="1:15" x14ac:dyDescent="0.25">
      <c r="A76" s="61">
        <v>44895</v>
      </c>
      <c r="B76" s="4" t="s">
        <v>1354</v>
      </c>
      <c r="C76" s="4">
        <v>2.34</v>
      </c>
      <c r="D76" s="4">
        <v>2.76</v>
      </c>
      <c r="E76" s="4">
        <v>3.4</v>
      </c>
      <c r="F76" s="4">
        <v>2.5299999999999998</v>
      </c>
      <c r="G76" s="4">
        <v>2.48</v>
      </c>
      <c r="H76" s="4">
        <v>1.49</v>
      </c>
      <c r="I76" s="4">
        <v>2.19</v>
      </c>
      <c r="J76" s="12" t="s">
        <v>15</v>
      </c>
      <c r="L76" s="4" t="s">
        <v>20</v>
      </c>
      <c r="M76" s="4">
        <v>58</v>
      </c>
      <c r="N76" s="4" t="s">
        <v>235</v>
      </c>
      <c r="O76" s="4">
        <v>0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0" sqref="F10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44866</v>
      </c>
      <c r="B2" s="4" t="s">
        <v>1282</v>
      </c>
      <c r="C2" s="93">
        <v>1.89</v>
      </c>
      <c r="D2" s="83"/>
      <c r="E2" s="88" t="s">
        <v>1467</v>
      </c>
      <c r="F2" s="84">
        <v>0</v>
      </c>
      <c r="G2" s="84">
        <f>F2-D$29</f>
        <v>-1000</v>
      </c>
      <c r="H2" s="12" t="s">
        <v>20</v>
      </c>
      <c r="I2" s="4" t="s">
        <v>60</v>
      </c>
    </row>
    <row r="3" spans="1:9" ht="15.75" x14ac:dyDescent="0.25">
      <c r="A3" s="61">
        <v>44866</v>
      </c>
      <c r="B3" s="4" t="s">
        <v>1283</v>
      </c>
      <c r="C3" s="94">
        <v>1.93</v>
      </c>
      <c r="D3" s="83"/>
      <c r="E3" s="12" t="s">
        <v>1467</v>
      </c>
      <c r="F3" s="84">
        <v>0</v>
      </c>
      <c r="G3" s="84"/>
      <c r="H3" s="4" t="s">
        <v>21</v>
      </c>
      <c r="I3" s="4" t="s">
        <v>76</v>
      </c>
    </row>
    <row r="4" spans="1:9" ht="15.75" x14ac:dyDescent="0.25">
      <c r="A4" s="61">
        <v>44870</v>
      </c>
      <c r="B4" s="4" t="s">
        <v>1289</v>
      </c>
      <c r="C4" s="12">
        <v>1.92</v>
      </c>
      <c r="D4" s="83"/>
      <c r="E4" s="24" t="s">
        <v>33</v>
      </c>
      <c r="F4" s="84">
        <f>C4*D$29</f>
        <v>1920</v>
      </c>
      <c r="G4" s="84">
        <f>F4-D$29</f>
        <v>920</v>
      </c>
      <c r="H4" s="4" t="s">
        <v>27</v>
      </c>
      <c r="I4" s="4" t="s">
        <v>89</v>
      </c>
    </row>
    <row r="5" spans="1:9" ht="15.75" x14ac:dyDescent="0.25">
      <c r="A5" s="61">
        <v>44870</v>
      </c>
      <c r="B5" s="4" t="s">
        <v>1290</v>
      </c>
      <c r="C5" s="94">
        <v>1.93</v>
      </c>
      <c r="D5" s="83"/>
      <c r="E5" s="86" t="s">
        <v>1467</v>
      </c>
      <c r="F5" s="84">
        <v>0</v>
      </c>
      <c r="G5" s="84"/>
      <c r="H5" s="4" t="s">
        <v>21</v>
      </c>
      <c r="I5" s="4" t="s">
        <v>92</v>
      </c>
    </row>
    <row r="6" spans="1:9" ht="15.75" x14ac:dyDescent="0.25">
      <c r="A6" s="61">
        <v>44870</v>
      </c>
      <c r="B6" s="4" t="s">
        <v>1293</v>
      </c>
      <c r="C6" s="37">
        <v>1.93</v>
      </c>
      <c r="D6" s="83"/>
      <c r="E6" s="86" t="s">
        <v>1467</v>
      </c>
      <c r="F6" s="84">
        <v>0</v>
      </c>
      <c r="G6" s="84">
        <f>F6-D$29</f>
        <v>-1000</v>
      </c>
      <c r="H6" s="4" t="s">
        <v>28</v>
      </c>
      <c r="I6" s="4" t="s">
        <v>60</v>
      </c>
    </row>
    <row r="7" spans="1:9" ht="15.75" x14ac:dyDescent="0.25">
      <c r="A7" s="61">
        <v>44871</v>
      </c>
      <c r="B7" s="4" t="s">
        <v>1294</v>
      </c>
      <c r="C7" s="12">
        <v>1.98</v>
      </c>
      <c r="D7" s="83"/>
      <c r="E7" s="86" t="s">
        <v>1467</v>
      </c>
      <c r="F7" s="84">
        <v>0</v>
      </c>
      <c r="G7" s="84">
        <f>F7-D$29</f>
        <v>-1000</v>
      </c>
      <c r="H7" s="4" t="s">
        <v>20</v>
      </c>
      <c r="I7" s="4" t="s">
        <v>102</v>
      </c>
    </row>
    <row r="8" spans="1:9" ht="15.75" x14ac:dyDescent="0.25">
      <c r="A8" s="61">
        <v>44871</v>
      </c>
      <c r="B8" s="4" t="s">
        <v>1295</v>
      </c>
      <c r="C8" s="12">
        <v>1.95</v>
      </c>
      <c r="D8" s="83"/>
      <c r="E8" s="24" t="s">
        <v>33</v>
      </c>
      <c r="F8" s="84">
        <f>C8*D$29</f>
        <v>1950</v>
      </c>
      <c r="G8" s="84">
        <f>F8-D$29</f>
        <v>950</v>
      </c>
      <c r="H8" s="38" t="s">
        <v>315</v>
      </c>
      <c r="I8" s="37" t="s">
        <v>56</v>
      </c>
    </row>
    <row r="9" spans="1:9" ht="15.75" x14ac:dyDescent="0.25">
      <c r="A9" s="61">
        <v>44877</v>
      </c>
      <c r="B9" s="4" t="s">
        <v>1307</v>
      </c>
      <c r="C9" s="12">
        <v>1.91</v>
      </c>
      <c r="D9" s="83"/>
      <c r="E9" s="24" t="s">
        <v>33</v>
      </c>
      <c r="F9" s="84">
        <f>C9*D$29</f>
        <v>1910</v>
      </c>
      <c r="G9" s="84">
        <f>F9-D$29</f>
        <v>910</v>
      </c>
      <c r="H9" s="4" t="s">
        <v>25</v>
      </c>
      <c r="I9" s="4" t="s">
        <v>52</v>
      </c>
    </row>
    <row r="10" spans="1:9" ht="15.75" x14ac:dyDescent="0.25">
      <c r="A10" s="61">
        <v>44877</v>
      </c>
      <c r="B10" s="4" t="s">
        <v>1308</v>
      </c>
      <c r="C10" s="12">
        <v>1.51</v>
      </c>
      <c r="D10" s="83"/>
      <c r="E10" s="87" t="s">
        <v>1467</v>
      </c>
      <c r="F10" s="84">
        <v>0</v>
      </c>
      <c r="G10" s="84">
        <v>0</v>
      </c>
      <c r="H10" s="4" t="s">
        <v>21</v>
      </c>
      <c r="I10" s="4" t="s">
        <v>92</v>
      </c>
    </row>
    <row r="11" spans="1:9" ht="15.75" x14ac:dyDescent="0.25">
      <c r="A11" s="61">
        <v>44877</v>
      </c>
      <c r="B11" s="4" t="s">
        <v>1309</v>
      </c>
      <c r="C11" s="94">
        <v>1.86</v>
      </c>
      <c r="D11" s="83">
        <v>1.43</v>
      </c>
      <c r="E11" s="86" t="s">
        <v>1467</v>
      </c>
      <c r="F11" s="84">
        <v>0</v>
      </c>
      <c r="G11" s="84"/>
      <c r="H11" s="4" t="s">
        <v>21</v>
      </c>
      <c r="I11" s="4" t="s">
        <v>76</v>
      </c>
    </row>
    <row r="12" spans="1:9" ht="15.75" x14ac:dyDescent="0.25">
      <c r="A12" s="61">
        <v>44877</v>
      </c>
      <c r="B12" s="4" t="s">
        <v>1311</v>
      </c>
      <c r="C12" s="12">
        <v>1.98</v>
      </c>
      <c r="D12" s="83"/>
      <c r="E12" s="24" t="s">
        <v>33</v>
      </c>
      <c r="F12" s="84">
        <f>C12*D$29</f>
        <v>1980</v>
      </c>
      <c r="G12" s="84">
        <f>F12-D$29</f>
        <v>980</v>
      </c>
      <c r="H12" s="4" t="s">
        <v>315</v>
      </c>
      <c r="I12" s="4" t="s">
        <v>98</v>
      </c>
    </row>
    <row r="13" spans="1:9" ht="15.75" x14ac:dyDescent="0.25">
      <c r="A13" s="61">
        <v>44877</v>
      </c>
      <c r="B13" s="4" t="s">
        <v>1314</v>
      </c>
      <c r="C13" s="12">
        <v>1.98</v>
      </c>
      <c r="D13" s="83"/>
      <c r="E13" s="86" t="s">
        <v>33</v>
      </c>
      <c r="F13" s="84">
        <v>0</v>
      </c>
      <c r="G13" s="84">
        <f>F13-D$29</f>
        <v>-1000</v>
      </c>
      <c r="H13" s="38" t="s">
        <v>21</v>
      </c>
      <c r="I13" s="4" t="s">
        <v>105</v>
      </c>
    </row>
    <row r="14" spans="1:9" ht="15.75" x14ac:dyDescent="0.25">
      <c r="A14" s="61">
        <v>44884</v>
      </c>
      <c r="B14" s="4" t="s">
        <v>1327</v>
      </c>
      <c r="C14" s="12">
        <v>1.76</v>
      </c>
      <c r="D14" s="83"/>
      <c r="E14" s="12" t="s">
        <v>532</v>
      </c>
      <c r="F14" s="84">
        <f>C14*D$29</f>
        <v>1760</v>
      </c>
      <c r="G14" s="84">
        <f>F14-D$29</f>
        <v>760</v>
      </c>
      <c r="H14" s="4" t="s">
        <v>25</v>
      </c>
      <c r="I14" s="4" t="s">
        <v>66</v>
      </c>
    </row>
    <row r="15" spans="1:9" ht="15.75" x14ac:dyDescent="0.25">
      <c r="A15" s="61">
        <v>44884</v>
      </c>
      <c r="B15" s="4" t="s">
        <v>1329</v>
      </c>
      <c r="C15" s="12">
        <v>1.75</v>
      </c>
      <c r="D15" s="83"/>
      <c r="E15" s="12" t="s">
        <v>532</v>
      </c>
      <c r="F15" s="84">
        <v>0</v>
      </c>
      <c r="G15" s="84">
        <f>F15-D$29</f>
        <v>-1000</v>
      </c>
      <c r="H15" s="4" t="s">
        <v>20</v>
      </c>
      <c r="I15" s="4" t="s">
        <v>66</v>
      </c>
    </row>
    <row r="16" spans="1:9" ht="15.75" x14ac:dyDescent="0.25">
      <c r="A16" s="61">
        <v>44892</v>
      </c>
      <c r="B16" s="4" t="s">
        <v>1341</v>
      </c>
      <c r="C16" s="12">
        <v>1.95</v>
      </c>
      <c r="D16" s="83"/>
      <c r="E16" s="86" t="s">
        <v>1467</v>
      </c>
      <c r="F16" s="84">
        <v>0</v>
      </c>
      <c r="G16" s="84">
        <v>0</v>
      </c>
      <c r="H16" s="4" t="s">
        <v>21</v>
      </c>
      <c r="I16" s="4" t="s">
        <v>119</v>
      </c>
    </row>
    <row r="17" spans="2:8" x14ac:dyDescent="0.25">
      <c r="C17" s="33"/>
      <c r="D17" s="34"/>
      <c r="E17" s="33"/>
      <c r="F17" s="34"/>
      <c r="G17" s="34"/>
      <c r="H17" s="33"/>
    </row>
    <row r="18" spans="2:8" x14ac:dyDescent="0.25">
      <c r="B18" s="4" t="s">
        <v>35</v>
      </c>
      <c r="C18" s="4"/>
      <c r="D18" s="26">
        <f>COUNT(C2:C16)</f>
        <v>15</v>
      </c>
      <c r="E18" s="33"/>
      <c r="F18" s="34"/>
      <c r="G18" s="34"/>
      <c r="H18" s="33"/>
    </row>
    <row r="19" spans="2:8" x14ac:dyDescent="0.25">
      <c r="B19" s="4" t="s">
        <v>36</v>
      </c>
      <c r="C19" s="4"/>
      <c r="D19" s="11">
        <v>7</v>
      </c>
      <c r="E19" s="33"/>
      <c r="F19" s="34"/>
      <c r="G19" s="34"/>
      <c r="H19" s="33"/>
    </row>
    <row r="20" spans="2:8" x14ac:dyDescent="0.25">
      <c r="B20" s="4" t="s">
        <v>37</v>
      </c>
      <c r="C20" s="4"/>
      <c r="D20" s="13">
        <f>D18-D19</f>
        <v>8</v>
      </c>
      <c r="E20" s="33"/>
      <c r="F20" s="34"/>
      <c r="G20" s="34"/>
      <c r="H20" s="33"/>
    </row>
    <row r="21" spans="2:8" x14ac:dyDescent="0.25">
      <c r="B21" s="4" t="s">
        <v>38</v>
      </c>
      <c r="C21" s="4"/>
      <c r="D21" s="4">
        <f>D20/D18*100</f>
        <v>53.333333333333336</v>
      </c>
      <c r="E21" s="33"/>
      <c r="F21" s="34"/>
      <c r="G21" s="34"/>
      <c r="H21" s="33"/>
    </row>
    <row r="22" spans="2:8" x14ac:dyDescent="0.25">
      <c r="B22" s="4" t="s">
        <v>39</v>
      </c>
      <c r="C22" s="4"/>
      <c r="D22" s="4">
        <f>1/D23*100</f>
        <v>53.13496280552603</v>
      </c>
      <c r="E22" s="33"/>
      <c r="F22" s="34"/>
      <c r="G22" s="34"/>
      <c r="H22" s="33"/>
    </row>
    <row r="23" spans="2:8" x14ac:dyDescent="0.25">
      <c r="B23" s="4" t="s">
        <v>40</v>
      </c>
      <c r="C23" s="4"/>
      <c r="D23" s="4">
        <f>SUM(C2:C16)/D18</f>
        <v>1.8820000000000001</v>
      </c>
      <c r="E23" s="33"/>
      <c r="F23" s="34"/>
      <c r="G23" s="34"/>
      <c r="H23" s="33"/>
    </row>
    <row r="24" spans="2:8" x14ac:dyDescent="0.25">
      <c r="B24" s="4" t="s">
        <v>41</v>
      </c>
      <c r="C24" s="4"/>
      <c r="D24" s="13">
        <f>D21-D22</f>
        <v>0.19837052780730602</v>
      </c>
      <c r="E24" s="33"/>
      <c r="F24" s="34"/>
      <c r="G24" s="34"/>
      <c r="H24" s="33"/>
    </row>
    <row r="25" spans="2:8" x14ac:dyDescent="0.25">
      <c r="B25" s="4" t="s">
        <v>42</v>
      </c>
      <c r="C25" s="4"/>
      <c r="D25" s="13">
        <f>D24/1</f>
        <v>0.19837052780730602</v>
      </c>
      <c r="E25" s="33"/>
      <c r="F25" s="34"/>
      <c r="G25" s="34"/>
      <c r="H25" s="33"/>
    </row>
    <row r="26" spans="2:8" ht="18.75" x14ac:dyDescent="0.3">
      <c r="B26" s="14" t="s">
        <v>43</v>
      </c>
      <c r="C26" s="4"/>
      <c r="D26" s="15">
        <v>25000</v>
      </c>
      <c r="E26" s="33"/>
      <c r="F26" s="34"/>
    </row>
    <row r="27" spans="2:8" ht="18.75" x14ac:dyDescent="0.3">
      <c r="B27" s="4" t="s">
        <v>44</v>
      </c>
      <c r="C27" s="4"/>
      <c r="D27" s="16">
        <v>25000</v>
      </c>
      <c r="E27" s="33"/>
      <c r="F27" s="34"/>
    </row>
    <row r="28" spans="2:8" x14ac:dyDescent="0.25">
      <c r="B28" s="4" t="s">
        <v>45</v>
      </c>
      <c r="C28" s="4"/>
      <c r="D28" s="10">
        <f>D27/100</f>
        <v>250</v>
      </c>
      <c r="E28" s="33"/>
      <c r="F28" s="34"/>
    </row>
    <row r="29" spans="2:8" x14ac:dyDescent="0.25">
      <c r="B29" s="17" t="s">
        <v>948</v>
      </c>
      <c r="C29" s="4"/>
      <c r="D29" s="18">
        <f>D28*4</f>
        <v>1000</v>
      </c>
      <c r="E29" s="33"/>
      <c r="F29" s="34"/>
    </row>
    <row r="30" spans="2:8" x14ac:dyDescent="0.25">
      <c r="B30" s="4" t="s">
        <v>46</v>
      </c>
      <c r="C30" s="4"/>
      <c r="D30" s="25">
        <f>SUM(G2:G16)</f>
        <v>-480</v>
      </c>
      <c r="E30" s="33"/>
      <c r="F30" s="34"/>
    </row>
    <row r="31" spans="2:8" x14ac:dyDescent="0.25">
      <c r="B31" s="19" t="s">
        <v>47</v>
      </c>
      <c r="C31" s="4"/>
      <c r="D31" s="38">
        <f>D30/D26*100</f>
        <v>-1.92</v>
      </c>
      <c r="E31" s="33"/>
      <c r="F31" s="34"/>
    </row>
    <row r="32" spans="2:8" x14ac:dyDescent="0.25">
      <c r="C32" s="33"/>
      <c r="D32" s="34"/>
      <c r="E32" s="33"/>
      <c r="F32" s="34"/>
    </row>
    <row r="33" spans="3:6" x14ac:dyDescent="0.25">
      <c r="C33" s="33"/>
      <c r="D33" s="34"/>
      <c r="E33" s="33"/>
      <c r="F33" s="34"/>
    </row>
  </sheetData>
  <conditionalFormatting sqref="G2:G16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workbookViewId="0">
      <selection activeCell="H1" sqref="H1"/>
    </sheetView>
  </sheetViews>
  <sheetFormatPr defaultRowHeight="15" x14ac:dyDescent="0.25"/>
  <cols>
    <col min="1" max="1" width="10.7109375" style="4" bestFit="1" customWidth="1"/>
    <col min="2" max="2" width="29" style="4" bestFit="1" customWidth="1"/>
    <col min="3" max="9" width="9.140625" style="4"/>
    <col min="10" max="10" width="10.28515625" style="4" bestFit="1" customWidth="1"/>
    <col min="11" max="13" width="9.140625" style="4"/>
    <col min="14" max="14" width="18.57031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44897</v>
      </c>
      <c r="B2" s="3" t="s">
        <v>1355</v>
      </c>
      <c r="C2" s="12">
        <v>3.18</v>
      </c>
      <c r="D2" s="12">
        <v>3.29</v>
      </c>
      <c r="E2" s="12">
        <v>2.41</v>
      </c>
      <c r="F2" s="12">
        <v>3.01</v>
      </c>
      <c r="G2" s="12">
        <v>2.25</v>
      </c>
      <c r="H2" s="12">
        <v>1.68</v>
      </c>
      <c r="I2" s="12">
        <v>1.97</v>
      </c>
      <c r="J2" s="12" t="s">
        <v>15</v>
      </c>
      <c r="K2" s="12"/>
      <c r="L2" s="4" t="s">
        <v>19</v>
      </c>
      <c r="M2" s="4">
        <v>35</v>
      </c>
      <c r="N2" s="5" t="s">
        <v>105</v>
      </c>
    </row>
    <row r="3" spans="1:14" x14ac:dyDescent="0.25">
      <c r="A3" s="61">
        <v>44897</v>
      </c>
      <c r="B3" s="4" t="s">
        <v>1356</v>
      </c>
      <c r="C3" s="4">
        <v>2.7</v>
      </c>
      <c r="D3" s="4">
        <v>3.21</v>
      </c>
      <c r="E3" s="4">
        <v>2.85</v>
      </c>
      <c r="F3" s="4">
        <v>2.89</v>
      </c>
      <c r="G3" s="4">
        <v>2.3199999999999998</v>
      </c>
      <c r="H3" s="4">
        <v>1.65</v>
      </c>
      <c r="I3" s="4">
        <v>2.04</v>
      </c>
      <c r="J3" s="12" t="s">
        <v>15</v>
      </c>
      <c r="L3" s="4" t="s">
        <v>23</v>
      </c>
      <c r="M3" s="4">
        <v>75</v>
      </c>
      <c r="N3" s="4" t="s">
        <v>58</v>
      </c>
    </row>
    <row r="4" spans="1:14" x14ac:dyDescent="0.25">
      <c r="A4" s="61">
        <v>44897</v>
      </c>
      <c r="B4" s="4" t="s">
        <v>1351</v>
      </c>
      <c r="C4" s="4">
        <v>1.26</v>
      </c>
      <c r="D4" s="4">
        <v>5.77</v>
      </c>
      <c r="E4" s="4">
        <v>12.59</v>
      </c>
      <c r="F4" s="4">
        <v>4.28</v>
      </c>
      <c r="G4" s="4">
        <v>1.75</v>
      </c>
      <c r="H4" s="4">
        <v>2.12</v>
      </c>
      <c r="I4" s="4">
        <v>1.55</v>
      </c>
      <c r="J4" s="12" t="s">
        <v>15</v>
      </c>
      <c r="L4" s="4" t="s">
        <v>21</v>
      </c>
      <c r="M4" s="4">
        <v>40</v>
      </c>
      <c r="N4" s="4" t="s">
        <v>76</v>
      </c>
    </row>
    <row r="5" spans="1:14" x14ac:dyDescent="0.25">
      <c r="A5" s="61">
        <v>44897</v>
      </c>
      <c r="B5" s="4" t="s">
        <v>1357</v>
      </c>
      <c r="C5" s="4">
        <v>3.33</v>
      </c>
      <c r="D5" s="4">
        <v>3.36</v>
      </c>
      <c r="E5" s="4">
        <v>2.29</v>
      </c>
      <c r="F5" s="4">
        <v>3.27</v>
      </c>
      <c r="G5" s="4">
        <v>2.11</v>
      </c>
      <c r="H5" s="4">
        <v>1.77</v>
      </c>
      <c r="I5" s="4">
        <v>1.85</v>
      </c>
      <c r="J5" s="12" t="s">
        <v>15</v>
      </c>
      <c r="L5" s="4" t="s">
        <v>21</v>
      </c>
      <c r="M5" s="4">
        <v>20</v>
      </c>
      <c r="N5" s="4" t="s">
        <v>66</v>
      </c>
    </row>
    <row r="6" spans="1:14" x14ac:dyDescent="0.25">
      <c r="A6" s="61">
        <v>44897</v>
      </c>
      <c r="B6" s="4" t="s">
        <v>1358</v>
      </c>
      <c r="C6" s="4">
        <v>3.02</v>
      </c>
      <c r="D6" s="4">
        <v>2.61</v>
      </c>
      <c r="E6" s="4">
        <v>2.29</v>
      </c>
      <c r="F6" s="4">
        <v>2.13</v>
      </c>
      <c r="G6" s="4">
        <v>404</v>
      </c>
      <c r="H6" s="4">
        <v>404</v>
      </c>
      <c r="I6" s="4">
        <v>2.37</v>
      </c>
      <c r="J6" s="12" t="s">
        <v>15</v>
      </c>
      <c r="L6" s="4" t="s">
        <v>20</v>
      </c>
      <c r="M6" s="4">
        <v>54</v>
      </c>
      <c r="N6" s="4" t="s">
        <v>1359</v>
      </c>
    </row>
    <row r="7" spans="1:14" x14ac:dyDescent="0.25">
      <c r="A7" s="61">
        <v>44897</v>
      </c>
      <c r="B7" s="4" t="s">
        <v>1360</v>
      </c>
      <c r="C7" s="4">
        <v>1.81</v>
      </c>
      <c r="D7" s="4">
        <v>3</v>
      </c>
      <c r="E7" s="4">
        <v>4.5199999999999996</v>
      </c>
      <c r="F7" s="4">
        <v>2.1800000000000002</v>
      </c>
      <c r="G7" s="4">
        <v>404</v>
      </c>
      <c r="H7" s="4">
        <v>404</v>
      </c>
      <c r="I7" s="4">
        <v>2.4500000000000002</v>
      </c>
      <c r="J7" s="12" t="s">
        <v>15</v>
      </c>
      <c r="L7" s="4" t="s">
        <v>316</v>
      </c>
      <c r="M7" s="4">
        <v>35</v>
      </c>
      <c r="N7" s="4" t="s">
        <v>1359</v>
      </c>
    </row>
    <row r="8" spans="1:14" x14ac:dyDescent="0.25">
      <c r="A8" s="61">
        <v>44898</v>
      </c>
      <c r="B8" s="4" t="s">
        <v>1361</v>
      </c>
      <c r="C8" s="4">
        <v>3.34</v>
      </c>
      <c r="D8" s="4">
        <v>3.58</v>
      </c>
      <c r="E8" s="4">
        <v>2.2000000000000002</v>
      </c>
      <c r="F8" s="4">
        <v>3.82</v>
      </c>
      <c r="G8" s="4">
        <v>1.88</v>
      </c>
      <c r="H8" s="4">
        <v>2</v>
      </c>
      <c r="I8" s="4">
        <v>1.65</v>
      </c>
      <c r="J8" s="12" t="s">
        <v>15</v>
      </c>
      <c r="L8" s="4" t="s">
        <v>22</v>
      </c>
      <c r="M8" s="4">
        <v>59</v>
      </c>
      <c r="N8" s="4" t="s">
        <v>58</v>
      </c>
    </row>
    <row r="9" spans="1:14" x14ac:dyDescent="0.25">
      <c r="A9" s="61">
        <v>44898</v>
      </c>
      <c r="B9" s="4" t="s">
        <v>1362</v>
      </c>
      <c r="C9" s="4">
        <v>2.81</v>
      </c>
      <c r="D9" s="4">
        <v>3.14</v>
      </c>
      <c r="E9" s="4">
        <v>2.79</v>
      </c>
      <c r="F9" s="4">
        <v>2.82</v>
      </c>
      <c r="G9" s="4">
        <v>2.46</v>
      </c>
      <c r="H9" s="4">
        <v>1.58</v>
      </c>
      <c r="I9" s="4">
        <v>2.13</v>
      </c>
      <c r="J9" s="12" t="s">
        <v>15</v>
      </c>
      <c r="L9" s="4" t="s">
        <v>27</v>
      </c>
      <c r="M9" s="4">
        <v>32</v>
      </c>
      <c r="N9" s="4" t="s">
        <v>58</v>
      </c>
    </row>
    <row r="10" spans="1:14" x14ac:dyDescent="0.25">
      <c r="A10" s="61">
        <v>44898</v>
      </c>
      <c r="B10" s="4" t="s">
        <v>1363</v>
      </c>
      <c r="C10" s="4">
        <v>2.72</v>
      </c>
      <c r="D10" s="4">
        <v>3.09</v>
      </c>
      <c r="E10" s="4">
        <v>2.97</v>
      </c>
      <c r="F10" s="4">
        <v>2.7</v>
      </c>
      <c r="G10" s="4">
        <v>2.57</v>
      </c>
      <c r="H10" s="4">
        <v>1.56</v>
      </c>
      <c r="I10" s="4">
        <v>2.2400000000000002</v>
      </c>
      <c r="J10" s="12" t="s">
        <v>15</v>
      </c>
      <c r="L10" s="4" t="s">
        <v>24</v>
      </c>
      <c r="M10" s="4">
        <v>33</v>
      </c>
      <c r="N10" s="4" t="s">
        <v>60</v>
      </c>
    </row>
    <row r="11" spans="1:14" x14ac:dyDescent="0.25">
      <c r="A11" s="61">
        <v>44899</v>
      </c>
      <c r="B11" s="4" t="s">
        <v>1364</v>
      </c>
      <c r="C11" s="4">
        <v>1.89</v>
      </c>
      <c r="D11" s="4">
        <v>3.14</v>
      </c>
      <c r="E11" s="4">
        <v>3.87</v>
      </c>
      <c r="F11" s="4">
        <v>2.54</v>
      </c>
      <c r="G11" s="4">
        <v>2.35</v>
      </c>
      <c r="H11" s="4">
        <v>1.51</v>
      </c>
      <c r="I11" s="4">
        <v>2.08</v>
      </c>
      <c r="J11" s="12" t="s">
        <v>15</v>
      </c>
      <c r="L11" s="4" t="s">
        <v>28</v>
      </c>
      <c r="M11" s="4">
        <v>20</v>
      </c>
      <c r="N11" s="4" t="s">
        <v>1113</v>
      </c>
    </row>
    <row r="12" spans="1:14" x14ac:dyDescent="0.25">
      <c r="A12" s="61">
        <v>44899</v>
      </c>
      <c r="B12" s="4" t="s">
        <v>1365</v>
      </c>
      <c r="C12" s="4">
        <v>2.38</v>
      </c>
      <c r="D12" s="4">
        <v>3.2</v>
      </c>
      <c r="E12" s="4">
        <v>3.39</v>
      </c>
      <c r="F12" s="4">
        <v>3.07</v>
      </c>
      <c r="G12" s="4">
        <v>2.2599999999999998</v>
      </c>
      <c r="H12" s="4">
        <v>1.69</v>
      </c>
      <c r="I12" s="4">
        <v>1.97</v>
      </c>
      <c r="J12" s="12" t="s">
        <v>15</v>
      </c>
      <c r="L12" s="4" t="s">
        <v>1012</v>
      </c>
      <c r="M12" s="4">
        <v>34</v>
      </c>
      <c r="N12" s="4" t="s">
        <v>119</v>
      </c>
    </row>
    <row r="13" spans="1:14" x14ac:dyDescent="0.25">
      <c r="A13" s="61">
        <v>44899</v>
      </c>
      <c r="B13" s="4" t="s">
        <v>1366</v>
      </c>
      <c r="C13" s="4">
        <v>1.93</v>
      </c>
      <c r="D13" s="4">
        <v>3.38</v>
      </c>
      <c r="E13" s="4">
        <v>4.6399999999999997</v>
      </c>
      <c r="F13" s="4">
        <v>3.28</v>
      </c>
      <c r="G13" s="4">
        <v>2.15</v>
      </c>
      <c r="H13" s="4">
        <v>1.76</v>
      </c>
      <c r="I13" s="4">
        <v>1.88</v>
      </c>
      <c r="J13" s="12" t="s">
        <v>15</v>
      </c>
      <c r="L13" s="4" t="s">
        <v>28</v>
      </c>
      <c r="M13" s="4">
        <v>22</v>
      </c>
      <c r="N13" s="4" t="s">
        <v>119</v>
      </c>
    </row>
    <row r="14" spans="1:14" x14ac:dyDescent="0.25">
      <c r="A14" s="61">
        <v>44899</v>
      </c>
      <c r="B14" s="4" t="s">
        <v>1367</v>
      </c>
      <c r="C14" s="4">
        <v>1.93</v>
      </c>
      <c r="D14" s="4">
        <v>3.2</v>
      </c>
      <c r="E14" s="4">
        <v>3.63</v>
      </c>
      <c r="F14" s="4">
        <v>404</v>
      </c>
      <c r="G14" s="4">
        <v>1.89</v>
      </c>
      <c r="H14" s="4">
        <v>1.85</v>
      </c>
      <c r="I14" s="4">
        <v>1.66</v>
      </c>
      <c r="J14" s="12" t="s">
        <v>15</v>
      </c>
      <c r="L14" s="4" t="s">
        <v>23</v>
      </c>
      <c r="M14" s="4">
        <v>42</v>
      </c>
      <c r="N14" s="4" t="s">
        <v>1162</v>
      </c>
    </row>
    <row r="15" spans="1:14" x14ac:dyDescent="0.25">
      <c r="A15" s="61">
        <v>44899</v>
      </c>
      <c r="B15" s="4" t="s">
        <v>1368</v>
      </c>
      <c r="C15" s="4">
        <v>3.56</v>
      </c>
      <c r="D15" s="4">
        <v>3.12</v>
      </c>
      <c r="E15" s="4">
        <v>1.98</v>
      </c>
      <c r="F15" s="4">
        <v>404</v>
      </c>
      <c r="G15" s="4">
        <v>2.02</v>
      </c>
      <c r="H15" s="4">
        <v>1.71</v>
      </c>
      <c r="I15" s="4">
        <v>1.79</v>
      </c>
      <c r="J15" s="12" t="s">
        <v>15</v>
      </c>
      <c r="L15" s="4" t="s">
        <v>21</v>
      </c>
      <c r="M15" s="4">
        <v>41</v>
      </c>
      <c r="N15" s="4" t="s">
        <v>1164</v>
      </c>
    </row>
    <row r="16" spans="1:14" x14ac:dyDescent="0.25">
      <c r="A16" s="61">
        <v>44899</v>
      </c>
      <c r="B16" s="4" t="s">
        <v>1369</v>
      </c>
      <c r="C16" s="4">
        <v>2.54</v>
      </c>
      <c r="D16" s="4">
        <v>3.19</v>
      </c>
      <c r="E16" s="4">
        <v>2.65</v>
      </c>
      <c r="F16" s="4">
        <v>404</v>
      </c>
      <c r="G16" s="4">
        <v>2.0699999999999998</v>
      </c>
      <c r="H16" s="4">
        <v>1.72</v>
      </c>
      <c r="I16" s="4">
        <v>1.83</v>
      </c>
      <c r="J16" s="12" t="s">
        <v>15</v>
      </c>
      <c r="L16" s="4" t="s">
        <v>316</v>
      </c>
      <c r="M16" s="4">
        <v>59</v>
      </c>
      <c r="N16" s="4" t="s">
        <v>235</v>
      </c>
    </row>
    <row r="17" spans="1:14" x14ac:dyDescent="0.25">
      <c r="A17" s="61">
        <v>44899</v>
      </c>
      <c r="B17" s="4" t="s">
        <v>1370</v>
      </c>
      <c r="C17" s="4">
        <v>2.27</v>
      </c>
      <c r="D17" s="4">
        <v>2.82</v>
      </c>
      <c r="E17" s="4">
        <v>3.22</v>
      </c>
      <c r="F17" s="4">
        <v>2.31</v>
      </c>
      <c r="G17" s="4">
        <v>2.57</v>
      </c>
      <c r="H17" s="4">
        <v>1.43</v>
      </c>
      <c r="I17" s="4">
        <v>2.2799999999999998</v>
      </c>
      <c r="J17" s="12" t="s">
        <v>15</v>
      </c>
      <c r="L17" s="4" t="s">
        <v>21</v>
      </c>
      <c r="M17" s="4">
        <v>25</v>
      </c>
      <c r="N17" s="4" t="s">
        <v>1167</v>
      </c>
    </row>
    <row r="18" spans="1:14" x14ac:dyDescent="0.25">
      <c r="A18" s="61">
        <v>44899</v>
      </c>
      <c r="B18" s="4" t="s">
        <v>1371</v>
      </c>
      <c r="C18" s="4">
        <v>2.11</v>
      </c>
      <c r="D18" s="4">
        <v>3.05</v>
      </c>
      <c r="E18" s="4">
        <v>3.53</v>
      </c>
      <c r="F18" s="4">
        <v>2.5099999999999998</v>
      </c>
      <c r="G18" s="4">
        <v>2.48</v>
      </c>
      <c r="H18" s="4">
        <v>1.49</v>
      </c>
      <c r="I18" s="4">
        <v>2.19</v>
      </c>
      <c r="J18" s="12" t="s">
        <v>15</v>
      </c>
      <c r="L18" s="4" t="s">
        <v>19</v>
      </c>
      <c r="M18" s="4">
        <v>72</v>
      </c>
      <c r="N18" s="4" t="s">
        <v>235</v>
      </c>
    </row>
    <row r="19" spans="1:14" x14ac:dyDescent="0.25">
      <c r="A19" s="61">
        <v>44899</v>
      </c>
      <c r="B19" s="4" t="s">
        <v>1372</v>
      </c>
      <c r="C19" s="4">
        <v>2.13</v>
      </c>
      <c r="D19" s="4">
        <v>3.15</v>
      </c>
      <c r="E19" s="4">
        <v>3.35</v>
      </c>
      <c r="F19" s="4">
        <v>404</v>
      </c>
      <c r="G19" s="4">
        <v>2.2200000000000002</v>
      </c>
      <c r="H19" s="4">
        <v>1.63</v>
      </c>
      <c r="I19" s="4">
        <v>1.97</v>
      </c>
      <c r="J19" s="12" t="s">
        <v>15</v>
      </c>
      <c r="L19" s="4" t="s">
        <v>25</v>
      </c>
      <c r="M19" s="4">
        <v>48</v>
      </c>
      <c r="N19" s="4" t="s">
        <v>489</v>
      </c>
    </row>
    <row r="20" spans="1:14" x14ac:dyDescent="0.25">
      <c r="A20" s="61">
        <v>44899</v>
      </c>
      <c r="B20" s="4" t="s">
        <v>1373</v>
      </c>
      <c r="C20" s="4">
        <v>2.2400000000000002</v>
      </c>
      <c r="D20" s="4">
        <v>3.32</v>
      </c>
      <c r="E20" s="4">
        <v>2.8</v>
      </c>
      <c r="F20" s="4">
        <v>404</v>
      </c>
      <c r="G20" s="4">
        <v>2.0099999999999998</v>
      </c>
      <c r="H20" s="4">
        <v>1.72</v>
      </c>
      <c r="I20" s="4">
        <v>1.79</v>
      </c>
      <c r="J20" s="12" t="s">
        <v>15</v>
      </c>
      <c r="L20" s="4" t="s">
        <v>21</v>
      </c>
      <c r="M20" s="4">
        <v>51</v>
      </c>
      <c r="N20" s="4" t="s">
        <v>1113</v>
      </c>
    </row>
    <row r="21" spans="1:14" x14ac:dyDescent="0.25">
      <c r="A21" s="61">
        <v>44899</v>
      </c>
      <c r="B21" s="4" t="s">
        <v>1374</v>
      </c>
      <c r="C21" s="4">
        <v>3.06</v>
      </c>
      <c r="D21" s="4">
        <v>2.85</v>
      </c>
      <c r="E21" s="4">
        <v>2.34</v>
      </c>
      <c r="F21" s="4">
        <v>2.52</v>
      </c>
      <c r="G21" s="4">
        <v>2.38</v>
      </c>
      <c r="H21" s="4">
        <v>1.5</v>
      </c>
      <c r="I21" s="4">
        <v>2.11</v>
      </c>
      <c r="J21" s="12" t="s">
        <v>15</v>
      </c>
      <c r="L21" s="4" t="s">
        <v>316</v>
      </c>
      <c r="M21" s="4">
        <v>23</v>
      </c>
      <c r="N21" s="4" t="s">
        <v>1375</v>
      </c>
    </row>
    <row r="22" spans="1:14" x14ac:dyDescent="0.25">
      <c r="A22" s="61">
        <v>44899</v>
      </c>
      <c r="B22" s="4" t="s">
        <v>1376</v>
      </c>
      <c r="C22" s="4">
        <v>2.31</v>
      </c>
      <c r="D22" s="4">
        <v>3.03</v>
      </c>
      <c r="E22" s="4">
        <v>2.92</v>
      </c>
      <c r="F22" s="4">
        <v>404</v>
      </c>
      <c r="G22" s="4">
        <v>2.08</v>
      </c>
      <c r="H22" s="4">
        <v>1.67</v>
      </c>
      <c r="I22" s="4">
        <v>1.85</v>
      </c>
      <c r="J22" s="12" t="s">
        <v>15</v>
      </c>
      <c r="L22" s="4" t="s">
        <v>29</v>
      </c>
      <c r="M22" s="4">
        <v>36</v>
      </c>
      <c r="N22" s="4" t="s">
        <v>1377</v>
      </c>
    </row>
    <row r="23" spans="1:14" x14ac:dyDescent="0.25">
      <c r="A23" s="61">
        <v>44899</v>
      </c>
      <c r="B23" s="4" t="s">
        <v>1378</v>
      </c>
      <c r="C23" s="4">
        <v>3.07</v>
      </c>
      <c r="D23" s="4">
        <v>3.06</v>
      </c>
      <c r="E23" s="4">
        <v>2.21</v>
      </c>
      <c r="F23" s="4">
        <v>404</v>
      </c>
      <c r="G23" s="4">
        <v>2.1</v>
      </c>
      <c r="H23" s="4">
        <v>1.66</v>
      </c>
      <c r="I23" s="4">
        <v>1.87</v>
      </c>
      <c r="J23" s="12" t="s">
        <v>15</v>
      </c>
      <c r="L23" s="4" t="s">
        <v>28</v>
      </c>
      <c r="M23" s="4">
        <v>24</v>
      </c>
      <c r="N23" s="4" t="s">
        <v>1162</v>
      </c>
    </row>
    <row r="24" spans="1:14" x14ac:dyDescent="0.25">
      <c r="A24" s="61">
        <v>44899</v>
      </c>
      <c r="B24" s="4" t="s">
        <v>1379</v>
      </c>
      <c r="C24" s="4">
        <v>2.77</v>
      </c>
      <c r="D24" s="4">
        <v>3.47</v>
      </c>
      <c r="E24" s="4">
        <v>2.61</v>
      </c>
      <c r="F24" s="4">
        <v>3.65</v>
      </c>
      <c r="G24" s="4">
        <v>1.93</v>
      </c>
      <c r="H24" s="4">
        <v>1.93</v>
      </c>
      <c r="I24" s="4">
        <v>1.69</v>
      </c>
      <c r="J24" s="12" t="s">
        <v>15</v>
      </c>
      <c r="L24" s="4" t="s">
        <v>22</v>
      </c>
      <c r="M24" s="4">
        <v>20</v>
      </c>
      <c r="N24" s="4" t="s">
        <v>66</v>
      </c>
    </row>
    <row r="25" spans="1:14" x14ac:dyDescent="0.25">
      <c r="A25" s="61">
        <v>44900</v>
      </c>
      <c r="B25" s="37" t="s">
        <v>1380</v>
      </c>
      <c r="C25" s="4">
        <v>2.35</v>
      </c>
      <c r="D25" s="4">
        <v>3.25</v>
      </c>
      <c r="E25" s="4">
        <v>3.4</v>
      </c>
      <c r="F25" s="4">
        <v>3.51</v>
      </c>
      <c r="G25" s="4">
        <v>2.04</v>
      </c>
      <c r="H25" s="4">
        <v>1.86</v>
      </c>
      <c r="I25" s="4">
        <v>1.78</v>
      </c>
      <c r="J25" s="12" t="s">
        <v>15</v>
      </c>
      <c r="L25" s="4" t="s">
        <v>20</v>
      </c>
      <c r="M25" s="4">
        <v>55</v>
      </c>
      <c r="N25" s="4" t="s">
        <v>102</v>
      </c>
    </row>
    <row r="26" spans="1:14" x14ac:dyDescent="0.25">
      <c r="A26" s="61">
        <v>44901</v>
      </c>
      <c r="B26" s="4" t="s">
        <v>1381</v>
      </c>
      <c r="C26" s="4">
        <v>2.02</v>
      </c>
      <c r="D26" s="4">
        <v>3.35</v>
      </c>
      <c r="E26" s="4">
        <v>4.24</v>
      </c>
      <c r="F26" s="4">
        <v>3.1</v>
      </c>
      <c r="G26" s="4">
        <v>2.25</v>
      </c>
      <c r="H26" s="4">
        <v>1.7</v>
      </c>
      <c r="I26" s="4">
        <v>1.96</v>
      </c>
      <c r="J26" s="12" t="s">
        <v>15</v>
      </c>
      <c r="L26" s="4" t="s">
        <v>28</v>
      </c>
      <c r="M26" s="4">
        <v>35</v>
      </c>
      <c r="N26" s="4" t="s">
        <v>119</v>
      </c>
    </row>
    <row r="27" spans="1:14" x14ac:dyDescent="0.25">
      <c r="A27" s="61">
        <v>44901</v>
      </c>
      <c r="B27" s="4" t="s">
        <v>1382</v>
      </c>
      <c r="C27" s="4">
        <v>2.04</v>
      </c>
      <c r="D27" s="4">
        <v>3.33</v>
      </c>
      <c r="E27" s="4">
        <v>4.22</v>
      </c>
      <c r="F27" s="4">
        <v>3.02</v>
      </c>
      <c r="G27" s="4">
        <v>2.25</v>
      </c>
      <c r="H27" s="4">
        <v>1.69</v>
      </c>
      <c r="I27" s="4">
        <v>1.98</v>
      </c>
      <c r="J27" s="12" t="s">
        <v>15</v>
      </c>
      <c r="L27" s="4" t="s">
        <v>29</v>
      </c>
      <c r="M27" s="4">
        <v>45</v>
      </c>
      <c r="N27" s="4" t="s">
        <v>119</v>
      </c>
    </row>
    <row r="28" spans="1:14" x14ac:dyDescent="0.25">
      <c r="A28" s="61">
        <v>44901</v>
      </c>
      <c r="B28" s="4" t="s">
        <v>1383</v>
      </c>
      <c r="C28" s="4">
        <v>2.11</v>
      </c>
      <c r="D28" s="4">
        <v>3.23</v>
      </c>
      <c r="E28" s="4">
        <v>4.07</v>
      </c>
      <c r="F28" s="4">
        <v>3.05</v>
      </c>
      <c r="G28" s="4">
        <v>2.2599999999999998</v>
      </c>
      <c r="H28" s="4">
        <v>1.69</v>
      </c>
      <c r="I28" s="4">
        <v>1.98</v>
      </c>
      <c r="J28" s="12" t="s">
        <v>15</v>
      </c>
      <c r="L28" s="4" t="s">
        <v>22</v>
      </c>
      <c r="M28" s="4">
        <v>6</v>
      </c>
      <c r="N28" s="4" t="s">
        <v>119</v>
      </c>
    </row>
    <row r="29" spans="1:14" x14ac:dyDescent="0.25">
      <c r="A29" s="61">
        <v>44901</v>
      </c>
      <c r="B29" s="37" t="s">
        <v>1380</v>
      </c>
      <c r="C29" s="4">
        <v>2.35</v>
      </c>
      <c r="D29" s="4">
        <v>3.25</v>
      </c>
      <c r="E29" s="4">
        <v>3.4</v>
      </c>
      <c r="F29" s="4">
        <v>3.51</v>
      </c>
      <c r="G29" s="4">
        <v>2.04</v>
      </c>
      <c r="H29" s="4">
        <v>1.86</v>
      </c>
      <c r="I29" s="4">
        <v>1.78</v>
      </c>
      <c r="J29" s="12" t="s">
        <v>15</v>
      </c>
      <c r="L29" s="4" t="s">
        <v>20</v>
      </c>
      <c r="M29" s="4">
        <v>55</v>
      </c>
      <c r="N29" s="4" t="s">
        <v>119</v>
      </c>
    </row>
    <row r="30" spans="1:14" x14ac:dyDescent="0.25">
      <c r="A30" s="61">
        <v>44905</v>
      </c>
      <c r="B30" s="4" t="s">
        <v>1384</v>
      </c>
      <c r="C30" s="4">
        <v>4.07</v>
      </c>
      <c r="D30" s="4">
        <v>3.59</v>
      </c>
      <c r="E30" s="4">
        <v>1.96</v>
      </c>
      <c r="F30" s="4">
        <v>3.47</v>
      </c>
      <c r="G30" s="4">
        <v>2</v>
      </c>
      <c r="H30" s="4">
        <v>1.88</v>
      </c>
      <c r="I30" s="4">
        <v>1.75</v>
      </c>
      <c r="J30" s="12" t="s">
        <v>15</v>
      </c>
      <c r="L30" s="4" t="s">
        <v>21</v>
      </c>
      <c r="M30" s="4">
        <v>24</v>
      </c>
      <c r="N30" s="4" t="s">
        <v>66</v>
      </c>
    </row>
    <row r="31" spans="1:14" x14ac:dyDescent="0.25">
      <c r="A31" s="61">
        <v>44905</v>
      </c>
      <c r="B31" s="4" t="s">
        <v>1385</v>
      </c>
      <c r="C31" s="4">
        <v>2.23</v>
      </c>
      <c r="D31" s="4">
        <v>3.19</v>
      </c>
      <c r="E31" s="4">
        <v>3.67</v>
      </c>
      <c r="F31" s="4">
        <v>2.96</v>
      </c>
      <c r="G31" s="4">
        <v>2.2999999999999998</v>
      </c>
      <c r="H31" s="4">
        <v>1.66</v>
      </c>
      <c r="I31" s="4">
        <v>2.0099999999999998</v>
      </c>
      <c r="J31" s="12" t="s">
        <v>15</v>
      </c>
      <c r="L31" s="4" t="s">
        <v>25</v>
      </c>
      <c r="M31" s="4">
        <v>32</v>
      </c>
      <c r="N31" s="4" t="s">
        <v>105</v>
      </c>
    </row>
    <row r="32" spans="1:14" x14ac:dyDescent="0.25">
      <c r="A32" s="61">
        <v>44905</v>
      </c>
      <c r="B32" s="4" t="s">
        <v>1386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13</v>
      </c>
      <c r="N32" s="4" t="s">
        <v>58</v>
      </c>
    </row>
    <row r="33" spans="1:14" x14ac:dyDescent="0.25">
      <c r="A33" s="61">
        <v>44905</v>
      </c>
      <c r="B33" s="4" t="s">
        <v>75</v>
      </c>
      <c r="C33" s="4">
        <v>3.12</v>
      </c>
      <c r="D33" s="4">
        <v>3.26</v>
      </c>
      <c r="E33" s="4">
        <v>2.4700000000000002</v>
      </c>
      <c r="F33" s="4">
        <v>3.12</v>
      </c>
      <c r="G33" s="4">
        <v>2.17</v>
      </c>
      <c r="H33" s="4">
        <v>1.73</v>
      </c>
      <c r="I33" s="4">
        <v>1.91</v>
      </c>
      <c r="J33" s="12" t="s">
        <v>15</v>
      </c>
      <c r="L33" s="4" t="s">
        <v>29</v>
      </c>
      <c r="M33" s="4">
        <v>34</v>
      </c>
      <c r="N33" s="4" t="s">
        <v>66</v>
      </c>
    </row>
    <row r="34" spans="1:14" x14ac:dyDescent="0.25">
      <c r="A34" s="61">
        <v>44905</v>
      </c>
      <c r="B34" s="4" t="s">
        <v>1387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37</v>
      </c>
      <c r="N34" s="4" t="s">
        <v>76</v>
      </c>
    </row>
    <row r="35" spans="1:14" x14ac:dyDescent="0.25">
      <c r="A35" s="61">
        <v>44905</v>
      </c>
      <c r="B35" s="4" t="s">
        <v>1388</v>
      </c>
      <c r="C35" s="4">
        <v>3.47</v>
      </c>
      <c r="D35" s="4">
        <v>3.28</v>
      </c>
      <c r="E35" s="4">
        <v>2.27</v>
      </c>
      <c r="F35" s="4">
        <v>3</v>
      </c>
      <c r="G35" s="4">
        <v>2.2400000000000002</v>
      </c>
      <c r="H35" s="4">
        <v>1.69</v>
      </c>
      <c r="I35" s="4">
        <v>1.96</v>
      </c>
      <c r="J35" s="12" t="s">
        <v>15</v>
      </c>
      <c r="L35" s="4" t="s">
        <v>316</v>
      </c>
      <c r="M35" s="4">
        <v>35</v>
      </c>
      <c r="N35" s="4" t="s">
        <v>76</v>
      </c>
    </row>
    <row r="36" spans="1:14" x14ac:dyDescent="0.25">
      <c r="A36" s="61">
        <v>44905</v>
      </c>
      <c r="B36" s="4" t="s">
        <v>1389</v>
      </c>
      <c r="C36" s="4">
        <v>2.12</v>
      </c>
      <c r="D36" s="4">
        <v>3.46</v>
      </c>
      <c r="E36" s="4">
        <v>3.67</v>
      </c>
      <c r="F36" s="4">
        <v>3.5</v>
      </c>
      <c r="G36" s="4">
        <v>2.0099999999999998</v>
      </c>
      <c r="H36" s="4">
        <v>1.87</v>
      </c>
      <c r="I36" s="4">
        <v>1.75</v>
      </c>
      <c r="J36" s="12" t="s">
        <v>15</v>
      </c>
      <c r="L36" s="4" t="s">
        <v>29</v>
      </c>
      <c r="M36" s="4">
        <v>43</v>
      </c>
      <c r="N36" s="4" t="s">
        <v>105</v>
      </c>
    </row>
    <row r="37" spans="1:14" x14ac:dyDescent="0.25">
      <c r="A37" s="61">
        <v>44906</v>
      </c>
      <c r="B37" s="4" t="s">
        <v>1390</v>
      </c>
      <c r="C37" s="4">
        <v>3.12</v>
      </c>
      <c r="D37" s="4">
        <v>3.43</v>
      </c>
      <c r="E37" s="4">
        <v>2.02</v>
      </c>
      <c r="F37" s="4">
        <v>404</v>
      </c>
      <c r="G37" s="4">
        <v>1.64</v>
      </c>
      <c r="H37" s="4">
        <v>2.14</v>
      </c>
      <c r="I37" s="4">
        <v>1.46</v>
      </c>
      <c r="J37" s="12" t="s">
        <v>15</v>
      </c>
      <c r="L37" s="4" t="s">
        <v>1464</v>
      </c>
      <c r="M37" s="4">
        <v>36</v>
      </c>
      <c r="N37" s="4" t="s">
        <v>1162</v>
      </c>
    </row>
    <row r="38" spans="1:14" x14ac:dyDescent="0.25">
      <c r="A38" s="61">
        <v>44906</v>
      </c>
      <c r="B38" s="4" t="s">
        <v>1391</v>
      </c>
      <c r="C38" s="4">
        <v>1.96</v>
      </c>
      <c r="D38" s="4">
        <v>2.82</v>
      </c>
      <c r="E38" s="4">
        <v>3.78</v>
      </c>
      <c r="F38" s="4">
        <v>2.62</v>
      </c>
      <c r="G38" s="4">
        <v>2.2200000000000002</v>
      </c>
      <c r="H38" s="4">
        <v>1.59</v>
      </c>
      <c r="I38" s="4">
        <v>1.97</v>
      </c>
      <c r="J38" s="12" t="s">
        <v>15</v>
      </c>
      <c r="L38" s="4" t="s">
        <v>25</v>
      </c>
      <c r="M38" s="4">
        <v>23</v>
      </c>
      <c r="N38" s="4" t="s">
        <v>222</v>
      </c>
    </row>
    <row r="39" spans="1:14" x14ac:dyDescent="0.25">
      <c r="A39" s="61">
        <v>44906</v>
      </c>
      <c r="B39" s="4" t="s">
        <v>1392</v>
      </c>
      <c r="C39" s="4">
        <v>2.31</v>
      </c>
      <c r="D39" s="4">
        <v>2.94</v>
      </c>
      <c r="E39" s="4">
        <v>3.93</v>
      </c>
      <c r="F39" s="4">
        <v>2.56</v>
      </c>
      <c r="G39" s="4">
        <v>2.7</v>
      </c>
      <c r="H39" s="4">
        <v>1.51</v>
      </c>
      <c r="I39" s="4">
        <v>2.35</v>
      </c>
      <c r="J39" s="12" t="s">
        <v>15</v>
      </c>
      <c r="L39" s="4" t="s">
        <v>20</v>
      </c>
      <c r="M39" s="4">
        <v>32</v>
      </c>
      <c r="N39" s="4" t="s">
        <v>119</v>
      </c>
    </row>
    <row r="40" spans="1:14" x14ac:dyDescent="0.25">
      <c r="A40" s="61">
        <v>44906</v>
      </c>
      <c r="B40" s="4" t="s">
        <v>1393</v>
      </c>
      <c r="C40" s="4">
        <v>1.88</v>
      </c>
      <c r="D40" s="4">
        <v>3.33</v>
      </c>
      <c r="E40" s="4">
        <v>5</v>
      </c>
      <c r="F40" s="4">
        <v>3.1</v>
      </c>
      <c r="G40" s="4">
        <v>2.21</v>
      </c>
      <c r="H40" s="4">
        <v>1.72</v>
      </c>
      <c r="I40" s="4">
        <v>1.93</v>
      </c>
      <c r="J40" s="12" t="s">
        <v>15</v>
      </c>
      <c r="L40" s="4" t="s">
        <v>316</v>
      </c>
      <c r="M40" s="4">
        <v>31</v>
      </c>
      <c r="N40" s="4" t="s">
        <v>102</v>
      </c>
    </row>
    <row r="41" spans="1:14" x14ac:dyDescent="0.25">
      <c r="A41" s="61">
        <v>44906</v>
      </c>
      <c r="B41" s="4" t="s">
        <v>1394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21</v>
      </c>
      <c r="M41" s="4">
        <v>17</v>
      </c>
      <c r="N41" s="4" t="s">
        <v>222</v>
      </c>
    </row>
    <row r="42" spans="1:14" x14ac:dyDescent="0.25">
      <c r="A42" s="61">
        <v>44906</v>
      </c>
      <c r="B42" s="4" t="s">
        <v>1395</v>
      </c>
      <c r="C42" s="4">
        <v>1.93</v>
      </c>
      <c r="D42" s="4">
        <v>3.39</v>
      </c>
      <c r="E42" s="4">
        <v>3.41</v>
      </c>
      <c r="F42" s="4">
        <v>404</v>
      </c>
      <c r="G42" s="4">
        <v>1.79</v>
      </c>
      <c r="H42" s="4">
        <v>1.96</v>
      </c>
      <c r="I42" s="4">
        <v>1.58</v>
      </c>
      <c r="J42" s="12" t="s">
        <v>15</v>
      </c>
      <c r="L42" s="4" t="s">
        <v>19</v>
      </c>
      <c r="M42" s="4">
        <v>41</v>
      </c>
      <c r="N42" s="4" t="s">
        <v>222</v>
      </c>
    </row>
    <row r="43" spans="1:14" x14ac:dyDescent="0.25">
      <c r="A43" s="61">
        <v>44906</v>
      </c>
      <c r="B43" s="4" t="s">
        <v>1396</v>
      </c>
      <c r="C43" s="4">
        <v>2.33</v>
      </c>
      <c r="D43" s="4">
        <v>3.18</v>
      </c>
      <c r="E43" s="4">
        <v>2.77</v>
      </c>
      <c r="F43" s="4">
        <v>404</v>
      </c>
      <c r="G43" s="4">
        <v>2</v>
      </c>
      <c r="H43" s="4">
        <v>1.76</v>
      </c>
      <c r="I43" s="4">
        <v>1.75</v>
      </c>
      <c r="J43" s="12" t="s">
        <v>15</v>
      </c>
      <c r="L43" s="4" t="s">
        <v>25</v>
      </c>
      <c r="M43" s="4">
        <v>60</v>
      </c>
      <c r="N43" s="4" t="s">
        <v>1160</v>
      </c>
    </row>
    <row r="44" spans="1:14" x14ac:dyDescent="0.25">
      <c r="A44" s="61">
        <v>44906</v>
      </c>
      <c r="B44" s="4" t="s">
        <v>1397</v>
      </c>
      <c r="C44" s="4">
        <v>2.23</v>
      </c>
      <c r="D44" s="4">
        <v>2.91</v>
      </c>
      <c r="E44" s="4">
        <v>3.2</v>
      </c>
      <c r="F44" s="4">
        <v>404</v>
      </c>
      <c r="G44" s="4">
        <v>2.15</v>
      </c>
      <c r="H44" s="4">
        <v>1.63</v>
      </c>
      <c r="I44" s="4">
        <v>1.9</v>
      </c>
      <c r="J44" s="12" t="s">
        <v>15</v>
      </c>
      <c r="L44" s="4" t="s">
        <v>19</v>
      </c>
      <c r="M44" s="4">
        <v>31</v>
      </c>
      <c r="N44" s="4" t="s">
        <v>1162</v>
      </c>
    </row>
    <row r="45" spans="1:14" x14ac:dyDescent="0.25">
      <c r="A45" s="61">
        <v>44906</v>
      </c>
      <c r="B45" s="4" t="s">
        <v>1398</v>
      </c>
      <c r="C45" s="4">
        <v>1.68</v>
      </c>
      <c r="D45" s="4">
        <v>3.54</v>
      </c>
      <c r="E45" s="4">
        <v>4.25</v>
      </c>
      <c r="F45" s="4">
        <v>404</v>
      </c>
      <c r="G45" s="4">
        <v>1.81</v>
      </c>
      <c r="H45" s="4">
        <v>1.93</v>
      </c>
      <c r="I45" s="4">
        <v>1.6</v>
      </c>
      <c r="J45" s="12" t="s">
        <v>15</v>
      </c>
      <c r="L45" s="4" t="s">
        <v>20</v>
      </c>
      <c r="M45" s="4">
        <v>11</v>
      </c>
      <c r="N45" s="4" t="s">
        <v>222</v>
      </c>
    </row>
    <row r="46" spans="1:14" x14ac:dyDescent="0.25">
      <c r="A46" s="61">
        <v>44906</v>
      </c>
      <c r="B46" s="4" t="s">
        <v>1399</v>
      </c>
      <c r="C46" s="4">
        <v>1.32</v>
      </c>
      <c r="D46" s="4">
        <v>4.0999999999999996</v>
      </c>
      <c r="E46" s="4" t="s">
        <v>1465</v>
      </c>
      <c r="F46" s="4">
        <v>404</v>
      </c>
      <c r="G46" s="4">
        <v>2.2200000000000002</v>
      </c>
      <c r="H46" s="4">
        <v>1.57</v>
      </c>
      <c r="I46" s="4">
        <v>1.97</v>
      </c>
      <c r="J46" s="12" t="s">
        <v>15</v>
      </c>
      <c r="L46" s="4" t="s">
        <v>24</v>
      </c>
      <c r="M46" s="4">
        <v>43</v>
      </c>
      <c r="N46" s="4" t="s">
        <v>222</v>
      </c>
    </row>
    <row r="47" spans="1:14" x14ac:dyDescent="0.25">
      <c r="A47" s="61">
        <v>44906</v>
      </c>
      <c r="B47" s="4" t="s">
        <v>1400</v>
      </c>
      <c r="C47" s="4">
        <v>3.55</v>
      </c>
      <c r="D47" s="4">
        <v>3.48</v>
      </c>
      <c r="E47" s="4">
        <v>2.1800000000000002</v>
      </c>
      <c r="F47" s="4">
        <v>3.44</v>
      </c>
      <c r="G47" s="4">
        <v>2.08</v>
      </c>
      <c r="H47" s="4">
        <v>1.84</v>
      </c>
      <c r="I47" s="4">
        <v>1.81</v>
      </c>
      <c r="J47" s="12" t="s">
        <v>15</v>
      </c>
      <c r="L47" s="4" t="s">
        <v>27</v>
      </c>
      <c r="M47" s="4">
        <v>47</v>
      </c>
      <c r="N47" s="4" t="s">
        <v>60</v>
      </c>
    </row>
    <row r="48" spans="1:14" x14ac:dyDescent="0.25">
      <c r="A48" s="61">
        <v>44906</v>
      </c>
      <c r="B48" s="4" t="s">
        <v>1401</v>
      </c>
      <c r="C48" s="4">
        <v>2.79</v>
      </c>
      <c r="D48" s="4">
        <v>3.14</v>
      </c>
      <c r="E48" s="4">
        <v>2.34</v>
      </c>
      <c r="F48" s="4">
        <v>404</v>
      </c>
      <c r="G48" s="4">
        <v>2.2200000000000002</v>
      </c>
      <c r="H48" s="4">
        <v>1.59</v>
      </c>
      <c r="I48" s="4">
        <v>1.97</v>
      </c>
      <c r="J48" s="12" t="s">
        <v>15</v>
      </c>
      <c r="L48" s="4" t="s">
        <v>26</v>
      </c>
      <c r="M48" s="4">
        <v>55</v>
      </c>
      <c r="N48" s="4" t="s">
        <v>1162</v>
      </c>
    </row>
    <row r="49" spans="1:14" x14ac:dyDescent="0.25">
      <c r="A49" s="61">
        <v>44906</v>
      </c>
      <c r="B49" s="4" t="s">
        <v>1402</v>
      </c>
      <c r="C49" s="4">
        <v>2.0099999999999998</v>
      </c>
      <c r="D49" s="4">
        <v>3.17</v>
      </c>
      <c r="E49" s="4">
        <v>3.43</v>
      </c>
      <c r="F49" s="4">
        <v>404</v>
      </c>
      <c r="G49" s="4">
        <v>2.25</v>
      </c>
      <c r="H49" s="4">
        <v>1.58</v>
      </c>
      <c r="I49" s="4">
        <v>2</v>
      </c>
      <c r="J49" s="12" t="s">
        <v>15</v>
      </c>
      <c r="L49" s="4" t="s">
        <v>29</v>
      </c>
      <c r="M49" s="4">
        <v>35</v>
      </c>
      <c r="N49" s="4" t="s">
        <v>1162</v>
      </c>
    </row>
    <row r="50" spans="1:14" x14ac:dyDescent="0.25">
      <c r="A50" s="61">
        <v>44906</v>
      </c>
      <c r="B50" s="4" t="s">
        <v>1403</v>
      </c>
      <c r="C50" s="4">
        <v>2.91</v>
      </c>
      <c r="D50" s="4">
        <v>3.27</v>
      </c>
      <c r="E50" s="4">
        <v>2.19</v>
      </c>
      <c r="F50" s="4">
        <v>404</v>
      </c>
      <c r="G50" s="4">
        <v>1.99</v>
      </c>
      <c r="H50" s="4">
        <v>1.76</v>
      </c>
      <c r="I50" s="4">
        <v>1.75</v>
      </c>
      <c r="J50" s="12" t="s">
        <v>15</v>
      </c>
      <c r="L50" s="4" t="s">
        <v>24</v>
      </c>
      <c r="M50" s="4">
        <v>51</v>
      </c>
      <c r="N50" s="4" t="s">
        <v>1160</v>
      </c>
    </row>
    <row r="51" spans="1:14" x14ac:dyDescent="0.25">
      <c r="A51" s="61">
        <v>44907</v>
      </c>
      <c r="B51" s="4" t="s">
        <v>1404</v>
      </c>
      <c r="C51" s="4">
        <v>3.04</v>
      </c>
      <c r="D51" s="4">
        <v>3.01</v>
      </c>
      <c r="E51" s="4">
        <v>2.73</v>
      </c>
      <c r="F51" s="4">
        <v>2.85</v>
      </c>
      <c r="G51" s="4">
        <v>2.4</v>
      </c>
      <c r="H51" s="4">
        <v>1.62</v>
      </c>
      <c r="I51" s="4">
        <v>2.1</v>
      </c>
      <c r="J51" s="12" t="s">
        <v>15</v>
      </c>
      <c r="L51" s="4" t="s">
        <v>23</v>
      </c>
      <c r="M51" s="4">
        <v>63</v>
      </c>
      <c r="N51" s="4" t="s">
        <v>119</v>
      </c>
    </row>
    <row r="52" spans="1:14" x14ac:dyDescent="0.25">
      <c r="A52" s="61">
        <v>44912</v>
      </c>
      <c r="B52" s="4" t="s">
        <v>1405</v>
      </c>
      <c r="C52" s="4">
        <v>404</v>
      </c>
      <c r="D52" s="4">
        <v>404</v>
      </c>
      <c r="E52" s="4">
        <v>404</v>
      </c>
      <c r="F52" s="4">
        <v>404</v>
      </c>
      <c r="G52" s="4">
        <v>404</v>
      </c>
      <c r="H52" s="4">
        <v>404</v>
      </c>
      <c r="I52" s="4">
        <v>404</v>
      </c>
      <c r="J52" s="12" t="s">
        <v>15</v>
      </c>
      <c r="L52" s="4">
        <v>404</v>
      </c>
      <c r="M52" s="4">
        <v>65</v>
      </c>
      <c r="N52" s="4" t="s">
        <v>105</v>
      </c>
    </row>
    <row r="53" spans="1:14" x14ac:dyDescent="0.25">
      <c r="A53" s="61">
        <v>44912</v>
      </c>
      <c r="B53" s="4" t="s">
        <v>1406</v>
      </c>
      <c r="C53" s="4">
        <v>1.99</v>
      </c>
      <c r="D53" s="4">
        <v>3.66</v>
      </c>
      <c r="E53" s="4">
        <v>3.97</v>
      </c>
      <c r="F53" s="4">
        <v>3.72</v>
      </c>
      <c r="G53" s="4">
        <v>1.92</v>
      </c>
      <c r="H53" s="4">
        <v>1.95</v>
      </c>
      <c r="I53" s="4">
        <v>1.68</v>
      </c>
      <c r="J53" s="12" t="s">
        <v>15</v>
      </c>
      <c r="L53" s="4" t="s">
        <v>22</v>
      </c>
      <c r="M53" s="4">
        <v>44</v>
      </c>
      <c r="N53" s="4" t="s">
        <v>66</v>
      </c>
    </row>
    <row r="54" spans="1:14" x14ac:dyDescent="0.25">
      <c r="A54" s="61">
        <v>44912</v>
      </c>
      <c r="B54" s="4" t="s">
        <v>1407</v>
      </c>
      <c r="C54" s="4">
        <v>2.75</v>
      </c>
      <c r="D54" s="4">
        <v>2.86</v>
      </c>
      <c r="E54" s="4">
        <v>2.7</v>
      </c>
      <c r="F54" s="4">
        <v>2.72</v>
      </c>
      <c r="G54" s="4">
        <v>2.0099999999999998</v>
      </c>
      <c r="H54" s="4">
        <v>1.76</v>
      </c>
      <c r="I54" s="4">
        <v>1.78</v>
      </c>
      <c r="J54" s="12" t="s">
        <v>15</v>
      </c>
      <c r="L54" s="4" t="s">
        <v>310</v>
      </c>
      <c r="M54" s="4">
        <v>65</v>
      </c>
      <c r="N54" s="4" t="s">
        <v>235</v>
      </c>
    </row>
    <row r="55" spans="1:14" x14ac:dyDescent="0.25">
      <c r="A55" s="61">
        <v>44912</v>
      </c>
      <c r="B55" s="4" t="s">
        <v>1408</v>
      </c>
      <c r="C55" s="4">
        <v>3.62</v>
      </c>
      <c r="D55" s="4">
        <v>3.27</v>
      </c>
      <c r="E55" s="4">
        <v>2.2400000000000002</v>
      </c>
      <c r="F55" s="4">
        <v>2.83</v>
      </c>
      <c r="G55" s="4">
        <v>2.4</v>
      </c>
      <c r="H55" s="4">
        <v>1.63</v>
      </c>
      <c r="I55" s="4">
        <v>2.11</v>
      </c>
      <c r="J55" s="12" t="s">
        <v>15</v>
      </c>
      <c r="L55" s="4" t="s">
        <v>23</v>
      </c>
      <c r="M55" s="4">
        <v>65</v>
      </c>
      <c r="N55" s="4" t="s">
        <v>60</v>
      </c>
    </row>
    <row r="56" spans="1:14" x14ac:dyDescent="0.25">
      <c r="A56" s="61">
        <v>44912</v>
      </c>
      <c r="B56" s="4" t="s">
        <v>1409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22</v>
      </c>
      <c r="N56" s="4" t="s">
        <v>58</v>
      </c>
    </row>
    <row r="57" spans="1:14" x14ac:dyDescent="0.25">
      <c r="A57" s="61">
        <v>44912</v>
      </c>
      <c r="B57" s="4" t="s">
        <v>1410</v>
      </c>
      <c r="C57" s="4">
        <v>2.08</v>
      </c>
      <c r="D57" s="4">
        <v>3.35</v>
      </c>
      <c r="E57" s="4">
        <v>3.93</v>
      </c>
      <c r="F57" s="4">
        <v>2.91</v>
      </c>
      <c r="G57" s="4">
        <v>2.2799999999999998</v>
      </c>
      <c r="H57" s="4">
        <v>1.67</v>
      </c>
      <c r="I57" s="4">
        <v>2</v>
      </c>
      <c r="J57" s="12" t="s">
        <v>15</v>
      </c>
      <c r="L57" s="4" t="s">
        <v>25</v>
      </c>
      <c r="M57" s="4">
        <v>17</v>
      </c>
      <c r="N57" s="4" t="s">
        <v>105</v>
      </c>
    </row>
    <row r="58" spans="1:14" x14ac:dyDescent="0.25">
      <c r="A58" s="61">
        <v>44912</v>
      </c>
      <c r="B58" s="4" t="s">
        <v>1411</v>
      </c>
      <c r="C58" s="4">
        <v>404</v>
      </c>
      <c r="D58" s="4">
        <v>404</v>
      </c>
      <c r="E58" s="4">
        <v>404</v>
      </c>
      <c r="F58" s="4">
        <v>404</v>
      </c>
      <c r="G58" s="4">
        <v>404</v>
      </c>
      <c r="H58" s="4">
        <v>404</v>
      </c>
      <c r="I58" s="4">
        <v>404</v>
      </c>
      <c r="J58" s="12" t="s">
        <v>15</v>
      </c>
      <c r="L58" s="4">
        <v>404</v>
      </c>
      <c r="M58" s="4">
        <v>55</v>
      </c>
      <c r="N58" s="4" t="s">
        <v>58</v>
      </c>
    </row>
    <row r="59" spans="1:14" x14ac:dyDescent="0.25">
      <c r="A59" s="61">
        <v>44912</v>
      </c>
      <c r="B59" s="4" t="s">
        <v>1412</v>
      </c>
      <c r="C59" s="4">
        <v>1.4</v>
      </c>
      <c r="D59" s="4">
        <v>4.8899999999999997</v>
      </c>
      <c r="E59" s="4">
        <v>8.86</v>
      </c>
      <c r="F59" s="4">
        <v>3.94</v>
      </c>
      <c r="G59" s="4">
        <v>1.85</v>
      </c>
      <c r="H59" s="4">
        <v>2.0699999999999998</v>
      </c>
      <c r="I59" s="4">
        <v>1.63</v>
      </c>
      <c r="J59" s="12" t="s">
        <v>15</v>
      </c>
      <c r="L59" s="4" t="s">
        <v>24</v>
      </c>
      <c r="M59" s="4">
        <v>39</v>
      </c>
      <c r="N59" s="4" t="s">
        <v>60</v>
      </c>
    </row>
    <row r="60" spans="1:14" x14ac:dyDescent="0.25">
      <c r="A60" s="61">
        <v>44913</v>
      </c>
      <c r="B60" s="4" t="s">
        <v>1413</v>
      </c>
      <c r="C60" s="4">
        <v>3.58</v>
      </c>
      <c r="D60" s="4">
        <v>3.02</v>
      </c>
      <c r="E60" s="4">
        <v>2.4</v>
      </c>
      <c r="F60" s="4">
        <v>2.71</v>
      </c>
      <c r="G60" s="4">
        <v>2.57</v>
      </c>
      <c r="H60" s="4">
        <v>1.55</v>
      </c>
      <c r="I60" s="4">
        <v>2.23</v>
      </c>
      <c r="J60" s="12" t="s">
        <v>15</v>
      </c>
      <c r="L60" s="4" t="s">
        <v>311</v>
      </c>
      <c r="M60" s="4">
        <v>33</v>
      </c>
      <c r="N60" s="4" t="s">
        <v>102</v>
      </c>
    </row>
    <row r="61" spans="1:14" x14ac:dyDescent="0.25">
      <c r="A61" s="61">
        <v>44913</v>
      </c>
      <c r="B61" s="4" t="s">
        <v>1414</v>
      </c>
      <c r="C61" s="4">
        <v>3.15</v>
      </c>
      <c r="D61" s="4">
        <v>3.18</v>
      </c>
      <c r="E61" s="4">
        <v>2.5099999999999998</v>
      </c>
      <c r="F61" s="4">
        <v>3.33</v>
      </c>
      <c r="G61" s="4">
        <v>2.11</v>
      </c>
      <c r="H61" s="4">
        <v>1.79</v>
      </c>
      <c r="I61" s="4">
        <v>1.85</v>
      </c>
      <c r="J61" s="12" t="s">
        <v>15</v>
      </c>
      <c r="L61" s="4" t="s">
        <v>25</v>
      </c>
      <c r="M61" s="4">
        <v>47</v>
      </c>
      <c r="N61" s="4" t="s">
        <v>119</v>
      </c>
    </row>
    <row r="62" spans="1:14" x14ac:dyDescent="0.25">
      <c r="A62" s="61">
        <v>44913</v>
      </c>
      <c r="B62" s="4" t="s">
        <v>1415</v>
      </c>
      <c r="C62" s="4">
        <v>1.72</v>
      </c>
      <c r="D62" s="4">
        <v>3.6</v>
      </c>
      <c r="E62" s="4">
        <v>5.77</v>
      </c>
      <c r="F62" s="4">
        <v>3.31</v>
      </c>
      <c r="G62" s="4">
        <v>2.14</v>
      </c>
      <c r="H62" s="4">
        <v>1.77</v>
      </c>
      <c r="I62" s="4">
        <v>1.87</v>
      </c>
      <c r="J62" s="12" t="s">
        <v>15</v>
      </c>
      <c r="L62" s="4" t="s">
        <v>28</v>
      </c>
      <c r="M62" s="4">
        <v>72</v>
      </c>
      <c r="N62" s="4" t="s">
        <v>119</v>
      </c>
    </row>
    <row r="63" spans="1:14" x14ac:dyDescent="0.25">
      <c r="A63" s="61">
        <v>44914</v>
      </c>
      <c r="B63" s="4" t="s">
        <v>1416</v>
      </c>
      <c r="C63" s="4">
        <v>2.34</v>
      </c>
      <c r="D63" s="4">
        <v>2.64</v>
      </c>
      <c r="E63" s="4">
        <v>3.59</v>
      </c>
      <c r="F63" s="4">
        <v>2.34</v>
      </c>
      <c r="G63" s="4">
        <v>2.6</v>
      </c>
      <c r="H63" s="4">
        <v>1.45</v>
      </c>
      <c r="I63" s="4">
        <v>2.31</v>
      </c>
      <c r="J63" s="12" t="s">
        <v>15</v>
      </c>
      <c r="L63" s="4" t="s">
        <v>766</v>
      </c>
      <c r="M63" s="4">
        <v>57</v>
      </c>
      <c r="N63" s="4" t="s">
        <v>235</v>
      </c>
    </row>
    <row r="64" spans="1:14" x14ac:dyDescent="0.25">
      <c r="A64" s="61">
        <v>44915</v>
      </c>
      <c r="B64" s="4" t="s">
        <v>1410</v>
      </c>
      <c r="C64" s="4">
        <v>2.08</v>
      </c>
      <c r="D64" s="4">
        <v>3.35</v>
      </c>
      <c r="E64" s="4">
        <v>3.93</v>
      </c>
      <c r="F64" s="4">
        <v>2.91</v>
      </c>
      <c r="G64" s="4">
        <v>2.2799999999999998</v>
      </c>
      <c r="H64" s="4">
        <v>1.67</v>
      </c>
      <c r="I64" s="4">
        <v>2</v>
      </c>
      <c r="J64" s="12" t="s">
        <v>15</v>
      </c>
      <c r="L64" s="4" t="s">
        <v>25</v>
      </c>
      <c r="M64" s="4">
        <v>17</v>
      </c>
      <c r="N64" s="4" t="s">
        <v>58</v>
      </c>
    </row>
    <row r="65" spans="1:14" x14ac:dyDescent="0.25">
      <c r="A65" s="61">
        <v>44916</v>
      </c>
      <c r="B65" s="4" t="s">
        <v>1417</v>
      </c>
      <c r="C65" s="4">
        <v>2.48</v>
      </c>
      <c r="D65" s="4">
        <v>3.24</v>
      </c>
      <c r="E65" s="4">
        <v>2.54</v>
      </c>
      <c r="F65" s="4">
        <v>404</v>
      </c>
      <c r="G65" s="4">
        <v>1.88</v>
      </c>
      <c r="H65" s="4">
        <v>1.85</v>
      </c>
      <c r="I65" s="4">
        <v>1.65</v>
      </c>
      <c r="J65" s="12" t="s">
        <v>15</v>
      </c>
      <c r="L65" s="4" t="s">
        <v>19</v>
      </c>
      <c r="M65" s="4">
        <v>31</v>
      </c>
      <c r="N65" s="4" t="s">
        <v>1113</v>
      </c>
    </row>
    <row r="66" spans="1:14" x14ac:dyDescent="0.25">
      <c r="A66" s="61">
        <v>44916</v>
      </c>
      <c r="B66" s="4" t="s">
        <v>1418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12" t="s">
        <v>15</v>
      </c>
      <c r="L66" s="4" t="s">
        <v>28</v>
      </c>
      <c r="M66" s="4">
        <v>16</v>
      </c>
      <c r="N66" s="4" t="s">
        <v>222</v>
      </c>
    </row>
    <row r="67" spans="1:14" x14ac:dyDescent="0.25">
      <c r="A67" s="61">
        <v>44916</v>
      </c>
      <c r="B67" s="4" t="s">
        <v>1419</v>
      </c>
      <c r="C67" s="4">
        <v>1.88</v>
      </c>
      <c r="D67" s="4">
        <v>3.03</v>
      </c>
      <c r="E67" s="4">
        <v>4.07</v>
      </c>
      <c r="F67" s="4">
        <v>2.46</v>
      </c>
      <c r="G67" s="4">
        <v>2.4500000000000002</v>
      </c>
      <c r="H67" s="4">
        <v>1.47</v>
      </c>
      <c r="I67" s="4">
        <v>2.17</v>
      </c>
      <c r="J67" s="12" t="s">
        <v>15</v>
      </c>
      <c r="L67" s="4" t="s">
        <v>21</v>
      </c>
      <c r="M67" s="4">
        <v>55</v>
      </c>
      <c r="N67" s="4" t="s">
        <v>1160</v>
      </c>
    </row>
    <row r="68" spans="1:14" x14ac:dyDescent="0.25">
      <c r="A68" s="61">
        <v>44916</v>
      </c>
      <c r="B68" s="4" t="s">
        <v>1420</v>
      </c>
      <c r="C68" s="4">
        <v>3.24</v>
      </c>
      <c r="D68" s="4">
        <v>3.44</v>
      </c>
      <c r="E68" s="4">
        <v>2.34</v>
      </c>
      <c r="F68" s="4">
        <v>3.4</v>
      </c>
      <c r="G68" s="4">
        <v>2.08</v>
      </c>
      <c r="H68" s="4">
        <v>1.84</v>
      </c>
      <c r="I68" s="4">
        <v>1.81</v>
      </c>
      <c r="J68" s="12" t="s">
        <v>15</v>
      </c>
      <c r="L68" s="4" t="s">
        <v>20</v>
      </c>
      <c r="M68" s="4">
        <v>28</v>
      </c>
      <c r="N68" s="4" t="s">
        <v>92</v>
      </c>
    </row>
    <row r="69" spans="1:14" x14ac:dyDescent="0.25">
      <c r="A69" s="61">
        <v>44916</v>
      </c>
      <c r="B69" s="4" t="s">
        <v>1421</v>
      </c>
      <c r="C69" s="4">
        <v>3.26</v>
      </c>
      <c r="D69" s="4">
        <v>3.36</v>
      </c>
      <c r="E69" s="4">
        <v>1.99</v>
      </c>
      <c r="F69" s="4">
        <v>404</v>
      </c>
      <c r="G69" s="4">
        <v>1.85</v>
      </c>
      <c r="H69" s="4">
        <v>1.88</v>
      </c>
      <c r="I69" s="4">
        <v>1.63</v>
      </c>
      <c r="J69" s="12" t="s">
        <v>15</v>
      </c>
      <c r="L69" s="4" t="s">
        <v>25</v>
      </c>
      <c r="M69" s="4">
        <v>31</v>
      </c>
      <c r="N69" s="4" t="s">
        <v>1113</v>
      </c>
    </row>
    <row r="70" spans="1:14" x14ac:dyDescent="0.25">
      <c r="A70" s="61">
        <v>44916</v>
      </c>
      <c r="B70" s="4" t="s">
        <v>1422</v>
      </c>
      <c r="C70" s="4">
        <v>2.64</v>
      </c>
      <c r="D70" s="4">
        <v>3.01</v>
      </c>
      <c r="E70" s="4">
        <v>2.54</v>
      </c>
      <c r="F70" s="4">
        <v>404</v>
      </c>
      <c r="G70" s="4">
        <v>2.0499999999999998</v>
      </c>
      <c r="H70" s="4">
        <v>1.69</v>
      </c>
      <c r="I70" s="4">
        <v>1.82</v>
      </c>
      <c r="J70" s="12" t="s">
        <v>15</v>
      </c>
      <c r="L70" s="4" t="s">
        <v>21</v>
      </c>
      <c r="M70" s="4">
        <v>16</v>
      </c>
      <c r="N70" s="4" t="s">
        <v>222</v>
      </c>
    </row>
    <row r="71" spans="1:14" x14ac:dyDescent="0.25">
      <c r="A71" s="61">
        <v>44916</v>
      </c>
      <c r="B71" s="4" t="s">
        <v>1423</v>
      </c>
      <c r="C71" s="4">
        <v>404</v>
      </c>
      <c r="D71" s="4">
        <v>404</v>
      </c>
      <c r="E71" s="4">
        <v>404</v>
      </c>
      <c r="F71" s="4">
        <v>404</v>
      </c>
      <c r="G71" s="4">
        <v>404</v>
      </c>
      <c r="H71" s="4">
        <v>404</v>
      </c>
      <c r="I71" s="4">
        <v>404</v>
      </c>
      <c r="J71" s="12" t="s">
        <v>15</v>
      </c>
      <c r="L71" s="4">
        <v>404</v>
      </c>
      <c r="M71" s="4">
        <v>45</v>
      </c>
      <c r="N71" s="4" t="s">
        <v>222</v>
      </c>
    </row>
    <row r="72" spans="1:14" x14ac:dyDescent="0.25">
      <c r="A72" s="61">
        <v>44916</v>
      </c>
      <c r="B72" s="4" t="s">
        <v>1424</v>
      </c>
      <c r="C72" s="4">
        <v>2</v>
      </c>
      <c r="D72" s="4">
        <v>3.13</v>
      </c>
      <c r="E72" s="4">
        <v>3.51</v>
      </c>
      <c r="F72" s="4">
        <v>404</v>
      </c>
      <c r="G72" s="4">
        <v>2.0699999999999998</v>
      </c>
      <c r="H72" s="4">
        <v>1.68</v>
      </c>
      <c r="I72" s="4">
        <v>1.83</v>
      </c>
      <c r="J72" s="12" t="s">
        <v>15</v>
      </c>
      <c r="L72" s="4" t="s">
        <v>29</v>
      </c>
      <c r="M72" s="4">
        <v>15</v>
      </c>
      <c r="N72" s="4" t="s">
        <v>1113</v>
      </c>
    </row>
    <row r="73" spans="1:14" x14ac:dyDescent="0.25">
      <c r="A73" s="61">
        <v>44916</v>
      </c>
      <c r="B73" s="4" t="s">
        <v>1425</v>
      </c>
      <c r="C73" s="4">
        <v>2.5499999999999998</v>
      </c>
      <c r="D73" s="4">
        <v>2.81</v>
      </c>
      <c r="E73" s="4">
        <v>2.8</v>
      </c>
      <c r="F73" s="4">
        <v>2.38</v>
      </c>
      <c r="G73" s="4">
        <v>2.5099999999999998</v>
      </c>
      <c r="H73" s="4">
        <v>1.45</v>
      </c>
      <c r="I73" s="4">
        <v>2.23</v>
      </c>
      <c r="J73" s="12" t="s">
        <v>15</v>
      </c>
      <c r="L73" s="4" t="s">
        <v>21</v>
      </c>
      <c r="M73" s="4">
        <v>35</v>
      </c>
      <c r="N73" s="4" t="s">
        <v>1162</v>
      </c>
    </row>
    <row r="74" spans="1:14" x14ac:dyDescent="0.25">
      <c r="A74" s="61">
        <v>44916</v>
      </c>
      <c r="B74" s="4" t="s">
        <v>1426</v>
      </c>
      <c r="C74" s="4">
        <v>2.21</v>
      </c>
      <c r="D74" s="4">
        <v>3.43</v>
      </c>
      <c r="E74" s="4">
        <v>2.78</v>
      </c>
      <c r="F74" s="4">
        <v>404</v>
      </c>
      <c r="G74" s="4">
        <v>1.82</v>
      </c>
      <c r="H74" s="4">
        <v>1.93</v>
      </c>
      <c r="I74" s="4">
        <v>1.6</v>
      </c>
      <c r="J74" s="12" t="s">
        <v>15</v>
      </c>
      <c r="L74" s="4" t="s">
        <v>21</v>
      </c>
      <c r="M74" s="4">
        <v>58</v>
      </c>
      <c r="N74" s="4" t="s">
        <v>1160</v>
      </c>
    </row>
    <row r="75" spans="1:14" x14ac:dyDescent="0.25">
      <c r="A75" s="61">
        <v>44918</v>
      </c>
      <c r="B75" s="4" t="s">
        <v>1427</v>
      </c>
      <c r="C75" s="4">
        <v>3.03</v>
      </c>
      <c r="D75" s="4">
        <v>2.85</v>
      </c>
      <c r="E75" s="4">
        <v>2.4700000000000002</v>
      </c>
      <c r="F75" s="4">
        <v>2.58</v>
      </c>
      <c r="G75" s="4">
        <v>2.21</v>
      </c>
      <c r="H75" s="4">
        <v>1.63</v>
      </c>
      <c r="I75" s="4">
        <v>1.94</v>
      </c>
      <c r="J75" s="12" t="s">
        <v>15</v>
      </c>
      <c r="L75" s="4" t="s">
        <v>310</v>
      </c>
      <c r="M75" s="4">
        <v>57</v>
      </c>
      <c r="N75" s="4" t="s">
        <v>235</v>
      </c>
    </row>
    <row r="76" spans="1:14" x14ac:dyDescent="0.25">
      <c r="A76" s="61">
        <v>44921</v>
      </c>
      <c r="B76" s="4" t="s">
        <v>1428</v>
      </c>
      <c r="C76" s="4">
        <v>3.21</v>
      </c>
      <c r="D76" s="4">
        <v>3.29</v>
      </c>
      <c r="E76" s="4">
        <v>2.39</v>
      </c>
      <c r="F76" s="4">
        <v>3.29</v>
      </c>
      <c r="G76" s="4">
        <v>2.08</v>
      </c>
      <c r="H76" s="4">
        <v>1.79</v>
      </c>
      <c r="I76" s="4">
        <v>1.83</v>
      </c>
      <c r="J76" s="12" t="s">
        <v>15</v>
      </c>
      <c r="L76" s="4" t="s">
        <v>25</v>
      </c>
      <c r="M76" s="4">
        <v>26</v>
      </c>
      <c r="N76" s="4" t="s">
        <v>98</v>
      </c>
    </row>
    <row r="77" spans="1:14" x14ac:dyDescent="0.25">
      <c r="A77" s="61">
        <v>44921</v>
      </c>
      <c r="B77" s="4" t="s">
        <v>1429</v>
      </c>
      <c r="C77" s="4">
        <v>3.22</v>
      </c>
      <c r="D77" s="4">
        <v>3</v>
      </c>
      <c r="E77" s="4">
        <v>2.61</v>
      </c>
      <c r="F77" s="4">
        <v>2.77</v>
      </c>
      <c r="G77" s="4">
        <v>2.4700000000000002</v>
      </c>
      <c r="H77" s="4">
        <v>1.59</v>
      </c>
      <c r="I77" s="4">
        <v>2.15</v>
      </c>
      <c r="J77" s="12" t="s">
        <v>15</v>
      </c>
      <c r="L77" s="4" t="s">
        <v>19</v>
      </c>
      <c r="M77" s="4">
        <v>22</v>
      </c>
      <c r="N77" s="4" t="s">
        <v>119</v>
      </c>
    </row>
    <row r="78" spans="1:14" x14ac:dyDescent="0.25">
      <c r="A78" s="61">
        <v>44921</v>
      </c>
      <c r="B78" s="4" t="s">
        <v>1430</v>
      </c>
      <c r="C78" s="4">
        <v>2.35</v>
      </c>
      <c r="D78" s="4">
        <v>3.13</v>
      </c>
      <c r="E78" s="4">
        <v>3.54</v>
      </c>
      <c r="F78" s="4">
        <v>3.02</v>
      </c>
      <c r="G78" s="4">
        <v>2.2599999999999998</v>
      </c>
      <c r="H78" s="4">
        <v>1.69</v>
      </c>
      <c r="I78" s="4">
        <v>1.98</v>
      </c>
      <c r="J78" s="12" t="s">
        <v>15</v>
      </c>
      <c r="L78" s="4" t="s">
        <v>21</v>
      </c>
      <c r="M78" s="4">
        <v>66</v>
      </c>
      <c r="N78" s="4" t="s">
        <v>119</v>
      </c>
    </row>
    <row r="79" spans="1:14" x14ac:dyDescent="0.25">
      <c r="A79" s="61">
        <v>44921</v>
      </c>
      <c r="B79" s="4" t="s">
        <v>1431</v>
      </c>
      <c r="C79" s="4">
        <v>2.34</v>
      </c>
      <c r="D79" s="4">
        <v>3.39</v>
      </c>
      <c r="E79" s="4">
        <v>3.22</v>
      </c>
      <c r="F79" s="4">
        <v>3.3</v>
      </c>
      <c r="G79" s="4">
        <v>2.09</v>
      </c>
      <c r="H79" s="4">
        <v>1.79</v>
      </c>
      <c r="I79" s="4">
        <v>1.84</v>
      </c>
      <c r="J79" s="12" t="s">
        <v>15</v>
      </c>
      <c r="L79" s="4" t="s">
        <v>24</v>
      </c>
      <c r="M79" s="4">
        <v>43</v>
      </c>
      <c r="N79" s="4" t="s">
        <v>66</v>
      </c>
    </row>
    <row r="80" spans="1:14" x14ac:dyDescent="0.25">
      <c r="A80" s="61">
        <v>44921</v>
      </c>
      <c r="B80" s="4" t="s">
        <v>1432</v>
      </c>
      <c r="C80" s="4">
        <v>2.54</v>
      </c>
      <c r="D80" s="4">
        <v>3.27</v>
      </c>
      <c r="E80" s="4">
        <v>3.01</v>
      </c>
      <c r="F80" s="4">
        <v>3.31</v>
      </c>
      <c r="G80" s="4">
        <v>2.11</v>
      </c>
      <c r="H80" s="4">
        <v>1.77</v>
      </c>
      <c r="I80" s="4">
        <v>1.85</v>
      </c>
      <c r="J80" s="12" t="s">
        <v>15</v>
      </c>
      <c r="L80" s="4" t="s">
        <v>20</v>
      </c>
      <c r="M80" s="4">
        <v>32</v>
      </c>
      <c r="N80" s="4" t="s">
        <v>58</v>
      </c>
    </row>
    <row r="81" spans="1:14" x14ac:dyDescent="0.25">
      <c r="A81" s="61">
        <v>44921</v>
      </c>
      <c r="B81" s="4" t="s">
        <v>1433</v>
      </c>
      <c r="C81" s="4">
        <v>1.57</v>
      </c>
      <c r="D81" s="4">
        <v>4.2699999999999996</v>
      </c>
      <c r="E81" s="4">
        <v>6.03</v>
      </c>
      <c r="F81" s="4">
        <v>3.88</v>
      </c>
      <c r="G81" s="4">
        <v>1.85</v>
      </c>
      <c r="H81" s="4">
        <v>2.0299999999999998</v>
      </c>
      <c r="I81" s="4">
        <v>1.63</v>
      </c>
      <c r="J81" s="12" t="s">
        <v>15</v>
      </c>
      <c r="L81" s="4" t="s">
        <v>24</v>
      </c>
      <c r="M81" s="4">
        <v>18</v>
      </c>
      <c r="N81" s="4" t="s">
        <v>66</v>
      </c>
    </row>
    <row r="82" spans="1:14" x14ac:dyDescent="0.25">
      <c r="A82" s="61">
        <v>44921</v>
      </c>
      <c r="B82" s="4" t="s">
        <v>1434</v>
      </c>
      <c r="C82" s="4">
        <v>2.64</v>
      </c>
      <c r="D82" s="4">
        <v>3.34</v>
      </c>
      <c r="E82" s="4">
        <v>2.87</v>
      </c>
      <c r="F82" s="4">
        <v>3.22</v>
      </c>
      <c r="G82" s="4">
        <v>2.14</v>
      </c>
      <c r="H82" s="4">
        <v>1.78</v>
      </c>
      <c r="I82" s="4">
        <v>1.88</v>
      </c>
      <c r="J82" s="12" t="s">
        <v>15</v>
      </c>
      <c r="L82" s="4" t="s">
        <v>25</v>
      </c>
      <c r="M82" s="4">
        <v>30</v>
      </c>
      <c r="N82" s="4" t="s">
        <v>60</v>
      </c>
    </row>
    <row r="83" spans="1:14" x14ac:dyDescent="0.25">
      <c r="A83" s="61">
        <v>44921</v>
      </c>
      <c r="B83" s="4" t="s">
        <v>1435</v>
      </c>
      <c r="C83" s="4">
        <v>1.61</v>
      </c>
      <c r="D83" s="4">
        <v>3.98</v>
      </c>
      <c r="E83" s="4">
        <v>6.22</v>
      </c>
      <c r="F83" s="4">
        <v>3.24</v>
      </c>
      <c r="G83" s="4">
        <v>2.14</v>
      </c>
      <c r="H83" s="4">
        <v>1.78</v>
      </c>
      <c r="I83" s="4">
        <v>1.88</v>
      </c>
      <c r="J83" s="12" t="s">
        <v>15</v>
      </c>
      <c r="L83" s="4" t="s">
        <v>437</v>
      </c>
      <c r="M83" s="4">
        <v>29</v>
      </c>
      <c r="N83" s="4" t="s">
        <v>92</v>
      </c>
    </row>
    <row r="84" spans="1:14" x14ac:dyDescent="0.25">
      <c r="A84" s="61">
        <v>44921</v>
      </c>
      <c r="B84" s="4" t="s">
        <v>1436</v>
      </c>
      <c r="C84" s="4">
        <v>2.79</v>
      </c>
      <c r="D84" s="4">
        <v>3.18</v>
      </c>
      <c r="E84" s="4">
        <v>2.78</v>
      </c>
      <c r="F84" s="4">
        <v>3.23</v>
      </c>
      <c r="G84" s="4">
        <v>2.12</v>
      </c>
      <c r="H84" s="4">
        <v>1.76</v>
      </c>
      <c r="I84" s="4">
        <v>1.86</v>
      </c>
      <c r="J84" s="12" t="s">
        <v>15</v>
      </c>
      <c r="L84" s="4" t="s">
        <v>28</v>
      </c>
      <c r="M84" s="4">
        <v>41</v>
      </c>
      <c r="N84" s="4" t="s">
        <v>98</v>
      </c>
    </row>
    <row r="85" spans="1:14" x14ac:dyDescent="0.25">
      <c r="A85" s="61">
        <v>44921</v>
      </c>
      <c r="B85" s="4" t="s">
        <v>1437</v>
      </c>
      <c r="C85" s="4">
        <v>1.65</v>
      </c>
      <c r="D85" s="4">
        <v>3.74</v>
      </c>
      <c r="E85" s="4">
        <v>6.14</v>
      </c>
      <c r="F85" s="4">
        <v>3.19</v>
      </c>
      <c r="G85" s="4">
        <v>2.1800000000000002</v>
      </c>
      <c r="H85" s="4">
        <v>1.72</v>
      </c>
      <c r="I85" s="4">
        <v>1.91</v>
      </c>
      <c r="J85" s="12" t="s">
        <v>15</v>
      </c>
      <c r="L85" s="4" t="s">
        <v>20</v>
      </c>
      <c r="M85" s="4">
        <v>29</v>
      </c>
      <c r="N85" s="4" t="s">
        <v>66</v>
      </c>
    </row>
    <row r="86" spans="1:14" x14ac:dyDescent="0.25">
      <c r="A86" s="61">
        <v>44921</v>
      </c>
      <c r="B86" s="4" t="s">
        <v>1438</v>
      </c>
      <c r="C86" s="4">
        <v>3.42</v>
      </c>
      <c r="D86" s="4">
        <v>3.38</v>
      </c>
      <c r="E86" s="4">
        <v>2.2999999999999998</v>
      </c>
      <c r="F86" s="4">
        <v>3.27</v>
      </c>
      <c r="G86" s="4">
        <v>2.12</v>
      </c>
      <c r="H86" s="4">
        <v>1.79</v>
      </c>
      <c r="I86" s="4">
        <v>1.86</v>
      </c>
      <c r="J86" s="12" t="s">
        <v>15</v>
      </c>
      <c r="L86" s="4" t="s">
        <v>312</v>
      </c>
      <c r="M86" s="4">
        <v>20</v>
      </c>
      <c r="N86" s="4" t="s">
        <v>92</v>
      </c>
    </row>
    <row r="87" spans="1:14" x14ac:dyDescent="0.25">
      <c r="A87" s="61">
        <v>44921</v>
      </c>
      <c r="B87" s="4" t="s">
        <v>1439</v>
      </c>
      <c r="C87" s="4">
        <v>1.87</v>
      </c>
      <c r="D87" s="4">
        <v>3.68</v>
      </c>
      <c r="E87" s="4">
        <v>4.47</v>
      </c>
      <c r="F87" s="4">
        <v>3.72</v>
      </c>
      <c r="G87" s="4">
        <v>1.97</v>
      </c>
      <c r="H87" s="4">
        <v>1.93</v>
      </c>
      <c r="I87" s="4">
        <v>1.72</v>
      </c>
      <c r="J87" s="12" t="s">
        <v>15</v>
      </c>
      <c r="L87" s="4" t="s">
        <v>313</v>
      </c>
      <c r="M87" s="4">
        <v>30</v>
      </c>
      <c r="N87" s="4" t="s">
        <v>60</v>
      </c>
    </row>
    <row r="88" spans="1:14" x14ac:dyDescent="0.25">
      <c r="A88" s="61">
        <v>44921</v>
      </c>
      <c r="B88" s="4" t="s">
        <v>1440</v>
      </c>
      <c r="C88" s="4">
        <v>3.89</v>
      </c>
      <c r="D88" s="4">
        <v>3</v>
      </c>
      <c r="E88" s="4">
        <v>2.2799999999999998</v>
      </c>
      <c r="F88" s="4">
        <v>3</v>
      </c>
      <c r="G88" s="4">
        <v>2.3199999999999998</v>
      </c>
      <c r="H88" s="4">
        <v>1.68</v>
      </c>
      <c r="I88" s="4">
        <v>2</v>
      </c>
      <c r="J88" s="12" t="s">
        <v>15</v>
      </c>
      <c r="L88" s="4" t="s">
        <v>28</v>
      </c>
      <c r="M88" s="4">
        <v>51</v>
      </c>
      <c r="N88" s="4" t="s">
        <v>119</v>
      </c>
    </row>
    <row r="89" spans="1:14" x14ac:dyDescent="0.25">
      <c r="A89" s="61">
        <v>44921</v>
      </c>
      <c r="B89" s="4" t="s">
        <v>1441</v>
      </c>
      <c r="C89" s="4">
        <v>2.81</v>
      </c>
      <c r="D89" s="4">
        <v>3.1</v>
      </c>
      <c r="E89" s="4">
        <v>2.87</v>
      </c>
      <c r="F89" s="4">
        <v>3.09</v>
      </c>
      <c r="G89" s="4">
        <v>2.23</v>
      </c>
      <c r="H89" s="4">
        <v>1.71</v>
      </c>
      <c r="I89" s="4">
        <v>1.95</v>
      </c>
      <c r="J89" s="12" t="s">
        <v>15</v>
      </c>
      <c r="L89" s="4" t="s">
        <v>23</v>
      </c>
      <c r="M89" s="4">
        <v>23</v>
      </c>
      <c r="N89" s="4" t="s">
        <v>119</v>
      </c>
    </row>
    <row r="90" spans="1:14" x14ac:dyDescent="0.25">
      <c r="A90" s="61">
        <v>44921</v>
      </c>
      <c r="B90" s="4" t="s">
        <v>1442</v>
      </c>
      <c r="C90" s="4">
        <v>2.2999999999999998</v>
      </c>
      <c r="D90" s="4">
        <v>3.23</v>
      </c>
      <c r="E90" s="4">
        <v>3.37</v>
      </c>
      <c r="F90" s="4">
        <v>3.11</v>
      </c>
      <c r="G90" s="4">
        <v>2.19</v>
      </c>
      <c r="H90" s="4">
        <v>1.72</v>
      </c>
      <c r="I90" s="4">
        <v>1.93</v>
      </c>
      <c r="J90" s="12" t="s">
        <v>15</v>
      </c>
      <c r="L90" s="4" t="s">
        <v>19</v>
      </c>
      <c r="M90" s="4">
        <v>56</v>
      </c>
      <c r="N90" s="4" t="s">
        <v>105</v>
      </c>
    </row>
    <row r="91" spans="1:14" x14ac:dyDescent="0.25">
      <c r="A91" s="61">
        <v>44922</v>
      </c>
      <c r="B91" s="4" t="s">
        <v>1443</v>
      </c>
      <c r="C91" s="4">
        <v>2.56</v>
      </c>
      <c r="D91" s="4">
        <v>3.43</v>
      </c>
      <c r="E91" s="4">
        <v>2.85</v>
      </c>
      <c r="F91" s="4">
        <v>3.55</v>
      </c>
      <c r="G91" s="4">
        <v>1.96</v>
      </c>
      <c r="H91" s="4">
        <v>1.91</v>
      </c>
      <c r="I91" s="4">
        <v>1.72</v>
      </c>
      <c r="J91" s="12" t="s">
        <v>15</v>
      </c>
      <c r="L91" s="4" t="s">
        <v>29</v>
      </c>
      <c r="M91" s="4">
        <v>52</v>
      </c>
      <c r="N91" s="4" t="s">
        <v>66</v>
      </c>
    </row>
    <row r="92" spans="1:14" x14ac:dyDescent="0.25">
      <c r="A92" s="61">
        <v>44923</v>
      </c>
      <c r="B92" s="4" t="s">
        <v>1444</v>
      </c>
      <c r="C92" s="4">
        <v>3.3</v>
      </c>
      <c r="D92" s="4">
        <v>3.62</v>
      </c>
      <c r="E92" s="4">
        <v>2.2599999999999998</v>
      </c>
      <c r="F92" s="4">
        <v>4</v>
      </c>
      <c r="G92" s="4">
        <v>1.8</v>
      </c>
      <c r="H92" s="4">
        <v>2.11</v>
      </c>
      <c r="I92" s="4">
        <v>1.59</v>
      </c>
      <c r="J92" s="12" t="s">
        <v>15</v>
      </c>
      <c r="L92" s="4" t="s">
        <v>762</v>
      </c>
      <c r="M92" s="4">
        <v>49</v>
      </c>
      <c r="N92" s="4" t="s">
        <v>52</v>
      </c>
    </row>
    <row r="93" spans="1:14" x14ac:dyDescent="0.25">
      <c r="A93" s="61">
        <v>44924</v>
      </c>
      <c r="B93" s="4" t="s">
        <v>1445</v>
      </c>
      <c r="C93" s="4">
        <v>1.67</v>
      </c>
      <c r="D93" s="4">
        <v>3.88</v>
      </c>
      <c r="E93" s="4">
        <v>5.58</v>
      </c>
      <c r="F93" s="4">
        <v>3.49</v>
      </c>
      <c r="G93" s="4">
        <v>2.0099999999999998</v>
      </c>
      <c r="H93" s="4">
        <v>1.87</v>
      </c>
      <c r="I93" s="4">
        <v>1.75</v>
      </c>
      <c r="J93" s="12" t="s">
        <v>15</v>
      </c>
      <c r="L93" s="4" t="s">
        <v>25</v>
      </c>
      <c r="M93" s="4">
        <v>15</v>
      </c>
      <c r="N93" s="4" t="s">
        <v>66</v>
      </c>
    </row>
    <row r="94" spans="1:14" x14ac:dyDescent="0.25">
      <c r="A94" s="61">
        <v>44924</v>
      </c>
      <c r="B94" s="4" t="s">
        <v>1446</v>
      </c>
      <c r="C94" s="4">
        <v>1.87</v>
      </c>
      <c r="D94" s="4">
        <v>3.77</v>
      </c>
      <c r="E94" s="4">
        <v>4.26</v>
      </c>
      <c r="F94" s="4">
        <v>3.83</v>
      </c>
      <c r="G94" s="4">
        <v>1.86</v>
      </c>
      <c r="H94" s="4">
        <v>2.0099999999999998</v>
      </c>
      <c r="I94" s="4">
        <v>1.64</v>
      </c>
      <c r="J94" s="12" t="s">
        <v>15</v>
      </c>
      <c r="L94" s="4" t="s">
        <v>20</v>
      </c>
      <c r="M94" s="4">
        <v>22</v>
      </c>
      <c r="N94" s="4" t="s">
        <v>58</v>
      </c>
    </row>
    <row r="95" spans="1:14" x14ac:dyDescent="0.25">
      <c r="A95" s="61">
        <v>44924</v>
      </c>
      <c r="B95" s="4" t="s">
        <v>1447</v>
      </c>
      <c r="C95" s="4">
        <v>3.7</v>
      </c>
      <c r="D95" s="4">
        <v>3.2</v>
      </c>
      <c r="E95" s="4">
        <v>2.2200000000000002</v>
      </c>
      <c r="F95" s="4">
        <v>2.77</v>
      </c>
      <c r="G95" s="4">
        <v>2.41</v>
      </c>
      <c r="H95" s="4">
        <v>1.6</v>
      </c>
      <c r="I95" s="4">
        <v>2.11</v>
      </c>
      <c r="J95" s="12" t="s">
        <v>15</v>
      </c>
      <c r="L95" s="4" t="s">
        <v>27</v>
      </c>
      <c r="M95" s="4">
        <v>52</v>
      </c>
      <c r="N95" s="4" t="s">
        <v>58</v>
      </c>
    </row>
    <row r="96" spans="1:14" x14ac:dyDescent="0.25">
      <c r="A96" s="61">
        <v>44924</v>
      </c>
      <c r="B96" s="4" t="s">
        <v>1448</v>
      </c>
      <c r="C96" s="4">
        <v>2.04</v>
      </c>
      <c r="D96" s="4">
        <v>3.4</v>
      </c>
      <c r="E96" s="4">
        <v>4.01</v>
      </c>
      <c r="F96" s="4">
        <v>3.2</v>
      </c>
      <c r="G96" s="4">
        <v>2.14</v>
      </c>
      <c r="H96" s="4">
        <v>1.75</v>
      </c>
      <c r="I96" s="4">
        <v>1.88</v>
      </c>
      <c r="J96" s="12" t="s">
        <v>15</v>
      </c>
      <c r="L96" s="4" t="s">
        <v>315</v>
      </c>
      <c r="M96" s="4">
        <v>37</v>
      </c>
      <c r="N96" s="4" t="s">
        <v>58</v>
      </c>
    </row>
    <row r="97" spans="1:14" x14ac:dyDescent="0.25">
      <c r="A97" s="61">
        <v>44924</v>
      </c>
      <c r="B97" s="4" t="s">
        <v>1449</v>
      </c>
      <c r="C97" s="4">
        <v>3.08</v>
      </c>
      <c r="D97" s="4">
        <v>3.18</v>
      </c>
      <c r="E97" s="4">
        <v>2.62</v>
      </c>
      <c r="F97" s="4">
        <v>3.3</v>
      </c>
      <c r="G97" s="4">
        <v>2.13</v>
      </c>
      <c r="H97" s="4">
        <v>1.79</v>
      </c>
      <c r="I97" s="4">
        <v>1.87</v>
      </c>
      <c r="J97" s="12" t="s">
        <v>15</v>
      </c>
      <c r="L97" s="4" t="s">
        <v>29</v>
      </c>
      <c r="M97" s="4">
        <v>29</v>
      </c>
      <c r="N97" s="4" t="s">
        <v>52</v>
      </c>
    </row>
    <row r="98" spans="1:14" x14ac:dyDescent="0.25">
      <c r="A98" s="61">
        <v>44924</v>
      </c>
      <c r="B98" s="4" t="s">
        <v>1450</v>
      </c>
      <c r="C98" s="4">
        <v>2.06</v>
      </c>
      <c r="D98" s="4">
        <v>3.45</v>
      </c>
      <c r="E98" s="4">
        <v>3.87</v>
      </c>
      <c r="F98" s="4">
        <v>3.15</v>
      </c>
      <c r="G98" s="4">
        <v>2.13</v>
      </c>
      <c r="H98" s="4">
        <v>1.76</v>
      </c>
      <c r="I98" s="4">
        <v>1.88</v>
      </c>
      <c r="J98" s="12" t="s">
        <v>15</v>
      </c>
      <c r="L98" s="4" t="s">
        <v>19</v>
      </c>
      <c r="M98" s="4">
        <v>13</v>
      </c>
      <c r="N98" s="4" t="s">
        <v>105</v>
      </c>
    </row>
    <row r="99" spans="1:14" x14ac:dyDescent="0.25">
      <c r="A99" s="61">
        <v>44924</v>
      </c>
      <c r="B99" s="4" t="s">
        <v>1451</v>
      </c>
      <c r="C99" s="4">
        <v>1.83</v>
      </c>
      <c r="D99" s="4">
        <v>3.79</v>
      </c>
      <c r="E99" s="4">
        <v>4.4400000000000004</v>
      </c>
      <c r="F99" s="4">
        <v>3.75</v>
      </c>
      <c r="G99" s="4">
        <v>1.9</v>
      </c>
      <c r="H99" s="4">
        <v>1.97</v>
      </c>
      <c r="I99" s="4">
        <v>1.67</v>
      </c>
      <c r="J99" s="12" t="s">
        <v>15</v>
      </c>
      <c r="L99" s="4" t="s">
        <v>313</v>
      </c>
      <c r="M99" s="4">
        <v>37</v>
      </c>
      <c r="N99" s="4" t="s">
        <v>76</v>
      </c>
    </row>
    <row r="100" spans="1:14" x14ac:dyDescent="0.25">
      <c r="A100" s="61">
        <v>44924</v>
      </c>
      <c r="B100" s="4" t="s">
        <v>1452</v>
      </c>
      <c r="C100" s="4">
        <v>4.42</v>
      </c>
      <c r="D100" s="4">
        <v>3.31</v>
      </c>
      <c r="E100" s="4">
        <v>1.97</v>
      </c>
      <c r="F100" s="4">
        <v>2.77</v>
      </c>
      <c r="G100" s="4">
        <v>2.39</v>
      </c>
      <c r="H100" s="4">
        <v>1.61</v>
      </c>
      <c r="I100" s="4">
        <v>2.1</v>
      </c>
      <c r="J100" s="12" t="s">
        <v>15</v>
      </c>
      <c r="L100" s="4" t="s">
        <v>312</v>
      </c>
      <c r="M100" s="4">
        <v>20</v>
      </c>
      <c r="N100" s="4" t="s">
        <v>66</v>
      </c>
    </row>
    <row r="101" spans="1:14" x14ac:dyDescent="0.25">
      <c r="A101" s="61">
        <v>44924</v>
      </c>
      <c r="B101" s="4" t="s">
        <v>1453</v>
      </c>
      <c r="C101" s="4">
        <v>3.25</v>
      </c>
      <c r="D101" s="4">
        <v>3.51</v>
      </c>
      <c r="E101" s="4">
        <v>2.33</v>
      </c>
      <c r="F101" s="4">
        <v>3.95</v>
      </c>
      <c r="G101" s="4">
        <v>1.81</v>
      </c>
      <c r="H101" s="4">
        <v>2.1</v>
      </c>
      <c r="I101" s="4">
        <v>1.6</v>
      </c>
      <c r="J101" s="12" t="s">
        <v>15</v>
      </c>
      <c r="L101" s="4" t="s">
        <v>313</v>
      </c>
      <c r="M101" s="4">
        <v>42</v>
      </c>
      <c r="N101" s="4" t="s">
        <v>52</v>
      </c>
    </row>
    <row r="102" spans="1:14" x14ac:dyDescent="0.25">
      <c r="A102" s="61">
        <v>44924</v>
      </c>
      <c r="B102" s="4" t="s">
        <v>1454</v>
      </c>
      <c r="C102" s="4">
        <v>1.88</v>
      </c>
      <c r="D102" s="4">
        <v>3.52</v>
      </c>
      <c r="E102" s="4">
        <v>4.7</v>
      </c>
      <c r="F102" s="4">
        <v>3.06</v>
      </c>
      <c r="G102" s="4">
        <v>2.2799999999999998</v>
      </c>
      <c r="H102" s="4">
        <v>1.69</v>
      </c>
      <c r="I102" s="4">
        <v>1.99</v>
      </c>
      <c r="J102" s="12" t="s">
        <v>15</v>
      </c>
      <c r="L102" s="4" t="s">
        <v>22</v>
      </c>
      <c r="M102" s="4">
        <v>34</v>
      </c>
      <c r="N102" s="4" t="s">
        <v>60</v>
      </c>
    </row>
    <row r="103" spans="1:14" x14ac:dyDescent="0.25">
      <c r="A103" s="61">
        <v>44925</v>
      </c>
      <c r="B103" s="4" t="s">
        <v>1455</v>
      </c>
      <c r="C103" s="4">
        <v>2.09</v>
      </c>
      <c r="D103" s="4">
        <v>3.27</v>
      </c>
      <c r="E103" s="4">
        <v>4.09</v>
      </c>
      <c r="F103" s="4">
        <v>2.7</v>
      </c>
      <c r="G103" s="4">
        <v>2.5299999999999998</v>
      </c>
      <c r="H103" s="4">
        <v>1.58</v>
      </c>
      <c r="I103" s="4">
        <v>2.21</v>
      </c>
      <c r="J103" s="12" t="s">
        <v>15</v>
      </c>
      <c r="L103" s="4" t="s">
        <v>28</v>
      </c>
      <c r="M103" s="4">
        <v>17</v>
      </c>
      <c r="N103" s="4" t="s">
        <v>60</v>
      </c>
    </row>
    <row r="104" spans="1:14" x14ac:dyDescent="0.25">
      <c r="A104" s="61">
        <v>44925</v>
      </c>
      <c r="B104" s="4" t="s">
        <v>1456</v>
      </c>
      <c r="C104" s="4">
        <v>2.92</v>
      </c>
      <c r="D104" s="4">
        <v>2.67</v>
      </c>
      <c r="E104" s="4">
        <v>3.27</v>
      </c>
      <c r="F104" s="4">
        <v>2.0499999999999998</v>
      </c>
      <c r="G104" s="4">
        <v>3.67</v>
      </c>
      <c r="H104" s="4">
        <v>1.31</v>
      </c>
      <c r="I104" s="4">
        <v>3.2</v>
      </c>
      <c r="J104" s="12" t="s">
        <v>15</v>
      </c>
      <c r="L104" s="4" t="s">
        <v>22</v>
      </c>
      <c r="M104" s="4">
        <v>31</v>
      </c>
      <c r="N104" s="4" t="s">
        <v>54</v>
      </c>
    </row>
    <row r="105" spans="1:14" x14ac:dyDescent="0.25">
      <c r="A105" s="61">
        <v>44925</v>
      </c>
      <c r="B105" s="4" t="s">
        <v>1457</v>
      </c>
      <c r="C105" s="4">
        <v>3.48</v>
      </c>
      <c r="D105" s="4">
        <v>3.21</v>
      </c>
      <c r="E105" s="4">
        <v>2.2999999999999998</v>
      </c>
      <c r="F105" s="4">
        <v>2.81</v>
      </c>
      <c r="G105" s="4">
        <v>2.4</v>
      </c>
      <c r="H105" s="4">
        <v>1.61</v>
      </c>
      <c r="I105" s="4">
        <v>1.79</v>
      </c>
      <c r="J105" s="12" t="s">
        <v>15</v>
      </c>
      <c r="L105" s="4" t="s">
        <v>21</v>
      </c>
      <c r="M105" s="4">
        <v>60</v>
      </c>
      <c r="N105" s="4" t="s">
        <v>66</v>
      </c>
    </row>
    <row r="106" spans="1:14" x14ac:dyDescent="0.25">
      <c r="A106" s="61">
        <v>44925</v>
      </c>
      <c r="B106" s="4" t="s">
        <v>1458</v>
      </c>
      <c r="C106" s="4">
        <v>2.56</v>
      </c>
      <c r="D106" s="4">
        <v>2.96</v>
      </c>
      <c r="E106" s="4">
        <v>3.28</v>
      </c>
      <c r="F106" s="4">
        <v>2.8</v>
      </c>
      <c r="G106" s="4">
        <v>2.4</v>
      </c>
      <c r="H106" s="4">
        <v>1.61</v>
      </c>
      <c r="I106" s="4">
        <v>2.1</v>
      </c>
      <c r="J106" s="12" t="s">
        <v>15</v>
      </c>
      <c r="L106" s="4" t="s">
        <v>25</v>
      </c>
      <c r="M106" s="4">
        <v>29</v>
      </c>
      <c r="N106" s="4" t="s">
        <v>98</v>
      </c>
    </row>
    <row r="107" spans="1:14" x14ac:dyDescent="0.25">
      <c r="A107" s="61">
        <v>44925</v>
      </c>
      <c r="B107" s="4" t="s">
        <v>1459</v>
      </c>
      <c r="C107" s="4">
        <v>3.27</v>
      </c>
      <c r="D107" s="4">
        <v>2.77</v>
      </c>
      <c r="E107" s="4">
        <v>2.73</v>
      </c>
      <c r="F107" s="4">
        <v>2.57</v>
      </c>
      <c r="G107" s="4">
        <v>2.71</v>
      </c>
      <c r="H107" s="4">
        <v>1.5</v>
      </c>
      <c r="I107" s="4">
        <v>2.35</v>
      </c>
      <c r="J107" s="12" t="s">
        <v>15</v>
      </c>
      <c r="L107" s="4" t="s">
        <v>25</v>
      </c>
      <c r="M107" s="4">
        <v>35</v>
      </c>
      <c r="N107" s="4" t="s">
        <v>114</v>
      </c>
    </row>
    <row r="108" spans="1:14" x14ac:dyDescent="0.25">
      <c r="A108" s="61">
        <v>44925</v>
      </c>
      <c r="B108" s="4" t="s">
        <v>1460</v>
      </c>
      <c r="C108" s="4">
        <v>2.4700000000000002</v>
      </c>
      <c r="D108" s="4">
        <v>3.15</v>
      </c>
      <c r="E108" s="4">
        <v>3.23</v>
      </c>
      <c r="F108" s="4">
        <v>3.03</v>
      </c>
      <c r="G108" s="4">
        <v>2.23</v>
      </c>
      <c r="H108" s="4">
        <v>1.69</v>
      </c>
      <c r="I108" s="4">
        <v>1.96</v>
      </c>
      <c r="J108" s="12" t="s">
        <v>15</v>
      </c>
      <c r="L108" s="4" t="s">
        <v>21</v>
      </c>
      <c r="M108" s="4">
        <v>73</v>
      </c>
      <c r="N108" s="4" t="s">
        <v>98</v>
      </c>
    </row>
    <row r="109" spans="1:14" x14ac:dyDescent="0.25">
      <c r="A109" s="61">
        <v>44926</v>
      </c>
      <c r="B109" s="4" t="s">
        <v>1461</v>
      </c>
      <c r="C109" s="4">
        <v>1.25</v>
      </c>
      <c r="D109" s="4">
        <v>6.28</v>
      </c>
      <c r="E109" s="4">
        <v>10.28</v>
      </c>
      <c r="F109" s="4">
        <v>6.47</v>
      </c>
      <c r="G109" s="4">
        <v>1.38</v>
      </c>
      <c r="H109" s="4">
        <v>2.99</v>
      </c>
      <c r="I109" s="4">
        <v>1.45</v>
      </c>
      <c r="J109" s="12" t="s">
        <v>15</v>
      </c>
      <c r="L109" s="4" t="s">
        <v>312</v>
      </c>
      <c r="M109" s="4">
        <v>24</v>
      </c>
      <c r="N109" s="37" t="s">
        <v>1462</v>
      </c>
    </row>
    <row r="110" spans="1:14" x14ac:dyDescent="0.25">
      <c r="A110" s="61">
        <v>44926</v>
      </c>
      <c r="B110" s="4" t="s">
        <v>1463</v>
      </c>
      <c r="C110" s="4">
        <v>2.0499999999999998</v>
      </c>
      <c r="D110" s="4">
        <v>3.51</v>
      </c>
      <c r="E110" s="4">
        <v>4</v>
      </c>
      <c r="F110" s="4">
        <v>3.74</v>
      </c>
      <c r="G110" s="4">
        <v>1.95</v>
      </c>
      <c r="H110" s="4">
        <v>1.95</v>
      </c>
      <c r="I110" s="4">
        <v>1.7</v>
      </c>
      <c r="J110" s="12" t="s">
        <v>15</v>
      </c>
      <c r="L110" s="4" t="s">
        <v>25</v>
      </c>
      <c r="M110" s="4">
        <v>57</v>
      </c>
      <c r="N110" s="4" t="s">
        <v>85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19" sqref="A2:I19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44897</v>
      </c>
      <c r="B2" s="4" t="s">
        <v>1351</v>
      </c>
      <c r="C2" s="83">
        <v>1.5</v>
      </c>
      <c r="D2" s="83"/>
      <c r="E2" s="83" t="s">
        <v>1467</v>
      </c>
      <c r="F2" s="84"/>
      <c r="G2" s="84"/>
      <c r="H2" s="12" t="s">
        <v>21</v>
      </c>
      <c r="I2" s="4" t="s">
        <v>76</v>
      </c>
    </row>
    <row r="3" spans="1:9" ht="15.75" x14ac:dyDescent="0.25">
      <c r="A3" s="61">
        <v>44898</v>
      </c>
      <c r="B3" s="4" t="s">
        <v>1361</v>
      </c>
      <c r="C3" s="12">
        <v>1.88</v>
      </c>
      <c r="D3" s="83"/>
      <c r="E3" s="86" t="s">
        <v>33</v>
      </c>
      <c r="F3" s="84">
        <v>0</v>
      </c>
      <c r="G3" s="84">
        <f>F3-D$33</f>
        <v>-1000</v>
      </c>
      <c r="H3" s="4" t="s">
        <v>22</v>
      </c>
      <c r="I3" s="4" t="s">
        <v>58</v>
      </c>
    </row>
    <row r="4" spans="1:9" ht="15.75" x14ac:dyDescent="0.25">
      <c r="A4" s="61">
        <v>44899</v>
      </c>
      <c r="B4" s="4" t="s">
        <v>1379</v>
      </c>
      <c r="C4" s="38">
        <v>1.5</v>
      </c>
      <c r="D4" s="83"/>
      <c r="E4" s="12" t="s">
        <v>1467</v>
      </c>
      <c r="F4" s="84">
        <v>0</v>
      </c>
      <c r="G4" s="84">
        <v>0</v>
      </c>
      <c r="H4" s="4" t="s">
        <v>22</v>
      </c>
      <c r="I4" s="4" t="s">
        <v>66</v>
      </c>
    </row>
    <row r="5" spans="1:9" ht="15.75" x14ac:dyDescent="0.25">
      <c r="A5" s="61">
        <v>44900</v>
      </c>
      <c r="B5" s="4" t="s">
        <v>1380</v>
      </c>
      <c r="C5" s="12">
        <v>1.96</v>
      </c>
      <c r="D5" s="83"/>
      <c r="E5" s="86" t="s">
        <v>33</v>
      </c>
      <c r="F5" s="84">
        <v>0</v>
      </c>
      <c r="G5" s="84">
        <f>F5-D$33</f>
        <v>-1000</v>
      </c>
      <c r="H5" s="4" t="s">
        <v>20</v>
      </c>
      <c r="I5" s="4" t="s">
        <v>102</v>
      </c>
    </row>
    <row r="6" spans="1:9" ht="15.75" x14ac:dyDescent="0.25">
      <c r="A6" s="61">
        <v>44905</v>
      </c>
      <c r="B6" s="4" t="s">
        <v>1384</v>
      </c>
      <c r="C6" s="12">
        <v>1.5</v>
      </c>
      <c r="D6" s="83"/>
      <c r="E6" s="12" t="s">
        <v>1467</v>
      </c>
      <c r="F6" s="84">
        <v>0</v>
      </c>
      <c r="G6" s="84">
        <v>0</v>
      </c>
      <c r="H6" s="38" t="s">
        <v>21</v>
      </c>
      <c r="I6" s="4" t="s">
        <v>66</v>
      </c>
    </row>
    <row r="7" spans="1:9" ht="15.75" x14ac:dyDescent="0.25">
      <c r="A7" s="61">
        <v>44905</v>
      </c>
      <c r="B7" s="4" t="s">
        <v>1389</v>
      </c>
      <c r="C7" s="12">
        <v>1.95</v>
      </c>
      <c r="D7" s="83"/>
      <c r="E7" s="86" t="s">
        <v>33</v>
      </c>
      <c r="F7" s="84">
        <v>0</v>
      </c>
      <c r="G7" s="84">
        <f>F7-D$33</f>
        <v>-1000</v>
      </c>
      <c r="H7" s="38" t="s">
        <v>29</v>
      </c>
      <c r="I7" s="4" t="s">
        <v>105</v>
      </c>
    </row>
    <row r="8" spans="1:9" ht="15.75" x14ac:dyDescent="0.25">
      <c r="A8" s="61">
        <v>44912</v>
      </c>
      <c r="B8" s="4" t="s">
        <v>1406</v>
      </c>
      <c r="C8" s="12">
        <v>1.5</v>
      </c>
      <c r="D8" s="83"/>
      <c r="E8" s="12" t="s">
        <v>1467</v>
      </c>
      <c r="F8" s="84">
        <v>0</v>
      </c>
      <c r="G8" s="84">
        <v>0</v>
      </c>
      <c r="H8" s="4" t="s">
        <v>22</v>
      </c>
      <c r="I8" s="4" t="s">
        <v>66</v>
      </c>
    </row>
    <row r="9" spans="1:9" ht="15.75" x14ac:dyDescent="0.25">
      <c r="A9" s="61">
        <v>44912</v>
      </c>
      <c r="B9" s="4" t="s">
        <v>1412</v>
      </c>
      <c r="C9" s="12">
        <v>1.5</v>
      </c>
      <c r="D9" s="83"/>
      <c r="E9" s="12" t="s">
        <v>1467</v>
      </c>
      <c r="F9" s="84">
        <f>C9*D$33</f>
        <v>1500</v>
      </c>
      <c r="G9" s="84">
        <f t="shared" ref="G9:G17" si="0">F9-D$33</f>
        <v>500</v>
      </c>
      <c r="H9" s="38" t="s">
        <v>24</v>
      </c>
      <c r="I9" s="4" t="s">
        <v>60</v>
      </c>
    </row>
    <row r="10" spans="1:9" ht="15.75" x14ac:dyDescent="0.25">
      <c r="A10" s="61">
        <v>44921</v>
      </c>
      <c r="B10" s="4" t="s">
        <v>1433</v>
      </c>
      <c r="C10" s="12">
        <v>1.5</v>
      </c>
      <c r="D10" s="83"/>
      <c r="E10" s="12" t="s">
        <v>1467</v>
      </c>
      <c r="F10" s="84">
        <f>C10*D$33</f>
        <v>1500</v>
      </c>
      <c r="G10" s="84">
        <f t="shared" si="0"/>
        <v>500</v>
      </c>
      <c r="H10" s="4" t="s">
        <v>24</v>
      </c>
      <c r="I10" s="4" t="s">
        <v>66</v>
      </c>
    </row>
    <row r="11" spans="1:9" ht="15.75" x14ac:dyDescent="0.25">
      <c r="A11" s="61">
        <v>44921</v>
      </c>
      <c r="B11" s="4" t="s">
        <v>1439</v>
      </c>
      <c r="C11" s="12">
        <v>1.5</v>
      </c>
      <c r="D11" s="83"/>
      <c r="E11" s="12" t="s">
        <v>1467</v>
      </c>
      <c r="F11" s="84">
        <f>C11*D$33</f>
        <v>1500</v>
      </c>
      <c r="G11" s="84">
        <f t="shared" si="0"/>
        <v>500</v>
      </c>
      <c r="H11" s="4" t="s">
        <v>313</v>
      </c>
      <c r="I11" s="4" t="s">
        <v>60</v>
      </c>
    </row>
    <row r="12" spans="1:9" ht="15.75" x14ac:dyDescent="0.25">
      <c r="A12" s="61">
        <v>44922</v>
      </c>
      <c r="B12" s="4" t="s">
        <v>1443</v>
      </c>
      <c r="C12" s="12">
        <v>1.5</v>
      </c>
      <c r="D12" s="83"/>
      <c r="E12" s="12" t="s">
        <v>1467</v>
      </c>
      <c r="F12" s="84">
        <v>0</v>
      </c>
      <c r="G12" s="84">
        <f t="shared" si="0"/>
        <v>-1000</v>
      </c>
      <c r="H12" s="4" t="s">
        <v>29</v>
      </c>
      <c r="I12" s="4" t="s">
        <v>66</v>
      </c>
    </row>
    <row r="13" spans="1:9" ht="15.75" x14ac:dyDescent="0.25">
      <c r="A13" s="61">
        <v>44923</v>
      </c>
      <c r="B13" s="4" t="s">
        <v>1444</v>
      </c>
      <c r="C13" s="12">
        <v>1.8</v>
      </c>
      <c r="D13" s="83"/>
      <c r="E13" s="12" t="s">
        <v>33</v>
      </c>
      <c r="F13" s="84">
        <f>C13*D$33</f>
        <v>1800</v>
      </c>
      <c r="G13" s="84">
        <f t="shared" si="0"/>
        <v>800</v>
      </c>
      <c r="H13" s="4" t="s">
        <v>762</v>
      </c>
      <c r="I13" s="4" t="s">
        <v>52</v>
      </c>
    </row>
    <row r="14" spans="1:9" ht="15.75" x14ac:dyDescent="0.25">
      <c r="A14" s="61">
        <v>44924</v>
      </c>
      <c r="B14" s="4" t="s">
        <v>1445</v>
      </c>
      <c r="C14" s="12">
        <v>1.5</v>
      </c>
      <c r="D14" s="83"/>
      <c r="E14" s="12" t="s">
        <v>1467</v>
      </c>
      <c r="F14" s="84">
        <f>C14*D$33</f>
        <v>1500</v>
      </c>
      <c r="G14" s="84">
        <f t="shared" si="0"/>
        <v>500</v>
      </c>
      <c r="H14" s="4" t="s">
        <v>25</v>
      </c>
      <c r="I14" s="4" t="s">
        <v>66</v>
      </c>
    </row>
    <row r="15" spans="1:9" ht="15.75" x14ac:dyDescent="0.25">
      <c r="A15" s="61">
        <v>44924</v>
      </c>
      <c r="B15" s="4" t="s">
        <v>1446</v>
      </c>
      <c r="C15" s="12">
        <v>1.86</v>
      </c>
      <c r="D15" s="83"/>
      <c r="E15" s="86" t="s">
        <v>33</v>
      </c>
      <c r="F15" s="84">
        <v>0</v>
      </c>
      <c r="G15" s="84">
        <f t="shared" si="0"/>
        <v>-1000</v>
      </c>
      <c r="H15" s="4" t="s">
        <v>20</v>
      </c>
      <c r="I15" s="4" t="s">
        <v>58</v>
      </c>
    </row>
    <row r="16" spans="1:9" ht="15.75" x14ac:dyDescent="0.25">
      <c r="A16" s="61">
        <v>44924</v>
      </c>
      <c r="B16" s="4" t="s">
        <v>1451</v>
      </c>
      <c r="C16" s="12">
        <v>1.5</v>
      </c>
      <c r="D16" s="83"/>
      <c r="E16" s="12" t="s">
        <v>1467</v>
      </c>
      <c r="F16" s="84">
        <f>C16*D$33</f>
        <v>1500</v>
      </c>
      <c r="G16" s="84">
        <f t="shared" si="0"/>
        <v>500</v>
      </c>
      <c r="H16" s="4" t="s">
        <v>313</v>
      </c>
      <c r="I16" s="4" t="s">
        <v>76</v>
      </c>
    </row>
    <row r="17" spans="1:10" ht="15.75" x14ac:dyDescent="0.25">
      <c r="A17" s="61">
        <v>44924</v>
      </c>
      <c r="B17" s="4" t="s">
        <v>1453</v>
      </c>
      <c r="C17" s="12">
        <v>1.81</v>
      </c>
      <c r="D17" s="83"/>
      <c r="E17" s="24" t="s">
        <v>33</v>
      </c>
      <c r="F17" s="84">
        <f>C17*D$33</f>
        <v>1810</v>
      </c>
      <c r="G17" s="84">
        <f t="shared" si="0"/>
        <v>810</v>
      </c>
      <c r="H17" s="4" t="s">
        <v>313</v>
      </c>
      <c r="I17" s="4" t="s">
        <v>52</v>
      </c>
    </row>
    <row r="18" spans="1:10" ht="15.75" x14ac:dyDescent="0.25">
      <c r="A18" s="61">
        <v>44925</v>
      </c>
      <c r="B18" s="4" t="s">
        <v>1456</v>
      </c>
      <c r="C18" s="12"/>
      <c r="D18" s="83"/>
      <c r="E18" s="87" t="s">
        <v>34</v>
      </c>
      <c r="F18" s="84">
        <f>C18*D$33</f>
        <v>0</v>
      </c>
      <c r="G18" s="84"/>
      <c r="H18" s="4" t="s">
        <v>22</v>
      </c>
      <c r="I18" s="4" t="s">
        <v>54</v>
      </c>
    </row>
    <row r="19" spans="1:10" ht="15.75" x14ac:dyDescent="0.25">
      <c r="A19" s="61">
        <v>44926</v>
      </c>
      <c r="B19" s="4" t="s">
        <v>1463</v>
      </c>
      <c r="C19" s="12">
        <v>1.5</v>
      </c>
      <c r="D19" s="83"/>
      <c r="E19" s="12" t="s">
        <v>1467</v>
      </c>
      <c r="F19" s="84">
        <f>C19*D$33</f>
        <v>1500</v>
      </c>
      <c r="G19" s="84">
        <f>F19-D$33</f>
        <v>500</v>
      </c>
      <c r="H19" s="4" t="s">
        <v>25</v>
      </c>
      <c r="I19" s="4" t="s">
        <v>85</v>
      </c>
    </row>
    <row r="20" spans="1:10" ht="15.75" x14ac:dyDescent="0.25">
      <c r="A20" s="61">
        <v>44926</v>
      </c>
      <c r="B20" s="4" t="s">
        <v>1461</v>
      </c>
      <c r="C20" s="12">
        <v>1.38</v>
      </c>
      <c r="D20" s="83"/>
      <c r="E20" s="24" t="s">
        <v>33</v>
      </c>
      <c r="F20" s="84"/>
      <c r="G20" s="84"/>
      <c r="H20" s="4" t="s">
        <v>312</v>
      </c>
      <c r="I20" s="37" t="s">
        <v>1462</v>
      </c>
      <c r="J20" t="s">
        <v>1466</v>
      </c>
    </row>
    <row r="21" spans="1:10" ht="15.75" x14ac:dyDescent="0.25">
      <c r="A21" s="61"/>
      <c r="B21" s="4"/>
      <c r="C21" s="12"/>
      <c r="D21" s="83"/>
      <c r="E21" s="12"/>
      <c r="F21" s="84"/>
      <c r="G21" s="84"/>
      <c r="H21" s="4"/>
      <c r="I21" s="4"/>
    </row>
    <row r="22" spans="1:10" x14ac:dyDescent="0.25">
      <c r="B22" s="4" t="s">
        <v>35</v>
      </c>
      <c r="C22" s="4"/>
      <c r="D22" s="26">
        <f>COUNT(C2:C21)</f>
        <v>18</v>
      </c>
      <c r="E22" s="33"/>
      <c r="F22" s="34"/>
      <c r="G22" s="34"/>
      <c r="H22" s="33"/>
    </row>
    <row r="23" spans="1:10" x14ac:dyDescent="0.25">
      <c r="B23" s="4" t="s">
        <v>36</v>
      </c>
      <c r="C23" s="4"/>
      <c r="D23" s="11">
        <v>4</v>
      </c>
      <c r="E23" s="33"/>
      <c r="F23" s="34"/>
      <c r="G23" s="34"/>
      <c r="H23" s="33"/>
    </row>
    <row r="24" spans="1:10" x14ac:dyDescent="0.25">
      <c r="B24" s="4" t="s">
        <v>37</v>
      </c>
      <c r="C24" s="4"/>
      <c r="D24" s="13">
        <f>D22-D23</f>
        <v>14</v>
      </c>
      <c r="E24" s="33"/>
      <c r="F24" s="34"/>
      <c r="G24" s="34"/>
      <c r="H24" s="33"/>
    </row>
    <row r="25" spans="1:10" x14ac:dyDescent="0.25">
      <c r="B25" s="4" t="s">
        <v>38</v>
      </c>
      <c r="C25" s="4"/>
      <c r="D25" s="4">
        <f>D24/D22*100</f>
        <v>77.777777777777786</v>
      </c>
      <c r="E25" s="33"/>
      <c r="F25" s="34"/>
      <c r="G25" s="34"/>
      <c r="H25" s="33"/>
    </row>
    <row r="26" spans="1:10" x14ac:dyDescent="0.25">
      <c r="B26" s="4" t="s">
        <v>39</v>
      </c>
      <c r="C26" s="4"/>
      <c r="D26" s="4">
        <f>1/D27*100</f>
        <v>61.77076183939603</v>
      </c>
      <c r="E26" s="33"/>
      <c r="F26" s="34"/>
      <c r="G26" s="34"/>
      <c r="H26" s="33"/>
    </row>
    <row r="27" spans="1:10" x14ac:dyDescent="0.25">
      <c r="B27" s="4" t="s">
        <v>40</v>
      </c>
      <c r="C27" s="4"/>
      <c r="D27" s="4">
        <f>SUM(C2:C21)/D22</f>
        <v>1.6188888888888888</v>
      </c>
      <c r="E27" s="33"/>
      <c r="F27" s="34"/>
      <c r="G27" s="34"/>
      <c r="H27" s="33"/>
    </row>
    <row r="28" spans="1:10" x14ac:dyDescent="0.25">
      <c r="B28" s="4" t="s">
        <v>41</v>
      </c>
      <c r="C28" s="4"/>
      <c r="D28" s="13">
        <f>D25-D26</f>
        <v>16.007015938381755</v>
      </c>
      <c r="E28" s="33"/>
      <c r="F28" s="34"/>
      <c r="G28" s="34"/>
      <c r="H28" s="33"/>
    </row>
    <row r="29" spans="1:10" x14ac:dyDescent="0.25">
      <c r="B29" s="4" t="s">
        <v>42</v>
      </c>
      <c r="C29" s="4"/>
      <c r="D29" s="13">
        <f>D28/1</f>
        <v>16.007015938381755</v>
      </c>
      <c r="E29" s="33"/>
      <c r="F29" s="34"/>
      <c r="G29" s="34"/>
      <c r="H29" s="33"/>
    </row>
    <row r="30" spans="1:10" ht="18.75" x14ac:dyDescent="0.3">
      <c r="B30" s="14" t="s">
        <v>43</v>
      </c>
      <c r="C30" s="4"/>
      <c r="D30" s="15">
        <v>25000</v>
      </c>
      <c r="E30" s="33"/>
      <c r="F30" s="34"/>
    </row>
    <row r="31" spans="1:10" ht="18.75" x14ac:dyDescent="0.3">
      <c r="B31" s="4" t="s">
        <v>44</v>
      </c>
      <c r="C31" s="4"/>
      <c r="D31" s="16">
        <v>25000</v>
      </c>
      <c r="E31" s="33"/>
      <c r="F31" s="34"/>
    </row>
    <row r="32" spans="1:10" x14ac:dyDescent="0.25">
      <c r="B32" s="4" t="s">
        <v>45</v>
      </c>
      <c r="C32" s="4"/>
      <c r="D32" s="10">
        <f>D31/100</f>
        <v>250</v>
      </c>
      <c r="E32" s="33"/>
      <c r="F32" s="34"/>
    </row>
    <row r="33" spans="2:6" x14ac:dyDescent="0.25">
      <c r="B33" s="17" t="s">
        <v>948</v>
      </c>
      <c r="C33" s="4"/>
      <c r="D33" s="18">
        <f>D32*4</f>
        <v>1000</v>
      </c>
      <c r="E33" s="33"/>
      <c r="F33" s="34"/>
    </row>
    <row r="34" spans="2:6" x14ac:dyDescent="0.25">
      <c r="B34" s="4" t="s">
        <v>46</v>
      </c>
      <c r="C34" s="4"/>
      <c r="D34" s="25">
        <f>SUM(G2:G21)</f>
        <v>-390</v>
      </c>
      <c r="E34" s="33"/>
      <c r="F34" s="34"/>
    </row>
    <row r="35" spans="2:6" x14ac:dyDescent="0.25">
      <c r="B35" s="19" t="s">
        <v>47</v>
      </c>
      <c r="C35" s="4"/>
      <c r="D35" s="38">
        <f>D34/D30*100</f>
        <v>-1.5599999999999998</v>
      </c>
      <c r="E35" s="33"/>
      <c r="F35" s="34"/>
    </row>
    <row r="36" spans="2:6" x14ac:dyDescent="0.25">
      <c r="C36" s="33"/>
      <c r="D36" s="34"/>
      <c r="E36" s="33"/>
      <c r="F36" s="34"/>
    </row>
    <row r="37" spans="2:6" x14ac:dyDescent="0.25">
      <c r="C37" s="33"/>
      <c r="D37" s="34"/>
      <c r="E37" s="33"/>
      <c r="F37" s="34"/>
    </row>
  </sheetData>
  <conditionalFormatting sqref="G2:G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opLeftCell="A57" workbookViewId="0">
      <selection activeCell="G74" sqref="G74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1482</v>
      </c>
    </row>
    <row r="2" spans="1:15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  <c r="O2" s="4">
        <v>0</v>
      </c>
    </row>
    <row r="3" spans="1:15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  <c r="O3" s="4">
        <v>0</v>
      </c>
    </row>
    <row r="4" spans="1:15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  <c r="O4" s="4">
        <v>0</v>
      </c>
    </row>
    <row r="5" spans="1:15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  <c r="O5" s="4">
        <v>0</v>
      </c>
    </row>
    <row r="6" spans="1:15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  <c r="O6" s="4">
        <v>0</v>
      </c>
    </row>
    <row r="7" spans="1:15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  <c r="O7" s="4">
        <v>0</v>
      </c>
    </row>
    <row r="8" spans="1:15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  <c r="O8" s="4">
        <v>0</v>
      </c>
    </row>
    <row r="9" spans="1:15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  <c r="O9" s="4">
        <v>0</v>
      </c>
    </row>
    <row r="10" spans="1:15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  <c r="O10" s="4">
        <v>0</v>
      </c>
    </row>
    <row r="11" spans="1:15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  <c r="O11" s="4">
        <v>0</v>
      </c>
    </row>
    <row r="12" spans="1:15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  <c r="O12" s="4">
        <v>0</v>
      </c>
    </row>
    <row r="13" spans="1:15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  <c r="O13" s="4">
        <v>0</v>
      </c>
    </row>
    <row r="14" spans="1:15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  <c r="O14" s="4">
        <v>0</v>
      </c>
    </row>
    <row r="15" spans="1:15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  <c r="O15" s="4">
        <v>0</v>
      </c>
    </row>
    <row r="16" spans="1:15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  <c r="O16" s="4">
        <v>0</v>
      </c>
    </row>
    <row r="17" spans="1:15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  <c r="O17" s="4">
        <v>0</v>
      </c>
    </row>
    <row r="18" spans="1:15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  <c r="O18" s="4">
        <v>0</v>
      </c>
    </row>
    <row r="19" spans="1:15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  <c r="O19" s="4">
        <v>0</v>
      </c>
    </row>
    <row r="20" spans="1:15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  <c r="O20" s="4">
        <v>0</v>
      </c>
    </row>
    <row r="21" spans="1:15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  <c r="O21" s="4">
        <v>0</v>
      </c>
    </row>
    <row r="22" spans="1:15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  <c r="O22" s="4">
        <v>0</v>
      </c>
    </row>
    <row r="23" spans="1:15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  <c r="O23" s="4">
        <v>0</v>
      </c>
    </row>
    <row r="24" spans="1:15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  <c r="O24" s="4">
        <v>0</v>
      </c>
    </row>
    <row r="25" spans="1:15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  <c r="O25" s="4">
        <v>0</v>
      </c>
    </row>
    <row r="26" spans="1:15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  <c r="O26" s="4">
        <v>0</v>
      </c>
    </row>
    <row r="27" spans="1:15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  <c r="O27" s="4">
        <v>0</v>
      </c>
    </row>
    <row r="28" spans="1:15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  <c r="O28" s="4">
        <v>0</v>
      </c>
    </row>
    <row r="29" spans="1:15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  <c r="O29" s="4">
        <v>0</v>
      </c>
    </row>
    <row r="30" spans="1:15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  <c r="O30" s="4">
        <v>0</v>
      </c>
    </row>
    <row r="31" spans="1:15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  <c r="O31" s="4">
        <v>0</v>
      </c>
    </row>
    <row r="32" spans="1:15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  <c r="O32" s="4">
        <v>0</v>
      </c>
    </row>
    <row r="33" spans="1:15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  <c r="O33" s="4">
        <v>0</v>
      </c>
    </row>
    <row r="34" spans="1:15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  <c r="O34" s="4">
        <v>0</v>
      </c>
    </row>
    <row r="35" spans="1:15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  <c r="O35" s="4">
        <v>0</v>
      </c>
    </row>
    <row r="36" spans="1:15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  <c r="O36" s="4">
        <v>0</v>
      </c>
    </row>
    <row r="37" spans="1:15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  <c r="O37" s="4">
        <v>0</v>
      </c>
    </row>
    <row r="38" spans="1:15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  <c r="O38" s="4">
        <v>0</v>
      </c>
    </row>
    <row r="39" spans="1:15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  <c r="O39" s="4">
        <v>0</v>
      </c>
    </row>
    <row r="40" spans="1:15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  <c r="O40" s="4">
        <v>0</v>
      </c>
    </row>
    <row r="41" spans="1:15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  <c r="O41" s="4">
        <v>0</v>
      </c>
    </row>
    <row r="42" spans="1:15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  <c r="O42" s="4">
        <v>0</v>
      </c>
    </row>
    <row r="43" spans="1:15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  <c r="O43" s="4">
        <v>0</v>
      </c>
    </row>
    <row r="44" spans="1:15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  <c r="O44" s="4">
        <v>0</v>
      </c>
    </row>
    <row r="45" spans="1:15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  <c r="O45" s="4">
        <v>0</v>
      </c>
    </row>
    <row r="46" spans="1:15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  <c r="O46" s="4">
        <v>0</v>
      </c>
    </row>
    <row r="47" spans="1:15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  <c r="O47" s="4">
        <v>0</v>
      </c>
    </row>
    <row r="48" spans="1:15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  <c r="O48" s="4">
        <v>0</v>
      </c>
    </row>
    <row r="49" spans="1:15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  <c r="O49" s="4">
        <v>0</v>
      </c>
    </row>
    <row r="50" spans="1:15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  <c r="O50" s="4">
        <v>0</v>
      </c>
    </row>
    <row r="51" spans="1:15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  <c r="O51" s="4">
        <v>0</v>
      </c>
    </row>
    <row r="52" spans="1:15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  <c r="O52" s="4">
        <v>0</v>
      </c>
    </row>
    <row r="53" spans="1:15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  <c r="O53" s="4">
        <v>0</v>
      </c>
    </row>
    <row r="54" spans="1:15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  <c r="O54" s="4">
        <v>0</v>
      </c>
    </row>
    <row r="55" spans="1:15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  <c r="O55" s="4">
        <v>0</v>
      </c>
    </row>
    <row r="56" spans="1:15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  <c r="O56" s="4">
        <v>0</v>
      </c>
    </row>
    <row r="57" spans="1:15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  <c r="O57" s="4">
        <v>0</v>
      </c>
    </row>
    <row r="58" spans="1:15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  <c r="O58" s="4">
        <v>0</v>
      </c>
    </row>
    <row r="59" spans="1:15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  <c r="O59" s="4">
        <v>0</v>
      </c>
    </row>
    <row r="60" spans="1:15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  <c r="O60" s="4">
        <v>0</v>
      </c>
    </row>
    <row r="61" spans="1:15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  <c r="O61" s="4">
        <v>0</v>
      </c>
    </row>
    <row r="62" spans="1:15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  <c r="O62" s="4">
        <v>0</v>
      </c>
    </row>
    <row r="63" spans="1:15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  <c r="O63" s="4">
        <v>0</v>
      </c>
    </row>
    <row r="64" spans="1:15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  <c r="O64" s="4">
        <v>0</v>
      </c>
    </row>
    <row r="65" spans="1:15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  <c r="O65" s="4">
        <v>0</v>
      </c>
    </row>
    <row r="66" spans="1:15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  <c r="O66" s="4">
        <v>0</v>
      </c>
    </row>
    <row r="67" spans="1:15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  <c r="O67" s="4">
        <v>0</v>
      </c>
    </row>
    <row r="68" spans="1:15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  <c r="O68" s="4">
        <v>0</v>
      </c>
    </row>
    <row r="69" spans="1:15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  <c r="O69" s="4">
        <v>0</v>
      </c>
    </row>
    <row r="70" spans="1:15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  <c r="O70" s="4">
        <v>0</v>
      </c>
    </row>
    <row r="71" spans="1:15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  <c r="O71" s="4">
        <v>0</v>
      </c>
    </row>
    <row r="72" spans="1:15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  <c r="O72" s="4">
        <v>0</v>
      </c>
    </row>
    <row r="73" spans="1:15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  <c r="O73" s="4">
        <v>0</v>
      </c>
    </row>
    <row r="74" spans="1:15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  <c r="O74" s="4">
        <v>0</v>
      </c>
    </row>
    <row r="75" spans="1:15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  <c r="O75" s="4">
        <v>0</v>
      </c>
    </row>
    <row r="76" spans="1:15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  <c r="O76" s="4">
        <v>0</v>
      </c>
    </row>
    <row r="77" spans="1:15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  <c r="O77" s="4">
        <v>0</v>
      </c>
    </row>
    <row r="78" spans="1:15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  <c r="O78" s="4">
        <v>0</v>
      </c>
    </row>
    <row r="79" spans="1:15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  <c r="O79" s="4">
        <v>0</v>
      </c>
    </row>
    <row r="80" spans="1:15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  <c r="O80" s="4">
        <v>0</v>
      </c>
    </row>
    <row r="81" spans="1:15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  <c r="O81" s="4">
        <v>0</v>
      </c>
    </row>
    <row r="82" spans="1:15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  <c r="O82" s="4">
        <v>0</v>
      </c>
    </row>
    <row r="83" spans="1:15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  <c r="O83" s="4">
        <v>0</v>
      </c>
    </row>
    <row r="84" spans="1:15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  <c r="O84" s="4">
        <v>0</v>
      </c>
    </row>
    <row r="85" spans="1:15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  <c r="O85" s="4">
        <v>0</v>
      </c>
    </row>
    <row r="86" spans="1:15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  <c r="O86" s="4">
        <v>0</v>
      </c>
    </row>
    <row r="87" spans="1:15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  <c r="O87" s="4">
        <v>0</v>
      </c>
    </row>
    <row r="88" spans="1:15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  <c r="O88" s="4">
        <v>0</v>
      </c>
    </row>
    <row r="89" spans="1:15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  <c r="O89" s="4">
        <v>0</v>
      </c>
    </row>
    <row r="90" spans="1:15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  <c r="O90" s="4">
        <v>0</v>
      </c>
    </row>
    <row r="91" spans="1:15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  <c r="O91" s="4">
        <v>0</v>
      </c>
    </row>
    <row r="92" spans="1:15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  <c r="O92" s="4">
        <v>0</v>
      </c>
    </row>
    <row r="93" spans="1:15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  <c r="O93" s="4">
        <v>0</v>
      </c>
    </row>
    <row r="94" spans="1:15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  <c r="O94" s="4">
        <v>0</v>
      </c>
    </row>
    <row r="95" spans="1:15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  <c r="O95" s="4">
        <v>0</v>
      </c>
    </row>
    <row r="96" spans="1:15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  <c r="O96" s="4">
        <v>0</v>
      </c>
    </row>
    <row r="97" spans="1:15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  <c r="O97" s="4">
        <v>0</v>
      </c>
    </row>
    <row r="98" spans="1:15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  <c r="O98" s="4">
        <v>0</v>
      </c>
    </row>
    <row r="99" spans="1:15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  <c r="O99" s="4">
        <v>0</v>
      </c>
    </row>
    <row r="100" spans="1:15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  <c r="O100" s="4">
        <v>0</v>
      </c>
    </row>
    <row r="1048576" spans="1:1" x14ac:dyDescent="0.25">
      <c r="A1048576" s="6"/>
    </row>
  </sheetData>
  <conditionalFormatting sqref="K1:K15">
    <cfRule type="cellIs" dxfId="4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0" workbookViewId="0">
      <selection activeCell="E22" sqref="E22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9" t="s">
        <v>33</v>
      </c>
      <c r="F2" s="10">
        <f>C2*D$39</f>
        <v>1750</v>
      </c>
      <c r="G2" s="10">
        <f t="shared" ref="G2:G7" si="0"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9" t="s">
        <v>34</v>
      </c>
      <c r="F3" s="10">
        <f>C3*D$39</f>
        <v>2000</v>
      </c>
      <c r="G3" s="10">
        <f t="shared" si="0"/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40" t="s">
        <v>33</v>
      </c>
      <c r="F4" s="10">
        <v>0</v>
      </c>
      <c r="G4" s="10">
        <f t="shared" si="0"/>
        <v>-1000</v>
      </c>
      <c r="H4" s="33" t="s">
        <v>21</v>
      </c>
      <c r="I4" s="38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9" t="s">
        <v>33</v>
      </c>
      <c r="F5" s="10">
        <f>C5*D$39</f>
        <v>1950</v>
      </c>
      <c r="G5" s="10">
        <f t="shared" si="0"/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1">
        <v>1.88</v>
      </c>
      <c r="D6" s="4" t="s">
        <v>15</v>
      </c>
      <c r="E6" s="92" t="s">
        <v>33</v>
      </c>
      <c r="F6" s="10">
        <f>C6*D$39</f>
        <v>1880</v>
      </c>
      <c r="G6" s="10">
        <f t="shared" si="0"/>
        <v>880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9" t="s">
        <v>34</v>
      </c>
      <c r="F7" s="10">
        <f>C7*D$39</f>
        <v>2000</v>
      </c>
      <c r="G7" s="10">
        <f t="shared" si="0"/>
        <v>1000</v>
      </c>
      <c r="H7" s="33" t="s">
        <v>29</v>
      </c>
      <c r="I7" s="38" t="s">
        <v>56</v>
      </c>
    </row>
    <row r="8" spans="1:9" x14ac:dyDescent="0.25">
      <c r="A8" s="6">
        <v>44604</v>
      </c>
      <c r="B8" s="4" t="s">
        <v>75</v>
      </c>
      <c r="C8" s="9">
        <v>1.47</v>
      </c>
      <c r="D8" s="4" t="s">
        <v>15</v>
      </c>
      <c r="E8" s="35" t="s">
        <v>1483</v>
      </c>
      <c r="F8" s="10">
        <v>0</v>
      </c>
      <c r="G8" s="10">
        <v>0</v>
      </c>
      <c r="H8" s="33" t="s">
        <v>21</v>
      </c>
      <c r="I8" s="38" t="s">
        <v>76</v>
      </c>
    </row>
    <row r="9" spans="1:9" x14ac:dyDescent="0.25">
      <c r="A9" s="77">
        <v>44605</v>
      </c>
      <c r="B9" s="79" t="s">
        <v>81</v>
      </c>
      <c r="C9" s="9">
        <v>2</v>
      </c>
      <c r="D9" s="4" t="s">
        <v>15</v>
      </c>
      <c r="E9" s="40" t="s">
        <v>34</v>
      </c>
      <c r="F9" s="10">
        <v>0</v>
      </c>
      <c r="G9" s="10">
        <f>(F9-D$39)</f>
        <v>-1000</v>
      </c>
      <c r="H9" s="4" t="s">
        <v>25</v>
      </c>
      <c r="I9" s="4" t="s">
        <v>54</v>
      </c>
    </row>
    <row r="10" spans="1:9" x14ac:dyDescent="0.25">
      <c r="A10" s="77">
        <v>44605</v>
      </c>
      <c r="B10" s="79" t="s">
        <v>84</v>
      </c>
      <c r="C10" s="91">
        <v>1.81</v>
      </c>
      <c r="D10" s="4" t="s">
        <v>15</v>
      </c>
      <c r="E10" s="40" t="s">
        <v>33</v>
      </c>
      <c r="F10" s="10">
        <v>0</v>
      </c>
      <c r="G10" s="10">
        <f>(F10-D$39)</f>
        <v>-1000</v>
      </c>
      <c r="H10" s="33" t="s">
        <v>22</v>
      </c>
      <c r="I10" s="4" t="s">
        <v>85</v>
      </c>
    </row>
    <row r="11" spans="1:9" x14ac:dyDescent="0.25">
      <c r="A11" s="77">
        <v>44611</v>
      </c>
      <c r="B11" s="79" t="s">
        <v>93</v>
      </c>
      <c r="C11" s="9">
        <v>1.95</v>
      </c>
      <c r="D11" s="4" t="s">
        <v>15</v>
      </c>
      <c r="E11" s="42" t="s">
        <v>34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1.5</v>
      </c>
      <c r="D12" s="4" t="s">
        <v>15</v>
      </c>
      <c r="E12" s="39" t="s">
        <v>1467</v>
      </c>
      <c r="F12" s="10">
        <f>C12*D$39</f>
        <v>1500</v>
      </c>
      <c r="G12" s="10">
        <f>F12-D$39</f>
        <v>500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40" t="s">
        <v>33</v>
      </c>
      <c r="F13" s="10">
        <v>0</v>
      </c>
      <c r="G13" s="10">
        <f t="shared" ref="G13:G20" si="1">F13-D$39</f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1">
        <v>1.92</v>
      </c>
      <c r="D14" s="4" t="s">
        <v>15</v>
      </c>
      <c r="E14" s="39" t="s">
        <v>33</v>
      </c>
      <c r="F14" s="10">
        <f t="shared" ref="F14:F20" si="2">C14*D$39</f>
        <v>1920</v>
      </c>
      <c r="G14" s="10">
        <f t="shared" si="1"/>
        <v>920</v>
      </c>
      <c r="H14" s="33" t="s">
        <v>26</v>
      </c>
      <c r="I14" s="38" t="s">
        <v>102</v>
      </c>
    </row>
    <row r="15" spans="1:9" x14ac:dyDescent="0.25">
      <c r="A15" s="6">
        <v>44612</v>
      </c>
      <c r="B15" s="4" t="s">
        <v>118</v>
      </c>
      <c r="C15" s="9">
        <v>1.52</v>
      </c>
      <c r="D15" s="4" t="s">
        <v>15</v>
      </c>
      <c r="E15" s="39" t="s">
        <v>1467</v>
      </c>
      <c r="F15" s="10">
        <f t="shared" si="2"/>
        <v>1520</v>
      </c>
      <c r="G15" s="10">
        <f t="shared" si="1"/>
        <v>520</v>
      </c>
      <c r="H15" s="33" t="s">
        <v>312</v>
      </c>
      <c r="I15" s="38" t="s">
        <v>119</v>
      </c>
    </row>
    <row r="16" spans="1:9" x14ac:dyDescent="0.25">
      <c r="A16" s="77">
        <v>44612</v>
      </c>
      <c r="B16" s="79" t="s">
        <v>128</v>
      </c>
      <c r="C16" s="91">
        <v>1.72</v>
      </c>
      <c r="D16" s="4" t="s">
        <v>15</v>
      </c>
      <c r="E16" s="13" t="s">
        <v>33</v>
      </c>
      <c r="F16" s="10">
        <f t="shared" si="2"/>
        <v>1720</v>
      </c>
      <c r="G16" s="10">
        <f t="shared" si="1"/>
        <v>720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1">
        <v>1.95</v>
      </c>
      <c r="D17" s="4" t="s">
        <v>15</v>
      </c>
      <c r="E17" s="39" t="s">
        <v>33</v>
      </c>
      <c r="F17" s="10">
        <f t="shared" si="2"/>
        <v>1950</v>
      </c>
      <c r="G17" s="10">
        <f t="shared" si="1"/>
        <v>950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1.49</v>
      </c>
      <c r="D18" s="4" t="s">
        <v>15</v>
      </c>
      <c r="E18" s="39" t="s">
        <v>1467</v>
      </c>
      <c r="F18" s="10">
        <f t="shared" si="2"/>
        <v>1490</v>
      </c>
      <c r="G18" s="10">
        <f t="shared" si="1"/>
        <v>490</v>
      </c>
      <c r="H18" s="4" t="s">
        <v>311</v>
      </c>
      <c r="I18" s="38" t="s">
        <v>102</v>
      </c>
    </row>
    <row r="19" spans="1:9" x14ac:dyDescent="0.25">
      <c r="A19" s="6">
        <v>44618</v>
      </c>
      <c r="B19" s="4" t="s">
        <v>143</v>
      </c>
      <c r="C19" s="91">
        <v>1.82</v>
      </c>
      <c r="D19" s="4" t="s">
        <v>15</v>
      </c>
      <c r="E19" s="39" t="s">
        <v>33</v>
      </c>
      <c r="F19" s="10">
        <f t="shared" si="2"/>
        <v>1820</v>
      </c>
      <c r="G19" s="10">
        <f t="shared" si="1"/>
        <v>820</v>
      </c>
      <c r="H19" s="4" t="s">
        <v>316</v>
      </c>
      <c r="I19" s="38" t="s">
        <v>66</v>
      </c>
    </row>
    <row r="20" spans="1:9" x14ac:dyDescent="0.25">
      <c r="A20" s="6">
        <v>44618</v>
      </c>
      <c r="B20" s="4" t="s">
        <v>147</v>
      </c>
      <c r="C20" s="9">
        <v>1.53</v>
      </c>
      <c r="D20" s="4" t="s">
        <v>15</v>
      </c>
      <c r="E20" s="39" t="s">
        <v>1467</v>
      </c>
      <c r="F20" s="10">
        <f t="shared" si="2"/>
        <v>1530</v>
      </c>
      <c r="G20" s="10">
        <f t="shared" si="1"/>
        <v>530</v>
      </c>
      <c r="H20" s="4" t="s">
        <v>313</v>
      </c>
      <c r="I20" s="38" t="s">
        <v>92</v>
      </c>
    </row>
    <row r="21" spans="1:9" x14ac:dyDescent="0.25">
      <c r="A21" s="6">
        <v>44618</v>
      </c>
      <c r="B21" s="4" t="s">
        <v>148</v>
      </c>
      <c r="C21" s="9">
        <v>2</v>
      </c>
      <c r="D21" s="4" t="s">
        <v>15</v>
      </c>
      <c r="E21" s="41" t="s">
        <v>34</v>
      </c>
      <c r="F21" s="10">
        <v>0</v>
      </c>
      <c r="G21" s="10">
        <v>0</v>
      </c>
      <c r="H21" s="4" t="s">
        <v>22</v>
      </c>
      <c r="I21" s="38" t="s">
        <v>149</v>
      </c>
    </row>
    <row r="22" spans="1:9" x14ac:dyDescent="0.25">
      <c r="A22" s="6">
        <v>44618</v>
      </c>
      <c r="B22" s="4" t="s">
        <v>154</v>
      </c>
      <c r="C22" s="9">
        <v>1.51</v>
      </c>
      <c r="D22" s="4" t="s">
        <v>15</v>
      </c>
      <c r="E22" s="35" t="s">
        <v>1483</v>
      </c>
      <c r="F22" s="10">
        <v>0</v>
      </c>
      <c r="G22" s="10">
        <v>0</v>
      </c>
      <c r="H22" s="4" t="s">
        <v>23</v>
      </c>
      <c r="I22" s="38" t="s">
        <v>66</v>
      </c>
    </row>
    <row r="23" spans="1:9" x14ac:dyDescent="0.25">
      <c r="A23" s="6">
        <v>44619</v>
      </c>
      <c r="B23" s="4" t="s">
        <v>160</v>
      </c>
      <c r="C23" s="9">
        <v>1.55</v>
      </c>
      <c r="D23" s="4" t="s">
        <v>15</v>
      </c>
      <c r="E23" s="39" t="s">
        <v>1467</v>
      </c>
      <c r="F23" s="10">
        <f>C23*D$39</f>
        <v>1550</v>
      </c>
      <c r="G23" s="10">
        <f>F23-D$39</f>
        <v>550</v>
      </c>
      <c r="H23" s="4" t="s">
        <v>25</v>
      </c>
      <c r="I23" s="38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40" t="s">
        <v>33</v>
      </c>
      <c r="F24" s="10">
        <v>0</v>
      </c>
      <c r="G24" s="10">
        <f t="shared" ref="G24:G26" si="3">F24-D$39</f>
        <v>-1000</v>
      </c>
      <c r="H24" s="4" t="s">
        <v>28</v>
      </c>
      <c r="I24" s="4" t="s">
        <v>52</v>
      </c>
    </row>
    <row r="25" spans="1:9" x14ac:dyDescent="0.25">
      <c r="A25" s="77">
        <v>44619</v>
      </c>
      <c r="B25" s="79" t="s">
        <v>164</v>
      </c>
      <c r="C25" s="91">
        <v>1.85</v>
      </c>
      <c r="D25" s="4" t="s">
        <v>15</v>
      </c>
      <c r="E25" s="13" t="s">
        <v>33</v>
      </c>
      <c r="F25" s="10">
        <f t="shared" ref="F25:F26" si="4">C25*D$39</f>
        <v>1850</v>
      </c>
      <c r="G25" s="10">
        <f t="shared" si="3"/>
        <v>850</v>
      </c>
      <c r="H25" s="4" t="s">
        <v>436</v>
      </c>
      <c r="I25" s="4" t="s">
        <v>85</v>
      </c>
    </row>
    <row r="26" spans="1:9" x14ac:dyDescent="0.25">
      <c r="A26" s="77">
        <v>44619</v>
      </c>
      <c r="B26" s="79" t="s">
        <v>168</v>
      </c>
      <c r="C26" s="9">
        <v>2</v>
      </c>
      <c r="D26" s="4" t="s">
        <v>15</v>
      </c>
      <c r="E26" s="13" t="s">
        <v>1279</v>
      </c>
      <c r="F26" s="10">
        <f t="shared" si="4"/>
        <v>2000</v>
      </c>
      <c r="G26" s="10">
        <f t="shared" si="3"/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25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4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21</v>
      </c>
      <c r="E30" s="4">
        <v>2</v>
      </c>
      <c r="F30" s="45">
        <v>0</v>
      </c>
      <c r="G30" s="46">
        <f>F30 +G29</f>
        <v>25000</v>
      </c>
      <c r="H30" s="33">
        <f t="shared" ref="H30:H59" si="5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84</v>
      </c>
      <c r="E31" s="4">
        <v>3</v>
      </c>
      <c r="F31" s="45">
        <v>0</v>
      </c>
      <c r="G31" s="46">
        <f t="shared" ref="G31:G59" si="6">F31 +G30</f>
        <v>25000</v>
      </c>
      <c r="H31" s="33">
        <f t="shared" si="5"/>
        <v>0</v>
      </c>
    </row>
    <row r="32" spans="1:9" x14ac:dyDescent="0.25">
      <c r="A32" s="4"/>
      <c r="B32" s="4" t="s">
        <v>39</v>
      </c>
      <c r="C32" s="4"/>
      <c r="D32" s="4">
        <f>1/D33*100</f>
        <v>56.255625562556268</v>
      </c>
      <c r="E32" s="4">
        <v>4</v>
      </c>
      <c r="F32" s="45">
        <f>SUM(M20:M21)</f>
        <v>0</v>
      </c>
      <c r="G32" s="46">
        <f t="shared" si="6"/>
        <v>25000</v>
      </c>
      <c r="H32" s="33">
        <f t="shared" si="5"/>
        <v>0</v>
      </c>
    </row>
    <row r="33" spans="1:8" x14ac:dyDescent="0.25">
      <c r="A33" s="4"/>
      <c r="B33" s="4" t="s">
        <v>40</v>
      </c>
      <c r="C33" s="4"/>
      <c r="D33" s="4">
        <f>SUM(C2:C26)/D28</f>
        <v>1.7775999999999996</v>
      </c>
      <c r="E33" s="4">
        <v>5</v>
      </c>
      <c r="F33" s="45">
        <v>0</v>
      </c>
      <c r="G33" s="46">
        <f t="shared" si="6"/>
        <v>25000</v>
      </c>
      <c r="H33" s="33">
        <f t="shared" si="5"/>
        <v>0</v>
      </c>
    </row>
    <row r="34" spans="1:8" x14ac:dyDescent="0.25">
      <c r="A34" s="4"/>
      <c r="B34" s="4" t="s">
        <v>41</v>
      </c>
      <c r="C34" s="4"/>
      <c r="D34" s="13">
        <f>D31-D32</f>
        <v>27.744374437443732</v>
      </c>
      <c r="E34" s="4">
        <v>6</v>
      </c>
      <c r="F34" s="45">
        <f>SUM(G2:G3)</f>
        <v>1750</v>
      </c>
      <c r="G34" s="46">
        <f t="shared" si="6"/>
        <v>26750</v>
      </c>
      <c r="H34" s="33">
        <f t="shared" si="5"/>
        <v>7.0000000000000009</v>
      </c>
    </row>
    <row r="35" spans="1:8" x14ac:dyDescent="0.25">
      <c r="A35" s="4"/>
      <c r="B35" s="4" t="s">
        <v>42</v>
      </c>
      <c r="C35" s="4"/>
      <c r="D35" s="13">
        <f>D34/1</f>
        <v>27.744374437443732</v>
      </c>
      <c r="E35" s="4">
        <v>7</v>
      </c>
      <c r="F35" s="45">
        <v>0</v>
      </c>
      <c r="G35" s="46">
        <f>F35 +G34</f>
        <v>26750</v>
      </c>
      <c r="H35" s="33">
        <f t="shared" si="5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5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880</v>
      </c>
      <c r="G37" s="46">
        <f t="shared" si="6"/>
        <v>27580</v>
      </c>
      <c r="H37" s="33">
        <f t="shared" si="5"/>
        <v>3.52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6"/>
        <v>27580</v>
      </c>
      <c r="H38" s="33">
        <f t="shared" si="5"/>
        <v>0</v>
      </c>
    </row>
    <row r="39" spans="1:8" x14ac:dyDescent="0.25">
      <c r="A39" s="4"/>
      <c r="B39" s="17" t="s">
        <v>948</v>
      </c>
      <c r="C39" s="4"/>
      <c r="D39" s="18">
        <f>D38*4</f>
        <v>1000</v>
      </c>
      <c r="E39" s="4">
        <v>11</v>
      </c>
      <c r="F39" s="45">
        <v>0</v>
      </c>
      <c r="G39" s="46">
        <f t="shared" si="6"/>
        <v>27580</v>
      </c>
      <c r="H39" s="33">
        <f t="shared" si="5"/>
        <v>0</v>
      </c>
    </row>
    <row r="40" spans="1:8" x14ac:dyDescent="0.25">
      <c r="A40" s="4"/>
      <c r="B40" s="4" t="s">
        <v>46</v>
      </c>
      <c r="C40" s="4"/>
      <c r="D40" s="25">
        <f>SUM(G2:G25)</f>
        <v>6430</v>
      </c>
      <c r="E40" s="4">
        <v>12</v>
      </c>
      <c r="F40" s="47">
        <f>SUM(G7:G8)</f>
        <v>1000</v>
      </c>
      <c r="G40" s="46">
        <f t="shared" si="6"/>
        <v>28580</v>
      </c>
      <c r="H40" s="33">
        <f t="shared" si="5"/>
        <v>4</v>
      </c>
    </row>
    <row r="41" spans="1:8" x14ac:dyDescent="0.25">
      <c r="A41" s="4"/>
      <c r="B41" s="19" t="s">
        <v>47</v>
      </c>
      <c r="C41" s="4">
        <f>D40/D37</f>
        <v>0.25719999999999998</v>
      </c>
      <c r="D41" s="30">
        <f>D40/D36*100</f>
        <v>25.72</v>
      </c>
      <c r="E41" s="4">
        <v>13</v>
      </c>
      <c r="F41" s="45">
        <f>SUM(G9:G10)</f>
        <v>-2000</v>
      </c>
      <c r="G41" s="46">
        <f t="shared" si="6"/>
        <v>26580</v>
      </c>
      <c r="H41" s="33">
        <f t="shared" si="5"/>
        <v>-8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6"/>
        <v>26580</v>
      </c>
      <c r="H42" s="33">
        <f t="shared" si="5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6"/>
        <v>26580</v>
      </c>
      <c r="H43" s="33">
        <f t="shared" si="5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6"/>
        <v>26580</v>
      </c>
      <c r="H44" s="33">
        <f t="shared" si="5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6"/>
        <v>26580</v>
      </c>
      <c r="H45" s="33">
        <f t="shared" si="5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6"/>
        <v>26580</v>
      </c>
      <c r="H46" s="33">
        <f t="shared" si="5"/>
        <v>0</v>
      </c>
    </row>
    <row r="47" spans="1:8" x14ac:dyDescent="0.25">
      <c r="E47" s="4">
        <v>19</v>
      </c>
      <c r="F47" s="45">
        <f>SUM(G12:G14)</f>
        <v>420</v>
      </c>
      <c r="G47" s="46">
        <f t="shared" si="6"/>
        <v>27000</v>
      </c>
      <c r="H47" s="33">
        <f t="shared" si="5"/>
        <v>1.68</v>
      </c>
    </row>
    <row r="48" spans="1:8" x14ac:dyDescent="0.25">
      <c r="E48" s="4">
        <v>20</v>
      </c>
      <c r="F48" s="45">
        <f>SUM(G15:G15)</f>
        <v>520</v>
      </c>
      <c r="G48" s="46">
        <f t="shared" si="6"/>
        <v>27520</v>
      </c>
      <c r="H48" s="33">
        <f t="shared" si="5"/>
        <v>2.08</v>
      </c>
    </row>
    <row r="49" spans="5:8" x14ac:dyDescent="0.25">
      <c r="E49" s="4">
        <v>21</v>
      </c>
      <c r="F49" s="45">
        <v>0</v>
      </c>
      <c r="G49" s="46">
        <f t="shared" si="6"/>
        <v>27520</v>
      </c>
      <c r="H49" s="33">
        <f t="shared" si="5"/>
        <v>0</v>
      </c>
    </row>
    <row r="50" spans="5:8" x14ac:dyDescent="0.25">
      <c r="E50" s="4">
        <v>22</v>
      </c>
      <c r="F50" s="45">
        <f>SUM(G17:G17)</f>
        <v>950</v>
      </c>
      <c r="G50" s="46">
        <f t="shared" si="6"/>
        <v>28470</v>
      </c>
      <c r="H50" s="33">
        <f t="shared" si="5"/>
        <v>3.8</v>
      </c>
    </row>
    <row r="51" spans="5:8" x14ac:dyDescent="0.25">
      <c r="E51" s="4">
        <v>23</v>
      </c>
      <c r="F51" s="45">
        <f>G18</f>
        <v>490</v>
      </c>
      <c r="G51" s="46">
        <f t="shared" si="6"/>
        <v>28960</v>
      </c>
      <c r="H51" s="33">
        <f t="shared" si="5"/>
        <v>1.96</v>
      </c>
    </row>
    <row r="52" spans="5:8" x14ac:dyDescent="0.25">
      <c r="E52" s="4">
        <v>24</v>
      </c>
      <c r="F52" s="45">
        <v>0</v>
      </c>
      <c r="G52" s="46">
        <f t="shared" si="6"/>
        <v>28960</v>
      </c>
      <c r="H52" s="33">
        <f t="shared" si="5"/>
        <v>0</v>
      </c>
    </row>
    <row r="53" spans="5:8" x14ac:dyDescent="0.25">
      <c r="E53" s="4">
        <v>25</v>
      </c>
      <c r="F53" s="45">
        <v>0</v>
      </c>
      <c r="G53" s="46">
        <f t="shared" si="6"/>
        <v>28960</v>
      </c>
      <c r="H53" s="33">
        <f t="shared" si="5"/>
        <v>0</v>
      </c>
    </row>
    <row r="54" spans="5:8" x14ac:dyDescent="0.25">
      <c r="E54" s="4">
        <v>26</v>
      </c>
      <c r="F54" s="45">
        <f>SUM(G19:G22)</f>
        <v>1350</v>
      </c>
      <c r="G54" s="46">
        <f t="shared" si="6"/>
        <v>30310</v>
      </c>
      <c r="H54" s="33">
        <f t="shared" si="5"/>
        <v>5.4</v>
      </c>
    </row>
    <row r="55" spans="5:8" x14ac:dyDescent="0.25">
      <c r="E55" s="4">
        <v>27</v>
      </c>
      <c r="F55" s="45">
        <f>SUM(G23:G26)</f>
        <v>1400</v>
      </c>
      <c r="G55" s="46">
        <f t="shared" si="6"/>
        <v>31710</v>
      </c>
      <c r="H55" s="33">
        <f t="shared" si="5"/>
        <v>5.6000000000000005</v>
      </c>
    </row>
    <row r="56" spans="5:8" x14ac:dyDescent="0.25">
      <c r="E56" s="4">
        <v>28</v>
      </c>
      <c r="F56" s="45">
        <v>0</v>
      </c>
      <c r="G56" s="46">
        <f t="shared" si="6"/>
        <v>31710</v>
      </c>
      <c r="H56" s="33">
        <f t="shared" si="5"/>
        <v>0</v>
      </c>
    </row>
    <row r="57" spans="5:8" x14ac:dyDescent="0.25">
      <c r="E57" s="4">
        <v>29</v>
      </c>
      <c r="F57" s="45">
        <v>0</v>
      </c>
      <c r="G57" s="46">
        <f t="shared" si="6"/>
        <v>31710</v>
      </c>
      <c r="H57" s="33">
        <f t="shared" si="5"/>
        <v>0</v>
      </c>
    </row>
    <row r="58" spans="5:8" x14ac:dyDescent="0.25">
      <c r="E58" s="4">
        <v>30</v>
      </c>
      <c r="F58" s="45">
        <v>0</v>
      </c>
      <c r="G58" s="46">
        <f t="shared" si="6"/>
        <v>31710</v>
      </c>
      <c r="H58" s="33">
        <f t="shared" si="5"/>
        <v>0</v>
      </c>
    </row>
    <row r="59" spans="5:8" x14ac:dyDescent="0.25">
      <c r="E59" s="4">
        <v>31</v>
      </c>
      <c r="F59" s="45">
        <v>0</v>
      </c>
      <c r="G59" s="46">
        <f t="shared" si="6"/>
        <v>31710</v>
      </c>
      <c r="H59" s="33">
        <f t="shared" si="5"/>
        <v>0</v>
      </c>
    </row>
  </sheetData>
  <conditionalFormatting sqref="G12:G27 G2:G10">
    <cfRule type="cellIs" dxfId="45" priority="15" operator="lessThan">
      <formula>0</formula>
    </cfRule>
    <cfRule type="cellIs" dxfId="44" priority="16" operator="greaterThan">
      <formula>0</formula>
    </cfRule>
  </conditionalFormatting>
  <conditionalFormatting sqref="F29:F59">
    <cfRule type="cellIs" dxfId="43" priority="9" operator="greaterThan">
      <formula>0</formula>
    </cfRule>
    <cfRule type="cellIs" dxfId="42" priority="10" operator="lessThan">
      <formula>-240.63</formula>
    </cfRule>
    <cfRule type="cellIs" dxfId="41" priority="11" operator="greaterThan">
      <formula>0</formula>
    </cfRule>
  </conditionalFormatting>
  <conditionalFormatting sqref="G11">
    <cfRule type="cellIs" dxfId="40" priority="5" operator="lessThan">
      <formula>0</formula>
    </cfRule>
    <cfRule type="cellIs" dxfId="39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11"/>
  <sheetViews>
    <sheetView topLeftCell="B18" workbookViewId="0">
      <selection activeCell="N49" sqref="N49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1482</v>
      </c>
    </row>
    <row r="2" spans="1:15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  <c r="O2" s="4">
        <v>0</v>
      </c>
    </row>
    <row r="3" spans="1:15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  <c r="O3" s="4">
        <v>0</v>
      </c>
    </row>
    <row r="4" spans="1:15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  <c r="O4" s="4">
        <v>0</v>
      </c>
    </row>
    <row r="5" spans="1:15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  <c r="O5" s="4">
        <v>0</v>
      </c>
    </row>
    <row r="6" spans="1:15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  <c r="O6" s="4">
        <v>0</v>
      </c>
    </row>
    <row r="7" spans="1:15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  <c r="O7" s="4">
        <v>0</v>
      </c>
    </row>
    <row r="8" spans="1:15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  <c r="O8" s="4">
        <v>0</v>
      </c>
    </row>
    <row r="9" spans="1:15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  <c r="O9" s="4">
        <v>0</v>
      </c>
    </row>
    <row r="10" spans="1:15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  <c r="O10" s="4">
        <v>0</v>
      </c>
    </row>
    <row r="11" spans="1:15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  <c r="O11" s="4">
        <v>0</v>
      </c>
    </row>
    <row r="12" spans="1:15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  <c r="O12" s="4">
        <v>0</v>
      </c>
    </row>
    <row r="13" spans="1:15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  <c r="O13" s="4">
        <v>0</v>
      </c>
    </row>
    <row r="14" spans="1:15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  <c r="O14" s="4">
        <v>0</v>
      </c>
    </row>
    <row r="15" spans="1:15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  <c r="O15" s="4">
        <v>0</v>
      </c>
    </row>
    <row r="16" spans="1:15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  <c r="O16" s="4">
        <v>0</v>
      </c>
    </row>
    <row r="17" spans="1:15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  <c r="O17" s="4">
        <v>0</v>
      </c>
    </row>
    <row r="18" spans="1:15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  <c r="O18" s="4">
        <v>0</v>
      </c>
    </row>
    <row r="19" spans="1:15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  <c r="O19" s="4">
        <v>0</v>
      </c>
    </row>
    <row r="20" spans="1:15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  <c r="O20" s="4">
        <v>0</v>
      </c>
    </row>
    <row r="21" spans="1:15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  <c r="O21" s="4">
        <v>0</v>
      </c>
    </row>
    <row r="22" spans="1:15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  <c r="O22" s="4">
        <v>0</v>
      </c>
    </row>
    <row r="23" spans="1:15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  <c r="O23" s="4">
        <v>0</v>
      </c>
    </row>
    <row r="24" spans="1:15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  <c r="O24" s="4">
        <v>0</v>
      </c>
    </row>
    <row r="25" spans="1:15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  <c r="O25" s="4">
        <v>0</v>
      </c>
    </row>
    <row r="26" spans="1:15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  <c r="O26" s="4">
        <v>0</v>
      </c>
    </row>
    <row r="27" spans="1:15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  <c r="O27" s="4">
        <v>0</v>
      </c>
    </row>
    <row r="28" spans="1:15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  <c r="O28" s="4">
        <v>0</v>
      </c>
    </row>
    <row r="29" spans="1:15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  <c r="O29" s="4">
        <v>0</v>
      </c>
    </row>
    <row r="30" spans="1:15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  <c r="O30" s="4">
        <v>0</v>
      </c>
    </row>
    <row r="31" spans="1:15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  <c r="O31" s="4">
        <v>0</v>
      </c>
    </row>
    <row r="32" spans="1:15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  <c r="O32" s="4">
        <v>0</v>
      </c>
    </row>
    <row r="33" spans="1:15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  <c r="O33" s="4">
        <v>0</v>
      </c>
    </row>
    <row r="34" spans="1:15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  <c r="O34" s="4">
        <v>0</v>
      </c>
    </row>
    <row r="35" spans="1:15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  <c r="O35" s="4">
        <v>0</v>
      </c>
    </row>
    <row r="36" spans="1:15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  <c r="O36" s="4">
        <v>0</v>
      </c>
    </row>
    <row r="37" spans="1:15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  <c r="O37" s="4">
        <v>0</v>
      </c>
    </row>
    <row r="38" spans="1:15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  <c r="O38" s="4">
        <v>0</v>
      </c>
    </row>
    <row r="39" spans="1:15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  <c r="O39" s="4">
        <v>0</v>
      </c>
    </row>
    <row r="40" spans="1:15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  <c r="O40" s="4">
        <v>0</v>
      </c>
    </row>
    <row r="41" spans="1:15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  <c r="O41" s="4">
        <v>0</v>
      </c>
    </row>
    <row r="42" spans="1:15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  <c r="O42" s="4">
        <v>0</v>
      </c>
    </row>
    <row r="43" spans="1:15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  <c r="O43" s="4">
        <v>0</v>
      </c>
    </row>
    <row r="44" spans="1:15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  <c r="O44" s="4">
        <v>0</v>
      </c>
    </row>
    <row r="45" spans="1:15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  <c r="O45" s="4">
        <v>0</v>
      </c>
    </row>
    <row r="46" spans="1:15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  <c r="O46" s="4">
        <v>0</v>
      </c>
    </row>
    <row r="47" spans="1:15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  <c r="O47" s="4">
        <v>0</v>
      </c>
    </row>
    <row r="48" spans="1:15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  <c r="O48" s="4">
        <v>0</v>
      </c>
    </row>
    <row r="49" spans="1:15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  <c r="O49" s="4">
        <v>0</v>
      </c>
    </row>
    <row r="50" spans="1:15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  <c r="O50" s="4">
        <v>0</v>
      </c>
    </row>
    <row r="51" spans="1:15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  <c r="O51" s="4">
        <v>0</v>
      </c>
    </row>
    <row r="52" spans="1:15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  <c r="O52" s="4">
        <v>0</v>
      </c>
    </row>
    <row r="53" spans="1:15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  <c r="O53" s="4">
        <v>0</v>
      </c>
    </row>
    <row r="54" spans="1:15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  <c r="O54" s="4">
        <v>0</v>
      </c>
    </row>
    <row r="55" spans="1:15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  <c r="O55" s="4">
        <v>0</v>
      </c>
    </row>
    <row r="56" spans="1:15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  <c r="O56" s="4">
        <v>0</v>
      </c>
    </row>
    <row r="57" spans="1:15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  <c r="O57" s="4">
        <v>0</v>
      </c>
    </row>
    <row r="58" spans="1:15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  <c r="O58" s="4">
        <v>0</v>
      </c>
    </row>
    <row r="59" spans="1:15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  <c r="O59" s="4">
        <v>0</v>
      </c>
    </row>
    <row r="60" spans="1:15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  <c r="O60" s="4">
        <v>0</v>
      </c>
    </row>
    <row r="61" spans="1:15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  <c r="O61" s="4">
        <v>0</v>
      </c>
    </row>
    <row r="62" spans="1:15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  <c r="O62" s="4">
        <v>0</v>
      </c>
    </row>
    <row r="63" spans="1:15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  <c r="O63" s="4">
        <v>0</v>
      </c>
    </row>
    <row r="64" spans="1:15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  <c r="O64" s="4">
        <v>0</v>
      </c>
    </row>
    <row r="65" spans="1:15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  <c r="O65" s="4">
        <v>0</v>
      </c>
    </row>
    <row r="66" spans="1:15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  <c r="O66" s="4">
        <v>0</v>
      </c>
    </row>
    <row r="67" spans="1:15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  <c r="O67" s="4">
        <v>0</v>
      </c>
    </row>
    <row r="68" spans="1:15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  <c r="O68" s="4">
        <v>0</v>
      </c>
    </row>
    <row r="69" spans="1:15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  <c r="O69" s="4">
        <v>0</v>
      </c>
    </row>
    <row r="70" spans="1:15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  <c r="O70" s="4">
        <v>0</v>
      </c>
    </row>
    <row r="71" spans="1:15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  <c r="O71" s="4">
        <v>0</v>
      </c>
    </row>
    <row r="72" spans="1:15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  <c r="O72" s="4">
        <v>0</v>
      </c>
    </row>
    <row r="73" spans="1:15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  <c r="O73" s="4">
        <v>0</v>
      </c>
    </row>
    <row r="74" spans="1:15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  <c r="O74" s="4">
        <v>0</v>
      </c>
    </row>
    <row r="75" spans="1:15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  <c r="O75" s="4">
        <v>0</v>
      </c>
    </row>
    <row r="76" spans="1:15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  <c r="O76" s="4">
        <v>0</v>
      </c>
    </row>
    <row r="77" spans="1:15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  <c r="O77" s="4">
        <v>0</v>
      </c>
    </row>
    <row r="78" spans="1:15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  <c r="O78" s="4">
        <v>0</v>
      </c>
    </row>
    <row r="79" spans="1:15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  <c r="O79" s="4">
        <v>0</v>
      </c>
    </row>
    <row r="80" spans="1:15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  <c r="O80" s="4">
        <v>0</v>
      </c>
    </row>
    <row r="81" spans="1:15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  <c r="O81" s="4">
        <v>0</v>
      </c>
    </row>
    <row r="82" spans="1:15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  <c r="O82" s="4">
        <v>0</v>
      </c>
    </row>
    <row r="83" spans="1:15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  <c r="O83" s="4">
        <v>0</v>
      </c>
    </row>
    <row r="84" spans="1:15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  <c r="O84" s="4">
        <v>0</v>
      </c>
    </row>
    <row r="85" spans="1:15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  <c r="O85" s="4">
        <v>0</v>
      </c>
    </row>
    <row r="86" spans="1:15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  <c r="O86" s="4">
        <v>0</v>
      </c>
    </row>
    <row r="87" spans="1:15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  <c r="O87" s="4">
        <v>0</v>
      </c>
    </row>
    <row r="88" spans="1:15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  <c r="O88" s="4">
        <v>0</v>
      </c>
    </row>
    <row r="89" spans="1:15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  <c r="O89" s="4">
        <v>0</v>
      </c>
    </row>
    <row r="90" spans="1:15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  <c r="O90" s="4">
        <v>0</v>
      </c>
    </row>
    <row r="91" spans="1:15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  <c r="O91" s="4">
        <v>0</v>
      </c>
    </row>
    <row r="92" spans="1:15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  <c r="O92" s="4">
        <v>0</v>
      </c>
    </row>
    <row r="93" spans="1:15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  <c r="O93" s="4">
        <v>0</v>
      </c>
    </row>
    <row r="94" spans="1:15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  <c r="O94" s="4">
        <v>0</v>
      </c>
    </row>
    <row r="95" spans="1:15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  <c r="O95" s="4">
        <v>0</v>
      </c>
    </row>
    <row r="96" spans="1:15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  <c r="O96" s="4">
        <v>0</v>
      </c>
    </row>
    <row r="97" spans="1:15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  <c r="O97" s="4">
        <v>0</v>
      </c>
    </row>
    <row r="98" spans="1:15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  <c r="O98" s="4">
        <v>0</v>
      </c>
    </row>
    <row r="99" spans="1:15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  <c r="O99" s="4">
        <v>0</v>
      </c>
    </row>
    <row r="100" spans="1:15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  <c r="O100" s="4">
        <v>0</v>
      </c>
    </row>
    <row r="101" spans="1:15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  <c r="O101" s="4">
        <v>0</v>
      </c>
    </row>
    <row r="102" spans="1:15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  <c r="O102" s="4">
        <v>0</v>
      </c>
    </row>
    <row r="103" spans="1:15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  <c r="O103" s="4">
        <v>0</v>
      </c>
    </row>
    <row r="104" spans="1:15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  <c r="O104" s="4">
        <v>0</v>
      </c>
    </row>
    <row r="105" spans="1:15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  <c r="O105" s="4">
        <v>0</v>
      </c>
    </row>
    <row r="106" spans="1:15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  <c r="O106" s="4">
        <v>0</v>
      </c>
    </row>
    <row r="107" spans="1:15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  <c r="O107" s="4">
        <v>0</v>
      </c>
    </row>
    <row r="108" spans="1:15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  <c r="O108" s="4">
        <v>0</v>
      </c>
    </row>
    <row r="109" spans="1:15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  <c r="O109" s="4">
        <v>0</v>
      </c>
    </row>
    <row r="110" spans="1:15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  <c r="O110" s="4">
        <v>0</v>
      </c>
    </row>
    <row r="111" spans="1:15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  <c r="O111" s="4">
        <v>0</v>
      </c>
    </row>
    <row r="112" spans="1:15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  <c r="O112" s="4">
        <v>0</v>
      </c>
    </row>
    <row r="113" spans="1:15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  <c r="O113" s="4">
        <v>0</v>
      </c>
    </row>
    <row r="114" spans="1:15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  <c r="O114" s="4">
        <v>0</v>
      </c>
    </row>
    <row r="115" spans="1:15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  <c r="O115" s="4">
        <v>0</v>
      </c>
    </row>
    <row r="116" spans="1:15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  <c r="O116" s="4">
        <v>0</v>
      </c>
    </row>
    <row r="117" spans="1:15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  <c r="O117" s="4">
        <v>0</v>
      </c>
    </row>
    <row r="118" spans="1:15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  <c r="O118" s="4">
        <v>0</v>
      </c>
    </row>
    <row r="119" spans="1:15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  <c r="O119" s="4">
        <v>0</v>
      </c>
    </row>
    <row r="120" spans="1:15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  <c r="O120" s="4">
        <v>0</v>
      </c>
    </row>
    <row r="121" spans="1:15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  <c r="O121" s="4">
        <v>0</v>
      </c>
    </row>
    <row r="122" spans="1:15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  <c r="O122" s="4">
        <v>0</v>
      </c>
    </row>
    <row r="123" spans="1:15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  <c r="O123" s="4">
        <v>0</v>
      </c>
    </row>
    <row r="124" spans="1:15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  <c r="O124" s="4">
        <v>0</v>
      </c>
    </row>
    <row r="125" spans="1:15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  <c r="O125" s="4">
        <v>0</v>
      </c>
    </row>
    <row r="126" spans="1:15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  <c r="O126" s="4">
        <v>0</v>
      </c>
    </row>
    <row r="127" spans="1:15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  <c r="O127" s="4">
        <v>0</v>
      </c>
    </row>
    <row r="128" spans="1:15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  <c r="O128" s="4">
        <v>0</v>
      </c>
    </row>
    <row r="129" spans="1:15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  <c r="O129" s="4">
        <v>0</v>
      </c>
    </row>
    <row r="130" spans="1:15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  <c r="O130" s="4">
        <v>0</v>
      </c>
    </row>
    <row r="131" spans="1:15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  <c r="O131" s="4">
        <v>0</v>
      </c>
    </row>
    <row r="132" spans="1:15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  <c r="O132" s="4">
        <v>0</v>
      </c>
    </row>
    <row r="133" spans="1:15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  <c r="O133" s="4">
        <v>0</v>
      </c>
    </row>
    <row r="134" spans="1:15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  <c r="O134" s="4">
        <v>0</v>
      </c>
    </row>
    <row r="1048511" spans="1:1" x14ac:dyDescent="0.25">
      <c r="A1048511" s="2"/>
    </row>
  </sheetData>
  <conditionalFormatting sqref="K1:K7">
    <cfRule type="cellIs" dxfId="3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12" workbookViewId="0">
      <selection activeCell="E12" sqref="E12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style="4" bestFit="1" customWidth="1"/>
    <col min="6" max="6" width="11.42578125" style="4" bestFit="1" customWidth="1"/>
    <col min="7" max="7" width="11.7109375" style="4" bestFit="1" customWidth="1"/>
    <col min="8" max="8" width="9.140625" style="4"/>
    <col min="9" max="9" width="30.425781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C2*D$50</f>
        <v>2029.9999999999998</v>
      </c>
      <c r="G2" s="10">
        <f>F2-D$50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1">
        <v>1.82</v>
      </c>
      <c r="D3" s="4" t="s">
        <v>15</v>
      </c>
      <c r="E3" s="39" t="s">
        <v>33</v>
      </c>
      <c r="F3" s="10">
        <f>C3*D$50</f>
        <v>1820</v>
      </c>
      <c r="G3" s="10">
        <f>F3-D$50</f>
        <v>820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1.52</v>
      </c>
      <c r="D4" s="4" t="s">
        <v>15</v>
      </c>
      <c r="E4" s="41" t="s">
        <v>1467</v>
      </c>
      <c r="F4" s="10">
        <v>0</v>
      </c>
      <c r="G4" s="10">
        <v>0</v>
      </c>
      <c r="H4" s="4" t="s">
        <v>21</v>
      </c>
      <c r="I4" s="38" t="s">
        <v>119</v>
      </c>
    </row>
    <row r="5" spans="1:9" x14ac:dyDescent="0.25">
      <c r="A5" s="6">
        <v>44623</v>
      </c>
      <c r="B5" s="4" t="s">
        <v>180</v>
      </c>
      <c r="C5" s="9">
        <v>1.53</v>
      </c>
      <c r="D5" s="4" t="s">
        <v>15</v>
      </c>
      <c r="E5" s="39" t="s">
        <v>1467</v>
      </c>
      <c r="F5" s="10">
        <f>C5*D$50</f>
        <v>1530</v>
      </c>
      <c r="G5" s="10">
        <f t="shared" ref="G5:G11" si="0">F5-D$50</f>
        <v>530</v>
      </c>
      <c r="H5" s="4" t="s">
        <v>316</v>
      </c>
      <c r="I5" s="38" t="s">
        <v>119</v>
      </c>
    </row>
    <row r="6" spans="1:9" x14ac:dyDescent="0.25">
      <c r="A6" s="77">
        <v>44624</v>
      </c>
      <c r="B6" s="79" t="s">
        <v>181</v>
      </c>
      <c r="C6" s="9">
        <v>2</v>
      </c>
      <c r="D6" s="4" t="s">
        <v>15</v>
      </c>
      <c r="E6" s="13" t="s">
        <v>34</v>
      </c>
      <c r="F6" s="10">
        <f>C6*D$50</f>
        <v>2000</v>
      </c>
      <c r="G6" s="10">
        <f t="shared" si="0"/>
        <v>1000</v>
      </c>
      <c r="H6" s="4" t="s">
        <v>29</v>
      </c>
      <c r="I6" s="4" t="s">
        <v>85</v>
      </c>
    </row>
    <row r="7" spans="1:9" x14ac:dyDescent="0.25">
      <c r="A7" s="77">
        <v>44625</v>
      </c>
      <c r="B7" s="79" t="s">
        <v>199</v>
      </c>
      <c r="C7" s="91">
        <v>1.86</v>
      </c>
      <c r="D7" s="4" t="s">
        <v>15</v>
      </c>
      <c r="E7" s="13" t="s">
        <v>33</v>
      </c>
      <c r="F7" s="10">
        <f>C7*D$50</f>
        <v>1860</v>
      </c>
      <c r="G7" s="10">
        <f t="shared" si="0"/>
        <v>860</v>
      </c>
      <c r="H7" s="4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40" t="s">
        <v>33</v>
      </c>
      <c r="F8" s="10"/>
      <c r="G8" s="10">
        <f t="shared" si="0"/>
        <v>-1000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 t="shared" si="0"/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 t="shared" si="0"/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 t="shared" si="0"/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C13*D$50</f>
        <v>2000</v>
      </c>
      <c r="G13" s="10">
        <f t="shared" ref="G13:G24" si="1">F13-D$50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1">
        <v>1.74</v>
      </c>
      <c r="D14" s="4" t="s">
        <v>15</v>
      </c>
      <c r="E14" s="13" t="s">
        <v>1467</v>
      </c>
      <c r="F14" s="10">
        <f>C14*D$50</f>
        <v>1740</v>
      </c>
      <c r="G14" s="10">
        <f t="shared" si="1"/>
        <v>740</v>
      </c>
      <c r="H14" s="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C15*D$50</f>
        <v>2000</v>
      </c>
      <c r="G15" s="10">
        <f t="shared" si="1"/>
        <v>1000</v>
      </c>
      <c r="H15" s="33" t="s">
        <v>19</v>
      </c>
      <c r="I15" s="4" t="s">
        <v>58</v>
      </c>
    </row>
    <row r="16" spans="1:9" x14ac:dyDescent="0.25">
      <c r="A16" s="77">
        <v>44631</v>
      </c>
      <c r="B16" s="79" t="s">
        <v>211</v>
      </c>
      <c r="C16" s="91">
        <v>1.96</v>
      </c>
      <c r="D16" s="4" t="s">
        <v>15</v>
      </c>
      <c r="E16" s="13" t="s">
        <v>33</v>
      </c>
      <c r="F16" s="10">
        <f>C16*D$50</f>
        <v>1960</v>
      </c>
      <c r="G16" s="10">
        <f t="shared" si="1"/>
        <v>960</v>
      </c>
      <c r="H16" s="4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 t="shared" si="1"/>
        <v>-1000</v>
      </c>
      <c r="H17" s="4" t="s">
        <v>29</v>
      </c>
      <c r="I17" s="4" t="s">
        <v>105</v>
      </c>
    </row>
    <row r="18" spans="1:9" x14ac:dyDescent="0.25">
      <c r="A18" s="6">
        <v>44633</v>
      </c>
      <c r="B18" s="4" t="s">
        <v>231</v>
      </c>
      <c r="C18" s="9">
        <v>2</v>
      </c>
      <c r="D18" s="4" t="s">
        <v>15</v>
      </c>
      <c r="E18" s="39" t="s">
        <v>34</v>
      </c>
      <c r="F18" s="10">
        <f>C18*D$50</f>
        <v>2000</v>
      </c>
      <c r="G18" s="10">
        <f t="shared" si="1"/>
        <v>1000</v>
      </c>
      <c r="H18" s="4" t="s">
        <v>28</v>
      </c>
      <c r="I18" s="4" t="s">
        <v>52</v>
      </c>
    </row>
    <row r="19" spans="1:9" x14ac:dyDescent="0.25">
      <c r="A19" s="6">
        <v>44633</v>
      </c>
      <c r="B19" s="4" t="s">
        <v>232</v>
      </c>
      <c r="C19" s="9">
        <v>1.92</v>
      </c>
      <c r="D19" s="4" t="s">
        <v>15</v>
      </c>
      <c r="E19" s="39" t="s">
        <v>33</v>
      </c>
      <c r="F19" s="10">
        <f>C19*D$50</f>
        <v>1920</v>
      </c>
      <c r="G19" s="10">
        <f t="shared" si="1"/>
        <v>920</v>
      </c>
      <c r="H19" s="4" t="s">
        <v>315</v>
      </c>
      <c r="I19" s="4" t="s">
        <v>52</v>
      </c>
    </row>
    <row r="20" spans="1:9" x14ac:dyDescent="0.25">
      <c r="A20" s="77">
        <v>44634</v>
      </c>
      <c r="B20" s="79" t="s">
        <v>239</v>
      </c>
      <c r="C20" s="91">
        <v>1.78</v>
      </c>
      <c r="D20" s="4" t="s">
        <v>15</v>
      </c>
      <c r="E20" s="13" t="s">
        <v>33</v>
      </c>
      <c r="F20" s="10">
        <f>C20*D$50</f>
        <v>1780</v>
      </c>
      <c r="G20" s="10">
        <f t="shared" si="1"/>
        <v>780</v>
      </c>
      <c r="H20" s="4" t="s">
        <v>27</v>
      </c>
      <c r="I20" s="4" t="s">
        <v>85</v>
      </c>
    </row>
    <row r="21" spans="1:9" x14ac:dyDescent="0.25">
      <c r="A21" s="6">
        <v>44635</v>
      </c>
      <c r="B21" s="4" t="s">
        <v>245</v>
      </c>
      <c r="C21" s="91">
        <v>1.76</v>
      </c>
      <c r="D21" s="4" t="s">
        <v>15</v>
      </c>
      <c r="E21" s="40" t="s">
        <v>33</v>
      </c>
      <c r="F21" s="10">
        <v>0</v>
      </c>
      <c r="G21" s="10">
        <f t="shared" si="1"/>
        <v>-1000</v>
      </c>
      <c r="H21" s="4" t="s">
        <v>21</v>
      </c>
      <c r="I21" s="38" t="s">
        <v>119</v>
      </c>
    </row>
    <row r="22" spans="1:9" x14ac:dyDescent="0.25">
      <c r="A22" s="6">
        <v>44635</v>
      </c>
      <c r="B22" s="4" t="s">
        <v>247</v>
      </c>
      <c r="C22" s="9">
        <v>1.79</v>
      </c>
      <c r="D22" s="4" t="s">
        <v>15</v>
      </c>
      <c r="E22" s="39" t="s">
        <v>33</v>
      </c>
      <c r="F22" s="10">
        <f>C22*D$50</f>
        <v>1790</v>
      </c>
      <c r="G22" s="10">
        <f t="shared" si="1"/>
        <v>790</v>
      </c>
      <c r="H22" s="4" t="s">
        <v>25</v>
      </c>
      <c r="I22" s="4" t="s">
        <v>105</v>
      </c>
    </row>
    <row r="23" spans="1:9" x14ac:dyDescent="0.25">
      <c r="A23" s="6">
        <v>44635</v>
      </c>
      <c r="B23" s="4" t="s">
        <v>251</v>
      </c>
      <c r="C23" s="9">
        <v>2</v>
      </c>
      <c r="D23" s="4" t="s">
        <v>15</v>
      </c>
      <c r="E23" s="39" t="s">
        <v>33</v>
      </c>
      <c r="F23" s="10">
        <f>C23*D$50</f>
        <v>2000</v>
      </c>
      <c r="G23" s="10">
        <f t="shared" si="1"/>
        <v>1000</v>
      </c>
      <c r="H23" s="4" t="s">
        <v>19</v>
      </c>
      <c r="I23" s="4" t="s">
        <v>114</v>
      </c>
    </row>
    <row r="24" spans="1:9" x14ac:dyDescent="0.25">
      <c r="A24" s="6">
        <v>44639</v>
      </c>
      <c r="B24" s="4" t="s">
        <v>262</v>
      </c>
      <c r="C24" s="9">
        <v>1.81</v>
      </c>
      <c r="D24" s="4" t="s">
        <v>15</v>
      </c>
      <c r="E24" s="39" t="s">
        <v>33</v>
      </c>
      <c r="F24" s="10">
        <f>C24*D$50</f>
        <v>1810</v>
      </c>
      <c r="G24" s="10">
        <f t="shared" si="1"/>
        <v>810</v>
      </c>
      <c r="H24" s="4" t="s">
        <v>19</v>
      </c>
      <c r="I24" s="4" t="s">
        <v>98</v>
      </c>
    </row>
    <row r="25" spans="1:9" x14ac:dyDescent="0.25">
      <c r="A25" s="6">
        <v>44639</v>
      </c>
      <c r="B25" s="4" t="s">
        <v>268</v>
      </c>
      <c r="C25" s="9">
        <v>1.5</v>
      </c>
      <c r="D25" s="4" t="s">
        <v>15</v>
      </c>
      <c r="E25" s="41" t="s">
        <v>1467</v>
      </c>
      <c r="F25" s="10">
        <v>0</v>
      </c>
      <c r="G25" s="10">
        <v>0</v>
      </c>
      <c r="H25" s="4" t="s">
        <v>22</v>
      </c>
      <c r="I25" s="38" t="s">
        <v>119</v>
      </c>
    </row>
    <row r="26" spans="1:9" x14ac:dyDescent="0.25">
      <c r="A26" s="6">
        <v>44639</v>
      </c>
      <c r="B26" s="4" t="s">
        <v>276</v>
      </c>
      <c r="C26" s="9">
        <v>1.93</v>
      </c>
      <c r="D26" s="4" t="s">
        <v>15</v>
      </c>
      <c r="E26" s="40" t="s">
        <v>33</v>
      </c>
      <c r="F26" s="10">
        <v>0</v>
      </c>
      <c r="G26" s="10">
        <f>F26-D$50</f>
        <v>-1000</v>
      </c>
      <c r="H26" s="4" t="s">
        <v>23</v>
      </c>
      <c r="I26" s="4" t="s">
        <v>58</v>
      </c>
    </row>
    <row r="27" spans="1:9" x14ac:dyDescent="0.25">
      <c r="A27" s="6">
        <v>44639</v>
      </c>
      <c r="B27" s="4" t="s">
        <v>279</v>
      </c>
      <c r="C27" s="9">
        <v>1.5</v>
      </c>
      <c r="D27" s="4" t="s">
        <v>15</v>
      </c>
      <c r="E27" s="40" t="s">
        <v>1467</v>
      </c>
      <c r="F27" s="10">
        <v>0</v>
      </c>
      <c r="G27" s="10">
        <f>F27-D$50</f>
        <v>-1000</v>
      </c>
      <c r="H27" s="4" t="s">
        <v>29</v>
      </c>
      <c r="I27" s="38" t="s">
        <v>119</v>
      </c>
    </row>
    <row r="28" spans="1:9" x14ac:dyDescent="0.25">
      <c r="A28" s="77">
        <v>44640</v>
      </c>
      <c r="B28" s="79" t="s">
        <v>292</v>
      </c>
      <c r="C28" s="91">
        <v>1.76</v>
      </c>
      <c r="D28" s="4" t="s">
        <v>15</v>
      </c>
      <c r="E28" s="13" t="s">
        <v>33</v>
      </c>
      <c r="F28" s="10">
        <f>C28*D$50</f>
        <v>1760</v>
      </c>
      <c r="G28" s="10">
        <f t="shared" ref="G28:G34" si="2">F28-D$50</f>
        <v>760</v>
      </c>
      <c r="H28" s="4" t="s">
        <v>439</v>
      </c>
      <c r="I28" s="4" t="s">
        <v>54</v>
      </c>
    </row>
    <row r="29" spans="1:9" x14ac:dyDescent="0.25">
      <c r="A29" s="6">
        <v>44640</v>
      </c>
      <c r="B29" s="4" t="s">
        <v>288</v>
      </c>
      <c r="C29" s="9">
        <v>2</v>
      </c>
      <c r="D29" s="4" t="s">
        <v>15</v>
      </c>
      <c r="E29" s="39" t="s">
        <v>34</v>
      </c>
      <c r="F29" s="10">
        <f>C29*D$50</f>
        <v>2000</v>
      </c>
      <c r="G29" s="10">
        <f t="shared" si="2"/>
        <v>1000</v>
      </c>
      <c r="H29" s="4" t="s">
        <v>29</v>
      </c>
      <c r="I29" s="4" t="s">
        <v>52</v>
      </c>
    </row>
    <row r="30" spans="1:9" x14ac:dyDescent="0.25">
      <c r="A30" s="6">
        <v>44640</v>
      </c>
      <c r="B30" s="4" t="s">
        <v>289</v>
      </c>
      <c r="C30" s="9">
        <v>2.02</v>
      </c>
      <c r="D30" s="4" t="s">
        <v>15</v>
      </c>
      <c r="E30" s="39" t="s">
        <v>33</v>
      </c>
      <c r="F30" s="10">
        <f>C30*D$50</f>
        <v>2020</v>
      </c>
      <c r="G30" s="10">
        <f t="shared" si="2"/>
        <v>1020</v>
      </c>
      <c r="H30" s="4" t="s">
        <v>25</v>
      </c>
      <c r="I30" s="4" t="s">
        <v>50</v>
      </c>
    </row>
    <row r="31" spans="1:9" x14ac:dyDescent="0.25">
      <c r="A31" s="6">
        <v>44640</v>
      </c>
      <c r="B31" s="4" t="s">
        <v>290</v>
      </c>
      <c r="C31" s="91">
        <v>1.81</v>
      </c>
      <c r="D31" s="4" t="s">
        <v>15</v>
      </c>
      <c r="E31" s="40" t="s">
        <v>33</v>
      </c>
      <c r="F31" s="10">
        <v>0</v>
      </c>
      <c r="G31" s="10">
        <f t="shared" si="2"/>
        <v>-1000</v>
      </c>
      <c r="H31" s="4" t="s">
        <v>28</v>
      </c>
      <c r="I31" s="38" t="s">
        <v>119</v>
      </c>
    </row>
    <row r="32" spans="1:9" x14ac:dyDescent="0.25">
      <c r="A32" s="6">
        <v>44640</v>
      </c>
      <c r="B32" s="4" t="s">
        <v>293</v>
      </c>
      <c r="C32" s="9">
        <v>1.99</v>
      </c>
      <c r="D32" s="4" t="s">
        <v>15</v>
      </c>
      <c r="E32" s="40" t="s">
        <v>33</v>
      </c>
      <c r="F32" s="10">
        <v>0</v>
      </c>
      <c r="G32" s="10">
        <f t="shared" si="2"/>
        <v>-1000</v>
      </c>
      <c r="H32" s="4" t="s">
        <v>29</v>
      </c>
      <c r="I32" s="4" t="s">
        <v>52</v>
      </c>
    </row>
    <row r="33" spans="1:9" x14ac:dyDescent="0.25">
      <c r="A33" s="6">
        <v>44646</v>
      </c>
      <c r="B33" s="4" t="s">
        <v>302</v>
      </c>
      <c r="C33" s="9">
        <v>1.97</v>
      </c>
      <c r="D33" s="4" t="s">
        <v>15</v>
      </c>
      <c r="E33" s="39" t="s">
        <v>33</v>
      </c>
      <c r="F33" s="10">
        <f>C33*D$50</f>
        <v>1970</v>
      </c>
      <c r="G33" s="10">
        <f t="shared" si="2"/>
        <v>970</v>
      </c>
      <c r="H33" s="4" t="s">
        <v>19</v>
      </c>
      <c r="I33" s="4" t="s">
        <v>58</v>
      </c>
    </row>
    <row r="34" spans="1:9" x14ac:dyDescent="0.25">
      <c r="A34" s="6">
        <v>44646</v>
      </c>
      <c r="B34" s="4" t="s">
        <v>303</v>
      </c>
      <c r="C34" s="9">
        <v>2.0099999999999998</v>
      </c>
      <c r="D34" s="4" t="s">
        <v>15</v>
      </c>
      <c r="E34" s="39" t="s">
        <v>33</v>
      </c>
      <c r="F34" s="10">
        <f>C34*D$50</f>
        <v>2009.9999999999998</v>
      </c>
      <c r="G34" s="10">
        <f t="shared" si="2"/>
        <v>1009.9999999999998</v>
      </c>
      <c r="H34" s="4" t="s">
        <v>27</v>
      </c>
      <c r="I34" s="4" t="s">
        <v>105</v>
      </c>
    </row>
    <row r="35" spans="1:9" x14ac:dyDescent="0.25">
      <c r="A35" s="6"/>
      <c r="B35" s="4"/>
      <c r="C35" s="9"/>
      <c r="D35" s="4"/>
      <c r="E35" s="35"/>
      <c r="F35" s="10"/>
      <c r="G35" s="10"/>
      <c r="I35" s="38"/>
    </row>
    <row r="36" spans="1:9" x14ac:dyDescent="0.25">
      <c r="A36" s="6"/>
      <c r="B36" s="4"/>
      <c r="C36" s="9"/>
      <c r="D36" s="4"/>
      <c r="E36" s="35"/>
      <c r="F36" s="10"/>
      <c r="G36" s="10"/>
      <c r="I36" s="38"/>
    </row>
    <row r="37" spans="1:9" x14ac:dyDescent="0.25">
      <c r="A37" s="6"/>
      <c r="B37" s="4"/>
      <c r="C37" s="9"/>
      <c r="D37" s="4"/>
      <c r="E37" s="35"/>
      <c r="F37" s="10"/>
      <c r="G37" s="10"/>
      <c r="I37" s="38"/>
    </row>
    <row r="38" spans="1:9" x14ac:dyDescent="0.25">
      <c r="A38" s="6"/>
      <c r="B38" s="4"/>
      <c r="C38" s="9"/>
      <c r="D38" s="4"/>
      <c r="E38" s="35"/>
      <c r="F38" s="10"/>
      <c r="G38" s="10"/>
      <c r="H38" s="33"/>
      <c r="I38" s="38"/>
    </row>
    <row r="39" spans="1:9" x14ac:dyDescent="0.25">
      <c r="A39" s="4"/>
      <c r="B39" s="4" t="s">
        <v>35</v>
      </c>
      <c r="C39" s="4"/>
      <c r="D39" s="26">
        <f>COUNT(C2:C38)</f>
        <v>33</v>
      </c>
      <c r="E39" s="4" t="s">
        <v>760</v>
      </c>
      <c r="F39" s="4" t="s">
        <v>761</v>
      </c>
      <c r="H39" s="33"/>
      <c r="I39" s="38"/>
    </row>
    <row r="40" spans="1:9" x14ac:dyDescent="0.25">
      <c r="A40" s="4"/>
      <c r="B40" s="4" t="s">
        <v>36</v>
      </c>
      <c r="C40" s="4"/>
      <c r="D40" s="11">
        <v>14</v>
      </c>
      <c r="E40" s="4">
        <v>1</v>
      </c>
      <c r="F40" s="45">
        <f>SUM(G2:G3)</f>
        <v>1849.9999999999998</v>
      </c>
      <c r="G40" s="46">
        <f>F40 +D48</f>
        <v>26850</v>
      </c>
      <c r="H40" s="33">
        <f>F40/D$48*100</f>
        <v>7.3999999999999995</v>
      </c>
      <c r="I40" s="38"/>
    </row>
    <row r="41" spans="1:9" x14ac:dyDescent="0.25">
      <c r="A41" s="4"/>
      <c r="B41" s="4" t="s">
        <v>37</v>
      </c>
      <c r="C41" s="4"/>
      <c r="D41" s="13">
        <f>D39-D40</f>
        <v>19</v>
      </c>
      <c r="E41" s="4">
        <v>2</v>
      </c>
      <c r="F41" s="45">
        <v>0</v>
      </c>
      <c r="G41" s="46">
        <f>F41 +G40</f>
        <v>26850</v>
      </c>
      <c r="H41" s="33">
        <f t="shared" ref="H41:H70" si="3">F41/D$48*100</f>
        <v>0</v>
      </c>
      <c r="I41" s="38"/>
    </row>
    <row r="42" spans="1:9" x14ac:dyDescent="0.25">
      <c r="A42" s="4"/>
      <c r="B42" s="4" t="s">
        <v>38</v>
      </c>
      <c r="C42" s="4"/>
      <c r="D42" s="4">
        <f>D41/D39*100</f>
        <v>57.575757575757578</v>
      </c>
      <c r="E42" s="4">
        <v>3</v>
      </c>
      <c r="F42" s="45">
        <f>SUM(G4:G5)</f>
        <v>530</v>
      </c>
      <c r="G42" s="46">
        <f t="shared" ref="G42:G70" si="4">F42 +G41</f>
        <v>27380</v>
      </c>
      <c r="H42" s="33">
        <f t="shared" si="3"/>
        <v>2.12</v>
      </c>
      <c r="I42" s="38"/>
    </row>
    <row r="43" spans="1:9" x14ac:dyDescent="0.25">
      <c r="A43" s="4"/>
      <c r="B43" s="4" t="s">
        <v>39</v>
      </c>
      <c r="C43" s="4"/>
      <c r="D43" s="4">
        <f>1/D44*100</f>
        <v>53.745928338762219</v>
      </c>
      <c r="E43" s="4">
        <v>4</v>
      </c>
      <c r="F43" s="45">
        <f>G6</f>
        <v>1000</v>
      </c>
      <c r="G43" s="46">
        <f t="shared" si="4"/>
        <v>28380</v>
      </c>
      <c r="H43" s="33">
        <f t="shared" si="3"/>
        <v>4</v>
      </c>
      <c r="I43" s="38"/>
    </row>
    <row r="44" spans="1:9" x14ac:dyDescent="0.25">
      <c r="A44" s="4"/>
      <c r="B44" s="4" t="s">
        <v>40</v>
      </c>
      <c r="C44" s="4"/>
      <c r="D44" s="4">
        <f>SUM(C2:C38)/D39</f>
        <v>1.8606060606060606</v>
      </c>
      <c r="E44" s="4">
        <v>5</v>
      </c>
      <c r="F44" s="45">
        <f>SUM(G7:G10)</f>
        <v>-2140</v>
      </c>
      <c r="G44" s="46">
        <f t="shared" si="4"/>
        <v>26240</v>
      </c>
      <c r="H44" s="33">
        <f t="shared" si="3"/>
        <v>-8.5599999999999987</v>
      </c>
      <c r="I44" s="38"/>
    </row>
    <row r="45" spans="1:9" x14ac:dyDescent="0.25">
      <c r="A45" s="4"/>
      <c r="B45" s="4" t="s">
        <v>41</v>
      </c>
      <c r="C45" s="4"/>
      <c r="D45" s="13">
        <f>D42-D43</f>
        <v>3.8298292369953586</v>
      </c>
      <c r="E45" s="4">
        <v>6</v>
      </c>
      <c r="F45" s="45">
        <f>SUM(G11:G14)</f>
        <v>740</v>
      </c>
      <c r="G45" s="46">
        <f t="shared" si="4"/>
        <v>26980</v>
      </c>
      <c r="H45" s="33">
        <f t="shared" si="3"/>
        <v>2.96</v>
      </c>
      <c r="I45" s="38"/>
    </row>
    <row r="46" spans="1:9" x14ac:dyDescent="0.25">
      <c r="A46" s="4"/>
      <c r="B46" s="4" t="s">
        <v>42</v>
      </c>
      <c r="C46" s="4"/>
      <c r="D46" s="13">
        <f>D45/1</f>
        <v>3.8298292369953586</v>
      </c>
      <c r="E46" s="4">
        <v>7</v>
      </c>
      <c r="F46" s="45">
        <v>0</v>
      </c>
      <c r="G46" s="46">
        <f>F46 +G45</f>
        <v>26980</v>
      </c>
      <c r="H46" s="33">
        <f t="shared" si="3"/>
        <v>0</v>
      </c>
      <c r="I46" s="38"/>
    </row>
    <row r="47" spans="1:9" ht="18.75" x14ac:dyDescent="0.3">
      <c r="A47" s="4"/>
      <c r="B47" s="14" t="s">
        <v>43</v>
      </c>
      <c r="C47" s="4"/>
      <c r="D47" s="15">
        <v>25000</v>
      </c>
      <c r="E47" s="4">
        <v>8</v>
      </c>
      <c r="F47" s="45">
        <f>SUM(G15:G15)</f>
        <v>1000</v>
      </c>
      <c r="G47" s="46">
        <f>F47 +G46</f>
        <v>27980</v>
      </c>
      <c r="H47" s="33">
        <f t="shared" si="3"/>
        <v>4</v>
      </c>
      <c r="I47" s="38"/>
    </row>
    <row r="48" spans="1:9" ht="18.75" x14ac:dyDescent="0.3">
      <c r="A48" s="4"/>
      <c r="B48" s="4" t="s">
        <v>44</v>
      </c>
      <c r="C48" s="4"/>
      <c r="D48" s="16">
        <v>25000</v>
      </c>
      <c r="E48" s="4">
        <v>9</v>
      </c>
      <c r="F48" s="45">
        <v>0</v>
      </c>
      <c r="G48" s="46">
        <f t="shared" si="4"/>
        <v>27980</v>
      </c>
      <c r="H48" s="33">
        <f t="shared" si="3"/>
        <v>0</v>
      </c>
      <c r="I48" s="38"/>
    </row>
    <row r="49" spans="1:9" x14ac:dyDescent="0.25">
      <c r="A49" s="4"/>
      <c r="B49" s="4" t="s">
        <v>45</v>
      </c>
      <c r="C49" s="4"/>
      <c r="D49" s="10">
        <f>D48/100</f>
        <v>250</v>
      </c>
      <c r="E49" s="4">
        <v>10</v>
      </c>
      <c r="F49" s="45">
        <v>0</v>
      </c>
      <c r="G49" s="46">
        <f t="shared" si="4"/>
        <v>27980</v>
      </c>
      <c r="H49" s="33">
        <f t="shared" si="3"/>
        <v>0</v>
      </c>
      <c r="I49" s="38"/>
    </row>
    <row r="50" spans="1:9" x14ac:dyDescent="0.25">
      <c r="A50" s="4"/>
      <c r="B50" s="17" t="s">
        <v>948</v>
      </c>
      <c r="C50" s="4"/>
      <c r="D50" s="18">
        <f>D49*4</f>
        <v>1000</v>
      </c>
      <c r="E50" s="4">
        <v>11</v>
      </c>
      <c r="F50" s="45">
        <f>G16</f>
        <v>960</v>
      </c>
      <c r="G50" s="46">
        <f t="shared" si="4"/>
        <v>28940</v>
      </c>
      <c r="H50" s="33">
        <f t="shared" si="3"/>
        <v>3.84</v>
      </c>
    </row>
    <row r="51" spans="1:9" x14ac:dyDescent="0.25">
      <c r="A51" s="4"/>
      <c r="B51" s="4" t="s">
        <v>46</v>
      </c>
      <c r="C51" s="4"/>
      <c r="D51" s="25">
        <f>SUM(G2:G38)</f>
        <v>8000</v>
      </c>
      <c r="E51" s="4">
        <v>12</v>
      </c>
      <c r="F51" s="45">
        <f>SUM(G17:G17)</f>
        <v>-1000</v>
      </c>
      <c r="G51" s="46">
        <f t="shared" si="4"/>
        <v>27940</v>
      </c>
      <c r="H51" s="33">
        <f t="shared" si="3"/>
        <v>-4</v>
      </c>
    </row>
    <row r="52" spans="1:9" x14ac:dyDescent="0.25">
      <c r="A52" s="4"/>
      <c r="B52" s="19" t="s">
        <v>47</v>
      </c>
      <c r="C52" s="4">
        <f>D51/D48</f>
        <v>0.32</v>
      </c>
      <c r="D52" s="38">
        <f>D51/D47*100</f>
        <v>32</v>
      </c>
      <c r="E52" s="4">
        <v>13</v>
      </c>
      <c r="F52" s="45">
        <f>SUM(G18:G19)</f>
        <v>1920</v>
      </c>
      <c r="G52" s="46">
        <f t="shared" si="4"/>
        <v>29860</v>
      </c>
      <c r="H52" s="33">
        <f t="shared" si="3"/>
        <v>7.68</v>
      </c>
    </row>
    <row r="53" spans="1:9" x14ac:dyDescent="0.25">
      <c r="A53" s="4"/>
      <c r="B53" s="4"/>
      <c r="C53" s="4"/>
      <c r="D53" s="38"/>
      <c r="E53" s="4">
        <v>14</v>
      </c>
      <c r="F53" s="45">
        <f>G20</f>
        <v>780</v>
      </c>
      <c r="G53" s="46">
        <f t="shared" si="4"/>
        <v>30640</v>
      </c>
      <c r="H53" s="33">
        <f t="shared" si="3"/>
        <v>3.1199999999999997</v>
      </c>
    </row>
    <row r="54" spans="1:9" x14ac:dyDescent="0.25">
      <c r="A54" s="4"/>
      <c r="B54" s="4"/>
      <c r="C54" s="4"/>
      <c r="D54" s="38"/>
      <c r="E54" s="4">
        <v>15</v>
      </c>
      <c r="F54" s="45">
        <f>SUM(G21:G23)</f>
        <v>790</v>
      </c>
      <c r="G54" s="46">
        <f t="shared" si="4"/>
        <v>31430</v>
      </c>
      <c r="H54" s="33">
        <f t="shared" si="3"/>
        <v>3.16</v>
      </c>
    </row>
    <row r="55" spans="1:9" x14ac:dyDescent="0.25">
      <c r="A55" s="4"/>
      <c r="B55" s="20"/>
      <c r="C55" s="4"/>
      <c r="D55" s="38"/>
      <c r="E55" s="4">
        <v>16</v>
      </c>
      <c r="F55" s="45">
        <v>0</v>
      </c>
      <c r="G55" s="46">
        <f t="shared" si="4"/>
        <v>31430</v>
      </c>
      <c r="H55" s="33">
        <f t="shared" si="3"/>
        <v>0</v>
      </c>
    </row>
    <row r="56" spans="1:9" x14ac:dyDescent="0.25">
      <c r="A56" s="4"/>
      <c r="B56" s="20"/>
      <c r="C56" s="4"/>
      <c r="D56" s="38"/>
      <c r="E56" s="4">
        <v>17</v>
      </c>
      <c r="F56" s="45">
        <v>0</v>
      </c>
      <c r="G56" s="46">
        <f t="shared" si="4"/>
        <v>31430</v>
      </c>
      <c r="H56" s="33">
        <f t="shared" si="3"/>
        <v>0</v>
      </c>
    </row>
    <row r="57" spans="1:9" x14ac:dyDescent="0.25">
      <c r="A57" s="4"/>
      <c r="B57" s="20"/>
      <c r="C57" s="4"/>
      <c r="D57" s="38"/>
      <c r="E57" s="4">
        <v>18</v>
      </c>
      <c r="F57" s="45">
        <v>0</v>
      </c>
      <c r="G57" s="46">
        <f t="shared" si="4"/>
        <v>31430</v>
      </c>
      <c r="H57" s="33">
        <f t="shared" si="3"/>
        <v>0</v>
      </c>
    </row>
    <row r="58" spans="1:9" x14ac:dyDescent="0.25">
      <c r="E58" s="4">
        <v>19</v>
      </c>
      <c r="F58" s="45">
        <f>SUM(G24:G27)</f>
        <v>-1190</v>
      </c>
      <c r="G58" s="46">
        <f t="shared" si="4"/>
        <v>30240</v>
      </c>
      <c r="H58" s="33">
        <f t="shared" si="3"/>
        <v>-4.7600000000000007</v>
      </c>
    </row>
    <row r="59" spans="1:9" x14ac:dyDescent="0.25">
      <c r="E59" s="4">
        <v>20</v>
      </c>
      <c r="F59" s="45">
        <f>SUM(G28:G32)</f>
        <v>780</v>
      </c>
      <c r="G59" s="46">
        <f t="shared" si="4"/>
        <v>31020</v>
      </c>
      <c r="H59" s="33">
        <f t="shared" si="3"/>
        <v>3.1199999999999997</v>
      </c>
    </row>
    <row r="60" spans="1:9" x14ac:dyDescent="0.25">
      <c r="E60" s="4">
        <v>21</v>
      </c>
      <c r="F60" s="45">
        <v>0</v>
      </c>
      <c r="G60" s="46">
        <f t="shared" si="4"/>
        <v>31020</v>
      </c>
      <c r="H60" s="33">
        <f t="shared" si="3"/>
        <v>0</v>
      </c>
    </row>
    <row r="61" spans="1:9" x14ac:dyDescent="0.25">
      <c r="E61" s="4">
        <v>22</v>
      </c>
      <c r="F61" s="45">
        <v>0</v>
      </c>
      <c r="G61" s="46">
        <f t="shared" si="4"/>
        <v>31020</v>
      </c>
      <c r="H61" s="33">
        <f t="shared" si="3"/>
        <v>0</v>
      </c>
    </row>
    <row r="62" spans="1:9" x14ac:dyDescent="0.25">
      <c r="E62" s="4">
        <v>23</v>
      </c>
      <c r="F62" s="45">
        <v>0</v>
      </c>
      <c r="G62" s="46">
        <f t="shared" si="4"/>
        <v>31020</v>
      </c>
      <c r="H62" s="33">
        <f t="shared" si="3"/>
        <v>0</v>
      </c>
    </row>
    <row r="63" spans="1:9" x14ac:dyDescent="0.25">
      <c r="E63" s="4">
        <v>24</v>
      </c>
      <c r="F63" s="45">
        <v>0</v>
      </c>
      <c r="G63" s="46">
        <f t="shared" si="4"/>
        <v>31020</v>
      </c>
      <c r="H63" s="33">
        <f t="shared" si="3"/>
        <v>0</v>
      </c>
    </row>
    <row r="64" spans="1:9" x14ac:dyDescent="0.25">
      <c r="E64" s="4">
        <v>25</v>
      </c>
      <c r="F64" s="45">
        <v>0</v>
      </c>
      <c r="G64" s="46">
        <f t="shared" si="4"/>
        <v>31020</v>
      </c>
      <c r="H64" s="33">
        <f t="shared" si="3"/>
        <v>0</v>
      </c>
    </row>
    <row r="65" spans="5:8" x14ac:dyDescent="0.25">
      <c r="E65" s="4">
        <v>26</v>
      </c>
      <c r="F65" s="45">
        <f>SUM(G33:G34)</f>
        <v>1979.9999999999998</v>
      </c>
      <c r="G65" s="46">
        <f t="shared" si="4"/>
        <v>33000</v>
      </c>
      <c r="H65" s="33">
        <f t="shared" si="3"/>
        <v>7.919999999999999</v>
      </c>
    </row>
    <row r="66" spans="5:8" x14ac:dyDescent="0.25">
      <c r="E66" s="4">
        <v>27</v>
      </c>
      <c r="F66" s="45">
        <v>0</v>
      </c>
      <c r="G66" s="46">
        <f t="shared" si="4"/>
        <v>33000</v>
      </c>
      <c r="H66" s="33">
        <f t="shared" si="3"/>
        <v>0</v>
      </c>
    </row>
    <row r="67" spans="5:8" x14ac:dyDescent="0.25">
      <c r="E67" s="4">
        <v>28</v>
      </c>
      <c r="F67" s="45">
        <v>0</v>
      </c>
      <c r="G67" s="46">
        <f t="shared" si="4"/>
        <v>33000</v>
      </c>
      <c r="H67" s="33">
        <f t="shared" si="3"/>
        <v>0</v>
      </c>
    </row>
    <row r="68" spans="5:8" x14ac:dyDescent="0.25">
      <c r="E68" s="4">
        <v>29</v>
      </c>
      <c r="F68" s="45">
        <v>0</v>
      </c>
      <c r="G68" s="46">
        <f t="shared" si="4"/>
        <v>33000</v>
      </c>
      <c r="H68" s="33">
        <f t="shared" si="3"/>
        <v>0</v>
      </c>
    </row>
    <row r="69" spans="5:8" x14ac:dyDescent="0.25">
      <c r="E69" s="4">
        <v>30</v>
      </c>
      <c r="F69" s="45">
        <v>0</v>
      </c>
      <c r="G69" s="46">
        <f t="shared" si="4"/>
        <v>33000</v>
      </c>
      <c r="H69" s="33">
        <f t="shared" si="3"/>
        <v>0</v>
      </c>
    </row>
    <row r="70" spans="5:8" x14ac:dyDescent="0.25">
      <c r="E70" s="4">
        <v>31</v>
      </c>
      <c r="F70" s="45">
        <v>0</v>
      </c>
      <c r="G70" s="46">
        <f t="shared" si="4"/>
        <v>33000</v>
      </c>
      <c r="H70" s="33">
        <f t="shared" si="3"/>
        <v>0</v>
      </c>
    </row>
    <row r="71" spans="5:8" x14ac:dyDescent="0.25">
      <c r="E71" s="33"/>
      <c r="H71" s="33"/>
    </row>
  </sheetData>
  <conditionalFormatting sqref="G2:G38">
    <cfRule type="cellIs" dxfId="37" priority="17" operator="lessThan">
      <formula>0</formula>
    </cfRule>
    <cfRule type="cellIs" dxfId="36" priority="18" operator="greaterThan">
      <formula>0</formula>
    </cfRule>
  </conditionalFormatting>
  <conditionalFormatting sqref="F40:F70">
    <cfRule type="cellIs" dxfId="35" priority="11" operator="greaterThan">
      <formula>0</formula>
    </cfRule>
    <cfRule type="cellIs" dxfId="34" priority="12" operator="lessThan">
      <formula>-240.63</formula>
    </cfRule>
    <cfRule type="cellIs" dxfId="33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opLeftCell="C1" workbookViewId="0">
      <selection activeCell="N110" sqref="N110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1482</v>
      </c>
    </row>
    <row r="2" spans="1:15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  <c r="O2" s="4">
        <v>0</v>
      </c>
    </row>
    <row r="3" spans="1:15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  <c r="O3" s="4">
        <v>0</v>
      </c>
    </row>
    <row r="4" spans="1:15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  <c r="O4" s="4">
        <v>0</v>
      </c>
    </row>
    <row r="5" spans="1:15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  <c r="O5" s="4">
        <v>0</v>
      </c>
    </row>
    <row r="6" spans="1:15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  <c r="O6" s="4">
        <v>0</v>
      </c>
    </row>
    <row r="7" spans="1:15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  <c r="O7" s="4">
        <v>0</v>
      </c>
    </row>
    <row r="8" spans="1:15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  <c r="O8" s="4">
        <v>0</v>
      </c>
    </row>
    <row r="9" spans="1:15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  <c r="O9" s="4">
        <v>0</v>
      </c>
    </row>
    <row r="10" spans="1:15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  <c r="O10" s="4">
        <v>0</v>
      </c>
    </row>
    <row r="11" spans="1:15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  <c r="O11" s="4">
        <v>0</v>
      </c>
    </row>
    <row r="12" spans="1:15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  <c r="O12" s="4">
        <v>0</v>
      </c>
    </row>
    <row r="13" spans="1:15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  <c r="O13" s="4">
        <v>0</v>
      </c>
    </row>
    <row r="14" spans="1:15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  <c r="O14" s="4">
        <v>0</v>
      </c>
    </row>
    <row r="15" spans="1:15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  <c r="O15" s="4">
        <v>0</v>
      </c>
    </row>
    <row r="16" spans="1:15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  <c r="O16" s="4">
        <v>0</v>
      </c>
    </row>
    <row r="17" spans="1:15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  <c r="O17" s="4">
        <v>0</v>
      </c>
    </row>
    <row r="18" spans="1:15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  <c r="O18" s="4">
        <v>0</v>
      </c>
    </row>
    <row r="19" spans="1:15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  <c r="O19" s="4">
        <v>0</v>
      </c>
    </row>
    <row r="20" spans="1:15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  <c r="O20" s="4">
        <v>0</v>
      </c>
    </row>
    <row r="21" spans="1:15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  <c r="O21" s="4">
        <v>0</v>
      </c>
    </row>
    <row r="22" spans="1:15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  <c r="O22" s="4">
        <v>0</v>
      </c>
    </row>
    <row r="23" spans="1:15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  <c r="O23" s="4">
        <v>0</v>
      </c>
    </row>
    <row r="24" spans="1:15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  <c r="O24" s="4">
        <v>0</v>
      </c>
    </row>
    <row r="25" spans="1:15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  <c r="O25" s="4">
        <v>0</v>
      </c>
    </row>
    <row r="26" spans="1:15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  <c r="O26" s="4">
        <v>0</v>
      </c>
    </row>
    <row r="27" spans="1:15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  <c r="O27" s="4">
        <v>0</v>
      </c>
    </row>
    <row r="28" spans="1:15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  <c r="O28" s="4">
        <v>0</v>
      </c>
    </row>
    <row r="29" spans="1:15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  <c r="O29" s="4">
        <v>0</v>
      </c>
    </row>
    <row r="30" spans="1:15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  <c r="O30" s="4">
        <v>0</v>
      </c>
    </row>
    <row r="31" spans="1:15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  <c r="O31" s="4">
        <v>0</v>
      </c>
    </row>
    <row r="32" spans="1:15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  <c r="O32" s="4">
        <v>0</v>
      </c>
    </row>
    <row r="33" spans="1:15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  <c r="O33" s="4">
        <v>0</v>
      </c>
    </row>
    <row r="34" spans="1:15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  <c r="O34" s="4">
        <v>0</v>
      </c>
    </row>
    <row r="35" spans="1:15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  <c r="O35" s="4">
        <v>0</v>
      </c>
    </row>
    <row r="36" spans="1:15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  <c r="O36" s="4">
        <v>0</v>
      </c>
    </row>
    <row r="37" spans="1:15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  <c r="O37" s="4">
        <v>0</v>
      </c>
    </row>
    <row r="38" spans="1:15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  <c r="O38" s="4">
        <v>0</v>
      </c>
    </row>
    <row r="39" spans="1:15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  <c r="O39" s="4">
        <v>0</v>
      </c>
    </row>
    <row r="40" spans="1:15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  <c r="O40" s="4">
        <v>0</v>
      </c>
    </row>
    <row r="41" spans="1:15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  <c r="O41" s="4">
        <v>0</v>
      </c>
    </row>
    <row r="42" spans="1:15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  <c r="O42" s="4">
        <v>0</v>
      </c>
    </row>
    <row r="43" spans="1:15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  <c r="O43" s="4">
        <v>0</v>
      </c>
    </row>
    <row r="44" spans="1:15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  <c r="O44" s="4">
        <v>0</v>
      </c>
    </row>
    <row r="45" spans="1:15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  <c r="O45" s="4">
        <v>0</v>
      </c>
    </row>
    <row r="46" spans="1:15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  <c r="O46" s="4">
        <v>0</v>
      </c>
    </row>
    <row r="47" spans="1:15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  <c r="O47" s="4">
        <v>0</v>
      </c>
    </row>
    <row r="48" spans="1:15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  <c r="O48" s="4">
        <v>0</v>
      </c>
    </row>
    <row r="49" spans="1:15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  <c r="O49" s="4">
        <v>0</v>
      </c>
    </row>
    <row r="50" spans="1:15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  <c r="O50" s="4">
        <v>0</v>
      </c>
    </row>
    <row r="51" spans="1:15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  <c r="O51" s="4">
        <v>0</v>
      </c>
    </row>
    <row r="52" spans="1:15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  <c r="O52" s="4">
        <v>0</v>
      </c>
    </row>
    <row r="53" spans="1:15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  <c r="O53" s="4">
        <v>0</v>
      </c>
    </row>
    <row r="54" spans="1:15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  <c r="O54" s="4">
        <v>0</v>
      </c>
    </row>
    <row r="55" spans="1:15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  <c r="O55" s="4">
        <v>0</v>
      </c>
    </row>
    <row r="56" spans="1:15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  <c r="O56" s="4">
        <v>0</v>
      </c>
    </row>
    <row r="57" spans="1:15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  <c r="O57" s="4">
        <v>0</v>
      </c>
    </row>
    <row r="58" spans="1:15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  <c r="O58" s="4">
        <v>0</v>
      </c>
    </row>
    <row r="59" spans="1:15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  <c r="O59" s="4">
        <v>0</v>
      </c>
    </row>
    <row r="60" spans="1:15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  <c r="O60" s="4">
        <v>0</v>
      </c>
    </row>
    <row r="61" spans="1:15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  <c r="O61" s="4">
        <v>0</v>
      </c>
    </row>
    <row r="62" spans="1:15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  <c r="O62" s="4">
        <v>0</v>
      </c>
    </row>
    <row r="63" spans="1:15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  <c r="O63" s="4">
        <v>0</v>
      </c>
    </row>
    <row r="64" spans="1:15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  <c r="O64" s="4">
        <v>0</v>
      </c>
    </row>
    <row r="65" spans="1:15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  <c r="O65" s="4">
        <v>0</v>
      </c>
    </row>
    <row r="66" spans="1:15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  <c r="O66" s="4">
        <v>0</v>
      </c>
    </row>
    <row r="67" spans="1:15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  <c r="O67" s="4">
        <v>0</v>
      </c>
    </row>
    <row r="68" spans="1:15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  <c r="O68" s="4">
        <v>0</v>
      </c>
    </row>
    <row r="69" spans="1:15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  <c r="O69" s="4">
        <v>0</v>
      </c>
    </row>
    <row r="70" spans="1:15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  <c r="O70" s="4">
        <v>0</v>
      </c>
    </row>
    <row r="71" spans="1:15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  <c r="O71" s="4">
        <v>0</v>
      </c>
    </row>
    <row r="72" spans="1:15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  <c r="O72" s="4">
        <v>0</v>
      </c>
    </row>
    <row r="73" spans="1:15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  <c r="O73" s="4">
        <v>0</v>
      </c>
    </row>
    <row r="74" spans="1:15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  <c r="O74" s="4">
        <v>0</v>
      </c>
    </row>
    <row r="75" spans="1:15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  <c r="O75" s="4">
        <v>0</v>
      </c>
    </row>
    <row r="76" spans="1:15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  <c r="O76" s="4">
        <v>0</v>
      </c>
    </row>
    <row r="77" spans="1:15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  <c r="O77" s="4">
        <v>0</v>
      </c>
    </row>
    <row r="78" spans="1:15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  <c r="O78" s="4">
        <v>0</v>
      </c>
    </row>
    <row r="79" spans="1:15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  <c r="O79" s="4">
        <v>0</v>
      </c>
    </row>
    <row r="80" spans="1:15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  <c r="O80" s="4">
        <v>0</v>
      </c>
    </row>
    <row r="81" spans="1:15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  <c r="O81" s="4">
        <v>0</v>
      </c>
    </row>
    <row r="82" spans="1:15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  <c r="O82" s="4">
        <v>0</v>
      </c>
    </row>
    <row r="83" spans="1:15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  <c r="O83" s="4">
        <v>0</v>
      </c>
    </row>
    <row r="84" spans="1:15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  <c r="O84" s="4">
        <v>0</v>
      </c>
    </row>
    <row r="85" spans="1:15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  <c r="O85" s="4">
        <v>0</v>
      </c>
    </row>
    <row r="86" spans="1:15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  <c r="O86" s="4">
        <v>0</v>
      </c>
    </row>
    <row r="87" spans="1:15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  <c r="O87" s="4">
        <v>0</v>
      </c>
    </row>
    <row r="88" spans="1:15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  <c r="O88" s="4">
        <v>0</v>
      </c>
    </row>
    <row r="89" spans="1:15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  <c r="O89" s="4">
        <v>0</v>
      </c>
    </row>
    <row r="90" spans="1:15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  <c r="O90" s="4">
        <v>0</v>
      </c>
    </row>
    <row r="91" spans="1:15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  <c r="O91" s="4">
        <v>0</v>
      </c>
    </row>
    <row r="92" spans="1:15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  <c r="O92" s="4">
        <v>0</v>
      </c>
    </row>
    <row r="93" spans="1:15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  <c r="O93" s="4">
        <v>0</v>
      </c>
    </row>
    <row r="94" spans="1:15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  <c r="O94" s="4">
        <v>0</v>
      </c>
    </row>
    <row r="95" spans="1:15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  <c r="O95" s="4">
        <v>0</v>
      </c>
    </row>
    <row r="96" spans="1:15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  <c r="O96" s="4">
        <v>0</v>
      </c>
    </row>
    <row r="97" spans="1:15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  <c r="O97" s="4">
        <v>0</v>
      </c>
    </row>
    <row r="98" spans="1:15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  <c r="O98" s="4">
        <v>0</v>
      </c>
    </row>
    <row r="99" spans="1:15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  <c r="O99" s="4">
        <v>0</v>
      </c>
    </row>
    <row r="100" spans="1:15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  <c r="O100" s="4">
        <v>0</v>
      </c>
    </row>
    <row r="101" spans="1:15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  <c r="O101" s="4">
        <v>0</v>
      </c>
    </row>
    <row r="102" spans="1:15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  <c r="O102" s="4">
        <v>0</v>
      </c>
    </row>
    <row r="103" spans="1:15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  <c r="O103" s="4">
        <v>0</v>
      </c>
    </row>
    <row r="104" spans="1:15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  <c r="O104" s="4">
        <v>0</v>
      </c>
    </row>
    <row r="105" spans="1:15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  <c r="O105" s="4">
        <v>0</v>
      </c>
    </row>
    <row r="106" spans="1:15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  <c r="O106" s="4">
        <v>0</v>
      </c>
    </row>
    <row r="107" spans="1:15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  <c r="O107" s="4">
        <v>0</v>
      </c>
    </row>
    <row r="108" spans="1:15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  <c r="O108" s="4">
        <v>0</v>
      </c>
    </row>
    <row r="109" spans="1:15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  <c r="O109" s="4">
        <v>0</v>
      </c>
    </row>
    <row r="110" spans="1:15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  <c r="O110" s="4">
        <v>0</v>
      </c>
    </row>
    <row r="111" spans="1:15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  <c r="O111" s="4">
        <v>0</v>
      </c>
    </row>
    <row r="112" spans="1:15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  <c r="O112" s="4">
        <v>0</v>
      </c>
    </row>
    <row r="113" spans="1:15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  <c r="O113" s="4">
        <v>0</v>
      </c>
    </row>
    <row r="114" spans="1:15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  <c r="O114" s="4">
        <v>0</v>
      </c>
    </row>
    <row r="115" spans="1:15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  <c r="O115" s="4">
        <v>0</v>
      </c>
    </row>
    <row r="116" spans="1:15" x14ac:dyDescent="0.25">
      <c r="A116" s="6">
        <v>44667</v>
      </c>
      <c r="B116" s="4" t="s">
        <v>769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  <c r="O116" s="4">
        <v>0</v>
      </c>
    </row>
    <row r="117" spans="1:15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  <c r="O117" s="4">
        <v>0</v>
      </c>
    </row>
    <row r="118" spans="1:15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  <c r="O118" s="4">
        <v>0</v>
      </c>
    </row>
    <row r="119" spans="1:15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  <c r="O119" s="4">
        <v>0</v>
      </c>
    </row>
    <row r="120" spans="1:15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  <c r="O120" s="4">
        <v>0</v>
      </c>
    </row>
    <row r="121" spans="1:15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  <c r="O121" s="4">
        <v>0</v>
      </c>
    </row>
    <row r="122" spans="1:15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  <c r="O122" s="4">
        <v>0</v>
      </c>
    </row>
    <row r="123" spans="1:15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  <c r="O123" s="4">
        <v>0</v>
      </c>
    </row>
    <row r="124" spans="1:15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  <c r="O124" s="4">
        <v>0</v>
      </c>
    </row>
    <row r="125" spans="1:15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  <c r="O125" s="4">
        <v>0</v>
      </c>
    </row>
    <row r="126" spans="1:15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  <c r="O126" s="4">
        <v>0</v>
      </c>
    </row>
    <row r="127" spans="1:15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  <c r="O127" s="4">
        <v>0</v>
      </c>
    </row>
    <row r="128" spans="1:15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  <c r="O128" s="4">
        <v>0</v>
      </c>
    </row>
    <row r="129" spans="1:15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  <c r="O129" s="4">
        <v>0</v>
      </c>
    </row>
    <row r="130" spans="1:15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  <c r="O130" s="4">
        <v>0</v>
      </c>
    </row>
    <row r="131" spans="1:15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  <c r="O131" s="4">
        <v>0</v>
      </c>
    </row>
    <row r="132" spans="1:15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  <c r="O132" s="4">
        <v>0</v>
      </c>
    </row>
    <row r="133" spans="1:15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  <c r="O133" s="4">
        <v>0</v>
      </c>
    </row>
    <row r="134" spans="1:15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  <c r="O134" s="4">
        <v>0</v>
      </c>
    </row>
    <row r="135" spans="1:15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  <c r="O135" s="4">
        <v>0</v>
      </c>
    </row>
    <row r="136" spans="1:15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  <c r="O136" s="4">
        <v>0</v>
      </c>
    </row>
    <row r="137" spans="1:15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  <c r="O137" s="4">
        <v>0</v>
      </c>
    </row>
    <row r="138" spans="1:15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  <c r="O138" s="4">
        <v>0</v>
      </c>
    </row>
    <row r="139" spans="1:15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  <c r="O139" s="4">
        <v>0</v>
      </c>
    </row>
    <row r="140" spans="1:15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  <c r="O140" s="4">
        <v>0</v>
      </c>
    </row>
    <row r="141" spans="1:15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  <c r="O141" s="4">
        <v>0</v>
      </c>
    </row>
    <row r="142" spans="1:15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  <c r="O142" s="4">
        <v>0</v>
      </c>
    </row>
    <row r="143" spans="1:15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  <c r="O143" s="4">
        <v>0</v>
      </c>
    </row>
    <row r="144" spans="1:15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  <c r="O144" s="4">
        <v>0</v>
      </c>
    </row>
    <row r="145" spans="1:15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  <c r="O145" s="4">
        <v>0</v>
      </c>
    </row>
    <row r="146" spans="1:15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  <c r="O146" s="4">
        <v>0</v>
      </c>
    </row>
    <row r="147" spans="1:15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  <c r="O147" s="4">
        <v>0</v>
      </c>
    </row>
    <row r="148" spans="1:15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  <c r="O148" s="4">
        <v>0</v>
      </c>
    </row>
    <row r="149" spans="1:15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  <c r="O149" s="4">
        <v>0</v>
      </c>
    </row>
    <row r="150" spans="1:15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  <c r="O150" s="4">
        <v>0</v>
      </c>
    </row>
    <row r="151" spans="1:15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  <c r="O151" s="4">
        <v>0</v>
      </c>
    </row>
    <row r="152" spans="1:15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  <c r="O152" s="4">
        <v>0</v>
      </c>
    </row>
    <row r="153" spans="1:15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  <c r="O153" s="4">
        <v>0</v>
      </c>
    </row>
    <row r="154" spans="1:15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  <c r="O154" s="4">
        <v>0</v>
      </c>
    </row>
    <row r="155" spans="1:15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  <c r="O155" s="4">
        <v>0</v>
      </c>
    </row>
    <row r="156" spans="1:15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  <c r="O156" s="4">
        <v>0</v>
      </c>
    </row>
    <row r="157" spans="1:15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  <c r="O157" s="4">
        <v>0</v>
      </c>
    </row>
    <row r="158" spans="1:15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  <c r="O158" s="4">
        <v>0</v>
      </c>
    </row>
    <row r="159" spans="1:15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  <c r="O159" s="4">
        <v>0</v>
      </c>
    </row>
    <row r="160" spans="1:15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  <c r="O160" s="4">
        <v>0</v>
      </c>
    </row>
    <row r="161" spans="1:15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  <c r="O161" s="4">
        <v>0</v>
      </c>
    </row>
    <row r="162" spans="1:15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  <c r="O162" s="4">
        <v>0</v>
      </c>
    </row>
    <row r="163" spans="1:15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  <c r="O163" s="4">
        <v>0</v>
      </c>
    </row>
    <row r="164" spans="1:15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  <c r="O164" s="4">
        <v>0</v>
      </c>
    </row>
    <row r="165" spans="1:15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  <c r="O165" s="4">
        <v>0</v>
      </c>
    </row>
    <row r="166" spans="1:15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  <c r="O166" s="4">
        <v>0</v>
      </c>
    </row>
    <row r="167" spans="1:15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  <c r="O167" s="4">
        <v>0</v>
      </c>
    </row>
    <row r="168" spans="1:15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  <c r="O168" s="4">
        <v>0</v>
      </c>
    </row>
    <row r="169" spans="1:15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  <c r="O169" s="4">
        <v>0</v>
      </c>
    </row>
    <row r="170" spans="1:15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  <c r="O170" s="4">
        <v>0</v>
      </c>
    </row>
    <row r="171" spans="1:15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  <c r="O171" s="4">
        <v>0</v>
      </c>
    </row>
    <row r="172" spans="1:15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  <c r="O172" s="4">
        <v>0</v>
      </c>
    </row>
    <row r="173" spans="1:15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  <c r="O173" s="4">
        <v>0</v>
      </c>
    </row>
    <row r="174" spans="1:15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  <c r="O174" s="4">
        <v>0</v>
      </c>
    </row>
    <row r="175" spans="1:15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  <c r="O175" s="4">
        <v>0</v>
      </c>
    </row>
    <row r="176" spans="1:15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  <c r="O176" s="4">
        <v>0</v>
      </c>
    </row>
    <row r="177" spans="1:15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  <c r="O177" s="4">
        <v>0</v>
      </c>
    </row>
    <row r="178" spans="1:15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  <c r="O178" s="4">
        <v>0</v>
      </c>
    </row>
    <row r="179" spans="1:15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  <c r="O179" s="4">
        <v>0</v>
      </c>
    </row>
    <row r="180" spans="1:15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  <c r="O180" s="4">
        <v>0</v>
      </c>
    </row>
    <row r="181" spans="1:15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  <c r="O181" s="4">
        <v>0</v>
      </c>
    </row>
    <row r="182" spans="1:15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  <c r="O182" s="4">
        <v>0</v>
      </c>
    </row>
    <row r="183" spans="1:15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  <c r="O183" s="4">
        <v>0</v>
      </c>
    </row>
    <row r="184" spans="1:15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  <c r="O184" s="4">
        <v>0</v>
      </c>
    </row>
    <row r="185" spans="1:15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  <c r="O185" s="4">
        <v>0</v>
      </c>
    </row>
    <row r="186" spans="1:15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  <c r="O186" s="4">
        <v>0</v>
      </c>
    </row>
    <row r="187" spans="1:15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  <c r="O187" s="4">
        <v>0</v>
      </c>
    </row>
    <row r="188" spans="1:15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  <c r="O188" s="4">
        <v>0</v>
      </c>
    </row>
    <row r="189" spans="1:15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  <c r="O189" s="4">
        <v>0</v>
      </c>
    </row>
    <row r="190" spans="1:15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  <c r="O190" s="4">
        <v>0</v>
      </c>
    </row>
    <row r="191" spans="1:15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  <c r="O191" s="4">
        <v>0</v>
      </c>
    </row>
    <row r="192" spans="1:15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  <c r="O192" s="4">
        <v>0</v>
      </c>
    </row>
    <row r="193" spans="1:15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  <c r="O193" s="4">
        <v>0</v>
      </c>
    </row>
    <row r="194" spans="1:15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  <c r="O194" s="4">
        <v>0</v>
      </c>
    </row>
    <row r="195" spans="1:15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  <c r="O195" s="4">
        <v>0</v>
      </c>
    </row>
    <row r="196" spans="1:15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  <c r="O196" s="4">
        <v>0</v>
      </c>
    </row>
    <row r="197" spans="1:15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  <c r="O197" s="4">
        <v>0</v>
      </c>
    </row>
    <row r="198" spans="1:15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  <c r="O198" s="4">
        <v>0</v>
      </c>
    </row>
    <row r="199" spans="1:15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  <c r="O199" s="4">
        <v>0</v>
      </c>
    </row>
    <row r="200" spans="1:15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  <c r="O200" s="4">
        <v>0</v>
      </c>
    </row>
    <row r="201" spans="1:15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  <c r="O201" s="4">
        <v>0</v>
      </c>
    </row>
    <row r="202" spans="1:15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  <c r="O202" s="4">
        <v>0</v>
      </c>
    </row>
    <row r="203" spans="1:15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  <c r="O203" s="4">
        <v>0</v>
      </c>
    </row>
    <row r="204" spans="1:15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  <c r="O204" s="4">
        <v>0</v>
      </c>
    </row>
    <row r="205" spans="1:15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  <c r="O205" s="4">
        <v>0</v>
      </c>
    </row>
    <row r="206" spans="1:15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  <c r="O206" s="4">
        <v>0</v>
      </c>
    </row>
    <row r="207" spans="1:15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  <c r="O207" s="4">
        <v>0</v>
      </c>
    </row>
    <row r="208" spans="1:15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  <c r="O208" s="4">
        <v>0</v>
      </c>
    </row>
    <row r="209" spans="1:15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  <c r="O209" s="4">
        <v>0</v>
      </c>
    </row>
    <row r="210" spans="1:15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  <c r="O210" s="4">
        <v>0</v>
      </c>
    </row>
    <row r="211" spans="1:15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  <c r="O211" s="4">
        <v>0</v>
      </c>
    </row>
    <row r="212" spans="1:15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  <c r="O212" s="4">
        <v>0</v>
      </c>
    </row>
  </sheetData>
  <conditionalFormatting sqref="K1:K2">
    <cfRule type="cellIs" dxfId="32" priority="1" operator="equal">
      <formula>"NOT INVEST"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10"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33.7109375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1.54</v>
      </c>
      <c r="D2" s="51" t="s">
        <v>15</v>
      </c>
      <c r="E2" s="53" t="s">
        <v>1467</v>
      </c>
      <c r="F2" s="10">
        <f>C2*D$72</f>
        <v>1540</v>
      </c>
      <c r="G2" s="10">
        <f t="shared" ref="G2:G11" si="0">F2-D$72</f>
        <v>540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C3*D$72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93">
        <v>1.77</v>
      </c>
      <c r="D4" s="51" t="s">
        <v>15</v>
      </c>
      <c r="E4" s="53" t="s">
        <v>33</v>
      </c>
      <c r="F4" s="10">
        <f>C4*D$72</f>
        <v>1770</v>
      </c>
      <c r="G4" s="10">
        <f t="shared" si="0"/>
        <v>770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93">
        <v>1.91</v>
      </c>
      <c r="D6" s="51" t="s">
        <v>15</v>
      </c>
      <c r="E6" s="55" t="s">
        <v>33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7">
        <v>44653</v>
      </c>
      <c r="B7" s="79" t="s">
        <v>322</v>
      </c>
      <c r="C7" s="91">
        <v>1.86</v>
      </c>
      <c r="D7" s="51" t="s">
        <v>15</v>
      </c>
      <c r="E7" s="13" t="s">
        <v>33</v>
      </c>
      <c r="F7" s="10">
        <f>C7*D$72</f>
        <v>1860</v>
      </c>
      <c r="G7" s="10">
        <f t="shared" si="0"/>
        <v>860</v>
      </c>
      <c r="H7" t="s">
        <v>19</v>
      </c>
      <c r="I7" s="4" t="s">
        <v>54</v>
      </c>
    </row>
    <row r="8" spans="1:9" ht="15.75" x14ac:dyDescent="0.25">
      <c r="A8" s="77">
        <v>44654</v>
      </c>
      <c r="B8" s="79" t="s">
        <v>533</v>
      </c>
      <c r="C8" s="9">
        <v>2</v>
      </c>
      <c r="D8" s="51" t="s">
        <v>15</v>
      </c>
      <c r="E8" s="13" t="s">
        <v>34</v>
      </c>
      <c r="F8" s="10">
        <f>C8*D$72</f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350</v>
      </c>
      <c r="C9" s="51">
        <v>1.98</v>
      </c>
      <c r="D9" s="51" t="s">
        <v>15</v>
      </c>
      <c r="E9" s="53" t="s">
        <v>33</v>
      </c>
      <c r="F9" s="10">
        <f>C9*D$72</f>
        <v>1980</v>
      </c>
      <c r="G9" s="10">
        <f t="shared" si="0"/>
        <v>980</v>
      </c>
      <c r="H9" s="51" t="s">
        <v>19</v>
      </c>
      <c r="I9" s="4" t="s">
        <v>52</v>
      </c>
    </row>
    <row r="10" spans="1:9" ht="15.75" x14ac:dyDescent="0.25">
      <c r="A10" s="6">
        <v>44654</v>
      </c>
      <c r="B10" s="4" t="s">
        <v>356</v>
      </c>
      <c r="C10" s="51">
        <v>1.95</v>
      </c>
      <c r="D10" s="51" t="s">
        <v>15</v>
      </c>
      <c r="E10" s="53" t="s">
        <v>34</v>
      </c>
      <c r="F10" s="10">
        <f>C10*D$72</f>
        <v>1950</v>
      </c>
      <c r="G10" s="10">
        <f t="shared" si="0"/>
        <v>950</v>
      </c>
      <c r="H10" s="51" t="s">
        <v>20</v>
      </c>
      <c r="I10" s="4" t="s">
        <v>50</v>
      </c>
    </row>
    <row r="11" spans="1:9" ht="15.75" x14ac:dyDescent="0.25">
      <c r="A11" s="6">
        <v>44656</v>
      </c>
      <c r="B11" s="4" t="s">
        <v>358</v>
      </c>
      <c r="C11" s="51">
        <v>1.43</v>
      </c>
      <c r="D11" s="51" t="s">
        <v>15</v>
      </c>
      <c r="E11" s="53" t="s">
        <v>1483</v>
      </c>
      <c r="F11" s="10">
        <f>C11*D$72</f>
        <v>1430</v>
      </c>
      <c r="G11" s="10">
        <f t="shared" si="0"/>
        <v>430</v>
      </c>
      <c r="H11" s="51" t="s">
        <v>315</v>
      </c>
      <c r="I11" s="4" t="s">
        <v>66</v>
      </c>
    </row>
    <row r="12" spans="1:9" ht="15.75" x14ac:dyDescent="0.25">
      <c r="A12" s="6">
        <v>44656</v>
      </c>
      <c r="B12" s="4" t="s">
        <v>361</v>
      </c>
      <c r="C12" s="51">
        <v>1.49</v>
      </c>
      <c r="D12" s="51" t="s">
        <v>15</v>
      </c>
      <c r="E12" s="54" t="s">
        <v>1467</v>
      </c>
      <c r="F12" s="10">
        <v>0</v>
      </c>
      <c r="G12" s="10">
        <v>0</v>
      </c>
      <c r="H12" s="4" t="s">
        <v>22</v>
      </c>
      <c r="I12" s="38" t="s">
        <v>119</v>
      </c>
    </row>
    <row r="13" spans="1:9" ht="15.75" x14ac:dyDescent="0.25">
      <c r="A13" s="6">
        <v>44656</v>
      </c>
      <c r="B13" s="4" t="s">
        <v>365</v>
      </c>
      <c r="C13" s="93">
        <v>1.93</v>
      </c>
      <c r="D13" s="51" t="s">
        <v>15</v>
      </c>
      <c r="E13" s="53" t="s">
        <v>33</v>
      </c>
      <c r="F13" s="10">
        <f>C13*D$72</f>
        <v>1930</v>
      </c>
      <c r="G13" s="10">
        <f>F13-D$72</f>
        <v>930</v>
      </c>
      <c r="H13" s="4" t="s">
        <v>315</v>
      </c>
      <c r="I13" s="38" t="s">
        <v>119</v>
      </c>
    </row>
    <row r="14" spans="1:9" ht="15.75" x14ac:dyDescent="0.25">
      <c r="A14" s="6">
        <v>44660</v>
      </c>
      <c r="B14" s="4" t="s">
        <v>376</v>
      </c>
      <c r="C14" s="51">
        <v>1.53</v>
      </c>
      <c r="D14" s="51" t="s">
        <v>15</v>
      </c>
      <c r="E14" s="54" t="s">
        <v>1467</v>
      </c>
      <c r="F14" s="10">
        <v>0</v>
      </c>
      <c r="G14" s="10">
        <v>0</v>
      </c>
      <c r="H14" s="4" t="s">
        <v>21</v>
      </c>
      <c r="I14" s="4" t="s">
        <v>60</v>
      </c>
    </row>
    <row r="15" spans="1:9" ht="15.75" x14ac:dyDescent="0.25">
      <c r="A15" s="6">
        <v>44660</v>
      </c>
      <c r="B15" s="4" t="s">
        <v>378</v>
      </c>
      <c r="C15" s="51">
        <v>1.4</v>
      </c>
      <c r="D15" s="51" t="s">
        <v>15</v>
      </c>
      <c r="E15" s="106" t="s">
        <v>1483</v>
      </c>
      <c r="F15" s="10">
        <v>0</v>
      </c>
      <c r="G15" s="10">
        <v>0</v>
      </c>
      <c r="H15" s="4" t="s">
        <v>21</v>
      </c>
      <c r="I15" s="4" t="s">
        <v>66</v>
      </c>
    </row>
    <row r="16" spans="1:9" ht="15.75" x14ac:dyDescent="0.25">
      <c r="A16" s="6">
        <v>44660</v>
      </c>
      <c r="B16" s="4" t="s">
        <v>382</v>
      </c>
      <c r="C16" s="93">
        <v>1.74</v>
      </c>
      <c r="D16" s="51" t="s">
        <v>15</v>
      </c>
      <c r="E16" s="55" t="s">
        <v>33</v>
      </c>
      <c r="F16" s="10">
        <v>0</v>
      </c>
      <c r="G16" s="10">
        <f t="shared" ref="G16:G21" si="1">F16-D$72</f>
        <v>-1000</v>
      </c>
      <c r="H16" s="4" t="s">
        <v>20</v>
      </c>
      <c r="I16" s="38" t="s">
        <v>102</v>
      </c>
    </row>
    <row r="17" spans="1:9" ht="15.75" x14ac:dyDescent="0.25">
      <c r="A17" s="6">
        <v>44660</v>
      </c>
      <c r="B17" s="4" t="s">
        <v>538</v>
      </c>
      <c r="C17" s="51">
        <v>1.98</v>
      </c>
      <c r="D17" s="51" t="s">
        <v>15</v>
      </c>
      <c r="E17" s="55" t="s">
        <v>33</v>
      </c>
      <c r="F17" s="10">
        <v>0</v>
      </c>
      <c r="G17" s="10">
        <f t="shared" si="1"/>
        <v>-1000</v>
      </c>
      <c r="H17" s="4" t="s">
        <v>28</v>
      </c>
      <c r="I17" s="4" t="s">
        <v>58</v>
      </c>
    </row>
    <row r="18" spans="1:9" ht="15.75" x14ac:dyDescent="0.25">
      <c r="A18" s="6">
        <v>44661</v>
      </c>
      <c r="B18" s="4" t="s">
        <v>396</v>
      </c>
      <c r="C18" s="51">
        <v>1.9</v>
      </c>
      <c r="D18" s="51" t="s">
        <v>15</v>
      </c>
      <c r="E18" s="55" t="s">
        <v>33</v>
      </c>
      <c r="F18" s="10">
        <v>0</v>
      </c>
      <c r="G18" s="10">
        <f t="shared" si="1"/>
        <v>-1000</v>
      </c>
      <c r="H18" s="4" t="s">
        <v>21</v>
      </c>
      <c r="I18" s="38" t="s">
        <v>50</v>
      </c>
    </row>
    <row r="19" spans="1:9" ht="15.75" x14ac:dyDescent="0.25">
      <c r="A19" s="6">
        <v>44666</v>
      </c>
      <c r="B19" s="4" t="s">
        <v>403</v>
      </c>
      <c r="C19" s="93">
        <v>1.89</v>
      </c>
      <c r="D19" s="51" t="s">
        <v>15</v>
      </c>
      <c r="E19" s="53" t="s">
        <v>33</v>
      </c>
      <c r="F19" s="10">
        <f>C19*D$72</f>
        <v>1890</v>
      </c>
      <c r="G19" s="10">
        <f t="shared" si="1"/>
        <v>890</v>
      </c>
      <c r="H19" s="4" t="s">
        <v>315</v>
      </c>
      <c r="I19" s="4" t="s">
        <v>60</v>
      </c>
    </row>
    <row r="20" spans="1:9" ht="15.75" x14ac:dyDescent="0.25">
      <c r="A20" s="6">
        <v>44666</v>
      </c>
      <c r="B20" s="4" t="s">
        <v>406</v>
      </c>
      <c r="C20" s="93">
        <v>1.83</v>
      </c>
      <c r="D20" s="51" t="s">
        <v>15</v>
      </c>
      <c r="E20" s="53" t="s">
        <v>33</v>
      </c>
      <c r="F20" s="10">
        <f>C20*D$72</f>
        <v>1830</v>
      </c>
      <c r="G20" s="10">
        <f t="shared" si="1"/>
        <v>830</v>
      </c>
      <c r="H20" s="4" t="s">
        <v>25</v>
      </c>
      <c r="I20" s="4" t="s">
        <v>92</v>
      </c>
    </row>
    <row r="21" spans="1:9" ht="15.75" x14ac:dyDescent="0.25">
      <c r="A21" s="6">
        <v>44666</v>
      </c>
      <c r="B21" s="4" t="s">
        <v>410</v>
      </c>
      <c r="C21" s="51">
        <v>1.48</v>
      </c>
      <c r="D21" s="51" t="s">
        <v>15</v>
      </c>
      <c r="E21" s="53" t="s">
        <v>1467</v>
      </c>
      <c r="F21" s="10">
        <f>C21*D$72</f>
        <v>1480</v>
      </c>
      <c r="G21" s="10">
        <f t="shared" si="1"/>
        <v>480</v>
      </c>
      <c r="H21" s="4" t="s">
        <v>25</v>
      </c>
      <c r="I21" s="4" t="s">
        <v>92</v>
      </c>
    </row>
    <row r="22" spans="1:9" ht="15.75" x14ac:dyDescent="0.25">
      <c r="A22" s="6">
        <v>44666</v>
      </c>
      <c r="B22" s="4" t="s">
        <v>414</v>
      </c>
      <c r="C22" s="51">
        <v>1.51</v>
      </c>
      <c r="D22" s="51" t="s">
        <v>15</v>
      </c>
      <c r="E22" s="54" t="s">
        <v>1467</v>
      </c>
      <c r="F22" s="10">
        <v>0</v>
      </c>
      <c r="G22" s="10">
        <v>0</v>
      </c>
      <c r="H22" s="4" t="s">
        <v>21</v>
      </c>
      <c r="I22" s="4" t="s">
        <v>60</v>
      </c>
    </row>
    <row r="23" spans="1:9" ht="15.75" x14ac:dyDescent="0.25">
      <c r="A23" s="6">
        <v>44666</v>
      </c>
      <c r="B23" s="4" t="s">
        <v>416</v>
      </c>
      <c r="C23" s="51">
        <v>1.52</v>
      </c>
      <c r="D23" s="51" t="s">
        <v>15</v>
      </c>
      <c r="E23" s="53" t="s">
        <v>1467</v>
      </c>
      <c r="F23" s="10">
        <f>C23*D$72</f>
        <v>1520</v>
      </c>
      <c r="G23" s="10">
        <f>F23-D$72</f>
        <v>520</v>
      </c>
      <c r="H23" s="51" t="s">
        <v>25</v>
      </c>
      <c r="I23" s="4" t="s">
        <v>60</v>
      </c>
    </row>
    <row r="24" spans="1:9" ht="15.75" x14ac:dyDescent="0.25">
      <c r="A24" s="6">
        <v>44668</v>
      </c>
      <c r="B24" s="4" t="s">
        <v>440</v>
      </c>
      <c r="C24" s="51">
        <v>1.83</v>
      </c>
      <c r="D24" s="51" t="s">
        <v>15</v>
      </c>
      <c r="E24" s="53" t="s">
        <v>33</v>
      </c>
      <c r="F24" s="10">
        <f>C24*D$72</f>
        <v>1830</v>
      </c>
      <c r="G24" s="10">
        <f>F24-D$72</f>
        <v>830</v>
      </c>
      <c r="H24" s="51" t="s">
        <v>25</v>
      </c>
      <c r="I24" s="4" t="s">
        <v>50</v>
      </c>
    </row>
    <row r="25" spans="1:9" ht="15.75" x14ac:dyDescent="0.25">
      <c r="A25" s="6">
        <v>44668</v>
      </c>
      <c r="B25" s="4" t="s">
        <v>434</v>
      </c>
      <c r="C25" s="51">
        <v>1.98</v>
      </c>
      <c r="D25" s="51" t="s">
        <v>15</v>
      </c>
      <c r="E25" s="55" t="s">
        <v>33</v>
      </c>
      <c r="F25" s="10">
        <v>0</v>
      </c>
      <c r="G25" s="10">
        <f>F25-D$72</f>
        <v>-1000</v>
      </c>
      <c r="H25" s="51" t="s">
        <v>22</v>
      </c>
      <c r="I25" s="4" t="s">
        <v>89</v>
      </c>
    </row>
    <row r="26" spans="1:9" x14ac:dyDescent="0.25">
      <c r="A26" s="6">
        <v>44669</v>
      </c>
      <c r="B26" s="4" t="s">
        <v>442</v>
      </c>
      <c r="C26" s="9">
        <v>1.5</v>
      </c>
      <c r="D26" s="4" t="s">
        <v>15</v>
      </c>
      <c r="E26" s="39" t="s">
        <v>1467</v>
      </c>
      <c r="F26" s="10">
        <f>C26*D$72</f>
        <v>1500</v>
      </c>
      <c r="G26" s="10">
        <f>F26-D$72</f>
        <v>500</v>
      </c>
      <c r="H26" s="38" t="s">
        <v>528</v>
      </c>
      <c r="I26" s="4" t="s">
        <v>92</v>
      </c>
    </row>
    <row r="27" spans="1:9" x14ac:dyDescent="0.25">
      <c r="A27" s="6">
        <v>44669</v>
      </c>
      <c r="B27" s="4" t="s">
        <v>443</v>
      </c>
      <c r="C27" s="9">
        <v>1.49</v>
      </c>
      <c r="D27" s="4" t="s">
        <v>15</v>
      </c>
      <c r="E27" s="41" t="s">
        <v>1467</v>
      </c>
      <c r="F27" s="10">
        <v>0</v>
      </c>
      <c r="G27" s="10">
        <v>0</v>
      </c>
      <c r="H27" s="38" t="s">
        <v>21</v>
      </c>
      <c r="I27" s="4" t="s">
        <v>60</v>
      </c>
    </row>
    <row r="28" spans="1:9" x14ac:dyDescent="0.25">
      <c r="A28" s="6">
        <v>44669</v>
      </c>
      <c r="B28" s="4" t="s">
        <v>450</v>
      </c>
      <c r="C28" s="4">
        <v>1.48</v>
      </c>
      <c r="D28" s="4" t="s">
        <v>15</v>
      </c>
      <c r="E28" s="12" t="s">
        <v>1483</v>
      </c>
      <c r="F28" s="10">
        <v>0</v>
      </c>
      <c r="G28" s="10">
        <v>0</v>
      </c>
      <c r="H28" s="4" t="s">
        <v>21</v>
      </c>
      <c r="I28" s="38" t="s">
        <v>66</v>
      </c>
    </row>
    <row r="29" spans="1:9" x14ac:dyDescent="0.25">
      <c r="A29" s="6">
        <v>44669</v>
      </c>
      <c r="B29" s="4" t="s">
        <v>451</v>
      </c>
      <c r="C29" s="37">
        <v>1.93</v>
      </c>
      <c r="D29" s="4" t="s">
        <v>15</v>
      </c>
      <c r="E29" s="13" t="s">
        <v>33</v>
      </c>
      <c r="F29" s="10">
        <f>C29*D$72</f>
        <v>1930</v>
      </c>
      <c r="G29" s="10">
        <f>F29-D$72</f>
        <v>930</v>
      </c>
      <c r="H29" s="4" t="s">
        <v>315</v>
      </c>
      <c r="I29" s="38" t="s">
        <v>119</v>
      </c>
    </row>
    <row r="30" spans="1:9" x14ac:dyDescent="0.25">
      <c r="A30" s="6">
        <v>44669</v>
      </c>
      <c r="B30" s="4" t="s">
        <v>457</v>
      </c>
      <c r="C30" s="4">
        <v>2.06</v>
      </c>
      <c r="D30" s="4" t="s">
        <v>15</v>
      </c>
      <c r="E30" s="13" t="s">
        <v>33</v>
      </c>
      <c r="F30" s="10">
        <f>C30*D$72</f>
        <v>2060</v>
      </c>
      <c r="G30" s="10">
        <f>F30-D$72</f>
        <v>1060</v>
      </c>
      <c r="H30" s="4" t="s">
        <v>19</v>
      </c>
      <c r="I30" s="4" t="s">
        <v>105</v>
      </c>
    </row>
    <row r="31" spans="1:9" x14ac:dyDescent="0.25">
      <c r="A31" s="6">
        <v>44670</v>
      </c>
      <c r="B31" s="4" t="s">
        <v>459</v>
      </c>
      <c r="C31" s="4">
        <v>1.93</v>
      </c>
      <c r="D31" s="4" t="s">
        <v>15</v>
      </c>
      <c r="E31" s="11" t="s">
        <v>33</v>
      </c>
      <c r="F31" s="10">
        <v>0</v>
      </c>
      <c r="G31" s="10">
        <f>F31-D$72</f>
        <v>-1000</v>
      </c>
      <c r="H31" s="4" t="s">
        <v>23</v>
      </c>
      <c r="I31" s="38" t="s">
        <v>114</v>
      </c>
    </row>
    <row r="32" spans="1:9" x14ac:dyDescent="0.25">
      <c r="A32" s="6">
        <v>44670</v>
      </c>
      <c r="B32" s="4" t="s">
        <v>460</v>
      </c>
      <c r="C32" s="4">
        <v>1.47</v>
      </c>
      <c r="D32" s="4" t="s">
        <v>15</v>
      </c>
      <c r="E32" s="33" t="s">
        <v>1483</v>
      </c>
      <c r="F32" s="10">
        <v>0</v>
      </c>
      <c r="G32" s="10">
        <v>0</v>
      </c>
      <c r="H32" s="4" t="s">
        <v>22</v>
      </c>
      <c r="I32" s="38" t="s">
        <v>76</v>
      </c>
    </row>
    <row r="33" spans="1:9" x14ac:dyDescent="0.25">
      <c r="A33" s="77">
        <v>44671</v>
      </c>
      <c r="B33" s="79" t="s">
        <v>467</v>
      </c>
      <c r="C33" s="9">
        <v>2</v>
      </c>
      <c r="D33" s="4" t="s">
        <v>15</v>
      </c>
      <c r="E33" s="42" t="s">
        <v>34</v>
      </c>
      <c r="F33" s="10">
        <v>0</v>
      </c>
      <c r="G33" s="10"/>
      <c r="H33" s="4" t="s">
        <v>23</v>
      </c>
      <c r="I33" s="4" t="s">
        <v>54</v>
      </c>
    </row>
    <row r="34" spans="1:9" x14ac:dyDescent="0.25">
      <c r="A34" s="6">
        <v>44671</v>
      </c>
      <c r="B34" s="4" t="s">
        <v>466</v>
      </c>
      <c r="C34" s="4">
        <v>1.61</v>
      </c>
      <c r="D34" s="4" t="s">
        <v>15</v>
      </c>
      <c r="E34" s="13" t="s">
        <v>33</v>
      </c>
      <c r="F34" s="10">
        <f>C34*D$72</f>
        <v>1610</v>
      </c>
      <c r="G34" s="10">
        <f t="shared" ref="G34:G41" si="2">F34-D$72</f>
        <v>610</v>
      </c>
      <c r="H34" s="4" t="s">
        <v>25</v>
      </c>
      <c r="I34" s="4" t="s">
        <v>50</v>
      </c>
    </row>
    <row r="35" spans="1:9" x14ac:dyDescent="0.25">
      <c r="A35" s="6">
        <v>44671</v>
      </c>
      <c r="B35" s="4" t="s">
        <v>468</v>
      </c>
      <c r="C35" s="4">
        <v>1.81</v>
      </c>
      <c r="D35" s="4" t="s">
        <v>15</v>
      </c>
      <c r="E35" s="13" t="s">
        <v>33</v>
      </c>
      <c r="F35" s="10">
        <f>C35*D$72</f>
        <v>1810</v>
      </c>
      <c r="G35" s="10">
        <f t="shared" si="2"/>
        <v>810</v>
      </c>
      <c r="H35" s="4" t="s">
        <v>316</v>
      </c>
      <c r="I35" s="4" t="s">
        <v>52</v>
      </c>
    </row>
    <row r="36" spans="1:9" x14ac:dyDescent="0.25">
      <c r="A36" s="6">
        <v>44671</v>
      </c>
      <c r="B36" s="4" t="s">
        <v>470</v>
      </c>
      <c r="C36" s="4">
        <v>2</v>
      </c>
      <c r="D36" s="4" t="s">
        <v>15</v>
      </c>
      <c r="E36" s="11" t="s">
        <v>34</v>
      </c>
      <c r="F36" s="10">
        <v>0</v>
      </c>
      <c r="G36" s="10">
        <f t="shared" si="2"/>
        <v>-1000</v>
      </c>
      <c r="H36" s="4" t="s">
        <v>25</v>
      </c>
      <c r="I36" s="4" t="s">
        <v>50</v>
      </c>
    </row>
    <row r="37" spans="1:9" x14ac:dyDescent="0.25">
      <c r="A37" s="6">
        <v>44672</v>
      </c>
      <c r="B37" s="4" t="s">
        <v>471</v>
      </c>
      <c r="C37" s="4">
        <v>2.0099999999999998</v>
      </c>
      <c r="D37" s="4" t="s">
        <v>15</v>
      </c>
      <c r="E37" s="11" t="s">
        <v>33</v>
      </c>
      <c r="F37" s="10">
        <v>0</v>
      </c>
      <c r="G37" s="10">
        <f t="shared" si="2"/>
        <v>-1000</v>
      </c>
      <c r="H37" s="4" t="s">
        <v>22</v>
      </c>
      <c r="I37" s="4" t="s">
        <v>149</v>
      </c>
    </row>
    <row r="38" spans="1:9" x14ac:dyDescent="0.25">
      <c r="A38" s="6">
        <v>44673</v>
      </c>
      <c r="B38" s="4" t="s">
        <v>473</v>
      </c>
      <c r="C38" s="4">
        <v>1.93</v>
      </c>
      <c r="D38" s="4" t="s">
        <v>15</v>
      </c>
      <c r="E38" s="13" t="s">
        <v>33</v>
      </c>
      <c r="F38" s="10">
        <f>C38*D$72</f>
        <v>1930</v>
      </c>
      <c r="G38" s="10">
        <f t="shared" si="2"/>
        <v>930</v>
      </c>
      <c r="H38" s="4" t="s">
        <v>19</v>
      </c>
      <c r="I38" s="4" t="s">
        <v>58</v>
      </c>
    </row>
    <row r="39" spans="1:9" x14ac:dyDescent="0.25">
      <c r="A39" s="6">
        <v>44674</v>
      </c>
      <c r="B39" s="4" t="s">
        <v>481</v>
      </c>
      <c r="C39" s="37">
        <v>1.76</v>
      </c>
      <c r="D39" s="4" t="s">
        <v>15</v>
      </c>
      <c r="E39" s="13" t="s">
        <v>33</v>
      </c>
      <c r="F39" s="10">
        <f>C39*D$72</f>
        <v>1760</v>
      </c>
      <c r="G39" s="10">
        <f t="shared" si="2"/>
        <v>760</v>
      </c>
      <c r="H39" s="4" t="s">
        <v>19</v>
      </c>
      <c r="I39" s="43" t="s">
        <v>66</v>
      </c>
    </row>
    <row r="40" spans="1:9" x14ac:dyDescent="0.25">
      <c r="A40" s="6">
        <v>44674</v>
      </c>
      <c r="B40" s="4" t="s">
        <v>482</v>
      </c>
      <c r="C40" s="4">
        <v>1.88</v>
      </c>
      <c r="D40" s="4" t="s">
        <v>15</v>
      </c>
      <c r="E40" s="13" t="s">
        <v>33</v>
      </c>
      <c r="F40" s="10">
        <f>C40*D$72</f>
        <v>1880</v>
      </c>
      <c r="G40" s="10">
        <f t="shared" si="2"/>
        <v>880</v>
      </c>
      <c r="H40" s="4" t="s">
        <v>27</v>
      </c>
      <c r="I40" s="4" t="s">
        <v>58</v>
      </c>
    </row>
    <row r="41" spans="1:9" x14ac:dyDescent="0.25">
      <c r="A41" s="6">
        <v>44674</v>
      </c>
      <c r="B41" s="4" t="s">
        <v>487</v>
      </c>
      <c r="C41" s="4">
        <v>1.5</v>
      </c>
      <c r="D41" s="4" t="s">
        <v>15</v>
      </c>
      <c r="E41" s="11" t="s">
        <v>1467</v>
      </c>
      <c r="F41" s="10">
        <v>0</v>
      </c>
      <c r="G41" s="10">
        <f t="shared" si="2"/>
        <v>-1000</v>
      </c>
      <c r="H41" s="4" t="s">
        <v>29</v>
      </c>
      <c r="I41" s="4" t="s">
        <v>60</v>
      </c>
    </row>
    <row r="42" spans="1:9" x14ac:dyDescent="0.25">
      <c r="A42" s="6">
        <v>44675</v>
      </c>
      <c r="B42" s="4" t="s">
        <v>493</v>
      </c>
      <c r="C42" s="4">
        <v>2.0299999999999998</v>
      </c>
      <c r="D42" s="4" t="s">
        <v>15</v>
      </c>
      <c r="E42" s="11" t="s">
        <v>33</v>
      </c>
      <c r="F42" s="10">
        <v>0</v>
      </c>
      <c r="G42" s="10">
        <f t="shared" ref="G42:G49" si="3">F42-D$72</f>
        <v>-1000</v>
      </c>
      <c r="H42" s="4" t="s">
        <v>20</v>
      </c>
      <c r="I42" s="4" t="s">
        <v>52</v>
      </c>
    </row>
    <row r="43" spans="1:9" x14ac:dyDescent="0.25">
      <c r="A43" s="6">
        <v>44676</v>
      </c>
      <c r="B43" s="4" t="s">
        <v>497</v>
      </c>
      <c r="C43" s="37">
        <v>1.72</v>
      </c>
      <c r="D43" s="4" t="s">
        <v>15</v>
      </c>
      <c r="E43" s="11" t="s">
        <v>33</v>
      </c>
      <c r="F43" s="10">
        <v>0</v>
      </c>
      <c r="G43" s="10">
        <f t="shared" si="3"/>
        <v>-1000</v>
      </c>
      <c r="H43" s="4" t="s">
        <v>21</v>
      </c>
      <c r="I43" s="38" t="s">
        <v>119</v>
      </c>
    </row>
    <row r="44" spans="1:9" x14ac:dyDescent="0.25">
      <c r="A44" s="6">
        <v>44677</v>
      </c>
      <c r="B44" s="4" t="s">
        <v>499</v>
      </c>
      <c r="C44" s="4">
        <v>1.47</v>
      </c>
      <c r="D44" s="4" t="s">
        <v>15</v>
      </c>
      <c r="E44" s="33" t="s">
        <v>1483</v>
      </c>
      <c r="F44" s="10">
        <f>C44*D$72</f>
        <v>1470</v>
      </c>
      <c r="G44" s="10">
        <f t="shared" si="3"/>
        <v>470</v>
      </c>
      <c r="H44" s="4" t="s">
        <v>26</v>
      </c>
      <c r="I44" s="43" t="s">
        <v>76</v>
      </c>
    </row>
    <row r="45" spans="1:9" x14ac:dyDescent="0.25">
      <c r="A45" s="6">
        <v>44677</v>
      </c>
      <c r="B45" s="4" t="s">
        <v>501</v>
      </c>
      <c r="C45" s="4">
        <v>1.9</v>
      </c>
      <c r="D45" s="4" t="s">
        <v>15</v>
      </c>
      <c r="E45" s="13" t="s">
        <v>33</v>
      </c>
      <c r="F45" s="10">
        <f>C45*D$72</f>
        <v>1900</v>
      </c>
      <c r="G45" s="10">
        <f t="shared" si="3"/>
        <v>900</v>
      </c>
      <c r="H45" s="4" t="s">
        <v>25</v>
      </c>
      <c r="I45" s="4" t="s">
        <v>105</v>
      </c>
    </row>
    <row r="46" spans="1:9" x14ac:dyDescent="0.25">
      <c r="A46" s="6">
        <v>44680</v>
      </c>
      <c r="B46" s="4" t="s">
        <v>505</v>
      </c>
      <c r="C46" s="37">
        <v>1.82</v>
      </c>
      <c r="D46" s="4" t="s">
        <v>15</v>
      </c>
      <c r="E46" s="13" t="s">
        <v>33</v>
      </c>
      <c r="F46" s="10">
        <f>C46*D$72</f>
        <v>1820</v>
      </c>
      <c r="G46" s="10">
        <f t="shared" si="3"/>
        <v>820</v>
      </c>
      <c r="H46" s="4" t="s">
        <v>311</v>
      </c>
      <c r="I46" s="4" t="s">
        <v>92</v>
      </c>
    </row>
    <row r="47" spans="1:9" x14ac:dyDescent="0.25">
      <c r="A47" s="6">
        <v>44681</v>
      </c>
      <c r="B47" s="4" t="s">
        <v>508</v>
      </c>
      <c r="C47" s="4">
        <v>1.96</v>
      </c>
      <c r="D47" s="4" t="s">
        <v>15</v>
      </c>
      <c r="E47" s="13" t="s">
        <v>33</v>
      </c>
      <c r="F47" s="10">
        <f t="shared" ref="F47:F57" si="4">C47*D$72</f>
        <v>1960</v>
      </c>
      <c r="G47" s="10">
        <f t="shared" si="3"/>
        <v>960</v>
      </c>
      <c r="H47" s="4" t="s">
        <v>25</v>
      </c>
      <c r="I47" s="38" t="s">
        <v>114</v>
      </c>
    </row>
    <row r="48" spans="1:9" x14ac:dyDescent="0.25">
      <c r="A48" s="6">
        <v>44681</v>
      </c>
      <c r="B48" s="4" t="s">
        <v>510</v>
      </c>
      <c r="C48" s="4">
        <v>1.5</v>
      </c>
      <c r="D48" s="4" t="s">
        <v>15</v>
      </c>
      <c r="E48" s="13" t="s">
        <v>1467</v>
      </c>
      <c r="F48" s="10">
        <f t="shared" si="4"/>
        <v>1500</v>
      </c>
      <c r="G48" s="10">
        <f t="shared" si="3"/>
        <v>500</v>
      </c>
      <c r="H48" s="4" t="s">
        <v>27</v>
      </c>
      <c r="I48" s="4" t="s">
        <v>60</v>
      </c>
    </row>
    <row r="49" spans="1:10" x14ac:dyDescent="0.25">
      <c r="A49" s="6">
        <v>44681</v>
      </c>
      <c r="B49" s="4" t="s">
        <v>511</v>
      </c>
      <c r="C49" s="37">
        <v>1.57</v>
      </c>
      <c r="D49" s="4" t="s">
        <v>15</v>
      </c>
      <c r="E49" s="13" t="s">
        <v>33</v>
      </c>
      <c r="F49" s="10">
        <f t="shared" si="4"/>
        <v>1570</v>
      </c>
      <c r="G49" s="10">
        <f t="shared" si="3"/>
        <v>570</v>
      </c>
      <c r="H49" s="4" t="s">
        <v>19</v>
      </c>
      <c r="I49" s="43" t="s">
        <v>76</v>
      </c>
    </row>
    <row r="50" spans="1:10" x14ac:dyDescent="0.25">
      <c r="A50" s="6">
        <v>44681</v>
      </c>
      <c r="B50" s="4" t="s">
        <v>514</v>
      </c>
      <c r="C50" s="4">
        <v>1.54</v>
      </c>
      <c r="D50" s="4" t="s">
        <v>15</v>
      </c>
      <c r="E50" s="33" t="s">
        <v>1483</v>
      </c>
      <c r="F50" s="10">
        <v>0</v>
      </c>
      <c r="G50" s="10">
        <v>0</v>
      </c>
      <c r="H50" s="4" t="s">
        <v>23</v>
      </c>
      <c r="I50" s="43" t="s">
        <v>76</v>
      </c>
    </row>
    <row r="51" spans="1:10" x14ac:dyDescent="0.25">
      <c r="A51" s="6">
        <v>44681</v>
      </c>
      <c r="B51" s="4" t="s">
        <v>515</v>
      </c>
      <c r="C51" s="4">
        <v>1.99</v>
      </c>
      <c r="D51" s="4" t="s">
        <v>15</v>
      </c>
      <c r="E51" s="13" t="s">
        <v>33</v>
      </c>
      <c r="F51" s="10">
        <f t="shared" si="4"/>
        <v>1990</v>
      </c>
      <c r="G51" s="10">
        <f t="shared" ref="G51:G59" si="5">F51-D$72</f>
        <v>990</v>
      </c>
      <c r="H51" s="4" t="s">
        <v>25</v>
      </c>
      <c r="I51" s="38" t="s">
        <v>98</v>
      </c>
    </row>
    <row r="52" spans="1:10" x14ac:dyDescent="0.25">
      <c r="A52" s="6">
        <v>44681</v>
      </c>
      <c r="B52" s="4" t="s">
        <v>516</v>
      </c>
      <c r="C52" s="4">
        <v>1.58</v>
      </c>
      <c r="D52" s="4" t="s">
        <v>15</v>
      </c>
      <c r="E52" s="13" t="s">
        <v>33</v>
      </c>
      <c r="F52" s="10">
        <f t="shared" si="4"/>
        <v>1580</v>
      </c>
      <c r="G52" s="10">
        <f t="shared" si="5"/>
        <v>580</v>
      </c>
      <c r="H52" s="4" t="s">
        <v>529</v>
      </c>
      <c r="I52" s="4" t="s">
        <v>435</v>
      </c>
    </row>
    <row r="53" spans="1:10" x14ac:dyDescent="0.25">
      <c r="A53" s="6">
        <v>44681</v>
      </c>
      <c r="B53" s="4" t="s">
        <v>518</v>
      </c>
      <c r="C53" s="37">
        <v>1.74</v>
      </c>
      <c r="D53" s="4" t="s">
        <v>15</v>
      </c>
      <c r="E53" s="13" t="s">
        <v>33</v>
      </c>
      <c r="F53" s="10">
        <f t="shared" si="4"/>
        <v>1740</v>
      </c>
      <c r="G53" s="10">
        <f t="shared" si="5"/>
        <v>740</v>
      </c>
      <c r="H53" s="4" t="s">
        <v>24</v>
      </c>
      <c r="I53" s="4" t="s">
        <v>92</v>
      </c>
    </row>
    <row r="54" spans="1:10" x14ac:dyDescent="0.25">
      <c r="A54" s="6">
        <v>44681</v>
      </c>
      <c r="B54" s="4" t="s">
        <v>519</v>
      </c>
      <c r="C54" s="37">
        <v>1.8</v>
      </c>
      <c r="D54" s="4" t="s">
        <v>15</v>
      </c>
      <c r="E54" s="13" t="s">
        <v>33</v>
      </c>
      <c r="F54" s="10">
        <f t="shared" si="4"/>
        <v>1800</v>
      </c>
      <c r="G54" s="10">
        <f t="shared" si="5"/>
        <v>800</v>
      </c>
      <c r="H54" s="4" t="s">
        <v>24</v>
      </c>
      <c r="I54" s="38" t="s">
        <v>102</v>
      </c>
    </row>
    <row r="55" spans="1:10" x14ac:dyDescent="0.25">
      <c r="A55" s="6">
        <v>44681</v>
      </c>
      <c r="B55" s="4" t="s">
        <v>522</v>
      </c>
      <c r="C55" s="37">
        <v>1.64</v>
      </c>
      <c r="D55" s="4" t="s">
        <v>15</v>
      </c>
      <c r="E55" s="13" t="s">
        <v>33</v>
      </c>
      <c r="F55" s="10">
        <f t="shared" si="4"/>
        <v>1640</v>
      </c>
      <c r="G55" s="10">
        <f t="shared" si="5"/>
        <v>640</v>
      </c>
      <c r="H55" s="4" t="s">
        <v>317</v>
      </c>
      <c r="I55" s="4" t="s">
        <v>92</v>
      </c>
    </row>
    <row r="56" spans="1:10" x14ac:dyDescent="0.25">
      <c r="A56" s="6">
        <v>44681</v>
      </c>
      <c r="B56" s="4" t="s">
        <v>523</v>
      </c>
      <c r="C56" s="4">
        <v>1.51</v>
      </c>
      <c r="D56" s="4" t="s">
        <v>15</v>
      </c>
      <c r="E56" s="13" t="s">
        <v>1467</v>
      </c>
      <c r="F56" s="10">
        <f t="shared" si="4"/>
        <v>1510</v>
      </c>
      <c r="G56" s="10">
        <f t="shared" si="5"/>
        <v>510</v>
      </c>
      <c r="H56" s="4" t="s">
        <v>315</v>
      </c>
      <c r="I56" s="38" t="s">
        <v>102</v>
      </c>
    </row>
    <row r="57" spans="1:10" x14ac:dyDescent="0.25">
      <c r="A57" s="6">
        <v>44681</v>
      </c>
      <c r="B57" s="4" t="s">
        <v>524</v>
      </c>
      <c r="C57" s="4">
        <v>1.96</v>
      </c>
      <c r="D57" s="4" t="s">
        <v>15</v>
      </c>
      <c r="E57" s="13" t="s">
        <v>33</v>
      </c>
      <c r="F57" s="10">
        <f t="shared" si="4"/>
        <v>1960</v>
      </c>
      <c r="G57" s="10">
        <f t="shared" si="5"/>
        <v>960</v>
      </c>
      <c r="H57" s="4" t="s">
        <v>529</v>
      </c>
      <c r="I57" s="4" t="s">
        <v>105</v>
      </c>
    </row>
    <row r="58" spans="1:10" x14ac:dyDescent="0.25">
      <c r="A58" s="6">
        <v>44681</v>
      </c>
      <c r="B58" s="4" t="s">
        <v>526</v>
      </c>
      <c r="C58" s="37">
        <v>1.79</v>
      </c>
      <c r="D58" s="4" t="s">
        <v>15</v>
      </c>
      <c r="E58" s="11" t="s">
        <v>33</v>
      </c>
      <c r="F58" s="10">
        <v>0</v>
      </c>
      <c r="G58" s="10">
        <f t="shared" si="5"/>
        <v>-1000</v>
      </c>
      <c r="H58" s="4" t="s">
        <v>20</v>
      </c>
      <c r="I58" s="38" t="s">
        <v>119</v>
      </c>
      <c r="J58" s="82"/>
    </row>
    <row r="59" spans="1:10" x14ac:dyDescent="0.25">
      <c r="A59" s="6">
        <v>44681</v>
      </c>
      <c r="B59" s="4" t="s">
        <v>527</v>
      </c>
      <c r="C59" s="4">
        <v>1.54</v>
      </c>
      <c r="D59" s="4" t="s">
        <v>15</v>
      </c>
      <c r="E59" s="13" t="s">
        <v>1467</v>
      </c>
      <c r="F59" s="10">
        <f>C59*D$72</f>
        <v>1540</v>
      </c>
      <c r="G59" s="10">
        <f t="shared" si="5"/>
        <v>540</v>
      </c>
      <c r="H59" s="4" t="s">
        <v>25</v>
      </c>
      <c r="I59" s="38" t="s">
        <v>102</v>
      </c>
    </row>
    <row r="60" spans="1:10" x14ac:dyDescent="0.25">
      <c r="A60" s="6"/>
      <c r="B60" s="4"/>
      <c r="D60" s="4"/>
      <c r="I60" s="4"/>
    </row>
    <row r="61" spans="1:10" x14ac:dyDescent="0.25">
      <c r="B61" s="4" t="s">
        <v>35</v>
      </c>
      <c r="D61" s="26">
        <f>COUNT(C2:C59)</f>
        <v>58</v>
      </c>
    </row>
    <row r="62" spans="1:10" x14ac:dyDescent="0.25">
      <c r="B62" s="4" t="s">
        <v>36</v>
      </c>
      <c r="D62" s="11">
        <v>14</v>
      </c>
    </row>
    <row r="63" spans="1:10" x14ac:dyDescent="0.25">
      <c r="B63" s="4" t="s">
        <v>37</v>
      </c>
      <c r="D63" s="13">
        <f>D61-D62</f>
        <v>44</v>
      </c>
    </row>
    <row r="64" spans="1:10" x14ac:dyDescent="0.25">
      <c r="B64" s="4" t="s">
        <v>38</v>
      </c>
      <c r="D64" s="4">
        <f>D63/D61*100</f>
        <v>75.862068965517238</v>
      </c>
    </row>
    <row r="65" spans="2:4" x14ac:dyDescent="0.25">
      <c r="B65" s="4" t="s">
        <v>39</v>
      </c>
      <c r="D65" s="4">
        <f>1/D66*100</f>
        <v>57.092233487548008</v>
      </c>
    </row>
    <row r="66" spans="2:4" x14ac:dyDescent="0.25">
      <c r="B66" s="4" t="s">
        <v>40</v>
      </c>
      <c r="D66" s="4">
        <f>SUM(C2:C59)/D61</f>
        <v>1.7515517241379306</v>
      </c>
    </row>
    <row r="67" spans="2:4" x14ac:dyDescent="0.25">
      <c r="B67" s="4" t="s">
        <v>41</v>
      </c>
      <c r="D67" s="13">
        <f>D64-D65</f>
        <v>18.769835477969231</v>
      </c>
    </row>
    <row r="68" spans="2:4" x14ac:dyDescent="0.25">
      <c r="B68" s="4" t="s">
        <v>42</v>
      </c>
      <c r="D68" s="13">
        <f>D67/1</f>
        <v>18.769835477969231</v>
      </c>
    </row>
    <row r="69" spans="2:4" ht="18.75" x14ac:dyDescent="0.3">
      <c r="B69" s="14" t="s">
        <v>43</v>
      </c>
      <c r="D69" s="15">
        <v>25000</v>
      </c>
    </row>
    <row r="70" spans="2:4" ht="18.75" x14ac:dyDescent="0.3">
      <c r="B70" s="4" t="s">
        <v>44</v>
      </c>
      <c r="D70" s="16">
        <v>25000</v>
      </c>
    </row>
    <row r="71" spans="2:4" x14ac:dyDescent="0.25">
      <c r="B71" s="4" t="s">
        <v>45</v>
      </c>
      <c r="D71" s="10">
        <f>D70/100</f>
        <v>250</v>
      </c>
    </row>
    <row r="72" spans="2:4" x14ac:dyDescent="0.25">
      <c r="B72" s="17" t="s">
        <v>948</v>
      </c>
      <c r="D72" s="18">
        <f>D71*4</f>
        <v>1000</v>
      </c>
    </row>
    <row r="73" spans="2:4" x14ac:dyDescent="0.25">
      <c r="B73" s="4" t="s">
        <v>46</v>
      </c>
      <c r="D73" s="25">
        <f>SUM(G2:G59)</f>
        <v>14420</v>
      </c>
    </row>
    <row r="74" spans="2:4" x14ac:dyDescent="0.25">
      <c r="B74" s="19" t="s">
        <v>47</v>
      </c>
      <c r="C74" s="4">
        <f>D73/D70</f>
        <v>0.57679999999999998</v>
      </c>
      <c r="D74" s="38">
        <f>D73/D69*100</f>
        <v>57.68</v>
      </c>
    </row>
    <row r="75" spans="2:4" x14ac:dyDescent="0.25">
      <c r="B75" s="4"/>
      <c r="D75" s="38"/>
    </row>
    <row r="76" spans="2:4" x14ac:dyDescent="0.25">
      <c r="B76" s="4"/>
      <c r="D76" s="38"/>
    </row>
  </sheetData>
  <conditionalFormatting sqref="G34:G59 G2:G32">
    <cfRule type="cellIs" dxfId="31" priority="5" operator="lessThan">
      <formula>0</formula>
    </cfRule>
    <cfRule type="cellIs" dxfId="30" priority="6" operator="greaterThan">
      <formula>0</formula>
    </cfRule>
  </conditionalFormatting>
  <conditionalFormatting sqref="G33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A13" sqref="A13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1481</v>
      </c>
    </row>
    <row r="2" spans="1:15" x14ac:dyDescent="0.25">
      <c r="A2" s="105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  <c r="O2" s="4">
        <v>0</v>
      </c>
    </row>
    <row r="3" spans="1:15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  <c r="O3" s="4">
        <v>1.5</v>
      </c>
    </row>
    <row r="4" spans="1:15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  <c r="O4" s="4">
        <v>2.41</v>
      </c>
    </row>
    <row r="5" spans="1:15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  <c r="O5" s="4">
        <v>2.04</v>
      </c>
    </row>
    <row r="6" spans="1:15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  <c r="O6" s="4">
        <v>1.7</v>
      </c>
    </row>
    <row r="7" spans="1:15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  <c r="O7" s="4">
        <v>2.63</v>
      </c>
    </row>
    <row r="8" spans="1:15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  <c r="O8" s="4">
        <v>2.1800000000000002</v>
      </c>
    </row>
    <row r="9" spans="1:15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  <c r="O9" s="4">
        <v>2.75</v>
      </c>
    </row>
    <row r="10" spans="1:15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  <c r="O10" s="4">
        <v>0</v>
      </c>
    </row>
    <row r="11" spans="1:15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  <c r="O11" s="4">
        <v>0</v>
      </c>
    </row>
    <row r="12" spans="1:15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  <c r="O12" s="4">
        <v>0</v>
      </c>
    </row>
    <row r="13" spans="1:15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  <c r="O13" s="4">
        <v>0</v>
      </c>
    </row>
    <row r="14" spans="1:15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  <c r="O14" s="4">
        <v>0</v>
      </c>
    </row>
    <row r="15" spans="1:15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  <c r="O15" s="4">
        <v>0</v>
      </c>
    </row>
    <row r="16" spans="1:15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  <c r="O16" s="4">
        <v>0</v>
      </c>
    </row>
    <row r="17" spans="1:15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  <c r="O17" s="4">
        <v>0</v>
      </c>
    </row>
    <row r="18" spans="1:15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  <c r="O18" s="4">
        <v>0</v>
      </c>
    </row>
    <row r="19" spans="1:15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  <c r="O19" s="4">
        <v>0</v>
      </c>
    </row>
    <row r="20" spans="1:15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  <c r="O20" s="4">
        <v>0</v>
      </c>
    </row>
    <row r="21" spans="1:15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  <c r="O21" s="4">
        <v>0</v>
      </c>
    </row>
    <row r="22" spans="1:15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  <c r="O22" s="4">
        <v>0</v>
      </c>
    </row>
    <row r="23" spans="1:15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  <c r="O23" s="4">
        <v>0</v>
      </c>
    </row>
    <row r="24" spans="1:15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  <c r="O24" s="4">
        <v>0</v>
      </c>
    </row>
    <row r="25" spans="1:15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  <c r="O25" s="4">
        <v>0</v>
      </c>
    </row>
    <row r="26" spans="1:15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  <c r="O26" s="4">
        <v>0</v>
      </c>
    </row>
    <row r="27" spans="1:15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  <c r="O27" s="4">
        <v>0</v>
      </c>
    </row>
    <row r="28" spans="1:15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  <c r="O28" s="4">
        <v>0</v>
      </c>
    </row>
    <row r="29" spans="1:15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  <c r="O29" s="4">
        <v>0</v>
      </c>
    </row>
    <row r="30" spans="1:15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  <c r="O30" s="4">
        <v>0</v>
      </c>
    </row>
    <row r="31" spans="1:15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  <c r="O31" s="4">
        <v>0</v>
      </c>
    </row>
    <row r="32" spans="1:15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  <c r="O32" s="4">
        <v>0</v>
      </c>
    </row>
    <row r="33" spans="1:15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  <c r="O33" s="4">
        <v>0</v>
      </c>
    </row>
    <row r="34" spans="1:15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  <c r="O34" s="4">
        <v>0</v>
      </c>
    </row>
    <row r="35" spans="1:15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  <c r="O35" s="4">
        <v>0</v>
      </c>
    </row>
    <row r="36" spans="1:15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  <c r="O36" s="4">
        <v>0</v>
      </c>
    </row>
    <row r="37" spans="1:15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  <c r="O37" s="4">
        <v>0</v>
      </c>
    </row>
    <row r="38" spans="1:15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  <c r="O38" s="4">
        <v>0</v>
      </c>
    </row>
    <row r="39" spans="1:15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  <c r="O39" s="4">
        <v>0</v>
      </c>
    </row>
    <row r="40" spans="1:15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  <c r="O40" s="4">
        <v>0</v>
      </c>
    </row>
    <row r="41" spans="1:15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  <c r="O41" s="4">
        <v>0</v>
      </c>
    </row>
    <row r="42" spans="1:15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  <c r="O42" s="4">
        <v>0</v>
      </c>
    </row>
    <row r="43" spans="1:15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  <c r="O43" s="4">
        <v>0</v>
      </c>
    </row>
    <row r="44" spans="1:15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  <c r="O44" s="4">
        <v>0</v>
      </c>
    </row>
    <row r="45" spans="1:15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  <c r="O45" s="4">
        <v>0</v>
      </c>
    </row>
    <row r="46" spans="1:15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  <c r="O46" s="4">
        <v>0</v>
      </c>
    </row>
    <row r="47" spans="1:15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  <c r="O47" s="4">
        <v>0</v>
      </c>
    </row>
    <row r="48" spans="1:15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  <c r="O48" s="4">
        <v>0</v>
      </c>
    </row>
    <row r="49" spans="1:15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  <c r="O49" s="4">
        <v>0</v>
      </c>
    </row>
    <row r="50" spans="1:15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  <c r="O50" s="4">
        <v>0</v>
      </c>
    </row>
    <row r="51" spans="1:15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  <c r="O51" s="4">
        <v>0</v>
      </c>
    </row>
    <row r="52" spans="1:15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  <c r="O52" s="4">
        <v>2.42</v>
      </c>
    </row>
    <row r="53" spans="1:15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  <c r="O53" s="4">
        <v>0</v>
      </c>
    </row>
    <row r="54" spans="1:15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  <c r="O54" s="4">
        <v>0</v>
      </c>
    </row>
    <row r="55" spans="1:15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  <c r="O55" s="4">
        <v>0</v>
      </c>
    </row>
    <row r="56" spans="1:15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  <c r="O56" s="4">
        <v>0</v>
      </c>
    </row>
    <row r="57" spans="1:15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  <c r="O57" s="4">
        <v>0</v>
      </c>
    </row>
    <row r="58" spans="1:15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  <c r="O58" s="4">
        <v>0</v>
      </c>
    </row>
    <row r="59" spans="1:15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  <c r="O59" s="4">
        <v>0</v>
      </c>
    </row>
    <row r="60" spans="1:15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  <c r="O60" s="4">
        <v>2.5</v>
      </c>
    </row>
    <row r="61" spans="1:15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  <c r="O61" s="4">
        <v>0</v>
      </c>
    </row>
    <row r="62" spans="1:15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  <c r="O62" s="4">
        <v>0</v>
      </c>
    </row>
    <row r="63" spans="1:15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  <c r="O63" s="4">
        <v>0</v>
      </c>
    </row>
    <row r="64" spans="1:15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  <c r="O64" s="4">
        <v>2.17</v>
      </c>
    </row>
    <row r="65" spans="1:15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  <c r="O65" s="4">
        <v>1.67</v>
      </c>
    </row>
    <row r="66" spans="1:15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  <c r="O66" s="4">
        <v>0</v>
      </c>
    </row>
    <row r="67" spans="1:15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  <c r="O67" s="4">
        <v>0</v>
      </c>
    </row>
    <row r="68" spans="1:15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  <c r="O68" s="4">
        <v>0</v>
      </c>
    </row>
    <row r="69" spans="1:15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  <c r="O69" s="4">
        <v>0</v>
      </c>
    </row>
    <row r="70" spans="1:15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  <c r="O70" s="4">
        <v>0</v>
      </c>
    </row>
    <row r="71" spans="1:15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  <c r="O71" s="4">
        <v>0</v>
      </c>
    </row>
    <row r="72" spans="1:15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  <c r="O72" s="4">
        <v>0</v>
      </c>
    </row>
    <row r="73" spans="1:15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  <c r="O73" s="4">
        <v>0</v>
      </c>
    </row>
    <row r="74" spans="1:15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  <c r="O74" s="4">
        <v>0</v>
      </c>
    </row>
    <row r="75" spans="1:15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  <c r="O75" s="4">
        <v>0</v>
      </c>
    </row>
    <row r="76" spans="1:15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  <c r="O76" s="4">
        <v>0</v>
      </c>
    </row>
    <row r="77" spans="1:15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  <c r="O77" s="4">
        <v>0</v>
      </c>
    </row>
    <row r="78" spans="1:15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  <c r="O78" s="4">
        <v>0</v>
      </c>
    </row>
    <row r="79" spans="1:15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  <c r="O79" s="4">
        <v>0</v>
      </c>
    </row>
    <row r="80" spans="1:15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  <c r="O80" s="4">
        <v>0</v>
      </c>
    </row>
    <row r="81" spans="1:15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  <c r="O81" s="37">
        <v>1</v>
      </c>
    </row>
    <row r="82" spans="1:15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  <c r="O82" s="4">
        <v>0</v>
      </c>
    </row>
    <row r="83" spans="1:15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  <c r="O83" s="4">
        <v>0</v>
      </c>
    </row>
    <row r="84" spans="1:15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  <c r="O84" s="4">
        <v>0</v>
      </c>
    </row>
    <row r="85" spans="1:15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  <c r="O85" s="4">
        <v>0</v>
      </c>
    </row>
    <row r="86" spans="1:15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  <c r="O86" s="4">
        <v>0</v>
      </c>
    </row>
    <row r="87" spans="1:15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  <c r="O87" s="4">
        <v>0</v>
      </c>
    </row>
    <row r="88" spans="1:15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  <c r="O88" s="4">
        <v>0</v>
      </c>
    </row>
    <row r="89" spans="1:15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  <c r="O89" s="4">
        <v>2.33</v>
      </c>
    </row>
    <row r="90" spans="1:15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  <c r="O90" s="4">
        <v>0</v>
      </c>
    </row>
    <row r="91" spans="1:15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  <c r="O91" s="4">
        <v>0</v>
      </c>
    </row>
    <row r="92" spans="1:15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  <c r="O92" s="4">
        <v>0</v>
      </c>
    </row>
    <row r="93" spans="1:15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  <c r="O93" s="4">
        <v>0</v>
      </c>
    </row>
    <row r="94" spans="1:15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  <c r="O94" s="4">
        <v>0</v>
      </c>
    </row>
    <row r="95" spans="1:15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  <c r="O95" s="4">
        <v>0</v>
      </c>
    </row>
    <row r="96" spans="1:15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  <c r="O96" s="4">
        <v>0</v>
      </c>
    </row>
    <row r="97" spans="1:15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  <c r="O97" s="4">
        <v>0</v>
      </c>
    </row>
    <row r="98" spans="1:15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  <c r="O98" s="4">
        <v>0</v>
      </c>
    </row>
    <row r="99" spans="1:15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  <c r="O99" s="4">
        <v>0</v>
      </c>
    </row>
    <row r="100" spans="1:15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  <c r="O100" s="4">
        <v>0</v>
      </c>
    </row>
    <row r="101" spans="1:15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  <c r="O101" s="4">
        <v>0</v>
      </c>
    </row>
    <row r="102" spans="1:15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  <c r="O102" s="4">
        <v>0</v>
      </c>
    </row>
    <row r="103" spans="1:15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  <c r="O103" s="4">
        <v>0</v>
      </c>
    </row>
  </sheetData>
  <conditionalFormatting sqref="K1:K5">
    <cfRule type="cellIs" dxfId="27" priority="1" operator="equal">
      <formula>"NOT INVEST"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all</vt:lpstr>
      <vt:lpstr>grafico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2023-07-21T04:02:12Z</dcterms:modified>
</cp:coreProperties>
</file>