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firstSheet="4" activeTab="11"/>
  </bookViews>
  <sheets>
    <sheet name="all" sheetId="3" r:id="rId1"/>
    <sheet name="fevereiro" sheetId="4" r:id="rId2"/>
    <sheet name="fevereiroInvest" sheetId="7" r:id="rId3"/>
    <sheet name="marco" sheetId="5" r:id="rId4"/>
    <sheet name="marcoInvest" sheetId="10" r:id="rId5"/>
    <sheet name="abril" sheetId="6" r:id="rId6"/>
    <sheet name="maio" sheetId="8" r:id="rId7"/>
    <sheet name="junho" sheetId="9" r:id="rId8"/>
    <sheet name="julho" sheetId="11" r:id="rId9"/>
    <sheet name="agosto" sheetId="1" r:id="rId10"/>
    <sheet name="setembro" sheetId="2" r:id="rId11"/>
    <sheet name="outubro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3" l="1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00" i="3"/>
  <c r="H102" i="3"/>
  <c r="H105" i="3"/>
  <c r="I105" i="3" s="1"/>
  <c r="H109" i="3"/>
  <c r="H110" i="3"/>
  <c r="H111" i="3"/>
  <c r="H114" i="3"/>
  <c r="H115" i="3"/>
  <c r="H116" i="3"/>
  <c r="H119" i="3"/>
  <c r="H121" i="3"/>
  <c r="I121" i="3" s="1"/>
  <c r="H122" i="3"/>
  <c r="I122" i="3" s="1"/>
  <c r="H123" i="3"/>
  <c r="I123" i="3" s="1"/>
  <c r="I47" i="3"/>
  <c r="I48" i="3"/>
  <c r="I49" i="3"/>
  <c r="I50" i="3"/>
  <c r="I51" i="3"/>
  <c r="I52" i="3"/>
  <c r="I53" i="3"/>
  <c r="I54" i="3"/>
  <c r="I55" i="3"/>
  <c r="I56" i="3"/>
  <c r="H103" i="3" s="1"/>
  <c r="I57" i="3"/>
  <c r="I58" i="3"/>
  <c r="I59" i="3"/>
  <c r="I60" i="3"/>
  <c r="I61" i="3"/>
  <c r="H113" i="3" s="1"/>
  <c r="I62" i="3"/>
  <c r="I63" i="3"/>
  <c r="I64" i="3"/>
  <c r="I65" i="3"/>
  <c r="I66" i="3"/>
  <c r="I67" i="3"/>
  <c r="I68" i="3"/>
  <c r="H117" i="3" s="1"/>
  <c r="I69" i="3"/>
  <c r="H108" i="3" s="1"/>
  <c r="I70" i="3"/>
  <c r="I71" i="3"/>
  <c r="I72" i="3"/>
  <c r="I73" i="3"/>
  <c r="H107" i="3" s="1"/>
  <c r="I74" i="3"/>
  <c r="I75" i="3"/>
  <c r="I76" i="3"/>
  <c r="H100" i="3" s="1"/>
  <c r="I77" i="3"/>
  <c r="I78" i="3"/>
  <c r="I79" i="3"/>
  <c r="I80" i="3"/>
  <c r="I81" i="3"/>
  <c r="I82" i="3"/>
  <c r="I83" i="3"/>
  <c r="I84" i="3"/>
  <c r="H106" i="3" s="1"/>
  <c r="I85" i="3"/>
  <c r="I86" i="3"/>
  <c r="I87" i="3"/>
  <c r="I88" i="3"/>
  <c r="H112" i="3" s="1"/>
  <c r="I89" i="3"/>
  <c r="I90" i="3"/>
  <c r="I91" i="3"/>
  <c r="I92" i="3"/>
  <c r="I93" i="3"/>
  <c r="I94" i="3"/>
  <c r="H118" i="3" s="1"/>
  <c r="I118" i="3" s="1"/>
  <c r="H47" i="3"/>
  <c r="H48" i="3"/>
  <c r="H52" i="3"/>
  <c r="H53" i="3"/>
  <c r="H57" i="3"/>
  <c r="H58" i="3"/>
  <c r="H59" i="3"/>
  <c r="H60" i="3"/>
  <c r="H63" i="3"/>
  <c r="H64" i="3"/>
  <c r="H65" i="3"/>
  <c r="H66" i="3"/>
  <c r="H70" i="3"/>
  <c r="H71" i="3"/>
  <c r="H72" i="3"/>
  <c r="H74" i="3"/>
  <c r="H75" i="3"/>
  <c r="H78" i="3"/>
  <c r="H80" i="3"/>
  <c r="H81" i="3"/>
  <c r="H82" i="3"/>
  <c r="H83" i="3"/>
  <c r="H85" i="3"/>
  <c r="H86" i="3"/>
  <c r="H87" i="3"/>
  <c r="H89" i="3"/>
  <c r="H90" i="3"/>
  <c r="H92" i="3"/>
  <c r="H93" i="3"/>
  <c r="D110" i="3"/>
  <c r="I3" i="3" s="1"/>
  <c r="I8" i="3"/>
  <c r="I10" i="3"/>
  <c r="I18" i="3"/>
  <c r="I20" i="3"/>
  <c r="I22" i="3"/>
  <c r="I38" i="3"/>
  <c r="I40" i="3"/>
  <c r="H4" i="3"/>
  <c r="I4" i="3" s="1"/>
  <c r="H7" i="3"/>
  <c r="I7" i="3" s="1"/>
  <c r="H12" i="3"/>
  <c r="I12" i="3" s="1"/>
  <c r="H15" i="3"/>
  <c r="I15" i="3" s="1"/>
  <c r="H17" i="3"/>
  <c r="I17" i="3" s="1"/>
  <c r="H21" i="3"/>
  <c r="I21" i="3" s="1"/>
  <c r="H25" i="3"/>
  <c r="I25" i="3" s="1"/>
  <c r="H27" i="3"/>
  <c r="I27" i="3" s="1"/>
  <c r="H30" i="3"/>
  <c r="I30" i="3" s="1"/>
  <c r="H33" i="3"/>
  <c r="I33" i="3" s="1"/>
  <c r="H35" i="3"/>
  <c r="I35" i="3" s="1"/>
  <c r="H37" i="3"/>
  <c r="I37" i="3" s="1"/>
  <c r="H41" i="3"/>
  <c r="I41" i="3" s="1"/>
  <c r="H44" i="3"/>
  <c r="I44" i="3" s="1"/>
  <c r="H46" i="3"/>
  <c r="I46" i="3" s="1"/>
  <c r="D108" i="3"/>
  <c r="D109" i="3" s="1"/>
  <c r="D98" i="3"/>
  <c r="D103" i="3" s="1"/>
  <c r="D102" i="3" s="1"/>
  <c r="H120" i="3" l="1"/>
  <c r="I120" i="3" s="1"/>
  <c r="H104" i="3"/>
  <c r="I104" i="3" s="1"/>
  <c r="H101" i="3"/>
  <c r="F124" i="3"/>
  <c r="H2" i="3"/>
  <c r="I2" i="3" s="1"/>
  <c r="H45" i="3"/>
  <c r="I45" i="3" s="1"/>
  <c r="H42" i="3"/>
  <c r="I42" i="3" s="1"/>
  <c r="H39" i="3"/>
  <c r="I39" i="3" s="1"/>
  <c r="H36" i="3"/>
  <c r="I36" i="3" s="1"/>
  <c r="H34" i="3"/>
  <c r="I34" i="3" s="1"/>
  <c r="H32" i="3"/>
  <c r="I32" i="3" s="1"/>
  <c r="H28" i="3"/>
  <c r="I28" i="3" s="1"/>
  <c r="H26" i="3"/>
  <c r="I26" i="3" s="1"/>
  <c r="H24" i="3"/>
  <c r="I24" i="3" s="1"/>
  <c r="H19" i="3"/>
  <c r="I19" i="3" s="1"/>
  <c r="H16" i="3"/>
  <c r="I16" i="3" s="1"/>
  <c r="H14" i="3"/>
  <c r="I14" i="3" s="1"/>
  <c r="H11" i="3"/>
  <c r="I11" i="3" s="1"/>
  <c r="H6" i="3"/>
  <c r="I6" i="3" s="1"/>
  <c r="I43" i="3"/>
  <c r="I31" i="3"/>
  <c r="I29" i="3"/>
  <c r="I23" i="3"/>
  <c r="I13" i="3"/>
  <c r="I9" i="3"/>
  <c r="I5" i="3"/>
  <c r="I106" i="3"/>
  <c r="I102" i="3"/>
  <c r="I110" i="3"/>
  <c r="I119" i="3"/>
  <c r="I114" i="3" l="1"/>
  <c r="I109" i="3"/>
  <c r="I112" i="3"/>
  <c r="I111" i="3"/>
  <c r="I108" i="3"/>
  <c r="I100" i="3"/>
  <c r="I117" i="3"/>
  <c r="I116" i="3"/>
  <c r="I101" i="3"/>
  <c r="I113" i="3"/>
  <c r="I107" i="3"/>
  <c r="D99" i="3"/>
  <c r="D100" i="3" s="1"/>
  <c r="D101" i="3" s="1"/>
  <c r="D104" i="3" s="1"/>
  <c r="I115" i="3" l="1"/>
  <c r="D97" i="3"/>
  <c r="D111" i="3"/>
  <c r="D112" i="3" s="1"/>
  <c r="I103" i="3"/>
  <c r="D113" i="3" l="1"/>
  <c r="D105" i="3"/>
  <c r="D59" i="10" l="1"/>
  <c r="D55" i="10"/>
  <c r="D54" i="10"/>
  <c r="G5" i="10"/>
  <c r="G9" i="10"/>
  <c r="G11" i="10"/>
  <c r="G17" i="10"/>
  <c r="G23" i="10"/>
  <c r="G31" i="10"/>
  <c r="G39" i="10"/>
  <c r="G43" i="10"/>
  <c r="G49" i="10"/>
  <c r="F3" i="10"/>
  <c r="G3" i="10" s="1"/>
  <c r="F8" i="10"/>
  <c r="G8" i="10" s="1"/>
  <c r="F14" i="10"/>
  <c r="G14" i="10" s="1"/>
  <c r="F18" i="10"/>
  <c r="G18" i="10" s="1"/>
  <c r="F20" i="10"/>
  <c r="G20" i="10" s="1"/>
  <c r="F25" i="10"/>
  <c r="G25" i="10" s="1"/>
  <c r="F27" i="10"/>
  <c r="G27" i="10" s="1"/>
  <c r="F30" i="10"/>
  <c r="G30" i="10" s="1"/>
  <c r="F36" i="10"/>
  <c r="G36" i="10" s="1"/>
  <c r="F38" i="10"/>
  <c r="G38" i="10" s="1"/>
  <c r="F41" i="10"/>
  <c r="G41" i="10" s="1"/>
  <c r="F44" i="10"/>
  <c r="G44" i="10" s="1"/>
  <c r="F47" i="10"/>
  <c r="G47" i="10" s="1"/>
  <c r="F2" i="10"/>
  <c r="G2" i="10" s="1"/>
  <c r="D64" i="10"/>
  <c r="D65" i="10" s="1"/>
  <c r="F35" i="10" s="1"/>
  <c r="G35" i="10" s="1"/>
  <c r="D58" i="10"/>
  <c r="F48" i="10" l="1"/>
  <c r="G48" i="10" s="1"/>
  <c r="F45" i="10"/>
  <c r="G45" i="10" s="1"/>
  <c r="F42" i="10"/>
  <c r="G42" i="10" s="1"/>
  <c r="F40" i="10"/>
  <c r="G40" i="10" s="1"/>
  <c r="F37" i="10"/>
  <c r="G37" i="10" s="1"/>
  <c r="F33" i="10"/>
  <c r="G33" i="10" s="1"/>
  <c r="F29" i="10"/>
  <c r="G29" i="10" s="1"/>
  <c r="F26" i="10"/>
  <c r="G26" i="10" s="1"/>
  <c r="F21" i="10"/>
  <c r="G21" i="10" s="1"/>
  <c r="F19" i="10"/>
  <c r="G19" i="10" s="1"/>
  <c r="F15" i="10"/>
  <c r="G15" i="10" s="1"/>
  <c r="F13" i="10"/>
  <c r="G13" i="10" s="1"/>
  <c r="F7" i="10"/>
  <c r="G7" i="10" s="1"/>
  <c r="G46" i="10"/>
  <c r="G34" i="10"/>
  <c r="G32" i="10"/>
  <c r="G28" i="10"/>
  <c r="G24" i="10"/>
  <c r="G22" i="10"/>
  <c r="G16" i="10"/>
  <c r="G12" i="10"/>
  <c r="G10" i="10"/>
  <c r="G6" i="10"/>
  <c r="G4" i="10"/>
  <c r="D56" i="10"/>
  <c r="D57" i="10" s="1"/>
  <c r="D60" i="10" s="1"/>
  <c r="D61" i="10" s="1"/>
  <c r="D65" i="7"/>
  <c r="G5" i="7"/>
  <c r="D54" i="7"/>
  <c r="G3" i="7"/>
  <c r="G8" i="7"/>
  <c r="G10" i="7"/>
  <c r="G18" i="7"/>
  <c r="G22" i="7"/>
  <c r="G29" i="7"/>
  <c r="G38" i="7"/>
  <c r="G43" i="7"/>
  <c r="F6" i="7"/>
  <c r="G6" i="7" s="1"/>
  <c r="F11" i="7"/>
  <c r="G11" i="7" s="1"/>
  <c r="F14" i="7"/>
  <c r="G14" i="7" s="1"/>
  <c r="F16" i="7"/>
  <c r="G16" i="7" s="1"/>
  <c r="F19" i="7"/>
  <c r="G19" i="7" s="1"/>
  <c r="F24" i="7"/>
  <c r="G24" i="7" s="1"/>
  <c r="F26" i="7"/>
  <c r="G26" i="7" s="1"/>
  <c r="F28" i="7"/>
  <c r="G28" i="7" s="1"/>
  <c r="F32" i="7"/>
  <c r="G32" i="7" s="1"/>
  <c r="F34" i="7"/>
  <c r="G34" i="7" s="1"/>
  <c r="F36" i="7"/>
  <c r="G36" i="7" s="1"/>
  <c r="F39" i="7"/>
  <c r="G39" i="7" s="1"/>
  <c r="F42" i="7"/>
  <c r="G42" i="7" s="1"/>
  <c r="F45" i="7"/>
  <c r="G45" i="7" s="1"/>
  <c r="F2" i="7"/>
  <c r="G2" i="7" s="1"/>
  <c r="D66" i="10" l="1"/>
  <c r="D67" i="10" s="1"/>
  <c r="F46" i="7"/>
  <c r="G46" i="7" s="1"/>
  <c r="F44" i="7"/>
  <c r="G44" i="7" s="1"/>
  <c r="F41" i="7"/>
  <c r="G41" i="7" s="1"/>
  <c r="F37" i="7"/>
  <c r="G37" i="7" s="1"/>
  <c r="F35" i="7"/>
  <c r="G35" i="7" s="1"/>
  <c r="F33" i="7"/>
  <c r="G33" i="7" s="1"/>
  <c r="F30" i="7"/>
  <c r="G30" i="7" s="1"/>
  <c r="F27" i="7"/>
  <c r="G27" i="7" s="1"/>
  <c r="F25" i="7"/>
  <c r="G25" i="7" s="1"/>
  <c r="F21" i="7"/>
  <c r="G21" i="7" s="1"/>
  <c r="F17" i="7"/>
  <c r="G17" i="7" s="1"/>
  <c r="F15" i="7"/>
  <c r="G15" i="7" s="1"/>
  <c r="F12" i="7"/>
  <c r="G12" i="7" s="1"/>
  <c r="F7" i="7"/>
  <c r="G7" i="7" s="1"/>
  <c r="F4" i="7"/>
  <c r="G4" i="7" s="1"/>
  <c r="G40" i="7"/>
  <c r="G31" i="7"/>
  <c r="G23" i="7"/>
  <c r="G20" i="7"/>
  <c r="G13" i="7"/>
  <c r="G9" i="7"/>
  <c r="D64" i="7"/>
  <c r="D59" i="7"/>
  <c r="D58" i="7" s="1"/>
  <c r="D66" i="7" l="1"/>
  <c r="D67" i="7" s="1"/>
  <c r="D56" i="7"/>
  <c r="D57" i="7" s="1"/>
  <c r="D60" i="7" s="1"/>
  <c r="D61" i="7" s="1"/>
  <c r="O3" i="1" l="1"/>
  <c r="O5" i="1"/>
  <c r="O7" i="1"/>
  <c r="O8" i="1"/>
  <c r="O9" i="1"/>
  <c r="O11" i="1"/>
  <c r="O12" i="1"/>
  <c r="O13" i="1"/>
  <c r="O14" i="1"/>
  <c r="O15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2" i="1"/>
  <c r="O35" i="1"/>
  <c r="O36" i="1"/>
  <c r="O37" i="1"/>
  <c r="O38" i="1"/>
  <c r="O39" i="1"/>
  <c r="O40" i="1"/>
  <c r="O41" i="1"/>
  <c r="O43" i="1"/>
  <c r="O45" i="1"/>
  <c r="O46" i="1"/>
  <c r="O47" i="1"/>
  <c r="O48" i="1"/>
  <c r="O49" i="1"/>
  <c r="O50" i="1"/>
  <c r="O51" i="1"/>
  <c r="O54" i="1"/>
  <c r="O55" i="1"/>
  <c r="O57" i="1"/>
  <c r="O59" i="1"/>
  <c r="O60" i="1"/>
  <c r="O62" i="1"/>
  <c r="O2" i="1"/>
  <c r="C78" i="1" l="1"/>
  <c r="P16" i="1"/>
  <c r="C66" i="1"/>
  <c r="C71" i="1" s="1"/>
  <c r="C70" i="1" s="1"/>
  <c r="P4" i="1"/>
  <c r="P10" i="1"/>
  <c r="P19" i="1"/>
  <c r="P31" i="1"/>
  <c r="P42" i="1"/>
  <c r="P44" i="1"/>
  <c r="P56" i="1"/>
  <c r="P58" i="1"/>
  <c r="P3" i="1"/>
  <c r="P6" i="1"/>
  <c r="P8" i="1"/>
  <c r="P15" i="1"/>
  <c r="P18" i="1"/>
  <c r="P21" i="1"/>
  <c r="P23" i="1"/>
  <c r="P25" i="1"/>
  <c r="P27" i="1"/>
  <c r="P29" i="1"/>
  <c r="P32" i="1"/>
  <c r="P34" i="1"/>
  <c r="P36" i="1"/>
  <c r="P38" i="1"/>
  <c r="P40" i="1"/>
  <c r="P43" i="1"/>
  <c r="P50" i="1"/>
  <c r="P52" i="1"/>
  <c r="P54" i="1"/>
  <c r="P57" i="1"/>
  <c r="P60" i="1"/>
  <c r="C77" i="1"/>
  <c r="C76" i="1"/>
  <c r="P62" i="1" l="1"/>
  <c r="P59" i="1"/>
  <c r="P55" i="1"/>
  <c r="P53" i="1"/>
  <c r="P51" i="1"/>
  <c r="P45" i="1"/>
  <c r="P39" i="1"/>
  <c r="P37" i="1"/>
  <c r="P35" i="1"/>
  <c r="P33" i="1"/>
  <c r="P30" i="1"/>
  <c r="P28" i="1"/>
  <c r="P26" i="1"/>
  <c r="P24" i="1"/>
  <c r="P22" i="1"/>
  <c r="P20" i="1"/>
  <c r="P17" i="1"/>
  <c r="P14" i="1"/>
  <c r="P12" i="1"/>
  <c r="P9" i="1"/>
  <c r="P7" i="1"/>
  <c r="P5" i="1"/>
  <c r="P2" i="1"/>
  <c r="P61" i="1"/>
  <c r="C79" i="1" l="1"/>
  <c r="C80" i="1" s="1"/>
  <c r="C73" i="1" s="1"/>
  <c r="C67" i="1"/>
  <c r="C68" i="1" l="1"/>
  <c r="C69" i="1" s="1"/>
  <c r="C72" i="1" l="1"/>
</calcChain>
</file>

<file path=xl/sharedStrings.xml><?xml version="1.0" encoding="utf-8"?>
<sst xmlns="http://schemas.openxmlformats.org/spreadsheetml/2006/main" count="3137" uniqueCount="695">
  <si>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</si>
  <si>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</si>
  <si>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</si>
  <si>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</si>
  <si>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</si>
  <si>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</si>
  <si>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</si>
  <si>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</si>
  <si>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</si>
  <si>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</si>
  <si>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</si>
  <si>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</si>
  <si>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</si>
  <si>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</si>
  <si>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</si>
  <si>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</si>
  <si>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</si>
  <si>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</si>
  <si>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</si>
  <si>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</si>
  <si>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</si>
  <si>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</si>
  <si>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</si>
  <si>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</si>
  <si>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</si>
  <si>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SANTA CRUZ vs TOCANTIN�POLIS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</si>
  <si>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</si>
  <si>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</si>
  <si>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</si>
  <si>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</si>
  <si>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</si>
  <si>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</si>
  <si>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</si>
  <si>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</si>
  <si>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</si>
  <si>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</si>
  <si>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ATLETICO MITRE vs VILLA D�LMINE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</si>
  <si>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</si>
  <si>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</si>
  <si>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</si>
  <si>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</si>
  <si>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</si>
  <si>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</si>
  <si>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</si>
  <si>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</si>
  <si>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</si>
  <si>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</si>
  <si>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</si>
  <si>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</si>
  <si>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</si>
  <si>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</si>
  <si>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</si>
  <si>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</si>
  <si>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</si>
  <si>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</si>
  <si>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</si>
  <si>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</si>
  <si>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</si>
  <si>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</si>
  <si>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</si>
  <si>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</si>
  <si>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</si>
  <si>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</si>
  <si>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</si>
  <si>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</si>
  <si>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</si>
  <si>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</si>
  <si>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</si>
  <si>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</si>
  <si>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</si>
  <si>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</si>
  <si>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</si>
  <si>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</si>
  <si>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</si>
  <si>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</si>
  <si>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</si>
  <si>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</si>
  <si>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</si>
  <si>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</si>
  <si>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</si>
  <si>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</si>
  <si>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</si>
  <si>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</si>
  <si>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</si>
  <si>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</si>
  <si>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</si>
  <si>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</si>
  <si>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</si>
  <si>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</si>
  <si>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</si>
  <si>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</si>
  <si>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</si>
  <si>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</si>
  <si>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</si>
  <si>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</si>
  <si>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</si>
  <si>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</si>
  <si>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</si>
  <si>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</si>
  <si>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</si>
  <si>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</si>
  <si>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</si>
  <si>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</si>
  <si>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</si>
  <si>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</si>
  <si>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</si>
  <si>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</si>
  <si>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</si>
  <si>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</si>
  <si>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</si>
  <si>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</si>
  <si>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</si>
  <si>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</si>
  <si>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</si>
  <si>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</si>
  <si>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</si>
  <si>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</si>
  <si>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</si>
  <si>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</si>
  <si>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</si>
  <si>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</si>
  <si>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</si>
  <si>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</si>
  <si>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</si>
  <si>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</si>
  <si>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</si>
  <si>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</si>
  <si>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</si>
  <si>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</si>
  <si>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TRISTAN SUAREZ vs VILLA D�LMINE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</si>
  <si>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</si>
  <si>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</si>
  <si>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</si>
  <si>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</si>
  <si>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</si>
  <si>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</si>
  <si>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</si>
  <si>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</si>
  <si>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</si>
  <si>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</si>
  <si>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</si>
  <si>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</si>
  <si>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</si>
  <si>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</si>
  <si>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</si>
  <si>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</si>
  <si>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</si>
  <si>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</si>
  <si>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</si>
  <si>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</si>
  <si>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</si>
  <si>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</si>
  <si>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</si>
  <si>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</si>
  <si>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</si>
  <si>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</si>
  <si>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</si>
  <si>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</si>
  <si>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</si>
  <si>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</si>
  <si>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</si>
  <si>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</si>
  <si>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</si>
  <si>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</si>
  <si>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</si>
  <si>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</si>
  <si>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</si>
  <si>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</si>
  <si>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</si>
  <si>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</si>
  <si>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</si>
  <si>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</si>
  <si>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</si>
  <si>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</si>
  <si>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</si>
  <si>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</si>
  <si>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</si>
  <si>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</si>
  <si>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</si>
  <si>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matriz-primo/…</t>
  </si>
  <si>
    <t>LUCRO</t>
  </si>
  <si>
    <t>RATE</t>
  </si>
  <si>
    <t>ITALY - SERIE D - GROUP A</t>
  </si>
  <si>
    <t>PROFIF</t>
  </si>
  <si>
    <t>STAKE BET EX-OVER 2%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</si>
  <si>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</si>
  <si>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</si>
  <si>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</si>
  <si>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</si>
  <si>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</si>
  <si>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</si>
  <si>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</si>
  <si>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</si>
  <si>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</si>
  <si>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</si>
  <si>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</si>
  <si>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</si>
  <si>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</si>
  <si>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</si>
  <si>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</si>
  <si>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</si>
  <si>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</si>
  <si>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</si>
  <si>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</si>
  <si>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</si>
  <si>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</si>
  <si>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</si>
  <si>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</si>
  <si>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</si>
  <si>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</si>
  <si>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</si>
  <si>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</si>
  <si>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</si>
  <si>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</si>
  <si>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</si>
  <si>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</si>
  <si>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</si>
  <si>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</si>
  <si>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</si>
  <si>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</si>
  <si>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</si>
  <si>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</si>
  <si>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</si>
  <si>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</si>
  <si>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</si>
  <si>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</si>
  <si>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</si>
  <si>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</si>
  <si>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</si>
  <si>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</si>
  <si>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</si>
  <si>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</si>
  <si>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</si>
  <si>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</si>
  <si>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</si>
  <si>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</si>
  <si>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</si>
  <si>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</si>
  <si>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</si>
  <si>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</si>
  <si>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</si>
  <si>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</si>
  <si>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</si>
  <si>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</si>
  <si>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</si>
  <si>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</si>
  <si>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</si>
  <si>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</si>
  <si>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</si>
  <si>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</si>
  <si>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</si>
  <si>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</si>
  <si>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</si>
  <si>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</si>
  <si>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</si>
  <si>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</si>
  <si>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</si>
  <si>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</si>
  <si>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</si>
  <si>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</si>
  <si>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</si>
  <si>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</si>
  <si>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</si>
  <si>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</si>
  <si>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</si>
  <si>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</si>
  <si>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</si>
  <si>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</si>
  <si>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</si>
  <si>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</si>
  <si>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</si>
  <si>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</si>
  <si>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</si>
  <si>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</si>
  <si>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</si>
  <si>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</si>
  <si>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</si>
  <si>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</si>
  <si>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</si>
  <si>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</si>
  <si>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</si>
  <si>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</si>
  <si>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</si>
  <si>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</si>
  <si>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</si>
  <si>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</si>
  <si>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</si>
  <si>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</si>
  <si>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</si>
  <si>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</si>
  <si>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</si>
  <si>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</si>
  <si>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</si>
  <si>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</si>
  <si>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</si>
  <si>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</si>
  <si>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</si>
  <si>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</si>
  <si>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</si>
  <si>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</si>
  <si>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</si>
  <si>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</si>
  <si>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</si>
  <si>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</si>
  <si>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</si>
  <si>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</si>
  <si>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</si>
  <si>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</si>
  <si>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</si>
  <si>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</si>
  <si>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</si>
  <si>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</si>
  <si>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</si>
  <si>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</si>
  <si>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</si>
  <si>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</si>
  <si>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</si>
  <si>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</si>
  <si>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</si>
  <si>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</si>
  <si>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</si>
  <si>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</si>
  <si>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</si>
  <si>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</si>
  <si>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</si>
  <si>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</si>
  <si>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</si>
  <si>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</si>
  <si>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</si>
  <si>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</si>
  <si>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</si>
  <si>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</si>
  <si>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</si>
  <si>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</si>
  <si>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</si>
  <si>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</si>
  <si>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</si>
  <si>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</si>
  <si>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</si>
  <si>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</si>
  <si>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</si>
  <si>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</si>
  <si>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</si>
  <si>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</si>
  <si>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</si>
  <si>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</si>
  <si>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</si>
  <si>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</si>
  <si>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</si>
  <si>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</si>
  <si>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</si>
  <si>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</si>
  <si>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</si>
  <si>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</si>
  <si>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</si>
  <si>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</si>
  <si>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</si>
  <si>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</si>
  <si>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</si>
  <si>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</si>
  <si>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</si>
  <si>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</si>
  <si>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</si>
  <si>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</si>
  <si>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</si>
  <si>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</si>
  <si>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</si>
  <si>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</si>
  <si>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</si>
  <si>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</si>
  <si>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</si>
  <si>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</si>
  <si>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</si>
  <si>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</si>
  <si>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</si>
  <si>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</si>
  <si>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</si>
  <si>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</si>
  <si>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</si>
  <si>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</si>
  <si>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</si>
  <si>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</si>
  <si>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</si>
  <si>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</si>
  <si>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</si>
  <si>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</si>
  <si>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</si>
  <si>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</si>
  <si>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</si>
  <si>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</si>
  <si>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</si>
  <si>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</si>
  <si>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</si>
  <si>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</si>
  <si>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</si>
  <si>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</si>
  <si>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</si>
  <si>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</si>
  <si>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</si>
  <si>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</si>
  <si>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</si>
  <si>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</si>
  <si>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</si>
  <si>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</si>
  <si>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</si>
  <si>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</si>
  <si>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</si>
  <si>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</si>
  <si>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</si>
  <si>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</si>
  <si>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</si>
  <si>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</si>
  <si>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</si>
  <si>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</si>
  <si>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</si>
  <si>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</si>
  <si>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</si>
  <si>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</si>
  <si>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</si>
  <si>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</si>
  <si>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</si>
  <si>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</si>
  <si>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</si>
  <si>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</si>
  <si>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</si>
  <si>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</si>
  <si>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</si>
  <si>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</si>
  <si>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</si>
  <si>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</si>
  <si>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</si>
  <si>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</si>
  <si>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</si>
  <si>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</si>
  <si>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</si>
  <si>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</si>
  <si>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</si>
  <si>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</si>
  <si>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</si>
  <si>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</si>
  <si>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</si>
  <si>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</si>
  <si>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</si>
  <si>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</si>
  <si>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</si>
  <si>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</si>
  <si>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</si>
  <si>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</si>
  <si>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</si>
  <si>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</si>
  <si>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</si>
  <si>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</si>
  <si>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</si>
  <si>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</si>
  <si>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</si>
  <si>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</si>
  <si>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</si>
  <si>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</si>
  <si>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</si>
  <si>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</si>
  <si>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</si>
  <si>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</si>
  <si>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</si>
  <si>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</si>
  <si>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</si>
  <si>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</si>
  <si>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</si>
  <si>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</si>
  <si>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</si>
  <si>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</si>
  <si>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</si>
  <si>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</si>
  <si>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</si>
  <si>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</si>
  <si>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</si>
  <si>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</si>
  <si>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</si>
  <si>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</si>
  <si>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</si>
  <si>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</si>
  <si>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</si>
  <si>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</si>
  <si>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</si>
  <si>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</si>
  <si>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</si>
  <si>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</si>
  <si>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</si>
  <si>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</si>
  <si>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</si>
  <si>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</si>
  <si>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</si>
  <si>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</si>
  <si>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</si>
  <si>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</si>
  <si>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</si>
  <si>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STAKE BET MATRIZ-FULL 2%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</si>
  <si>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</si>
  <si>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</si>
  <si>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</si>
  <si>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</si>
  <si>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</si>
  <si>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</si>
  <si>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</si>
  <si>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</si>
  <si>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</si>
  <si>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</si>
  <si>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</si>
  <si>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</si>
  <si>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</si>
  <si>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</si>
  <si>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</si>
  <si>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</si>
  <si>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</si>
  <si>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</si>
  <si>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</si>
  <si>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</si>
  <si>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</si>
  <si>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</si>
  <si>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</si>
  <si>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</si>
  <si>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</si>
  <si>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</si>
  <si>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</si>
  <si>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</si>
  <si>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</si>
  <si>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</si>
  <si>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</si>
  <si>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</si>
  <si>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</si>
  <si>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</si>
  <si>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</si>
  <si>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</si>
  <si>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</si>
  <si>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</si>
  <si>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</si>
  <si>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</si>
  <si>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</si>
  <si>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</si>
  <si>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</si>
  <si>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</si>
  <si>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</si>
  <si>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</si>
  <si>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</si>
  <si>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</si>
  <si>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</si>
  <si>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</si>
  <si>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</si>
  <si>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</si>
  <si>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</si>
  <si>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</si>
  <si>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</si>
  <si>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</si>
  <si>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</si>
  <si>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</si>
  <si>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</si>
  <si>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</si>
  <si>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</si>
  <si>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</si>
  <si>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</si>
  <si>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</si>
  <si>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</si>
  <si>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</si>
  <si>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</si>
  <si>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NOVA VEN�CIA vs REAL NOROESTE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</si>
  <si>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</si>
  <si>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</si>
  <si>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</si>
  <si>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</si>
  <si>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</si>
  <si>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</si>
  <si>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</si>
  <si>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</si>
  <si>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</si>
  <si>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</si>
  <si>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</si>
  <si>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</si>
  <si>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</si>
  <si>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</si>
  <si>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PERFORMANCE</t>
  </si>
  <si>
    <t>ANALISE-FUNDAMENTALSTA</t>
  </si>
  <si>
    <t>ANALISE-TECNICA</t>
  </si>
  <si>
    <t>BRAZIL - PAULISTA A1</t>
  </si>
  <si>
    <t>BRAZIL - PARABAINO</t>
  </si>
  <si>
    <t>ITALY - SERIE C B</t>
  </si>
  <si>
    <t>FRANCE NACIONAL</t>
  </si>
  <si>
    <t>T.VOID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</si>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</sst>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0" fillId="1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14" fontId="10" fillId="16" borderId="0" xfId="0" applyNumberFormat="1" applyFont="1" applyFill="1"/>
    <xf numFmtId="0" fontId="10" fillId="16" borderId="0" xfId="0" applyFont="1" applyFill="1" applyAlignment="1">
      <alignment horizontal="center"/>
    </xf>
    <xf numFmtId="2" fontId="10" fillId="16" borderId="0" xfId="0" applyNumberFormat="1" applyFont="1" applyFill="1" applyAlignment="1">
      <alignment horizontal="center"/>
    </xf>
    <xf numFmtId="164" fontId="10" fillId="16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0" fontId="10" fillId="16" borderId="0" xfId="0" applyFont="1" applyFill="1" applyAlignment="1">
      <alignment horizontal="center" vertical="center"/>
    </xf>
    <xf numFmtId="164" fontId="5" fillId="16" borderId="0" xfId="0" applyNumberFormat="1" applyFont="1" applyFill="1" applyAlignment="1">
      <alignment horizontal="center" vertical="center"/>
    </xf>
    <xf numFmtId="164" fontId="2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textRotation="45"/>
    </xf>
    <xf numFmtId="164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2" fillId="20" borderId="4" xfId="0" applyFont="1" applyFill="1" applyBorder="1" applyAlignment="1">
      <alignment horizontal="center"/>
    </xf>
    <xf numFmtId="0" fontId="12" fillId="20" borderId="5" xfId="0" applyFont="1" applyFill="1" applyBorder="1" applyAlignment="1">
      <alignment horizontal="center"/>
    </xf>
    <xf numFmtId="0" fontId="13" fillId="20" borderId="6" xfId="0" applyFont="1" applyFill="1" applyBorder="1" applyAlignment="1">
      <alignment horizontal="center" vertical="center"/>
    </xf>
    <xf numFmtId="164" fontId="13" fillId="20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21" borderId="6" xfId="0" applyFont="1" applyFill="1" applyBorder="1" applyAlignment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165" fontId="15" fillId="22" borderId="6" xfId="0" applyNumberFormat="1" applyFont="1" applyFill="1" applyBorder="1" applyAlignment="1">
      <alignment horizontal="center" vertical="center"/>
    </xf>
    <xf numFmtId="0" fontId="14" fillId="23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73"/>
      <tableStyleElement type="secondRowStripe" dxfId="72"/>
    </tableStyle>
    <tableStyle name="Equipes-style 2" pivot="0" count="2">
      <tableStyleElement type="firstRowStripe" dxfId="71"/>
      <tableStyleElement type="secondRowStripe" dxfId="70"/>
    </tableStyle>
    <tableStyle name="Equipes-style 3" pivot="0" count="2">
      <tableStyleElement type="firstRowStripe" dxfId="69"/>
      <tableStyleElement type="secondRowStripe" dxfId="68"/>
    </tableStyle>
    <tableStyle name="Equipes-style 4" pivot="0" count="2">
      <tableStyleElement type="firstRowStripe" dxfId="67"/>
      <tableStyleElement type="secondRowStripe" dxfId="66"/>
    </tableStyle>
    <tableStyle name="Equipes-style 7" pivot="0" count="2">
      <tableStyleElement type="firstRowStripe" dxfId="65"/>
      <tableStyleElement type="secondRow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235" displayName="Table_235" ref="F113:I113" headerRowCount="0" headerRowDxfId="59" dataDxfId="58" totalsRowDxfId="57">
  <tableColumns count="4">
    <tableColumn id="1" name="Column1" dataDxfId="56">
      <calculatedColumnFormula>COUNTIF(K$2:K$94,G113)</calculatedColumnFormula>
    </tableColumn>
    <tableColumn id="2" name="Column2" dataDxfId="55"/>
    <tableColumn id="3" name="Column3" dataDxfId="54">
      <calculatedColumnFormula>SUMIFS($I$2:$I$95,$K$2:$K$95,G113)</calculatedColumnFormula>
    </tableColumn>
    <tableColumn id="4" name="Column4" dataDxfId="53">
      <calculatedColumnFormula>H113/D$107*100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14:I114" headerRowCount="0" headerRowDxfId="52" dataDxfId="51" totalsRowDxfId="50">
  <tableColumns count="4">
    <tableColumn id="1" name="Column1" dataDxfId="49">
      <calculatedColumnFormula>COUNTIF(K$2:K$94,G114)</calculatedColumnFormula>
    </tableColumn>
    <tableColumn id="2" name="Column2" dataDxfId="48"/>
    <tableColumn id="3" name="Column3" dataDxfId="47">
      <calculatedColumnFormula>SUMIFS($I$2:$I$95,$K$2:$K$95,G114)</calculatedColumnFormula>
    </tableColumn>
    <tableColumn id="4" name="Column4" dataDxfId="46">
      <calculatedColumnFormula>H114/D$107*100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115:I116" headerRowCount="0" headerRowDxfId="45" dataDxfId="44" totalsRowDxfId="43">
  <tableColumns count="4">
    <tableColumn id="1" name="Column1" dataDxfId="42">
      <calculatedColumnFormula>COUNTIF(K$2:K$94,G115)</calculatedColumnFormula>
    </tableColumn>
    <tableColumn id="2" name="Column2" dataDxfId="41"/>
    <tableColumn id="3" name="Column3" dataDxfId="40">
      <calculatedColumnFormula>SUMIFS($I$2:$I$95,$K$2:$K$95,G115)</calculatedColumnFormula>
    </tableColumn>
    <tableColumn id="4" name="Column4" dataDxfId="39">
      <calculatedColumnFormula>H115/D$107*100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117:I117" headerRowCount="0" headerRowDxfId="38" dataDxfId="37" totalsRowDxfId="36">
  <tableColumns count="4">
    <tableColumn id="1" name="Column1" dataDxfId="35">
      <calculatedColumnFormula>COUNTIF(K$2:K$94,G117)</calculatedColumnFormula>
    </tableColumn>
    <tableColumn id="2" name="Column2" dataDxfId="34"/>
    <tableColumn id="3" name="Column3" dataDxfId="33">
      <calculatedColumnFormula>SUMIFS($I$2:$I$95,$K$2:$K$95,G117)</calculatedColumnFormula>
    </tableColumn>
    <tableColumn id="4" name="Column4" dataDxfId="32">
      <calculatedColumnFormula>H117/D$107*100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118:I118" headerRowCount="0" headerRowDxfId="31" dataDxfId="30" totalsRowDxfId="29">
  <tableColumns count="4">
    <tableColumn id="1" name="Column1" dataDxfId="28">
      <calculatedColumnFormula>COUNTIF(K$2:K$94,G118)</calculatedColumnFormula>
    </tableColumn>
    <tableColumn id="2" name="Column2" dataDxfId="27"/>
    <tableColumn id="3" name="Column3" dataDxfId="26">
      <calculatedColumnFormula>SUMIFS($I$2:$I$95,$K$2:$K$95,G118)</calculatedColumnFormula>
    </tableColumn>
    <tableColumn id="4" name="Column4" dataDxfId="25">
      <calculatedColumnFormula>H118/D$107*100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C1" workbookViewId="0">
      <selection activeCell="J4" sqref="J4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11" ht="117" x14ac:dyDescent="0.25">
      <c r="A1" s="33" t="s">
        <v>0</v>
      </c>
      <c r="B1" s="33" t="s">
        <v>1</v>
      </c>
      <c r="C1" s="59" t="s">
        <v>163</v>
      </c>
      <c r="D1" s="33" t="s">
        <v>578</v>
      </c>
      <c r="E1" s="33" t="s">
        <v>579</v>
      </c>
      <c r="F1" s="33" t="s">
        <v>580</v>
      </c>
      <c r="G1" s="33"/>
      <c r="H1" s="33" t="s">
        <v>164</v>
      </c>
      <c r="I1" s="33" t="s">
        <v>165</v>
      </c>
      <c r="J1" s="33" t="s">
        <v>9</v>
      </c>
      <c r="K1" s="33" t="s">
        <v>10</v>
      </c>
    </row>
    <row r="2" spans="1:11" x14ac:dyDescent="0.25">
      <c r="A2" s="49">
        <v>44600</v>
      </c>
      <c r="B2" s="50" t="s">
        <v>230</v>
      </c>
      <c r="C2" s="51">
        <v>1.74</v>
      </c>
      <c r="E2" s="50" t="s">
        <v>11</v>
      </c>
      <c r="F2" s="47" t="s">
        <v>493</v>
      </c>
      <c r="H2" s="52">
        <f>C2*D$110</f>
        <v>3480</v>
      </c>
      <c r="I2" s="52">
        <f t="shared" ref="I2:I46" si="0">H2-D$110</f>
        <v>1480</v>
      </c>
      <c r="J2" s="50" t="s">
        <v>148</v>
      </c>
      <c r="K2" s="50" t="s">
        <v>35</v>
      </c>
    </row>
    <row r="3" spans="1:11" x14ac:dyDescent="0.25">
      <c r="A3" s="49">
        <v>44600</v>
      </c>
      <c r="B3" s="50" t="s">
        <v>233</v>
      </c>
      <c r="C3" s="50">
        <v>2.04</v>
      </c>
      <c r="E3" s="50" t="s">
        <v>11</v>
      </c>
      <c r="F3" s="48" t="s">
        <v>494</v>
      </c>
      <c r="H3" s="52">
        <v>0</v>
      </c>
      <c r="I3" s="52">
        <f t="shared" si="0"/>
        <v>-2000</v>
      </c>
      <c r="J3" s="52" t="s">
        <v>148</v>
      </c>
      <c r="K3" s="50" t="s">
        <v>98</v>
      </c>
    </row>
    <row r="4" spans="1:11" x14ac:dyDescent="0.25">
      <c r="A4" s="49">
        <v>44601</v>
      </c>
      <c r="B4" s="50" t="s">
        <v>234</v>
      </c>
      <c r="C4" s="50">
        <v>1.61</v>
      </c>
      <c r="E4" s="50" t="s">
        <v>11</v>
      </c>
      <c r="F4" s="47" t="s">
        <v>493</v>
      </c>
      <c r="H4" s="52">
        <f>C4*D$110</f>
        <v>3220</v>
      </c>
      <c r="I4" s="52">
        <f t="shared" si="0"/>
        <v>1220</v>
      </c>
      <c r="J4" s="50" t="s">
        <v>159</v>
      </c>
      <c r="K4" s="50" t="s">
        <v>96</v>
      </c>
    </row>
    <row r="5" spans="1:11" x14ac:dyDescent="0.25">
      <c r="A5" s="49">
        <v>44601</v>
      </c>
      <c r="B5" s="50" t="s">
        <v>235</v>
      </c>
      <c r="C5" s="50">
        <v>1.89</v>
      </c>
      <c r="E5" s="50" t="s">
        <v>11</v>
      </c>
      <c r="F5" s="48" t="s">
        <v>494</v>
      </c>
      <c r="H5" s="52">
        <v>0</v>
      </c>
      <c r="I5" s="52">
        <f t="shared" si="0"/>
        <v>-2000</v>
      </c>
      <c r="J5" s="50" t="s">
        <v>153</v>
      </c>
      <c r="K5" s="50" t="s">
        <v>48</v>
      </c>
    </row>
    <row r="6" spans="1:11" x14ac:dyDescent="0.25">
      <c r="A6" s="49">
        <v>44601</v>
      </c>
      <c r="B6" s="50" t="s">
        <v>236</v>
      </c>
      <c r="C6" s="50">
        <v>1.86</v>
      </c>
      <c r="E6" s="50" t="s">
        <v>11</v>
      </c>
      <c r="F6" s="47" t="s">
        <v>494</v>
      </c>
      <c r="H6" s="52">
        <f>C6*D$110</f>
        <v>3720</v>
      </c>
      <c r="I6" s="52">
        <f t="shared" si="0"/>
        <v>1720</v>
      </c>
      <c r="J6" s="50" t="s">
        <v>143</v>
      </c>
      <c r="K6" s="50" t="s">
        <v>48</v>
      </c>
    </row>
    <row r="7" spans="1:11" x14ac:dyDescent="0.25">
      <c r="A7" s="49">
        <v>44602</v>
      </c>
      <c r="B7" s="50" t="s">
        <v>239</v>
      </c>
      <c r="C7" s="50">
        <v>1.65</v>
      </c>
      <c r="E7" s="50" t="s">
        <v>11</v>
      </c>
      <c r="F7" s="47" t="s">
        <v>493</v>
      </c>
      <c r="H7" s="52">
        <f>C7*D$110</f>
        <v>3300</v>
      </c>
      <c r="I7" s="52">
        <f t="shared" si="0"/>
        <v>1300</v>
      </c>
      <c r="J7" s="52" t="s">
        <v>153</v>
      </c>
      <c r="K7" s="50" t="s">
        <v>167</v>
      </c>
    </row>
    <row r="8" spans="1:11" x14ac:dyDescent="0.25">
      <c r="A8" s="49">
        <v>44604</v>
      </c>
      <c r="B8" s="50" t="s">
        <v>240</v>
      </c>
      <c r="C8" s="50">
        <v>2</v>
      </c>
      <c r="E8" s="50" t="s">
        <v>11</v>
      </c>
      <c r="F8" s="48" t="s">
        <v>494</v>
      </c>
      <c r="H8" s="52">
        <v>0</v>
      </c>
      <c r="I8" s="52">
        <f t="shared" si="0"/>
        <v>-2000</v>
      </c>
      <c r="J8" s="50" t="s">
        <v>149</v>
      </c>
      <c r="K8" s="50" t="s">
        <v>35</v>
      </c>
    </row>
    <row r="9" spans="1:11" x14ac:dyDescent="0.25">
      <c r="A9" s="49">
        <v>44604</v>
      </c>
      <c r="B9" s="50" t="s">
        <v>241</v>
      </c>
      <c r="C9" s="50">
        <v>1.88</v>
      </c>
      <c r="E9" s="50" t="s">
        <v>11</v>
      </c>
      <c r="F9" s="48" t="s">
        <v>494</v>
      </c>
      <c r="H9" s="52">
        <v>0</v>
      </c>
      <c r="I9" s="52">
        <f t="shared" si="0"/>
        <v>-2000</v>
      </c>
      <c r="J9" s="50" t="s">
        <v>148</v>
      </c>
      <c r="K9" s="50" t="s">
        <v>242</v>
      </c>
    </row>
    <row r="10" spans="1:11" x14ac:dyDescent="0.25">
      <c r="A10" s="49">
        <v>44604</v>
      </c>
      <c r="B10" s="50" t="s">
        <v>243</v>
      </c>
      <c r="C10" s="50">
        <v>1.98</v>
      </c>
      <c r="E10" s="50" t="s">
        <v>11</v>
      </c>
      <c r="F10" s="48" t="s">
        <v>494</v>
      </c>
      <c r="H10" s="52">
        <v>0</v>
      </c>
      <c r="I10" s="52">
        <f t="shared" si="0"/>
        <v>-2000</v>
      </c>
      <c r="J10" s="50" t="s">
        <v>157</v>
      </c>
      <c r="K10" s="50" t="s">
        <v>35</v>
      </c>
    </row>
    <row r="11" spans="1:11" x14ac:dyDescent="0.25">
      <c r="A11" s="49">
        <v>44604</v>
      </c>
      <c r="B11" s="50" t="s">
        <v>244</v>
      </c>
      <c r="C11" s="50">
        <v>2</v>
      </c>
      <c r="E11" s="50" t="s">
        <v>11</v>
      </c>
      <c r="F11" s="47" t="s">
        <v>494</v>
      </c>
      <c r="H11" s="52">
        <f>C11*D$110</f>
        <v>4000</v>
      </c>
      <c r="I11" s="52">
        <f t="shared" si="0"/>
        <v>2000</v>
      </c>
      <c r="J11" s="50" t="s">
        <v>154</v>
      </c>
      <c r="K11" s="50" t="s">
        <v>35</v>
      </c>
    </row>
    <row r="12" spans="1:11" x14ac:dyDescent="0.25">
      <c r="A12" s="49">
        <v>44604</v>
      </c>
      <c r="B12" s="50" t="s">
        <v>245</v>
      </c>
      <c r="C12" s="50">
        <v>1.98</v>
      </c>
      <c r="E12" s="50" t="s">
        <v>11</v>
      </c>
      <c r="F12" s="47" t="s">
        <v>494</v>
      </c>
      <c r="H12" s="52">
        <f>C12*D$110</f>
        <v>3960</v>
      </c>
      <c r="I12" s="52">
        <f t="shared" si="0"/>
        <v>1960</v>
      </c>
      <c r="J12" s="50" t="s">
        <v>151</v>
      </c>
      <c r="K12" s="50" t="s">
        <v>242</v>
      </c>
    </row>
    <row r="13" spans="1:11" x14ac:dyDescent="0.25">
      <c r="A13" s="49">
        <v>44604</v>
      </c>
      <c r="B13" s="50" t="s">
        <v>246</v>
      </c>
      <c r="C13" s="50">
        <v>1.59</v>
      </c>
      <c r="E13" s="50" t="s">
        <v>11</v>
      </c>
      <c r="F13" s="48" t="s">
        <v>493</v>
      </c>
      <c r="H13" s="52">
        <v>0</v>
      </c>
      <c r="I13" s="52">
        <f t="shared" si="0"/>
        <v>-2000</v>
      </c>
      <c r="J13" s="50" t="s">
        <v>152</v>
      </c>
      <c r="K13" s="50" t="s">
        <v>96</v>
      </c>
    </row>
    <row r="14" spans="1:11" x14ac:dyDescent="0.25">
      <c r="A14" s="49">
        <v>44604</v>
      </c>
      <c r="B14" s="50" t="s">
        <v>247</v>
      </c>
      <c r="C14" s="50">
        <v>1.85</v>
      </c>
      <c r="E14" s="50" t="s">
        <v>11</v>
      </c>
      <c r="F14" s="47" t="s">
        <v>494</v>
      </c>
      <c r="H14" s="52">
        <f>C14*D$110</f>
        <v>3700</v>
      </c>
      <c r="I14" s="52">
        <f t="shared" si="0"/>
        <v>1700</v>
      </c>
      <c r="J14" s="50" t="s">
        <v>143</v>
      </c>
      <c r="K14" s="50" t="s">
        <v>48</v>
      </c>
    </row>
    <row r="15" spans="1:11" x14ac:dyDescent="0.25">
      <c r="A15" s="49">
        <v>44604</v>
      </c>
      <c r="B15" s="50" t="s">
        <v>248</v>
      </c>
      <c r="C15" s="50">
        <v>1.98</v>
      </c>
      <c r="E15" s="50" t="s">
        <v>11</v>
      </c>
      <c r="F15" s="47" t="s">
        <v>494</v>
      </c>
      <c r="H15" s="52">
        <f>C15*D$110</f>
        <v>3960</v>
      </c>
      <c r="I15" s="52">
        <f t="shared" si="0"/>
        <v>1960</v>
      </c>
      <c r="J15" s="50" t="s">
        <v>145</v>
      </c>
      <c r="K15" s="50" t="s">
        <v>48</v>
      </c>
    </row>
    <row r="16" spans="1:11" x14ac:dyDescent="0.25">
      <c r="A16" s="49">
        <v>44604</v>
      </c>
      <c r="B16" s="50" t="s">
        <v>249</v>
      </c>
      <c r="C16" s="50">
        <v>1.72</v>
      </c>
      <c r="E16" s="50" t="s">
        <v>11</v>
      </c>
      <c r="F16" s="47" t="s">
        <v>493</v>
      </c>
      <c r="H16" s="52">
        <f>C16*D$110</f>
        <v>3440</v>
      </c>
      <c r="I16" s="52">
        <f t="shared" si="0"/>
        <v>1440</v>
      </c>
      <c r="J16" s="50" t="s">
        <v>149</v>
      </c>
      <c r="K16" s="50" t="s">
        <v>35</v>
      </c>
    </row>
    <row r="17" spans="1:11" x14ac:dyDescent="0.25">
      <c r="A17" s="49">
        <v>44604</v>
      </c>
      <c r="B17" s="50" t="s">
        <v>250</v>
      </c>
      <c r="C17" s="50">
        <v>1.65</v>
      </c>
      <c r="E17" s="50" t="s">
        <v>11</v>
      </c>
      <c r="F17" s="47" t="s">
        <v>493</v>
      </c>
      <c r="H17" s="52">
        <f>C17*D$110</f>
        <v>3300</v>
      </c>
      <c r="I17" s="52">
        <f t="shared" si="0"/>
        <v>1300</v>
      </c>
      <c r="J17" s="50" t="s">
        <v>149</v>
      </c>
      <c r="K17" s="50" t="s">
        <v>96</v>
      </c>
    </row>
    <row r="18" spans="1:11" x14ac:dyDescent="0.25">
      <c r="A18" s="49">
        <v>44604</v>
      </c>
      <c r="B18" s="50" t="s">
        <v>251</v>
      </c>
      <c r="C18" s="50">
        <v>1.72</v>
      </c>
      <c r="E18" s="50" t="s">
        <v>11</v>
      </c>
      <c r="F18" s="48" t="s">
        <v>493</v>
      </c>
      <c r="H18" s="52">
        <v>0</v>
      </c>
      <c r="I18" s="52">
        <f t="shared" si="0"/>
        <v>-2000</v>
      </c>
      <c r="J18" s="50" t="s">
        <v>143</v>
      </c>
      <c r="K18" s="50" t="s">
        <v>74</v>
      </c>
    </row>
    <row r="19" spans="1:11" x14ac:dyDescent="0.25">
      <c r="A19" s="49">
        <v>44604</v>
      </c>
      <c r="B19" s="50" t="s">
        <v>252</v>
      </c>
      <c r="C19" s="50">
        <v>1.86</v>
      </c>
      <c r="E19" s="50" t="s">
        <v>11</v>
      </c>
      <c r="F19" s="47" t="s">
        <v>494</v>
      </c>
      <c r="H19" s="52">
        <f>C19*D$110</f>
        <v>3720</v>
      </c>
      <c r="I19" s="52">
        <f t="shared" si="0"/>
        <v>1720</v>
      </c>
      <c r="J19" s="50" t="s">
        <v>145</v>
      </c>
      <c r="K19" s="50" t="s">
        <v>96</v>
      </c>
    </row>
    <row r="20" spans="1:11" x14ac:dyDescent="0.25">
      <c r="A20" s="49">
        <v>44605</v>
      </c>
      <c r="B20" s="50" t="s">
        <v>253</v>
      </c>
      <c r="C20" s="50">
        <v>2.08</v>
      </c>
      <c r="E20" s="50" t="s">
        <v>11</v>
      </c>
      <c r="F20" s="48" t="s">
        <v>494</v>
      </c>
      <c r="H20" s="52">
        <v>0</v>
      </c>
      <c r="I20" s="52">
        <f t="shared" si="0"/>
        <v>-2000</v>
      </c>
      <c r="J20" s="50" t="s">
        <v>149</v>
      </c>
      <c r="K20" s="50" t="s">
        <v>82</v>
      </c>
    </row>
    <row r="21" spans="1:11" x14ac:dyDescent="0.25">
      <c r="A21" s="49">
        <v>44611</v>
      </c>
      <c r="B21" s="50" t="s">
        <v>257</v>
      </c>
      <c r="C21" s="50">
        <v>1.93</v>
      </c>
      <c r="E21" s="50" t="s">
        <v>11</v>
      </c>
      <c r="F21" s="47" t="s">
        <v>494</v>
      </c>
      <c r="H21" s="52">
        <f>C21*D$110</f>
        <v>3860</v>
      </c>
      <c r="I21" s="52">
        <f t="shared" si="0"/>
        <v>1860</v>
      </c>
      <c r="J21" s="52" t="s">
        <v>151</v>
      </c>
      <c r="K21" s="50" t="s">
        <v>167</v>
      </c>
    </row>
    <row r="22" spans="1:11" x14ac:dyDescent="0.25">
      <c r="A22" s="49">
        <v>44611</v>
      </c>
      <c r="B22" s="50" t="s">
        <v>259</v>
      </c>
      <c r="C22" s="50">
        <v>1.83</v>
      </c>
      <c r="E22" s="50" t="s">
        <v>11</v>
      </c>
      <c r="F22" s="48" t="s">
        <v>494</v>
      </c>
      <c r="H22" s="52">
        <v>0</v>
      </c>
      <c r="I22" s="52">
        <f t="shared" si="0"/>
        <v>-2000</v>
      </c>
      <c r="J22" s="50" t="s">
        <v>149</v>
      </c>
      <c r="K22" s="50" t="s">
        <v>32</v>
      </c>
    </row>
    <row r="23" spans="1:11" x14ac:dyDescent="0.25">
      <c r="A23" s="49">
        <v>44611</v>
      </c>
      <c r="B23" s="50" t="s">
        <v>260</v>
      </c>
      <c r="C23" s="50">
        <v>1.89</v>
      </c>
      <c r="E23" s="50" t="s">
        <v>11</v>
      </c>
      <c r="F23" s="48" t="s">
        <v>494</v>
      </c>
      <c r="H23" s="52">
        <v>0</v>
      </c>
      <c r="I23" s="52">
        <f t="shared" si="0"/>
        <v>-2000</v>
      </c>
      <c r="J23" s="50" t="s">
        <v>157</v>
      </c>
      <c r="K23" s="50" t="s">
        <v>48</v>
      </c>
    </row>
    <row r="24" spans="1:11" x14ac:dyDescent="0.25">
      <c r="A24" s="49">
        <v>44611</v>
      </c>
      <c r="B24" s="50" t="s">
        <v>261</v>
      </c>
      <c r="C24" s="50">
        <v>1.65</v>
      </c>
      <c r="E24" s="50" t="s">
        <v>11</v>
      </c>
      <c r="F24" s="47" t="s">
        <v>493</v>
      </c>
      <c r="H24" s="52">
        <f>C24*D$110</f>
        <v>3300</v>
      </c>
      <c r="I24" s="52">
        <f t="shared" si="0"/>
        <v>1300</v>
      </c>
      <c r="J24" s="50" t="s">
        <v>158</v>
      </c>
      <c r="K24" s="50" t="s">
        <v>167</v>
      </c>
    </row>
    <row r="25" spans="1:11" x14ac:dyDescent="0.25">
      <c r="A25" s="49">
        <v>44611</v>
      </c>
      <c r="B25" s="50" t="s">
        <v>262</v>
      </c>
      <c r="C25" s="50">
        <v>1.72</v>
      </c>
      <c r="E25" s="50" t="s">
        <v>11</v>
      </c>
      <c r="F25" s="47" t="s">
        <v>493</v>
      </c>
      <c r="H25" s="52">
        <f>C25*D$110</f>
        <v>3440</v>
      </c>
      <c r="I25" s="52">
        <f t="shared" si="0"/>
        <v>1440</v>
      </c>
      <c r="J25" s="50" t="s">
        <v>488</v>
      </c>
      <c r="K25" s="50" t="s">
        <v>35</v>
      </c>
    </row>
    <row r="26" spans="1:11" x14ac:dyDescent="0.25">
      <c r="A26" s="49">
        <v>44612</v>
      </c>
      <c r="B26" s="50" t="s">
        <v>263</v>
      </c>
      <c r="C26" s="50">
        <v>1.82</v>
      </c>
      <c r="E26" s="50" t="s">
        <v>11</v>
      </c>
      <c r="F26" s="47" t="s">
        <v>494</v>
      </c>
      <c r="H26" s="52">
        <f>C26*D$110</f>
        <v>3640</v>
      </c>
      <c r="I26" s="52">
        <f t="shared" si="0"/>
        <v>1640</v>
      </c>
      <c r="J26" s="50" t="s">
        <v>160</v>
      </c>
      <c r="K26" s="50" t="s">
        <v>74</v>
      </c>
    </row>
    <row r="27" spans="1:11" x14ac:dyDescent="0.25">
      <c r="A27" s="49">
        <v>44612</v>
      </c>
      <c r="B27" s="50" t="s">
        <v>265</v>
      </c>
      <c r="C27" s="50">
        <v>1.88</v>
      </c>
      <c r="E27" s="50" t="s">
        <v>11</v>
      </c>
      <c r="F27" s="47" t="s">
        <v>494</v>
      </c>
      <c r="H27" s="52">
        <f>C27*D$110</f>
        <v>3760</v>
      </c>
      <c r="I27" s="52">
        <f t="shared" si="0"/>
        <v>1760</v>
      </c>
      <c r="J27" s="50" t="s">
        <v>143</v>
      </c>
      <c r="K27" s="50" t="s">
        <v>266</v>
      </c>
    </row>
    <row r="28" spans="1:11" x14ac:dyDescent="0.25">
      <c r="A28" s="49">
        <v>44612</v>
      </c>
      <c r="B28" s="50" t="s">
        <v>267</v>
      </c>
      <c r="C28" s="50">
        <v>2</v>
      </c>
      <c r="E28" s="50" t="s">
        <v>11</v>
      </c>
      <c r="F28" s="47" t="s">
        <v>494</v>
      </c>
      <c r="H28" s="52">
        <f>C28*D$110</f>
        <v>4000</v>
      </c>
      <c r="I28" s="52">
        <f t="shared" si="0"/>
        <v>2000</v>
      </c>
      <c r="J28" s="52" t="s">
        <v>151</v>
      </c>
      <c r="K28" s="50" t="s">
        <v>85</v>
      </c>
    </row>
    <row r="29" spans="1:11" x14ac:dyDescent="0.25">
      <c r="A29" s="49">
        <v>44612</v>
      </c>
      <c r="B29" s="50" t="s">
        <v>268</v>
      </c>
      <c r="C29" s="50">
        <v>1.98</v>
      </c>
      <c r="E29" s="50" t="s">
        <v>11</v>
      </c>
      <c r="F29" s="48" t="s">
        <v>494</v>
      </c>
      <c r="H29" s="52">
        <v>0</v>
      </c>
      <c r="I29" s="52">
        <f t="shared" si="0"/>
        <v>-2000</v>
      </c>
      <c r="J29" s="50" t="s">
        <v>157</v>
      </c>
      <c r="K29" s="50" t="s">
        <v>85</v>
      </c>
    </row>
    <row r="30" spans="1:11" x14ac:dyDescent="0.25">
      <c r="A30" s="49">
        <v>44612</v>
      </c>
      <c r="B30" s="50" t="s">
        <v>269</v>
      </c>
      <c r="C30" s="50">
        <v>2</v>
      </c>
      <c r="E30" s="50" t="s">
        <v>11</v>
      </c>
      <c r="F30" s="47" t="s">
        <v>494</v>
      </c>
      <c r="H30" s="52">
        <f>C30*D$110</f>
        <v>4000</v>
      </c>
      <c r="I30" s="52">
        <f t="shared" si="0"/>
        <v>2000</v>
      </c>
      <c r="J30" s="50" t="s">
        <v>145</v>
      </c>
      <c r="K30" s="50" t="s">
        <v>242</v>
      </c>
    </row>
    <row r="31" spans="1:11" x14ac:dyDescent="0.25">
      <c r="A31" s="49">
        <v>44612</v>
      </c>
      <c r="B31" s="50" t="s">
        <v>270</v>
      </c>
      <c r="C31" s="50">
        <v>1.96</v>
      </c>
      <c r="E31" s="50" t="s">
        <v>11</v>
      </c>
      <c r="F31" s="48" t="s">
        <v>494</v>
      </c>
      <c r="H31" s="52">
        <v>0</v>
      </c>
      <c r="I31" s="52">
        <f t="shared" si="0"/>
        <v>-2000</v>
      </c>
      <c r="J31" s="50" t="s">
        <v>487</v>
      </c>
      <c r="K31" s="50" t="s">
        <v>266</v>
      </c>
    </row>
    <row r="32" spans="1:11" x14ac:dyDescent="0.25">
      <c r="A32" s="49">
        <v>44614</v>
      </c>
      <c r="B32" s="50" t="s">
        <v>273</v>
      </c>
      <c r="C32" s="50">
        <v>1.91</v>
      </c>
      <c r="E32" s="50" t="s">
        <v>11</v>
      </c>
      <c r="F32" s="47" t="s">
        <v>494</v>
      </c>
      <c r="H32" s="52">
        <f t="shared" ref="H32:H37" si="1">C32*D$110</f>
        <v>3820</v>
      </c>
      <c r="I32" s="52">
        <f t="shared" si="0"/>
        <v>1820</v>
      </c>
      <c r="J32" s="50" t="s">
        <v>142</v>
      </c>
      <c r="K32" s="50" t="s">
        <v>35</v>
      </c>
    </row>
    <row r="33" spans="1:11" x14ac:dyDescent="0.25">
      <c r="A33" s="49">
        <v>44614</v>
      </c>
      <c r="B33" s="50" t="s">
        <v>274</v>
      </c>
      <c r="C33" s="50">
        <v>1.98</v>
      </c>
      <c r="E33" s="50" t="s">
        <v>11</v>
      </c>
      <c r="F33" s="47" t="s">
        <v>494</v>
      </c>
      <c r="H33" s="52">
        <f t="shared" si="1"/>
        <v>3960</v>
      </c>
      <c r="I33" s="52">
        <f t="shared" si="0"/>
        <v>1960</v>
      </c>
      <c r="J33" s="50" t="s">
        <v>143</v>
      </c>
      <c r="K33" s="50" t="s">
        <v>168</v>
      </c>
    </row>
    <row r="34" spans="1:11" x14ac:dyDescent="0.25">
      <c r="A34" s="49">
        <v>44614</v>
      </c>
      <c r="B34" s="50" t="s">
        <v>275</v>
      </c>
      <c r="C34" s="50">
        <v>1.7</v>
      </c>
      <c r="E34" s="50" t="s">
        <v>11</v>
      </c>
      <c r="F34" s="47" t="s">
        <v>494</v>
      </c>
      <c r="H34" s="52">
        <f t="shared" si="1"/>
        <v>3400</v>
      </c>
      <c r="I34" s="52">
        <f t="shared" si="0"/>
        <v>1400</v>
      </c>
      <c r="J34" s="50" t="s">
        <v>143</v>
      </c>
      <c r="K34" s="50" t="s">
        <v>35</v>
      </c>
    </row>
    <row r="35" spans="1:11" x14ac:dyDescent="0.25">
      <c r="A35" s="49">
        <v>44615</v>
      </c>
      <c r="B35" s="50" t="s">
        <v>277</v>
      </c>
      <c r="C35" s="50">
        <v>1.74</v>
      </c>
      <c r="E35" s="50" t="s">
        <v>11</v>
      </c>
      <c r="F35" s="47" t="s">
        <v>493</v>
      </c>
      <c r="H35" s="52">
        <f t="shared" si="1"/>
        <v>3480</v>
      </c>
      <c r="I35" s="52">
        <f t="shared" si="0"/>
        <v>1480</v>
      </c>
      <c r="J35" s="50" t="s">
        <v>489</v>
      </c>
      <c r="K35" s="50" t="s">
        <v>168</v>
      </c>
    </row>
    <row r="36" spans="1:11" x14ac:dyDescent="0.25">
      <c r="A36" s="49">
        <v>44615</v>
      </c>
      <c r="B36" s="50" t="s">
        <v>278</v>
      </c>
      <c r="C36" s="50">
        <v>2.04</v>
      </c>
      <c r="E36" s="50" t="s">
        <v>11</v>
      </c>
      <c r="F36" s="47" t="s">
        <v>494</v>
      </c>
      <c r="H36" s="52">
        <f t="shared" si="1"/>
        <v>4080</v>
      </c>
      <c r="I36" s="52">
        <f t="shared" si="0"/>
        <v>2080</v>
      </c>
      <c r="J36" s="50" t="s">
        <v>162</v>
      </c>
      <c r="K36" s="50" t="s">
        <v>168</v>
      </c>
    </row>
    <row r="37" spans="1:11" x14ac:dyDescent="0.25">
      <c r="A37" s="49">
        <v>44615</v>
      </c>
      <c r="B37" s="50" t="s">
        <v>279</v>
      </c>
      <c r="C37" s="50">
        <v>1.91</v>
      </c>
      <c r="E37" s="50" t="s">
        <v>11</v>
      </c>
      <c r="F37" s="47" t="s">
        <v>494</v>
      </c>
      <c r="H37" s="52">
        <f t="shared" si="1"/>
        <v>3820</v>
      </c>
      <c r="I37" s="52">
        <f t="shared" si="0"/>
        <v>1820</v>
      </c>
      <c r="J37" s="50" t="s">
        <v>154</v>
      </c>
      <c r="K37" s="50" t="s">
        <v>168</v>
      </c>
    </row>
    <row r="38" spans="1:11" x14ac:dyDescent="0.25">
      <c r="A38" s="49">
        <v>44615</v>
      </c>
      <c r="B38" s="50" t="s">
        <v>280</v>
      </c>
      <c r="C38" s="50">
        <v>1.78</v>
      </c>
      <c r="E38" s="50" t="s">
        <v>11</v>
      </c>
      <c r="F38" s="48" t="s">
        <v>494</v>
      </c>
      <c r="H38" s="52">
        <v>0</v>
      </c>
      <c r="I38" s="52">
        <f t="shared" si="0"/>
        <v>-2000</v>
      </c>
      <c r="J38" s="50" t="s">
        <v>148</v>
      </c>
      <c r="K38" s="50" t="s">
        <v>48</v>
      </c>
    </row>
    <row r="39" spans="1:11" x14ac:dyDescent="0.25">
      <c r="A39" s="49">
        <v>44618</v>
      </c>
      <c r="B39" s="50" t="s">
        <v>282</v>
      </c>
      <c r="C39" s="50">
        <v>1.79</v>
      </c>
      <c r="E39" s="50" t="s">
        <v>11</v>
      </c>
      <c r="F39" s="47" t="s">
        <v>494</v>
      </c>
      <c r="H39" s="52">
        <f>C39*D$110</f>
        <v>3580</v>
      </c>
      <c r="I39" s="52">
        <f t="shared" si="0"/>
        <v>1580</v>
      </c>
      <c r="J39" s="50" t="s">
        <v>151</v>
      </c>
      <c r="K39" s="50" t="s">
        <v>48</v>
      </c>
    </row>
    <row r="40" spans="1:11" x14ac:dyDescent="0.25">
      <c r="A40" s="49">
        <v>44618</v>
      </c>
      <c r="B40" s="50" t="s">
        <v>283</v>
      </c>
      <c r="C40" s="50">
        <v>1.7</v>
      </c>
      <c r="E40" s="50" t="s">
        <v>11</v>
      </c>
      <c r="F40" s="48" t="s">
        <v>494</v>
      </c>
      <c r="H40" s="52">
        <v>0</v>
      </c>
      <c r="I40" s="52">
        <f t="shared" si="0"/>
        <v>-2000</v>
      </c>
      <c r="J40" s="50" t="s">
        <v>148</v>
      </c>
      <c r="K40" s="50" t="s">
        <v>32</v>
      </c>
    </row>
    <row r="41" spans="1:11" x14ac:dyDescent="0.25">
      <c r="A41" s="49">
        <v>44618</v>
      </c>
      <c r="B41" s="50" t="s">
        <v>284</v>
      </c>
      <c r="C41" s="50">
        <v>1.7</v>
      </c>
      <c r="E41" s="50" t="s">
        <v>11</v>
      </c>
      <c r="F41" s="47" t="s">
        <v>493</v>
      </c>
      <c r="H41" s="52">
        <f>C41*D$110</f>
        <v>3400</v>
      </c>
      <c r="I41" s="52">
        <f t="shared" si="0"/>
        <v>1400</v>
      </c>
      <c r="J41" s="50" t="s">
        <v>156</v>
      </c>
      <c r="K41" s="50" t="s">
        <v>82</v>
      </c>
    </row>
    <row r="42" spans="1:11" x14ac:dyDescent="0.25">
      <c r="A42" s="49">
        <v>44618</v>
      </c>
      <c r="B42" s="50" t="s">
        <v>285</v>
      </c>
      <c r="C42" s="50">
        <v>1.77</v>
      </c>
      <c r="E42" s="50" t="s">
        <v>11</v>
      </c>
      <c r="F42" s="47" t="s">
        <v>494</v>
      </c>
      <c r="H42" s="52">
        <f>C42*D$110</f>
        <v>3540</v>
      </c>
      <c r="I42" s="52">
        <f t="shared" si="0"/>
        <v>1540</v>
      </c>
      <c r="J42" s="50" t="s">
        <v>151</v>
      </c>
      <c r="K42" s="50" t="s">
        <v>32</v>
      </c>
    </row>
    <row r="43" spans="1:11" x14ac:dyDescent="0.25">
      <c r="A43" s="49">
        <v>44618</v>
      </c>
      <c r="B43" s="50" t="s">
        <v>288</v>
      </c>
      <c r="C43" s="50">
        <v>1.83</v>
      </c>
      <c r="E43" s="50" t="s">
        <v>11</v>
      </c>
      <c r="F43" s="48" t="s">
        <v>494</v>
      </c>
      <c r="H43" s="52">
        <v>0</v>
      </c>
      <c r="I43" s="52">
        <f t="shared" si="0"/>
        <v>-2000</v>
      </c>
      <c r="J43" s="50" t="s">
        <v>159</v>
      </c>
      <c r="K43" s="50" t="s">
        <v>35</v>
      </c>
    </row>
    <row r="44" spans="1:11" x14ac:dyDescent="0.25">
      <c r="A44" s="49">
        <v>44619</v>
      </c>
      <c r="B44" s="50" t="s">
        <v>290</v>
      </c>
      <c r="C44" s="50">
        <v>1.91</v>
      </c>
      <c r="E44" s="50" t="s">
        <v>11</v>
      </c>
      <c r="F44" s="47" t="s">
        <v>494</v>
      </c>
      <c r="H44" s="52">
        <f>C44*D$110</f>
        <v>3820</v>
      </c>
      <c r="I44" s="52">
        <f t="shared" si="0"/>
        <v>1820</v>
      </c>
      <c r="J44" s="50" t="s">
        <v>152</v>
      </c>
      <c r="K44" s="50" t="s">
        <v>168</v>
      </c>
    </row>
    <row r="45" spans="1:11" x14ac:dyDescent="0.25">
      <c r="A45" s="49">
        <v>44619</v>
      </c>
      <c r="B45" s="50" t="s">
        <v>291</v>
      </c>
      <c r="C45" s="50">
        <v>1.93</v>
      </c>
      <c r="E45" s="50" t="s">
        <v>11</v>
      </c>
      <c r="F45" s="47" t="s">
        <v>494</v>
      </c>
      <c r="H45" s="52">
        <f>C45*D$110</f>
        <v>3860</v>
      </c>
      <c r="I45" s="52">
        <f t="shared" si="0"/>
        <v>1860</v>
      </c>
      <c r="J45" s="50" t="s">
        <v>152</v>
      </c>
      <c r="K45" s="50" t="s">
        <v>266</v>
      </c>
    </row>
    <row r="46" spans="1:11" x14ac:dyDescent="0.25">
      <c r="A46" s="49">
        <v>44619</v>
      </c>
      <c r="B46" s="50" t="s">
        <v>292</v>
      </c>
      <c r="C46" s="50">
        <v>1.91</v>
      </c>
      <c r="E46" s="50" t="s">
        <v>11</v>
      </c>
      <c r="F46" s="47" t="s">
        <v>494</v>
      </c>
      <c r="H46" s="52">
        <f>C46*D$110</f>
        <v>3820</v>
      </c>
      <c r="I46" s="52">
        <f t="shared" si="0"/>
        <v>1820</v>
      </c>
      <c r="J46" s="50" t="s">
        <v>151</v>
      </c>
      <c r="K46" s="50" t="s">
        <v>266</v>
      </c>
    </row>
    <row r="47" spans="1:11" x14ac:dyDescent="0.25">
      <c r="A47" s="49">
        <v>44621</v>
      </c>
      <c r="B47" s="50" t="s">
        <v>297</v>
      </c>
      <c r="C47" s="51">
        <v>2.06</v>
      </c>
      <c r="E47" s="50" t="s">
        <v>577</v>
      </c>
      <c r="F47" s="47" t="s">
        <v>494</v>
      </c>
      <c r="H47" s="52">
        <f t="shared" ref="H47:H93" si="2">C47*D$110</f>
        <v>4120</v>
      </c>
      <c r="I47" s="52">
        <f t="shared" ref="I47:I94" si="3">H47-D$110</f>
        <v>2120</v>
      </c>
      <c r="J47" s="50" t="s">
        <v>154</v>
      </c>
      <c r="K47" s="50" t="s">
        <v>35</v>
      </c>
    </row>
    <row r="48" spans="1:11" x14ac:dyDescent="0.25">
      <c r="A48" s="49">
        <v>44622</v>
      </c>
      <c r="B48" s="50" t="s">
        <v>299</v>
      </c>
      <c r="C48" s="50">
        <v>1.91</v>
      </c>
      <c r="E48" s="50" t="s">
        <v>577</v>
      </c>
      <c r="F48" s="47" t="s">
        <v>494</v>
      </c>
      <c r="H48" s="52">
        <f t="shared" si="2"/>
        <v>3820</v>
      </c>
      <c r="I48" s="52">
        <f t="shared" si="3"/>
        <v>1820</v>
      </c>
      <c r="J48" s="50" t="s">
        <v>143</v>
      </c>
      <c r="K48" s="50" t="s">
        <v>168</v>
      </c>
    </row>
    <row r="49" spans="1:11" x14ac:dyDescent="0.25">
      <c r="A49" s="49">
        <v>44624</v>
      </c>
      <c r="B49" s="50" t="s">
        <v>300</v>
      </c>
      <c r="C49" s="50">
        <v>1.98</v>
      </c>
      <c r="E49" s="50" t="s">
        <v>577</v>
      </c>
      <c r="F49" s="48" t="s">
        <v>494</v>
      </c>
      <c r="H49" s="52">
        <v>0</v>
      </c>
      <c r="I49" s="52">
        <f t="shared" si="3"/>
        <v>-2000</v>
      </c>
      <c r="J49" s="50" t="s">
        <v>148</v>
      </c>
      <c r="K49" s="50" t="s">
        <v>98</v>
      </c>
    </row>
    <row r="50" spans="1:11" x14ac:dyDescent="0.25">
      <c r="A50" s="49">
        <v>44625</v>
      </c>
      <c r="B50" s="50" t="s">
        <v>301</v>
      </c>
      <c r="C50" s="50">
        <v>1.63</v>
      </c>
      <c r="E50" s="50" t="s">
        <v>577</v>
      </c>
      <c r="F50" s="48" t="s">
        <v>493</v>
      </c>
      <c r="H50" s="52">
        <v>0</v>
      </c>
      <c r="I50" s="52">
        <f t="shared" si="3"/>
        <v>-2000</v>
      </c>
      <c r="J50" s="50" t="s">
        <v>160</v>
      </c>
      <c r="K50" s="50" t="s">
        <v>96</v>
      </c>
    </row>
    <row r="51" spans="1:11" x14ac:dyDescent="0.25">
      <c r="A51" s="49">
        <v>44625</v>
      </c>
      <c r="B51" s="50" t="s">
        <v>302</v>
      </c>
      <c r="C51" s="50">
        <v>2.04</v>
      </c>
      <c r="E51" s="50" t="s">
        <v>577</v>
      </c>
      <c r="F51" s="48" t="s">
        <v>494</v>
      </c>
      <c r="H51" s="52">
        <v>0</v>
      </c>
      <c r="I51" s="52">
        <f t="shared" si="3"/>
        <v>-2000</v>
      </c>
      <c r="J51" s="50" t="s">
        <v>158</v>
      </c>
      <c r="K51" s="50" t="s">
        <v>98</v>
      </c>
    </row>
    <row r="52" spans="1:11" x14ac:dyDescent="0.25">
      <c r="A52" s="49">
        <v>44625</v>
      </c>
      <c r="B52" s="50" t="s">
        <v>303</v>
      </c>
      <c r="C52" s="50">
        <v>2.0699999999999998</v>
      </c>
      <c r="E52" s="50" t="s">
        <v>577</v>
      </c>
      <c r="F52" s="47" t="s">
        <v>494</v>
      </c>
      <c r="H52" s="52">
        <f t="shared" si="2"/>
        <v>4140</v>
      </c>
      <c r="I52" s="52">
        <f t="shared" si="3"/>
        <v>2140</v>
      </c>
      <c r="J52" s="50" t="s">
        <v>147</v>
      </c>
      <c r="K52" s="50" t="s">
        <v>82</v>
      </c>
    </row>
    <row r="53" spans="1:11" x14ac:dyDescent="0.25">
      <c r="A53" s="49">
        <v>44625</v>
      </c>
      <c r="B53" s="50" t="s">
        <v>305</v>
      </c>
      <c r="C53" s="50">
        <v>1.81</v>
      </c>
      <c r="E53" s="50" t="s">
        <v>577</v>
      </c>
      <c r="F53" s="47" t="s">
        <v>494</v>
      </c>
      <c r="H53" s="52">
        <f t="shared" si="2"/>
        <v>3620</v>
      </c>
      <c r="I53" s="52">
        <f t="shared" si="3"/>
        <v>1620</v>
      </c>
      <c r="J53" s="50" t="s">
        <v>151</v>
      </c>
      <c r="K53" s="56" t="s">
        <v>98</v>
      </c>
    </row>
    <row r="54" spans="1:11" x14ac:dyDescent="0.25">
      <c r="A54" s="49">
        <v>44625</v>
      </c>
      <c r="B54" s="50" t="s">
        <v>306</v>
      </c>
      <c r="C54" s="50">
        <v>1.86</v>
      </c>
      <c r="E54" s="50" t="s">
        <v>577</v>
      </c>
      <c r="F54" s="48" t="s">
        <v>494</v>
      </c>
      <c r="H54" s="52">
        <v>0</v>
      </c>
      <c r="I54" s="52">
        <f t="shared" si="3"/>
        <v>-2000</v>
      </c>
      <c r="J54" s="50" t="s">
        <v>148</v>
      </c>
      <c r="K54" s="50" t="s">
        <v>96</v>
      </c>
    </row>
    <row r="55" spans="1:11" x14ac:dyDescent="0.25">
      <c r="A55" s="49">
        <v>44625</v>
      </c>
      <c r="B55" s="50" t="s">
        <v>307</v>
      </c>
      <c r="C55" s="50">
        <v>1.63</v>
      </c>
      <c r="E55" s="50" t="s">
        <v>577</v>
      </c>
      <c r="F55" s="48" t="s">
        <v>493</v>
      </c>
      <c r="H55" s="52">
        <v>0</v>
      </c>
      <c r="I55" s="52">
        <f t="shared" si="3"/>
        <v>-2000</v>
      </c>
      <c r="J55" s="50" t="s">
        <v>151</v>
      </c>
      <c r="K55" s="50" t="s">
        <v>98</v>
      </c>
    </row>
    <row r="56" spans="1:11" x14ac:dyDescent="0.25">
      <c r="A56" s="49">
        <v>44625</v>
      </c>
      <c r="B56" s="50" t="s">
        <v>308</v>
      </c>
      <c r="C56" s="50">
        <v>1.74</v>
      </c>
      <c r="E56" s="50" t="s">
        <v>577</v>
      </c>
      <c r="F56" s="48" t="s">
        <v>493</v>
      </c>
      <c r="H56" s="52">
        <v>0</v>
      </c>
      <c r="I56" s="52">
        <f t="shared" si="3"/>
        <v>-2000</v>
      </c>
      <c r="J56" s="50" t="s">
        <v>151</v>
      </c>
      <c r="K56" s="50" t="s">
        <v>85</v>
      </c>
    </row>
    <row r="57" spans="1:11" x14ac:dyDescent="0.25">
      <c r="A57" s="49">
        <v>44625</v>
      </c>
      <c r="B57" s="50" t="s">
        <v>309</v>
      </c>
      <c r="C57" s="50">
        <v>1.98</v>
      </c>
      <c r="E57" s="50" t="s">
        <v>577</v>
      </c>
      <c r="F57" s="48" t="s">
        <v>494</v>
      </c>
      <c r="H57" s="52">
        <f t="shared" si="2"/>
        <v>3960</v>
      </c>
      <c r="I57" s="52">
        <f t="shared" si="3"/>
        <v>1960</v>
      </c>
      <c r="J57" s="50" t="s">
        <v>149</v>
      </c>
      <c r="K57" s="50" t="s">
        <v>32</v>
      </c>
    </row>
    <row r="58" spans="1:11" x14ac:dyDescent="0.25">
      <c r="A58" s="49">
        <v>44625</v>
      </c>
      <c r="B58" s="50" t="s">
        <v>310</v>
      </c>
      <c r="C58" s="50">
        <v>1.89</v>
      </c>
      <c r="E58" s="50" t="s">
        <v>577</v>
      </c>
      <c r="F58" s="47" t="s">
        <v>494</v>
      </c>
      <c r="H58" s="52">
        <f t="shared" si="2"/>
        <v>3780</v>
      </c>
      <c r="I58" s="52">
        <f t="shared" si="3"/>
        <v>1780</v>
      </c>
      <c r="J58" s="50" t="s">
        <v>145</v>
      </c>
      <c r="K58" s="50" t="s">
        <v>48</v>
      </c>
    </row>
    <row r="59" spans="1:11" x14ac:dyDescent="0.25">
      <c r="A59" s="49">
        <v>44626</v>
      </c>
      <c r="B59" s="56" t="s">
        <v>313</v>
      </c>
      <c r="C59" s="50">
        <v>1.78</v>
      </c>
      <c r="E59" s="50" t="s">
        <v>577</v>
      </c>
      <c r="F59" s="47" t="s">
        <v>494</v>
      </c>
      <c r="H59" s="52">
        <f t="shared" si="2"/>
        <v>3560</v>
      </c>
      <c r="I59" s="52">
        <f t="shared" si="3"/>
        <v>1560</v>
      </c>
      <c r="J59" s="50" t="s">
        <v>160</v>
      </c>
      <c r="K59" s="50" t="s">
        <v>85</v>
      </c>
    </row>
    <row r="60" spans="1:11" x14ac:dyDescent="0.25">
      <c r="A60" s="49">
        <v>44626</v>
      </c>
      <c r="B60" s="50" t="s">
        <v>314</v>
      </c>
      <c r="C60" s="50">
        <v>1.94</v>
      </c>
      <c r="E60" s="50" t="s">
        <v>577</v>
      </c>
      <c r="F60" s="47" t="s">
        <v>494</v>
      </c>
      <c r="H60" s="52">
        <f t="shared" si="2"/>
        <v>3880</v>
      </c>
      <c r="I60" s="52">
        <f t="shared" si="3"/>
        <v>1880</v>
      </c>
      <c r="J60" s="50" t="s">
        <v>154</v>
      </c>
      <c r="K60" s="50" t="s">
        <v>85</v>
      </c>
    </row>
    <row r="61" spans="1:11" x14ac:dyDescent="0.25">
      <c r="A61" s="49">
        <v>44626</v>
      </c>
      <c r="B61" s="50" t="s">
        <v>315</v>
      </c>
      <c r="C61" s="50">
        <v>1.93</v>
      </c>
      <c r="E61" s="50" t="s">
        <v>577</v>
      </c>
      <c r="F61" s="48" t="s">
        <v>494</v>
      </c>
      <c r="H61" s="52">
        <v>0</v>
      </c>
      <c r="I61" s="52">
        <f t="shared" si="3"/>
        <v>-2000</v>
      </c>
      <c r="J61" s="50" t="s">
        <v>487</v>
      </c>
      <c r="K61" s="50" t="s">
        <v>74</v>
      </c>
    </row>
    <row r="62" spans="1:11" x14ac:dyDescent="0.25">
      <c r="A62" s="49">
        <v>44626</v>
      </c>
      <c r="B62" s="50" t="s">
        <v>316</v>
      </c>
      <c r="C62" s="50">
        <v>2.04</v>
      </c>
      <c r="E62" s="50" t="s">
        <v>577</v>
      </c>
      <c r="F62" s="48" t="s">
        <v>494</v>
      </c>
      <c r="H62" s="52">
        <v>0</v>
      </c>
      <c r="I62" s="52">
        <f t="shared" si="3"/>
        <v>-2000</v>
      </c>
      <c r="J62" s="50" t="s">
        <v>153</v>
      </c>
      <c r="K62" s="50" t="s">
        <v>242</v>
      </c>
    </row>
    <row r="63" spans="1:11" x14ac:dyDescent="0.25">
      <c r="A63" s="49">
        <v>44626</v>
      </c>
      <c r="B63" s="50" t="s">
        <v>317</v>
      </c>
      <c r="C63" s="50">
        <v>1.51</v>
      </c>
      <c r="E63" s="50" t="s">
        <v>577</v>
      </c>
      <c r="F63" s="47" t="s">
        <v>493</v>
      </c>
      <c r="H63" s="52">
        <f t="shared" si="2"/>
        <v>3020</v>
      </c>
      <c r="I63" s="52">
        <f t="shared" si="3"/>
        <v>1020</v>
      </c>
      <c r="J63" s="50" t="s">
        <v>146</v>
      </c>
      <c r="K63" s="50" t="s">
        <v>82</v>
      </c>
    </row>
    <row r="64" spans="1:11" x14ac:dyDescent="0.25">
      <c r="A64" s="49">
        <v>44628</v>
      </c>
      <c r="B64" s="50" t="s">
        <v>319</v>
      </c>
      <c r="C64" s="50">
        <v>1.85</v>
      </c>
      <c r="E64" s="50" t="s">
        <v>577</v>
      </c>
      <c r="F64" s="47" t="s">
        <v>494</v>
      </c>
      <c r="H64" s="52">
        <f t="shared" si="2"/>
        <v>3700</v>
      </c>
      <c r="I64" s="52">
        <f t="shared" si="3"/>
        <v>1700</v>
      </c>
      <c r="J64" s="50" t="s">
        <v>154</v>
      </c>
      <c r="K64" s="50" t="s">
        <v>35</v>
      </c>
    </row>
    <row r="65" spans="1:11" x14ac:dyDescent="0.25">
      <c r="A65" s="49">
        <v>44632</v>
      </c>
      <c r="B65" s="50" t="s">
        <v>321</v>
      </c>
      <c r="C65" s="50">
        <v>2.02</v>
      </c>
      <c r="E65" s="50" t="s">
        <v>577</v>
      </c>
      <c r="F65" s="47" t="s">
        <v>494</v>
      </c>
      <c r="H65" s="52">
        <f t="shared" si="2"/>
        <v>4040</v>
      </c>
      <c r="I65" s="52">
        <f t="shared" si="3"/>
        <v>2040</v>
      </c>
      <c r="J65" s="50" t="s">
        <v>151</v>
      </c>
      <c r="K65" s="50" t="s">
        <v>48</v>
      </c>
    </row>
    <row r="66" spans="1:11" x14ac:dyDescent="0.25">
      <c r="A66" s="49">
        <v>44632</v>
      </c>
      <c r="B66" s="50" t="s">
        <v>322</v>
      </c>
      <c r="C66" s="50">
        <v>2.06</v>
      </c>
      <c r="E66" s="50" t="s">
        <v>577</v>
      </c>
      <c r="F66" s="47" t="s">
        <v>494</v>
      </c>
      <c r="H66" s="52">
        <f t="shared" si="2"/>
        <v>4120</v>
      </c>
      <c r="I66" s="52">
        <f t="shared" si="3"/>
        <v>2120</v>
      </c>
      <c r="J66" s="50" t="s">
        <v>152</v>
      </c>
      <c r="K66" s="50" t="s">
        <v>98</v>
      </c>
    </row>
    <row r="67" spans="1:11" x14ac:dyDescent="0.25">
      <c r="A67" s="49">
        <v>44632</v>
      </c>
      <c r="B67" s="50" t="s">
        <v>324</v>
      </c>
      <c r="C67" s="50">
        <v>1.74</v>
      </c>
      <c r="E67" s="50" t="s">
        <v>577</v>
      </c>
      <c r="F67" s="48" t="s">
        <v>494</v>
      </c>
      <c r="H67" s="52">
        <v>0</v>
      </c>
      <c r="I67" s="52">
        <f t="shared" si="3"/>
        <v>-2000</v>
      </c>
      <c r="J67" s="50" t="s">
        <v>148</v>
      </c>
      <c r="K67" s="50" t="s">
        <v>126</v>
      </c>
    </row>
    <row r="68" spans="1:11" x14ac:dyDescent="0.25">
      <c r="A68" s="49">
        <v>44632</v>
      </c>
      <c r="B68" s="50" t="s">
        <v>325</v>
      </c>
      <c r="C68" s="50">
        <v>1.94</v>
      </c>
      <c r="E68" s="50" t="s">
        <v>577</v>
      </c>
      <c r="F68" s="48" t="s">
        <v>494</v>
      </c>
      <c r="H68" s="52">
        <v>0</v>
      </c>
      <c r="I68" s="52">
        <f t="shared" si="3"/>
        <v>-2000</v>
      </c>
      <c r="J68" s="50" t="s">
        <v>487</v>
      </c>
      <c r="K68" s="50" t="s">
        <v>82</v>
      </c>
    </row>
    <row r="69" spans="1:11" x14ac:dyDescent="0.25">
      <c r="A69" s="49">
        <v>44632</v>
      </c>
      <c r="B69" s="50" t="s">
        <v>326</v>
      </c>
      <c r="C69" s="50">
        <v>1.93</v>
      </c>
      <c r="E69" s="50" t="s">
        <v>577</v>
      </c>
      <c r="F69" s="48" t="s">
        <v>494</v>
      </c>
      <c r="H69" s="52">
        <v>0</v>
      </c>
      <c r="I69" s="52">
        <f t="shared" si="3"/>
        <v>-2000</v>
      </c>
      <c r="J69" s="50" t="s">
        <v>158</v>
      </c>
      <c r="K69" s="50" t="s">
        <v>168</v>
      </c>
    </row>
    <row r="70" spans="1:11" x14ac:dyDescent="0.25">
      <c r="A70" s="49">
        <v>44632</v>
      </c>
      <c r="B70" s="50" t="s">
        <v>328</v>
      </c>
      <c r="C70" s="50">
        <v>1.88</v>
      </c>
      <c r="E70" s="50" t="s">
        <v>577</v>
      </c>
      <c r="F70" s="47" t="s">
        <v>494</v>
      </c>
      <c r="H70" s="52">
        <f t="shared" si="2"/>
        <v>3760</v>
      </c>
      <c r="I70" s="52">
        <f t="shared" si="3"/>
        <v>1760</v>
      </c>
      <c r="J70" s="50" t="s">
        <v>143</v>
      </c>
      <c r="K70" s="50" t="s">
        <v>32</v>
      </c>
    </row>
    <row r="71" spans="1:11" x14ac:dyDescent="0.25">
      <c r="A71" s="49">
        <v>44632</v>
      </c>
      <c r="B71" s="50" t="s">
        <v>329</v>
      </c>
      <c r="C71" s="50">
        <v>1.78</v>
      </c>
      <c r="E71" s="50" t="s">
        <v>577</v>
      </c>
      <c r="F71" s="47" t="s">
        <v>494</v>
      </c>
      <c r="H71" s="52">
        <f t="shared" si="2"/>
        <v>3560</v>
      </c>
      <c r="I71" s="52">
        <f t="shared" si="3"/>
        <v>1560</v>
      </c>
      <c r="J71" s="50" t="s">
        <v>151</v>
      </c>
      <c r="K71" s="50" t="s">
        <v>98</v>
      </c>
    </row>
    <row r="72" spans="1:11" x14ac:dyDescent="0.25">
      <c r="A72" s="49">
        <v>44633</v>
      </c>
      <c r="B72" s="50" t="s">
        <v>330</v>
      </c>
      <c r="C72" s="50">
        <v>1.9</v>
      </c>
      <c r="E72" s="50" t="s">
        <v>577</v>
      </c>
      <c r="F72" s="47" t="s">
        <v>494</v>
      </c>
      <c r="H72" s="52">
        <f t="shared" si="2"/>
        <v>3800</v>
      </c>
      <c r="I72" s="52">
        <f t="shared" si="3"/>
        <v>1800</v>
      </c>
      <c r="J72" s="50" t="s">
        <v>143</v>
      </c>
      <c r="K72" s="50" t="s">
        <v>85</v>
      </c>
    </row>
    <row r="73" spans="1:11" x14ac:dyDescent="0.25">
      <c r="A73" s="49">
        <v>44635</v>
      </c>
      <c r="B73" s="50" t="s">
        <v>333</v>
      </c>
      <c r="C73" s="50">
        <v>2.04</v>
      </c>
      <c r="E73" s="50" t="s">
        <v>577</v>
      </c>
      <c r="F73" s="48" t="s">
        <v>494</v>
      </c>
      <c r="H73" s="52">
        <v>0</v>
      </c>
      <c r="I73" s="52">
        <f t="shared" si="3"/>
        <v>-2000</v>
      </c>
      <c r="J73" s="50" t="s">
        <v>158</v>
      </c>
      <c r="K73" s="50" t="s">
        <v>32</v>
      </c>
    </row>
    <row r="74" spans="1:11" x14ac:dyDescent="0.25">
      <c r="A74" s="49">
        <v>44635</v>
      </c>
      <c r="B74" s="50" t="s">
        <v>335</v>
      </c>
      <c r="C74" s="50">
        <v>1.91</v>
      </c>
      <c r="E74" s="50" t="s">
        <v>577</v>
      </c>
      <c r="F74" s="47" t="s">
        <v>494</v>
      </c>
      <c r="H74" s="52">
        <f t="shared" si="2"/>
        <v>3820</v>
      </c>
      <c r="I74" s="52">
        <f t="shared" si="3"/>
        <v>1820</v>
      </c>
      <c r="J74" s="50" t="s">
        <v>151</v>
      </c>
      <c r="K74" s="50" t="s">
        <v>35</v>
      </c>
    </row>
    <row r="75" spans="1:11" x14ac:dyDescent="0.25">
      <c r="A75" s="49">
        <v>44636</v>
      </c>
      <c r="B75" s="50" t="s">
        <v>336</v>
      </c>
      <c r="C75" s="50">
        <v>2</v>
      </c>
      <c r="E75" s="50" t="s">
        <v>577</v>
      </c>
      <c r="F75" s="47" t="s">
        <v>494</v>
      </c>
      <c r="H75" s="52">
        <f t="shared" si="2"/>
        <v>4000</v>
      </c>
      <c r="I75" s="52">
        <f t="shared" si="3"/>
        <v>2000</v>
      </c>
      <c r="J75" s="50" t="s">
        <v>143</v>
      </c>
      <c r="K75" s="50" t="s">
        <v>48</v>
      </c>
    </row>
    <row r="76" spans="1:11" x14ac:dyDescent="0.25">
      <c r="A76" s="49">
        <v>44636</v>
      </c>
      <c r="B76" s="50" t="s">
        <v>337</v>
      </c>
      <c r="C76" s="50">
        <v>1.98</v>
      </c>
      <c r="E76" s="50" t="s">
        <v>577</v>
      </c>
      <c r="F76" s="48" t="s">
        <v>494</v>
      </c>
      <c r="H76" s="52">
        <v>0</v>
      </c>
      <c r="I76" s="52">
        <f t="shared" si="3"/>
        <v>-2000</v>
      </c>
      <c r="J76" s="50" t="s">
        <v>153</v>
      </c>
      <c r="K76" s="50" t="s">
        <v>48</v>
      </c>
    </row>
    <row r="77" spans="1:11" x14ac:dyDescent="0.25">
      <c r="A77" s="49">
        <v>44639</v>
      </c>
      <c r="B77" s="50" t="s">
        <v>338</v>
      </c>
      <c r="C77" s="50">
        <v>1.75</v>
      </c>
      <c r="E77" s="50" t="s">
        <v>577</v>
      </c>
      <c r="F77" s="48" t="s">
        <v>493</v>
      </c>
      <c r="H77" s="52">
        <v>0</v>
      </c>
      <c r="I77" s="52">
        <f t="shared" si="3"/>
        <v>-2000</v>
      </c>
      <c r="J77" s="50" t="s">
        <v>145</v>
      </c>
      <c r="K77" s="50" t="s">
        <v>96</v>
      </c>
    </row>
    <row r="78" spans="1:11" x14ac:dyDescent="0.25">
      <c r="A78" s="49">
        <v>44639</v>
      </c>
      <c r="B78" s="50" t="s">
        <v>339</v>
      </c>
      <c r="C78" s="50">
        <v>1.98</v>
      </c>
      <c r="E78" s="50" t="s">
        <v>577</v>
      </c>
      <c r="F78" s="47" t="s">
        <v>494</v>
      </c>
      <c r="H78" s="52">
        <f t="shared" si="2"/>
        <v>3960</v>
      </c>
      <c r="I78" s="52">
        <f t="shared" si="3"/>
        <v>1960</v>
      </c>
      <c r="J78" s="50" t="s">
        <v>142</v>
      </c>
      <c r="K78" s="50" t="s">
        <v>51</v>
      </c>
    </row>
    <row r="79" spans="1:11" x14ac:dyDescent="0.25">
      <c r="A79" s="49">
        <v>44639</v>
      </c>
      <c r="B79" s="50" t="s">
        <v>340</v>
      </c>
      <c r="C79" s="50">
        <v>1.76</v>
      </c>
      <c r="E79" s="50" t="s">
        <v>577</v>
      </c>
      <c r="F79" s="48" t="s">
        <v>494</v>
      </c>
      <c r="H79" s="52">
        <v>0</v>
      </c>
      <c r="I79" s="52">
        <f t="shared" si="3"/>
        <v>-2000</v>
      </c>
      <c r="J79" s="50" t="s">
        <v>158</v>
      </c>
      <c r="K79" s="50" t="s">
        <v>98</v>
      </c>
    </row>
    <row r="80" spans="1:11" x14ac:dyDescent="0.25">
      <c r="A80" s="49">
        <v>44639</v>
      </c>
      <c r="B80" s="50" t="s">
        <v>341</v>
      </c>
      <c r="C80" s="50">
        <v>1.98</v>
      </c>
      <c r="E80" s="50" t="s">
        <v>577</v>
      </c>
      <c r="F80" s="47" t="s">
        <v>494</v>
      </c>
      <c r="H80" s="52">
        <f t="shared" si="2"/>
        <v>3960</v>
      </c>
      <c r="I80" s="52">
        <f t="shared" si="3"/>
        <v>1960</v>
      </c>
      <c r="J80" s="50" t="s">
        <v>145</v>
      </c>
      <c r="K80" s="50" t="s">
        <v>82</v>
      </c>
    </row>
    <row r="81" spans="1:11" x14ac:dyDescent="0.25">
      <c r="A81" s="49">
        <v>44639</v>
      </c>
      <c r="B81" s="50" t="s">
        <v>342</v>
      </c>
      <c r="C81" s="50">
        <v>1.7</v>
      </c>
      <c r="E81" s="50" t="s">
        <v>577</v>
      </c>
      <c r="F81" s="47" t="s">
        <v>493</v>
      </c>
      <c r="H81" s="52">
        <f t="shared" si="2"/>
        <v>3400</v>
      </c>
      <c r="I81" s="52">
        <f t="shared" si="3"/>
        <v>1400</v>
      </c>
      <c r="J81" s="50" t="s">
        <v>153</v>
      </c>
      <c r="K81" s="50" t="s">
        <v>98</v>
      </c>
    </row>
    <row r="82" spans="1:11" x14ac:dyDescent="0.25">
      <c r="A82" s="49">
        <v>44639</v>
      </c>
      <c r="B82" s="50" t="s">
        <v>343</v>
      </c>
      <c r="C82" s="50">
        <v>1.98</v>
      </c>
      <c r="E82" s="50" t="s">
        <v>577</v>
      </c>
      <c r="F82" s="47" t="s">
        <v>494</v>
      </c>
      <c r="H82" s="52">
        <f t="shared" si="2"/>
        <v>3960</v>
      </c>
      <c r="I82" s="52">
        <f t="shared" si="3"/>
        <v>1960</v>
      </c>
      <c r="J82" s="50" t="s">
        <v>143</v>
      </c>
      <c r="K82" s="50" t="s">
        <v>35</v>
      </c>
    </row>
    <row r="83" spans="1:11" x14ac:dyDescent="0.25">
      <c r="A83" s="49">
        <v>44639</v>
      </c>
      <c r="B83" s="50" t="s">
        <v>344</v>
      </c>
      <c r="C83" s="50">
        <v>1.98</v>
      </c>
      <c r="E83" s="50" t="s">
        <v>577</v>
      </c>
      <c r="F83" s="47" t="s">
        <v>494</v>
      </c>
      <c r="H83" s="52">
        <f t="shared" si="2"/>
        <v>3960</v>
      </c>
      <c r="I83" s="52">
        <f t="shared" si="3"/>
        <v>1960</v>
      </c>
      <c r="J83" s="50" t="s">
        <v>142</v>
      </c>
      <c r="K83" s="50" t="s">
        <v>98</v>
      </c>
    </row>
    <row r="84" spans="1:11" x14ac:dyDescent="0.25">
      <c r="A84" s="49">
        <v>44639</v>
      </c>
      <c r="B84" s="50" t="s">
        <v>345</v>
      </c>
      <c r="C84" s="50">
        <v>1.94</v>
      </c>
      <c r="E84" s="50" t="s">
        <v>577</v>
      </c>
      <c r="F84" s="48" t="s">
        <v>494</v>
      </c>
      <c r="H84" s="52">
        <v>0</v>
      </c>
      <c r="I84" s="52">
        <f t="shared" si="3"/>
        <v>-2000</v>
      </c>
      <c r="J84" s="50" t="s">
        <v>149</v>
      </c>
      <c r="K84" s="50" t="s">
        <v>35</v>
      </c>
    </row>
    <row r="85" spans="1:11" x14ac:dyDescent="0.25">
      <c r="A85" s="49">
        <v>44639</v>
      </c>
      <c r="B85" s="50" t="s">
        <v>346</v>
      </c>
      <c r="C85" s="50">
        <v>2</v>
      </c>
      <c r="E85" s="50" t="s">
        <v>577</v>
      </c>
      <c r="F85" s="47" t="s">
        <v>494</v>
      </c>
      <c r="H85" s="52">
        <f t="shared" si="2"/>
        <v>4000</v>
      </c>
      <c r="I85" s="52">
        <f t="shared" si="3"/>
        <v>2000</v>
      </c>
      <c r="J85" s="50" t="s">
        <v>143</v>
      </c>
      <c r="K85" s="50" t="s">
        <v>35</v>
      </c>
    </row>
    <row r="86" spans="1:11" x14ac:dyDescent="0.25">
      <c r="A86" s="49">
        <v>44640</v>
      </c>
      <c r="B86" s="50" t="s">
        <v>347</v>
      </c>
      <c r="C86" s="50">
        <v>2.02</v>
      </c>
      <c r="E86" s="50" t="s">
        <v>577</v>
      </c>
      <c r="F86" s="47" t="s">
        <v>494</v>
      </c>
      <c r="H86" s="52">
        <f t="shared" si="2"/>
        <v>4040</v>
      </c>
      <c r="I86" s="52">
        <f t="shared" si="3"/>
        <v>2040</v>
      </c>
      <c r="J86" s="50" t="s">
        <v>143</v>
      </c>
      <c r="K86" s="50" t="s">
        <v>74</v>
      </c>
    </row>
    <row r="87" spans="1:11" x14ac:dyDescent="0.25">
      <c r="A87" s="49">
        <v>44640</v>
      </c>
      <c r="B87" s="50" t="s">
        <v>348</v>
      </c>
      <c r="C87" s="50">
        <v>1.56</v>
      </c>
      <c r="E87" s="50" t="s">
        <v>577</v>
      </c>
      <c r="F87" s="47" t="s">
        <v>493</v>
      </c>
      <c r="H87" s="52">
        <f t="shared" si="2"/>
        <v>3120</v>
      </c>
      <c r="I87" s="52">
        <f t="shared" si="3"/>
        <v>1120</v>
      </c>
      <c r="J87" s="50" t="s">
        <v>149</v>
      </c>
      <c r="K87" s="50" t="s">
        <v>82</v>
      </c>
    </row>
    <row r="88" spans="1:11" x14ac:dyDescent="0.25">
      <c r="A88" s="49">
        <v>44640</v>
      </c>
      <c r="B88" s="50" t="s">
        <v>349</v>
      </c>
      <c r="C88" s="50">
        <v>1.88</v>
      </c>
      <c r="E88" s="50" t="s">
        <v>577</v>
      </c>
      <c r="F88" s="48" t="s">
        <v>494</v>
      </c>
      <c r="H88" s="52">
        <v>0</v>
      </c>
      <c r="I88" s="52">
        <f t="shared" si="3"/>
        <v>-2000</v>
      </c>
      <c r="J88" s="50" t="s">
        <v>149</v>
      </c>
      <c r="K88" s="50" t="s">
        <v>242</v>
      </c>
    </row>
    <row r="89" spans="1:11" x14ac:dyDescent="0.25">
      <c r="A89" s="49">
        <v>44640</v>
      </c>
      <c r="B89" s="50" t="s">
        <v>350</v>
      </c>
      <c r="C89" s="50">
        <v>1.96</v>
      </c>
      <c r="E89" s="50" t="s">
        <v>577</v>
      </c>
      <c r="F89" s="47" t="s">
        <v>494</v>
      </c>
      <c r="H89" s="52">
        <f t="shared" si="2"/>
        <v>3920</v>
      </c>
      <c r="I89" s="52">
        <f t="shared" si="3"/>
        <v>1920</v>
      </c>
      <c r="J89" s="50" t="s">
        <v>142</v>
      </c>
      <c r="K89" s="50" t="s">
        <v>168</v>
      </c>
    </row>
    <row r="90" spans="1:11" x14ac:dyDescent="0.25">
      <c r="A90" s="49">
        <v>44641</v>
      </c>
      <c r="B90" s="50" t="s">
        <v>352</v>
      </c>
      <c r="C90" s="50">
        <v>1.93</v>
      </c>
      <c r="E90" s="50" t="s">
        <v>577</v>
      </c>
      <c r="F90" s="47" t="s">
        <v>494</v>
      </c>
      <c r="H90" s="52">
        <f t="shared" si="2"/>
        <v>3860</v>
      </c>
      <c r="I90" s="52">
        <f t="shared" si="3"/>
        <v>1860</v>
      </c>
      <c r="J90" s="50" t="s">
        <v>145</v>
      </c>
      <c r="K90" s="50" t="s">
        <v>98</v>
      </c>
    </row>
    <row r="91" spans="1:11" x14ac:dyDescent="0.25">
      <c r="A91" s="49">
        <v>44646</v>
      </c>
      <c r="B91" s="50" t="s">
        <v>355</v>
      </c>
      <c r="C91" s="50">
        <v>1.81</v>
      </c>
      <c r="E91" s="50" t="s">
        <v>577</v>
      </c>
      <c r="F91" s="48" t="s">
        <v>494</v>
      </c>
      <c r="H91" s="52">
        <v>0</v>
      </c>
      <c r="I91" s="52">
        <f t="shared" si="3"/>
        <v>-2000</v>
      </c>
      <c r="J91" s="50" t="s">
        <v>149</v>
      </c>
      <c r="K91" s="50" t="s">
        <v>126</v>
      </c>
    </row>
    <row r="92" spans="1:11" x14ac:dyDescent="0.25">
      <c r="A92" s="49">
        <v>44646</v>
      </c>
      <c r="B92" s="50" t="s">
        <v>356</v>
      </c>
      <c r="C92" s="50">
        <v>1.82</v>
      </c>
      <c r="E92" s="50" t="s">
        <v>577</v>
      </c>
      <c r="F92" s="57" t="s">
        <v>494</v>
      </c>
      <c r="H92" s="52">
        <f t="shared" si="2"/>
        <v>3640</v>
      </c>
      <c r="I92" s="52">
        <f t="shared" si="3"/>
        <v>1640</v>
      </c>
      <c r="J92" s="50" t="s">
        <v>151</v>
      </c>
      <c r="K92" s="50" t="s">
        <v>126</v>
      </c>
    </row>
    <row r="93" spans="1:11" x14ac:dyDescent="0.25">
      <c r="A93" s="49">
        <v>44646</v>
      </c>
      <c r="B93" s="50" t="s">
        <v>357</v>
      </c>
      <c r="C93" s="50">
        <v>1.83</v>
      </c>
      <c r="E93" s="50" t="s">
        <v>577</v>
      </c>
      <c r="F93" s="57" t="s">
        <v>494</v>
      </c>
      <c r="H93" s="52">
        <f t="shared" si="2"/>
        <v>3660</v>
      </c>
      <c r="I93" s="52">
        <f t="shared" si="3"/>
        <v>1660</v>
      </c>
      <c r="J93" s="50" t="s">
        <v>151</v>
      </c>
      <c r="K93" s="50" t="s">
        <v>35</v>
      </c>
    </row>
    <row r="94" spans="1:11" x14ac:dyDescent="0.25">
      <c r="A94" s="49">
        <v>44646</v>
      </c>
      <c r="B94" s="50" t="s">
        <v>358</v>
      </c>
      <c r="C94" s="50">
        <v>1.85</v>
      </c>
      <c r="E94" s="50" t="s">
        <v>577</v>
      </c>
      <c r="F94" s="58" t="s">
        <v>494</v>
      </c>
      <c r="H94" s="52">
        <v>0</v>
      </c>
      <c r="I94" s="52">
        <f t="shared" si="3"/>
        <v>-2000</v>
      </c>
      <c r="J94" s="50" t="s">
        <v>158</v>
      </c>
      <c r="K94" s="50" t="s">
        <v>51</v>
      </c>
    </row>
    <row r="95" spans="1:11" x14ac:dyDescent="0.25">
      <c r="A95" s="61"/>
      <c r="B95" s="12"/>
      <c r="C95" s="12"/>
      <c r="D95" s="10"/>
      <c r="E95" s="12"/>
      <c r="F95" s="60"/>
      <c r="G95" s="10"/>
      <c r="H95" s="13"/>
      <c r="I95" s="13"/>
    </row>
    <row r="96" spans="1:11" x14ac:dyDescent="0.25">
      <c r="A96" s="6"/>
      <c r="B96" s="6"/>
      <c r="C96" s="6"/>
      <c r="D96" s="6"/>
      <c r="E96" s="12"/>
      <c r="F96" s="6"/>
      <c r="G96" s="6"/>
      <c r="H96" s="6"/>
      <c r="I96" s="6"/>
    </row>
    <row r="97" spans="1:9" ht="15.75" thickBot="1" x14ac:dyDescent="0.3">
      <c r="A97" s="6"/>
      <c r="B97" s="6" t="s">
        <v>585</v>
      </c>
      <c r="C97" s="6"/>
      <c r="D97" s="6">
        <f>COUNTIF(I2:I95,"=0")</f>
        <v>0</v>
      </c>
      <c r="E97" s="12"/>
      <c r="F97" s="6"/>
      <c r="G97" s="6"/>
      <c r="H97" s="6"/>
      <c r="I97" s="6"/>
    </row>
    <row r="98" spans="1:9" ht="19.5" thickTop="1" thickBot="1" x14ac:dyDescent="0.3">
      <c r="A98" s="6"/>
      <c r="B98" s="6" t="s">
        <v>169</v>
      </c>
      <c r="C98" s="6"/>
      <c r="D98" s="15">
        <f>COUNT(C:C)</f>
        <v>93</v>
      </c>
      <c r="E98" s="12"/>
      <c r="F98" s="64" t="s">
        <v>586</v>
      </c>
      <c r="G98" s="65"/>
      <c r="H98" s="66"/>
      <c r="I98" s="6"/>
    </row>
    <row r="99" spans="1:9" ht="16.5" thickTop="1" thickBot="1" x14ac:dyDescent="0.3">
      <c r="A99" s="6"/>
      <c r="B99" s="6" t="s">
        <v>170</v>
      </c>
      <c r="C99" s="6"/>
      <c r="D99" s="16">
        <f>COUNTIF(I2:I95,"&lt;0")</f>
        <v>34</v>
      </c>
      <c r="E99" s="12"/>
      <c r="F99" s="67" t="s">
        <v>587</v>
      </c>
      <c r="G99" s="67" t="s">
        <v>10</v>
      </c>
      <c r="H99" s="68" t="s">
        <v>588</v>
      </c>
      <c r="I99" s="69" t="s">
        <v>589</v>
      </c>
    </row>
    <row r="100" spans="1:9" ht="16.5" thickTop="1" thickBot="1" x14ac:dyDescent="0.3">
      <c r="A100" s="6"/>
      <c r="B100" s="6" t="s">
        <v>171</v>
      </c>
      <c r="C100" s="6"/>
      <c r="D100" s="17">
        <f>D98-D99</f>
        <v>59</v>
      </c>
      <c r="E100" s="12"/>
      <c r="F100" s="70">
        <f>COUNTIF(K$2:K$94,G100)</f>
        <v>11</v>
      </c>
      <c r="G100" s="71" t="s">
        <v>48</v>
      </c>
      <c r="H100" s="72">
        <f>SUMIFS($I$2:$I$95,$K$2:$K$95,G100)</f>
        <v>4780</v>
      </c>
      <c r="I100" s="69">
        <f t="shared" ref="I100:I123" si="4">H100/D$107*100</f>
        <v>4.78</v>
      </c>
    </row>
    <row r="101" spans="1:9" ht="16.5" thickTop="1" thickBot="1" x14ac:dyDescent="0.3">
      <c r="A101" s="6"/>
      <c r="B101" s="6" t="s">
        <v>172</v>
      </c>
      <c r="C101" s="6"/>
      <c r="D101" s="6">
        <f>D100/D98*100</f>
        <v>63.44086021505376</v>
      </c>
      <c r="E101" s="12"/>
      <c r="F101" s="70">
        <f t="shared" ref="F101:F123" si="5">COUNTIF(K$2:K$94,G101)</f>
        <v>11</v>
      </c>
      <c r="G101" s="73" t="s">
        <v>98</v>
      </c>
      <c r="H101" s="72">
        <f t="shared" ref="H101:H123" si="6">SUMIFS($I$2:$I$95,$K$2:$K$95,G101)</f>
        <v>520</v>
      </c>
      <c r="I101" s="69">
        <f t="shared" si="4"/>
        <v>0.52</v>
      </c>
    </row>
    <row r="102" spans="1:9" ht="16.5" thickTop="1" thickBot="1" x14ac:dyDescent="0.3">
      <c r="A102" s="6"/>
      <c r="B102" s="6" t="s">
        <v>173</v>
      </c>
      <c r="C102" s="6"/>
      <c r="D102" s="6">
        <f>1/D103*100</f>
        <v>53.479010925819445</v>
      </c>
      <c r="E102" s="12"/>
      <c r="F102" s="70">
        <f t="shared" si="5"/>
        <v>0</v>
      </c>
      <c r="G102" s="6" t="s">
        <v>582</v>
      </c>
      <c r="H102" s="72">
        <f t="shared" si="6"/>
        <v>0</v>
      </c>
      <c r="I102" s="69">
        <f t="shared" si="4"/>
        <v>0</v>
      </c>
    </row>
    <row r="103" spans="1:9" ht="16.5" thickTop="1" thickBot="1" x14ac:dyDescent="0.3">
      <c r="A103" s="6"/>
      <c r="B103" s="6" t="s">
        <v>174</v>
      </c>
      <c r="C103" s="6"/>
      <c r="D103" s="6">
        <f>SUM(C:C)/D98</f>
        <v>1.8698924731182791</v>
      </c>
      <c r="E103" s="12"/>
      <c r="F103" s="70">
        <f t="shared" si="5"/>
        <v>6</v>
      </c>
      <c r="G103" s="71" t="s">
        <v>85</v>
      </c>
      <c r="H103" s="72">
        <f t="shared" si="6"/>
        <v>3240</v>
      </c>
      <c r="I103" s="69">
        <f t="shared" si="4"/>
        <v>3.2399999999999998</v>
      </c>
    </row>
    <row r="104" spans="1:9" ht="16.5" thickTop="1" thickBot="1" x14ac:dyDescent="0.3">
      <c r="A104" s="6"/>
      <c r="B104" s="6" t="s">
        <v>175</v>
      </c>
      <c r="C104" s="6"/>
      <c r="D104" s="17">
        <f>D101-D102</f>
        <v>9.9618492892343156</v>
      </c>
      <c r="E104" s="12"/>
      <c r="F104" s="70">
        <f t="shared" si="5"/>
        <v>7</v>
      </c>
      <c r="G104" s="69" t="s">
        <v>96</v>
      </c>
      <c r="H104" s="72">
        <f t="shared" si="6"/>
        <v>-3760</v>
      </c>
      <c r="I104" s="69">
        <f t="shared" si="4"/>
        <v>-3.7600000000000002</v>
      </c>
    </row>
    <row r="105" spans="1:9" ht="16.5" thickTop="1" thickBot="1" x14ac:dyDescent="0.3">
      <c r="A105" s="6"/>
      <c r="B105" s="6" t="s">
        <v>176</v>
      </c>
      <c r="C105" s="6"/>
      <c r="D105" s="17">
        <f>D112/1</f>
        <v>34.56</v>
      </c>
      <c r="E105" s="12"/>
      <c r="F105" s="70">
        <f t="shared" si="5"/>
        <v>0</v>
      </c>
      <c r="G105" s="71" t="s">
        <v>39</v>
      </c>
      <c r="H105" s="72">
        <f t="shared" si="6"/>
        <v>0</v>
      </c>
      <c r="I105" s="69">
        <f t="shared" si="4"/>
        <v>0</v>
      </c>
    </row>
    <row r="106" spans="1:9" ht="16.5" thickTop="1" thickBot="1" x14ac:dyDescent="0.3">
      <c r="A106" s="6"/>
      <c r="B106" s="6"/>
      <c r="C106" s="6"/>
      <c r="D106" s="17"/>
      <c r="E106" s="12"/>
      <c r="F106" s="70">
        <f t="shared" si="5"/>
        <v>16</v>
      </c>
      <c r="G106" s="73" t="s">
        <v>35</v>
      </c>
      <c r="H106" s="72">
        <f t="shared" si="6"/>
        <v>12840</v>
      </c>
      <c r="I106" s="69">
        <f t="shared" si="4"/>
        <v>12.839999999999998</v>
      </c>
    </row>
    <row r="107" spans="1:9" ht="20.25" thickTop="1" thickBot="1" x14ac:dyDescent="0.35">
      <c r="A107" s="6"/>
      <c r="B107" s="6" t="s">
        <v>177</v>
      </c>
      <c r="C107" s="6"/>
      <c r="D107" s="19">
        <v>100000</v>
      </c>
      <c r="E107" s="12"/>
      <c r="F107" s="70">
        <f t="shared" si="5"/>
        <v>6</v>
      </c>
      <c r="G107" s="75" t="s">
        <v>32</v>
      </c>
      <c r="H107" s="72">
        <f t="shared" si="6"/>
        <v>-740</v>
      </c>
      <c r="I107" s="69">
        <f t="shared" si="4"/>
        <v>-0.74</v>
      </c>
    </row>
    <row r="108" spans="1:9" ht="16.5" thickTop="1" thickBot="1" x14ac:dyDescent="0.3">
      <c r="A108" s="6"/>
      <c r="B108" s="6" t="s">
        <v>178</v>
      </c>
      <c r="C108" s="6"/>
      <c r="D108" s="20">
        <f>D107/100</f>
        <v>1000</v>
      </c>
      <c r="E108" s="12"/>
      <c r="F108" s="70">
        <f t="shared" si="5"/>
        <v>8</v>
      </c>
      <c r="G108" s="73" t="s">
        <v>168</v>
      </c>
      <c r="H108" s="72">
        <f t="shared" si="6"/>
        <v>10900</v>
      </c>
      <c r="I108" s="69">
        <f t="shared" si="4"/>
        <v>10.9</v>
      </c>
    </row>
    <row r="109" spans="1:9" ht="16.5" thickTop="1" thickBot="1" x14ac:dyDescent="0.3">
      <c r="A109" s="6"/>
      <c r="B109" s="6" t="s">
        <v>590</v>
      </c>
      <c r="C109" s="6"/>
      <c r="D109" s="20">
        <f>D108*1.8</f>
        <v>1800</v>
      </c>
      <c r="E109" s="12"/>
      <c r="F109" s="70">
        <f t="shared" si="5"/>
        <v>0</v>
      </c>
      <c r="G109" s="6" t="s">
        <v>581</v>
      </c>
      <c r="H109" s="72">
        <f t="shared" si="6"/>
        <v>0</v>
      </c>
      <c r="I109" s="69">
        <f t="shared" si="4"/>
        <v>0</v>
      </c>
    </row>
    <row r="110" spans="1:9" ht="16.5" thickTop="1" thickBot="1" x14ac:dyDescent="0.3">
      <c r="A110" s="6"/>
      <c r="B110" s="6" t="s">
        <v>591</v>
      </c>
      <c r="C110" s="6"/>
      <c r="D110" s="21">
        <f>D108*2</f>
        <v>2000</v>
      </c>
      <c r="E110" s="12"/>
      <c r="F110" s="70">
        <f t="shared" si="5"/>
        <v>0</v>
      </c>
      <c r="G110" s="6" t="s">
        <v>424</v>
      </c>
      <c r="H110" s="72">
        <f t="shared" si="6"/>
        <v>0</v>
      </c>
      <c r="I110" s="69">
        <f t="shared" si="4"/>
        <v>0</v>
      </c>
    </row>
    <row r="111" spans="1:9" ht="16.5" thickTop="1" thickBot="1" x14ac:dyDescent="0.3">
      <c r="A111" s="6"/>
      <c r="B111" s="6" t="s">
        <v>180</v>
      </c>
      <c r="C111" s="6"/>
      <c r="D111" s="20">
        <f>SUM(I2:I95)</f>
        <v>34560</v>
      </c>
      <c r="E111" s="12"/>
      <c r="F111" s="70">
        <f t="shared" si="5"/>
        <v>4</v>
      </c>
      <c r="G111" s="75" t="s">
        <v>266</v>
      </c>
      <c r="H111" s="72">
        <f t="shared" si="6"/>
        <v>3440</v>
      </c>
      <c r="I111" s="69">
        <f t="shared" si="4"/>
        <v>3.44</v>
      </c>
    </row>
    <row r="112" spans="1:9" ht="16.5" thickTop="1" thickBot="1" x14ac:dyDescent="0.3">
      <c r="A112" s="6"/>
      <c r="B112" s="18" t="s">
        <v>181</v>
      </c>
      <c r="C112" s="6"/>
      <c r="D112" s="6">
        <f>D111/D107*100</f>
        <v>34.56</v>
      </c>
      <c r="E112" s="12"/>
      <c r="F112" s="70">
        <f t="shared" si="5"/>
        <v>5</v>
      </c>
      <c r="G112" s="75" t="s">
        <v>242</v>
      </c>
      <c r="H112" s="72">
        <f t="shared" si="6"/>
        <v>-2040</v>
      </c>
      <c r="I112" s="69">
        <f t="shared" si="4"/>
        <v>-2.04</v>
      </c>
    </row>
    <row r="113" spans="1:9" ht="16.5" thickTop="1" thickBot="1" x14ac:dyDescent="0.3">
      <c r="A113" s="6"/>
      <c r="B113" s="6"/>
      <c r="C113" s="6"/>
      <c r="D113" s="20">
        <f>D112/6</f>
        <v>5.7600000000000007</v>
      </c>
      <c r="E113" s="12"/>
      <c r="F113" s="70">
        <f t="shared" si="5"/>
        <v>4</v>
      </c>
      <c r="G113" s="74" t="s">
        <v>74</v>
      </c>
      <c r="H113" s="72">
        <f t="shared" si="6"/>
        <v>-320</v>
      </c>
      <c r="I113" s="69">
        <f t="shared" si="4"/>
        <v>-0.32</v>
      </c>
    </row>
    <row r="114" spans="1:9" ht="16.5" thickTop="1" thickBot="1" x14ac:dyDescent="0.3">
      <c r="A114" s="6"/>
      <c r="B114" s="6"/>
      <c r="C114" s="6"/>
      <c r="D114" s="20"/>
      <c r="E114" s="12"/>
      <c r="F114" s="70">
        <f t="shared" si="5"/>
        <v>0</v>
      </c>
      <c r="G114" s="6" t="s">
        <v>543</v>
      </c>
      <c r="H114" s="72">
        <f t="shared" si="6"/>
        <v>0</v>
      </c>
      <c r="I114" s="69">
        <f t="shared" si="4"/>
        <v>0</v>
      </c>
    </row>
    <row r="115" spans="1:9" ht="16.5" thickTop="1" thickBot="1" x14ac:dyDescent="0.3">
      <c r="A115" s="6"/>
      <c r="B115" s="6"/>
      <c r="C115" s="6"/>
      <c r="D115" s="6"/>
      <c r="E115" s="6"/>
      <c r="F115" s="70">
        <f t="shared" si="5"/>
        <v>0</v>
      </c>
      <c r="G115" s="62" t="s">
        <v>583</v>
      </c>
      <c r="H115" s="72">
        <f t="shared" si="6"/>
        <v>0</v>
      </c>
      <c r="I115" s="69">
        <f t="shared" si="4"/>
        <v>0</v>
      </c>
    </row>
    <row r="116" spans="1:9" ht="16.5" thickTop="1" thickBot="1" x14ac:dyDescent="0.3">
      <c r="A116" s="6"/>
      <c r="B116" s="6"/>
      <c r="C116" s="6"/>
      <c r="D116" s="6"/>
      <c r="E116" s="6"/>
      <c r="F116" s="70">
        <f t="shared" si="5"/>
        <v>0</v>
      </c>
      <c r="G116" s="6" t="s">
        <v>584</v>
      </c>
      <c r="H116" s="72">
        <f t="shared" si="6"/>
        <v>0</v>
      </c>
      <c r="I116" s="69">
        <f t="shared" si="4"/>
        <v>0</v>
      </c>
    </row>
    <row r="117" spans="1:9" ht="16.5" thickTop="1" thickBot="1" x14ac:dyDescent="0.3">
      <c r="A117" s="6"/>
      <c r="B117" s="6"/>
      <c r="C117" s="6"/>
      <c r="D117" s="6"/>
      <c r="E117" s="6"/>
      <c r="F117" s="70">
        <f t="shared" si="5"/>
        <v>7</v>
      </c>
      <c r="G117" s="63" t="s">
        <v>82</v>
      </c>
      <c r="H117" s="72">
        <f t="shared" si="6"/>
        <v>3640</v>
      </c>
      <c r="I117" s="69">
        <f t="shared" si="4"/>
        <v>3.64</v>
      </c>
    </row>
    <row r="118" spans="1:9" ht="16.5" thickTop="1" thickBot="1" x14ac:dyDescent="0.3">
      <c r="A118" s="6"/>
      <c r="B118" s="6"/>
      <c r="C118" s="6"/>
      <c r="D118" s="6"/>
      <c r="E118" s="6"/>
      <c r="F118" s="70">
        <f t="shared" si="5"/>
        <v>2</v>
      </c>
      <c r="G118" s="75" t="s">
        <v>51</v>
      </c>
      <c r="H118" s="72">
        <f t="shared" si="6"/>
        <v>-40</v>
      </c>
      <c r="I118" s="69">
        <f t="shared" si="4"/>
        <v>-0.04</v>
      </c>
    </row>
    <row r="119" spans="1:9" ht="16.5" thickTop="1" thickBot="1" x14ac:dyDescent="0.3">
      <c r="A119" s="6"/>
      <c r="B119" s="6"/>
      <c r="C119" s="6"/>
      <c r="D119" s="6"/>
      <c r="E119" s="6"/>
      <c r="F119" s="70">
        <f t="shared" si="5"/>
        <v>0</v>
      </c>
      <c r="G119" s="6" t="s">
        <v>14</v>
      </c>
      <c r="H119" s="72">
        <f t="shared" si="6"/>
        <v>0</v>
      </c>
      <c r="I119" s="69">
        <f t="shared" si="4"/>
        <v>0</v>
      </c>
    </row>
    <row r="120" spans="1:9" ht="16.5" thickTop="1" thickBot="1" x14ac:dyDescent="0.3">
      <c r="A120" s="6"/>
      <c r="B120" s="6"/>
      <c r="C120" s="6"/>
      <c r="D120" s="6"/>
      <c r="E120" s="6"/>
      <c r="F120" s="70">
        <f t="shared" si="5"/>
        <v>3</v>
      </c>
      <c r="G120" s="75" t="s">
        <v>126</v>
      </c>
      <c r="H120" s="72">
        <f t="shared" si="6"/>
        <v>-2360</v>
      </c>
      <c r="I120" s="69">
        <f t="shared" si="4"/>
        <v>-2.36</v>
      </c>
    </row>
    <row r="121" spans="1:9" ht="16.5" thickTop="1" thickBot="1" x14ac:dyDescent="0.3">
      <c r="A121" s="6"/>
      <c r="B121" s="6"/>
      <c r="C121" s="6"/>
      <c r="D121" s="6"/>
      <c r="E121" s="6"/>
      <c r="F121" s="70">
        <f t="shared" si="5"/>
        <v>3</v>
      </c>
      <c r="G121" s="73" t="s">
        <v>167</v>
      </c>
      <c r="H121" s="72">
        <f t="shared" si="6"/>
        <v>4460</v>
      </c>
      <c r="I121" s="69">
        <f t="shared" si="4"/>
        <v>4.46</v>
      </c>
    </row>
    <row r="122" spans="1:9" ht="16.5" thickTop="1" thickBot="1" x14ac:dyDescent="0.3">
      <c r="A122" s="6"/>
      <c r="B122" s="6"/>
      <c r="C122" s="6"/>
      <c r="D122" s="6"/>
      <c r="E122" s="6"/>
      <c r="F122" s="70">
        <f t="shared" si="5"/>
        <v>0</v>
      </c>
      <c r="G122" s="73" t="s">
        <v>90</v>
      </c>
      <c r="H122" s="72">
        <f t="shared" si="6"/>
        <v>0</v>
      </c>
      <c r="I122" s="69">
        <f t="shared" si="4"/>
        <v>0</v>
      </c>
    </row>
    <row r="123" spans="1:9" ht="16.5" thickTop="1" thickBot="1" x14ac:dyDescent="0.3">
      <c r="A123" s="6"/>
      <c r="B123" s="6"/>
      <c r="C123" s="6"/>
      <c r="D123" s="6"/>
      <c r="E123" s="6"/>
      <c r="F123" s="70">
        <f t="shared" si="5"/>
        <v>0</v>
      </c>
      <c r="G123" s="6"/>
      <c r="H123" s="72">
        <f t="shared" si="6"/>
        <v>0</v>
      </c>
      <c r="I123" s="69">
        <f t="shared" si="4"/>
        <v>0</v>
      </c>
    </row>
    <row r="124" spans="1:9" ht="15.75" thickTop="1" x14ac:dyDescent="0.25">
      <c r="A124" s="6"/>
      <c r="B124" s="6"/>
      <c r="C124" s="6"/>
      <c r="D124" s="6"/>
      <c r="E124" s="6"/>
      <c r="F124" s="6">
        <f>SUM(F100:F123)</f>
        <v>93</v>
      </c>
      <c r="G124" s="6"/>
      <c r="H124" s="6"/>
      <c r="I124" s="6"/>
    </row>
    <row r="125" spans="1:9" x14ac:dyDescent="0.25">
      <c r="A125" s="6"/>
      <c r="B125" s="6"/>
      <c r="C125" s="6"/>
      <c r="D125" s="6"/>
      <c r="E125" s="6"/>
      <c r="F125" s="6"/>
      <c r="G125" s="6"/>
      <c r="H125" s="6"/>
      <c r="I125" s="6"/>
    </row>
    <row r="126" spans="1:9" x14ac:dyDescent="0.25">
      <c r="A126" s="6"/>
      <c r="B126" s="6"/>
      <c r="C126" s="6"/>
      <c r="D126" s="6"/>
      <c r="E126" s="6"/>
      <c r="F126" s="6"/>
      <c r="G126" s="6"/>
      <c r="H126" s="6"/>
      <c r="I126" s="6"/>
    </row>
    <row r="127" spans="1:9" x14ac:dyDescent="0.25">
      <c r="A127" s="6"/>
      <c r="B127" s="6"/>
      <c r="C127" s="6"/>
      <c r="D127" s="6"/>
      <c r="E127" s="6"/>
      <c r="F127" s="6"/>
      <c r="G127" s="6"/>
      <c r="H127" s="6"/>
      <c r="I127" s="6"/>
    </row>
  </sheetData>
  <conditionalFormatting sqref="H100:H123">
    <cfRule type="cellIs" dxfId="63" priority="23" operator="greaterThan">
      <formula>0</formula>
    </cfRule>
    <cfRule type="cellIs" dxfId="62" priority="24" operator="lessThan">
      <formula>0</formula>
    </cfRule>
  </conditionalFormatting>
  <conditionalFormatting sqref="I2:I95">
    <cfRule type="cellIs" dxfId="61" priority="19" operator="lessThan">
      <formula>0</formula>
    </cfRule>
    <cfRule type="cellIs" dxfId="60" priority="20" operator="greater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20" zoomScale="80" zoomScaleNormal="80" workbookViewId="0">
      <selection activeCell="A62" sqref="A62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9" max="9" width="12.28515625" style="6" bestFit="1" customWidth="1"/>
    <col min="10" max="13" width="9.140625" style="6"/>
    <col min="14" max="14" width="42.140625" style="6" customWidth="1"/>
    <col min="15" max="16" width="12.140625" bestFit="1" customWidth="1"/>
  </cols>
  <sheetData>
    <row r="1" spans="1:16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4" t="s">
        <v>163</v>
      </c>
      <c r="N1" s="2" t="s">
        <v>10</v>
      </c>
      <c r="O1" t="s">
        <v>164</v>
      </c>
      <c r="P1" t="s">
        <v>183</v>
      </c>
    </row>
    <row r="2" spans="1:16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 s="6" t="s">
        <v>11</v>
      </c>
      <c r="J2" s="8">
        <v>1.71</v>
      </c>
      <c r="K2" s="6">
        <v>2.2000000000000002</v>
      </c>
      <c r="L2" s="6" t="s">
        <v>142</v>
      </c>
      <c r="M2" s="6">
        <v>2.2200000000000002</v>
      </c>
      <c r="N2" s="7" t="s">
        <v>15</v>
      </c>
      <c r="O2" s="24">
        <f t="shared" ref="O2:O62" si="0">M2*C$78</f>
        <v>4440</v>
      </c>
      <c r="P2" s="24">
        <f>O2-C$78</f>
        <v>2440</v>
      </c>
    </row>
    <row r="3" spans="1:16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 s="6" t="s">
        <v>11</v>
      </c>
      <c r="J3" s="28">
        <v>404</v>
      </c>
      <c r="K3" s="6">
        <v>1.9</v>
      </c>
      <c r="L3" s="6" t="s">
        <v>143</v>
      </c>
      <c r="M3" s="6">
        <v>19</v>
      </c>
      <c r="N3" s="6" t="s">
        <v>18</v>
      </c>
      <c r="O3" s="24">
        <f t="shared" si="0"/>
        <v>38000</v>
      </c>
      <c r="P3" s="24">
        <f t="shared" ref="P3:P62" si="1">O3-C$78</f>
        <v>36000</v>
      </c>
    </row>
    <row r="4" spans="1:16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 s="6" t="s">
        <v>11</v>
      </c>
      <c r="J4" s="28">
        <v>1.93</v>
      </c>
      <c r="K4" s="32">
        <v>1.91</v>
      </c>
      <c r="L4" s="6" t="s">
        <v>144</v>
      </c>
      <c r="M4" s="6">
        <v>1.91</v>
      </c>
      <c r="N4" s="6" t="s">
        <v>14</v>
      </c>
      <c r="O4" s="24">
        <v>0</v>
      </c>
      <c r="P4" s="24">
        <f t="shared" si="1"/>
        <v>-2000</v>
      </c>
    </row>
    <row r="5" spans="1:16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 s="6" t="s">
        <v>11</v>
      </c>
      <c r="J5" s="28">
        <v>1.95</v>
      </c>
      <c r="K5" s="29">
        <v>1.99</v>
      </c>
      <c r="L5" s="6" t="s">
        <v>145</v>
      </c>
      <c r="M5" s="6">
        <v>1.95</v>
      </c>
      <c r="N5" s="6" t="s">
        <v>14</v>
      </c>
      <c r="O5" s="24">
        <f t="shared" si="0"/>
        <v>3900</v>
      </c>
      <c r="P5" s="24">
        <f t="shared" si="1"/>
        <v>1900</v>
      </c>
    </row>
    <row r="6" spans="1:16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 s="6" t="s">
        <v>11</v>
      </c>
      <c r="J6" s="8">
        <v>1.68</v>
      </c>
      <c r="K6" s="6">
        <v>2.23</v>
      </c>
      <c r="L6" s="6" t="s">
        <v>146</v>
      </c>
      <c r="M6" s="6">
        <v>2.23</v>
      </c>
      <c r="N6" s="6" t="s">
        <v>14</v>
      </c>
      <c r="O6" s="24">
        <v>0</v>
      </c>
      <c r="P6" s="24">
        <f t="shared" si="1"/>
        <v>-2000</v>
      </c>
    </row>
    <row r="7" spans="1:16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 s="6" t="s">
        <v>11</v>
      </c>
      <c r="J7" s="28">
        <v>404</v>
      </c>
      <c r="K7" s="6">
        <v>1.8</v>
      </c>
      <c r="L7" s="6" t="s">
        <v>147</v>
      </c>
      <c r="M7" s="6">
        <v>1.8</v>
      </c>
      <c r="N7" s="6" t="s">
        <v>23</v>
      </c>
      <c r="O7" s="24">
        <f t="shared" si="0"/>
        <v>3600</v>
      </c>
      <c r="P7" s="24">
        <f t="shared" si="1"/>
        <v>1600</v>
      </c>
    </row>
    <row r="8" spans="1:16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 s="6" t="s">
        <v>11</v>
      </c>
      <c r="J8" s="29">
        <v>1.53</v>
      </c>
      <c r="K8" s="6">
        <v>2.58</v>
      </c>
      <c r="L8" s="6" t="s">
        <v>148</v>
      </c>
      <c r="M8" s="6">
        <v>1.53</v>
      </c>
      <c r="N8" s="6" t="s">
        <v>13</v>
      </c>
      <c r="O8" s="24">
        <f t="shared" si="0"/>
        <v>3060</v>
      </c>
      <c r="P8" s="24">
        <f t="shared" si="1"/>
        <v>1060</v>
      </c>
    </row>
    <row r="9" spans="1:16" x14ac:dyDescent="0.25">
      <c r="A9" s="5">
        <v>44780</v>
      </c>
      <c r="B9" s="6" t="s">
        <v>25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 s="6" t="s">
        <v>11</v>
      </c>
      <c r="J9" s="28">
        <v>404</v>
      </c>
      <c r="K9" s="6">
        <v>1.9</v>
      </c>
      <c r="L9" s="6" t="s">
        <v>143</v>
      </c>
      <c r="M9" s="6">
        <v>1.9</v>
      </c>
      <c r="N9" s="6" t="s">
        <v>26</v>
      </c>
      <c r="O9" s="24">
        <f t="shared" si="0"/>
        <v>3800</v>
      </c>
      <c r="P9" s="24">
        <f t="shared" si="1"/>
        <v>1800</v>
      </c>
    </row>
    <row r="10" spans="1:16" x14ac:dyDescent="0.25">
      <c r="A10" s="5">
        <v>44785</v>
      </c>
      <c r="B10" s="6" t="s">
        <v>27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 s="6" t="s">
        <v>11</v>
      </c>
      <c r="J10" s="28">
        <v>404</v>
      </c>
      <c r="K10" s="6">
        <v>1.9</v>
      </c>
      <c r="L10" s="6" t="s">
        <v>149</v>
      </c>
      <c r="M10" s="6">
        <v>1.9</v>
      </c>
      <c r="N10" s="6" t="s">
        <v>18</v>
      </c>
      <c r="O10" s="24">
        <v>0</v>
      </c>
      <c r="P10" s="24">
        <f t="shared" si="1"/>
        <v>-2000</v>
      </c>
    </row>
    <row r="11" spans="1:16" x14ac:dyDescent="0.25">
      <c r="A11" s="5">
        <v>44786</v>
      </c>
      <c r="B11" s="6" t="s">
        <v>28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 s="6" t="s">
        <v>11</v>
      </c>
      <c r="J11" s="28">
        <v>404</v>
      </c>
      <c r="K11" s="6">
        <v>404</v>
      </c>
      <c r="L11" s="6">
        <v>404</v>
      </c>
      <c r="M11" s="6">
        <v>0</v>
      </c>
      <c r="N11" s="6" t="s">
        <v>13</v>
      </c>
      <c r="O11" s="24">
        <f t="shared" si="0"/>
        <v>0</v>
      </c>
      <c r="P11" s="24">
        <v>0</v>
      </c>
    </row>
    <row r="12" spans="1:16" x14ac:dyDescent="0.25">
      <c r="A12" s="5">
        <v>44786</v>
      </c>
      <c r="B12" s="6" t="s">
        <v>29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 s="6" t="s">
        <v>11</v>
      </c>
      <c r="J12" s="29">
        <v>1.6</v>
      </c>
      <c r="K12" s="6">
        <v>2.39</v>
      </c>
      <c r="L12" s="6" t="s">
        <v>150</v>
      </c>
      <c r="M12" s="6">
        <v>1.6</v>
      </c>
      <c r="N12" s="6" t="s">
        <v>14</v>
      </c>
      <c r="O12" s="24">
        <f t="shared" si="0"/>
        <v>3200</v>
      </c>
      <c r="P12" s="24">
        <f t="shared" si="1"/>
        <v>1200</v>
      </c>
    </row>
    <row r="13" spans="1:16" x14ac:dyDescent="0.25">
      <c r="A13" s="5">
        <v>44786</v>
      </c>
      <c r="B13" s="6" t="s">
        <v>30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 s="6" t="s">
        <v>11</v>
      </c>
      <c r="J13" s="28">
        <v>404</v>
      </c>
      <c r="K13" s="6">
        <v>404</v>
      </c>
      <c r="L13" s="6">
        <v>404</v>
      </c>
      <c r="M13" s="6">
        <v>0</v>
      </c>
      <c r="N13" s="6" t="s">
        <v>14</v>
      </c>
      <c r="O13" s="24">
        <f t="shared" si="0"/>
        <v>0</v>
      </c>
      <c r="P13" s="24">
        <v>0</v>
      </c>
    </row>
    <row r="14" spans="1:16" x14ac:dyDescent="0.25">
      <c r="A14" s="5">
        <v>44786</v>
      </c>
      <c r="B14" s="6" t="s">
        <v>31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 s="6" t="s">
        <v>33</v>
      </c>
      <c r="J14" s="28">
        <v>2.11</v>
      </c>
      <c r="K14" s="6">
        <v>1.76</v>
      </c>
      <c r="L14" s="6" t="s">
        <v>145</v>
      </c>
      <c r="M14" s="6">
        <v>2.99</v>
      </c>
      <c r="N14" s="6" t="s">
        <v>32</v>
      </c>
      <c r="O14" s="24">
        <f t="shared" si="0"/>
        <v>5980</v>
      </c>
      <c r="P14" s="24">
        <f t="shared" si="1"/>
        <v>3980</v>
      </c>
    </row>
    <row r="15" spans="1:16" x14ac:dyDescent="0.25">
      <c r="A15" s="5">
        <v>44786</v>
      </c>
      <c r="B15" s="6" t="s">
        <v>34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 s="6" t="s">
        <v>11</v>
      </c>
      <c r="J15" s="28">
        <v>1.92</v>
      </c>
      <c r="K15" s="29">
        <v>1.92</v>
      </c>
      <c r="L15" s="6" t="s">
        <v>151</v>
      </c>
      <c r="M15" s="6">
        <v>1.92</v>
      </c>
      <c r="N15" s="6" t="s">
        <v>35</v>
      </c>
      <c r="O15" s="24">
        <f t="shared" si="0"/>
        <v>3840</v>
      </c>
      <c r="P15" s="24">
        <f t="shared" si="1"/>
        <v>1840</v>
      </c>
    </row>
    <row r="16" spans="1:16" x14ac:dyDescent="0.25">
      <c r="A16" s="5">
        <v>44787</v>
      </c>
      <c r="B16" s="6" t="s">
        <v>36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 s="6" t="s">
        <v>11</v>
      </c>
      <c r="J16" s="28">
        <v>2.0699999999999998</v>
      </c>
      <c r="K16" s="32">
        <v>1.76</v>
      </c>
      <c r="L16" s="6" t="s">
        <v>144</v>
      </c>
      <c r="M16" s="6">
        <v>1.76</v>
      </c>
      <c r="N16" s="12" t="s">
        <v>37</v>
      </c>
      <c r="O16" s="24">
        <v>0</v>
      </c>
      <c r="P16" s="24">
        <f t="shared" si="1"/>
        <v>-2000</v>
      </c>
    </row>
    <row r="17" spans="1:16" x14ac:dyDescent="0.25">
      <c r="A17" s="5">
        <v>44787</v>
      </c>
      <c r="B17" s="6" t="s">
        <v>38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 s="6" t="s">
        <v>11</v>
      </c>
      <c r="J17" s="28">
        <v>2.04</v>
      </c>
      <c r="K17" s="29">
        <v>1.81</v>
      </c>
      <c r="L17" s="6" t="s">
        <v>145</v>
      </c>
      <c r="M17" s="6">
        <v>1.81</v>
      </c>
      <c r="N17" s="12" t="s">
        <v>39</v>
      </c>
      <c r="O17" s="24">
        <f t="shared" si="0"/>
        <v>3620</v>
      </c>
      <c r="P17" s="24">
        <f t="shared" si="1"/>
        <v>1620</v>
      </c>
    </row>
    <row r="18" spans="1:16" x14ac:dyDescent="0.25">
      <c r="A18" s="5">
        <v>44787</v>
      </c>
      <c r="B18" s="6" t="s">
        <v>40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 s="6" t="s">
        <v>11</v>
      </c>
      <c r="J18" s="28">
        <v>1.96</v>
      </c>
      <c r="K18" s="29">
        <v>1.88</v>
      </c>
      <c r="L18" s="6" t="s">
        <v>152</v>
      </c>
      <c r="M18" s="6">
        <v>1.88</v>
      </c>
      <c r="N18" s="12" t="s">
        <v>39</v>
      </c>
      <c r="O18" s="24">
        <f t="shared" si="0"/>
        <v>3760</v>
      </c>
      <c r="P18" s="24">
        <f t="shared" si="1"/>
        <v>1760</v>
      </c>
    </row>
    <row r="19" spans="1:16" x14ac:dyDescent="0.25">
      <c r="A19" s="5">
        <v>44787</v>
      </c>
      <c r="B19" s="6" t="s">
        <v>41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 s="6" t="s">
        <v>11</v>
      </c>
      <c r="J19" s="28">
        <v>1.96</v>
      </c>
      <c r="K19" s="32">
        <v>1.89</v>
      </c>
      <c r="L19" s="6" t="s">
        <v>144</v>
      </c>
      <c r="M19" s="6">
        <v>1.89</v>
      </c>
      <c r="N19" s="22" t="s">
        <v>13</v>
      </c>
      <c r="O19" s="24">
        <v>0</v>
      </c>
      <c r="P19" s="24">
        <f t="shared" si="1"/>
        <v>-2000</v>
      </c>
    </row>
    <row r="20" spans="1:16" x14ac:dyDescent="0.25">
      <c r="A20" s="5">
        <v>44787</v>
      </c>
      <c r="B20" s="6" t="s">
        <v>42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 s="6" t="s">
        <v>11</v>
      </c>
      <c r="J20" s="28">
        <v>404</v>
      </c>
      <c r="K20" s="6">
        <v>1.8</v>
      </c>
      <c r="L20" s="6" t="s">
        <v>151</v>
      </c>
      <c r="M20" s="6">
        <v>1.8</v>
      </c>
      <c r="N20" s="12" t="s">
        <v>43</v>
      </c>
      <c r="O20" s="24">
        <f t="shared" si="0"/>
        <v>3600</v>
      </c>
      <c r="P20" s="24">
        <f t="shared" si="1"/>
        <v>1600</v>
      </c>
    </row>
    <row r="21" spans="1:16" x14ac:dyDescent="0.25">
      <c r="A21" s="5">
        <v>44787</v>
      </c>
      <c r="B21" s="6" t="s">
        <v>44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 s="6" t="s">
        <v>11</v>
      </c>
      <c r="J21" s="28">
        <v>1.88</v>
      </c>
      <c r="K21" s="29">
        <v>1.95</v>
      </c>
      <c r="L21" s="6" t="s">
        <v>152</v>
      </c>
      <c r="M21" s="6">
        <v>1.95</v>
      </c>
      <c r="N21" s="6" t="s">
        <v>39</v>
      </c>
      <c r="O21" s="24">
        <f t="shared" si="0"/>
        <v>3900</v>
      </c>
      <c r="P21" s="24">
        <f t="shared" si="1"/>
        <v>1900</v>
      </c>
    </row>
    <row r="22" spans="1:16" x14ac:dyDescent="0.25">
      <c r="A22" s="5">
        <v>44788</v>
      </c>
      <c r="B22" s="6" t="s">
        <v>40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 s="6" t="s">
        <v>11</v>
      </c>
      <c r="J22" s="28">
        <v>1.96</v>
      </c>
      <c r="K22" s="29">
        <v>1.88</v>
      </c>
      <c r="L22" s="6" t="s">
        <v>152</v>
      </c>
      <c r="M22" s="6">
        <v>1.88</v>
      </c>
      <c r="N22" s="6" t="s">
        <v>39</v>
      </c>
      <c r="O22" s="24">
        <f t="shared" si="0"/>
        <v>3760</v>
      </c>
      <c r="P22" s="24">
        <f t="shared" si="1"/>
        <v>1760</v>
      </c>
    </row>
    <row r="23" spans="1:16" x14ac:dyDescent="0.25">
      <c r="A23" s="5">
        <v>44788</v>
      </c>
      <c r="B23" s="6" t="s">
        <v>29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 s="6" t="s">
        <v>11</v>
      </c>
      <c r="J23" s="29">
        <v>1.6</v>
      </c>
      <c r="K23" s="6">
        <v>2.39</v>
      </c>
      <c r="L23" s="6" t="s">
        <v>150</v>
      </c>
      <c r="M23" s="6">
        <v>1.6</v>
      </c>
      <c r="N23" s="6" t="s">
        <v>14</v>
      </c>
      <c r="O23" s="24">
        <f t="shared" si="0"/>
        <v>3200</v>
      </c>
      <c r="P23" s="24">
        <f t="shared" si="1"/>
        <v>1200</v>
      </c>
    </row>
    <row r="24" spans="1:16" x14ac:dyDescent="0.25">
      <c r="A24" s="5">
        <v>44789</v>
      </c>
      <c r="B24" s="6" t="s">
        <v>45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 s="6" t="s">
        <v>46</v>
      </c>
      <c r="J24" s="28">
        <v>1.96</v>
      </c>
      <c r="K24" s="6">
        <v>1.88</v>
      </c>
      <c r="L24" s="6" t="s">
        <v>151</v>
      </c>
      <c r="M24" s="6">
        <v>1.48</v>
      </c>
      <c r="N24" s="6" t="s">
        <v>35</v>
      </c>
      <c r="O24" s="24">
        <f t="shared" si="0"/>
        <v>2960</v>
      </c>
      <c r="P24" s="24">
        <f t="shared" si="1"/>
        <v>960</v>
      </c>
    </row>
    <row r="25" spans="1:16" x14ac:dyDescent="0.25">
      <c r="A25" s="5">
        <v>44789</v>
      </c>
      <c r="B25" s="6" t="s">
        <v>47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 s="6" t="s">
        <v>11</v>
      </c>
      <c r="J25" s="28">
        <v>1.81</v>
      </c>
      <c r="K25" s="29">
        <v>2.06</v>
      </c>
      <c r="L25" s="6" t="s">
        <v>154</v>
      </c>
      <c r="M25" s="6">
        <v>2.06</v>
      </c>
      <c r="N25" s="6" t="s">
        <v>48</v>
      </c>
      <c r="O25" s="24">
        <f t="shared" si="0"/>
        <v>4120</v>
      </c>
      <c r="P25" s="24">
        <f t="shared" si="1"/>
        <v>2120</v>
      </c>
    </row>
    <row r="26" spans="1:16" x14ac:dyDescent="0.25">
      <c r="A26" s="5">
        <v>44789</v>
      </c>
      <c r="B26" s="6" t="s">
        <v>49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 s="6" t="s">
        <v>46</v>
      </c>
      <c r="J26" s="28">
        <v>1.81</v>
      </c>
      <c r="K26" s="6">
        <v>2.04</v>
      </c>
      <c r="L26" s="6" t="s">
        <v>153</v>
      </c>
      <c r="M26" s="6">
        <v>2.11</v>
      </c>
      <c r="N26" s="6" t="s">
        <v>35</v>
      </c>
      <c r="O26" s="24">
        <f t="shared" si="0"/>
        <v>4220</v>
      </c>
      <c r="P26" s="24">
        <f t="shared" si="1"/>
        <v>2220</v>
      </c>
    </row>
    <row r="27" spans="1:16" x14ac:dyDescent="0.25">
      <c r="A27" s="5">
        <v>44789</v>
      </c>
      <c r="B27" s="6" t="s">
        <v>50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 s="6" t="s">
        <v>11</v>
      </c>
      <c r="J27" s="29">
        <v>1.56</v>
      </c>
      <c r="K27" s="6">
        <v>2.4300000000000002</v>
      </c>
      <c r="L27" s="6" t="s">
        <v>155</v>
      </c>
      <c r="M27" s="6">
        <v>1.56</v>
      </c>
      <c r="N27" s="6" t="s">
        <v>51</v>
      </c>
      <c r="O27" s="24">
        <f t="shared" si="0"/>
        <v>3120</v>
      </c>
      <c r="P27" s="24">
        <f t="shared" si="1"/>
        <v>1120</v>
      </c>
    </row>
    <row r="28" spans="1:16" x14ac:dyDescent="0.25">
      <c r="A28" s="5">
        <v>44790</v>
      </c>
      <c r="B28" s="6" t="s">
        <v>52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 s="6" t="s">
        <v>11</v>
      </c>
      <c r="J28" s="28">
        <v>404</v>
      </c>
      <c r="K28" s="6">
        <v>404</v>
      </c>
      <c r="L28" s="6" t="s">
        <v>143</v>
      </c>
      <c r="M28" s="6">
        <v>1.9</v>
      </c>
      <c r="N28" s="6" t="s">
        <v>18</v>
      </c>
      <c r="O28" s="24">
        <f t="shared" si="0"/>
        <v>3800</v>
      </c>
      <c r="P28" s="24">
        <f t="shared" si="1"/>
        <v>1800</v>
      </c>
    </row>
    <row r="29" spans="1:16" x14ac:dyDescent="0.25">
      <c r="A29" s="5">
        <v>44792</v>
      </c>
      <c r="B29" s="6" t="s">
        <v>53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 s="6" t="s">
        <v>11</v>
      </c>
      <c r="J29" s="28">
        <v>404</v>
      </c>
      <c r="K29" s="6">
        <v>404</v>
      </c>
      <c r="L29" s="6" t="s">
        <v>143</v>
      </c>
      <c r="M29" s="6">
        <v>1.9</v>
      </c>
      <c r="N29" s="6" t="s">
        <v>23</v>
      </c>
      <c r="O29" s="24">
        <f t="shared" si="0"/>
        <v>3800</v>
      </c>
      <c r="P29" s="24">
        <f t="shared" si="1"/>
        <v>1800</v>
      </c>
    </row>
    <row r="30" spans="1:16" x14ac:dyDescent="0.25">
      <c r="A30" s="5">
        <v>44793</v>
      </c>
      <c r="B30" s="6" t="s">
        <v>54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 s="6" t="s">
        <v>11</v>
      </c>
      <c r="J30" s="28">
        <v>1.78</v>
      </c>
      <c r="K30" s="6">
        <v>2.08</v>
      </c>
      <c r="L30" s="6" t="s">
        <v>151</v>
      </c>
      <c r="M30" s="6">
        <v>2.08</v>
      </c>
      <c r="N30" s="6" t="s">
        <v>14</v>
      </c>
      <c r="O30" s="24">
        <f t="shared" si="0"/>
        <v>4160</v>
      </c>
      <c r="P30" s="24">
        <f t="shared" si="1"/>
        <v>2160</v>
      </c>
    </row>
    <row r="31" spans="1:16" x14ac:dyDescent="0.25">
      <c r="A31" s="5">
        <v>44793</v>
      </c>
      <c r="B31" s="6" t="s">
        <v>55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 s="6" t="s">
        <v>11</v>
      </c>
      <c r="J31" s="28">
        <v>404</v>
      </c>
      <c r="K31" s="6">
        <v>404</v>
      </c>
      <c r="L31" s="6" t="s">
        <v>148</v>
      </c>
      <c r="M31" s="6">
        <v>1.8</v>
      </c>
      <c r="N31" s="6" t="s">
        <v>18</v>
      </c>
      <c r="O31" s="24">
        <v>0</v>
      </c>
      <c r="P31" s="24">
        <f t="shared" si="1"/>
        <v>-2000</v>
      </c>
    </row>
    <row r="32" spans="1:16" x14ac:dyDescent="0.25">
      <c r="A32" s="5">
        <v>44793</v>
      </c>
      <c r="B32" s="6" t="s">
        <v>56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 s="6" t="s">
        <v>11</v>
      </c>
      <c r="J32" s="28">
        <v>2.0499999999999998</v>
      </c>
      <c r="K32" s="29">
        <v>1.77</v>
      </c>
      <c r="L32" s="6" t="s">
        <v>151</v>
      </c>
      <c r="M32" s="6">
        <v>1.77</v>
      </c>
      <c r="N32" s="6" t="s">
        <v>37</v>
      </c>
      <c r="O32" s="24">
        <f t="shared" si="0"/>
        <v>3540</v>
      </c>
      <c r="P32" s="24">
        <f t="shared" si="1"/>
        <v>1540</v>
      </c>
    </row>
    <row r="33" spans="1:16" x14ac:dyDescent="0.25">
      <c r="A33" s="5">
        <v>44793</v>
      </c>
      <c r="B33" s="6" t="s">
        <v>57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 s="6" t="s">
        <v>11</v>
      </c>
      <c r="J33" s="8">
        <v>1.72</v>
      </c>
      <c r="K33" s="6">
        <v>2.12</v>
      </c>
      <c r="L33" s="6" t="s">
        <v>156</v>
      </c>
      <c r="M33" s="6">
        <v>2.12</v>
      </c>
      <c r="N33" s="6" t="s">
        <v>58</v>
      </c>
      <c r="O33" s="24">
        <v>0</v>
      </c>
      <c r="P33" s="24">
        <f t="shared" si="1"/>
        <v>-2000</v>
      </c>
    </row>
    <row r="34" spans="1:16" x14ac:dyDescent="0.25">
      <c r="A34" s="5">
        <v>44793</v>
      </c>
      <c r="B34" s="6" t="s">
        <v>59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 s="6" t="s">
        <v>11</v>
      </c>
      <c r="J34" s="8">
        <v>1.71</v>
      </c>
      <c r="K34" s="6">
        <v>2.17</v>
      </c>
      <c r="L34" s="6" t="s">
        <v>157</v>
      </c>
      <c r="M34" s="6">
        <v>2.17</v>
      </c>
      <c r="N34" s="6" t="s">
        <v>14</v>
      </c>
      <c r="O34" s="24">
        <v>0</v>
      </c>
      <c r="P34" s="24">
        <f t="shared" si="1"/>
        <v>-2000</v>
      </c>
    </row>
    <row r="35" spans="1:16" x14ac:dyDescent="0.25">
      <c r="A35" s="5">
        <v>44793</v>
      </c>
      <c r="B35" s="8" t="s">
        <v>53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 s="6" t="s">
        <v>11</v>
      </c>
      <c r="J35" s="28">
        <v>404</v>
      </c>
      <c r="K35" s="6">
        <v>404</v>
      </c>
      <c r="L35" s="6" t="s">
        <v>143</v>
      </c>
      <c r="M35" s="6">
        <v>1.8</v>
      </c>
      <c r="N35" s="6" t="s">
        <v>23</v>
      </c>
      <c r="O35" s="24">
        <f t="shared" si="0"/>
        <v>3600</v>
      </c>
      <c r="P35" s="24">
        <f t="shared" si="1"/>
        <v>1600</v>
      </c>
    </row>
    <row r="36" spans="1:16" x14ac:dyDescent="0.25">
      <c r="A36" s="5">
        <v>44793</v>
      </c>
      <c r="B36" s="6" t="s">
        <v>60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 s="6" t="s">
        <v>11</v>
      </c>
      <c r="J36" s="28">
        <v>1.89</v>
      </c>
      <c r="K36" s="29">
        <v>1.94</v>
      </c>
      <c r="L36" s="6" t="s">
        <v>152</v>
      </c>
      <c r="M36" s="6">
        <v>1.94</v>
      </c>
      <c r="N36" s="6" t="s">
        <v>14</v>
      </c>
      <c r="O36" s="24">
        <f t="shared" si="0"/>
        <v>3880</v>
      </c>
      <c r="P36" s="24">
        <f t="shared" si="1"/>
        <v>1880</v>
      </c>
    </row>
    <row r="37" spans="1:16" x14ac:dyDescent="0.25">
      <c r="A37" s="5">
        <v>44793</v>
      </c>
      <c r="B37" s="6" t="s">
        <v>61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 s="6" t="s">
        <v>11</v>
      </c>
      <c r="J37" s="28">
        <v>1.79</v>
      </c>
      <c r="K37" s="29">
        <v>2.0499999999999998</v>
      </c>
      <c r="L37" s="6" t="s">
        <v>151</v>
      </c>
      <c r="M37" s="6">
        <v>2.0499999999999998</v>
      </c>
      <c r="N37" s="6" t="s">
        <v>14</v>
      </c>
      <c r="O37" s="24">
        <f t="shared" si="0"/>
        <v>4100</v>
      </c>
      <c r="P37" s="24">
        <f t="shared" si="1"/>
        <v>2100</v>
      </c>
    </row>
    <row r="38" spans="1:16" x14ac:dyDescent="0.25">
      <c r="A38" s="5">
        <v>44793</v>
      </c>
      <c r="B38" s="6" t="s">
        <v>62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 s="6" t="s">
        <v>11</v>
      </c>
      <c r="J38" s="28">
        <v>404</v>
      </c>
      <c r="K38" s="6">
        <v>404</v>
      </c>
      <c r="L38" s="6" t="s">
        <v>145</v>
      </c>
      <c r="M38" s="6">
        <v>1.8</v>
      </c>
      <c r="N38" s="6" t="s">
        <v>43</v>
      </c>
      <c r="O38" s="24">
        <f t="shared" si="0"/>
        <v>3600</v>
      </c>
      <c r="P38" s="24">
        <f t="shared" si="1"/>
        <v>1600</v>
      </c>
    </row>
    <row r="39" spans="1:16" x14ac:dyDescent="0.25">
      <c r="A39" s="5">
        <v>44793</v>
      </c>
      <c r="B39" s="8" t="s">
        <v>63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 s="6" t="s">
        <v>11</v>
      </c>
      <c r="J39" s="28">
        <v>1.79</v>
      </c>
      <c r="K39" s="29">
        <v>2.08</v>
      </c>
      <c r="L39" s="6" t="s">
        <v>154</v>
      </c>
      <c r="M39" s="6">
        <v>2.08</v>
      </c>
      <c r="N39" s="6" t="s">
        <v>15</v>
      </c>
      <c r="O39" s="24">
        <f t="shared" si="0"/>
        <v>4160</v>
      </c>
      <c r="P39" s="24">
        <f t="shared" si="1"/>
        <v>2160</v>
      </c>
    </row>
    <row r="40" spans="1:16" x14ac:dyDescent="0.25">
      <c r="A40" s="5">
        <v>44793</v>
      </c>
      <c r="B40" s="8" t="s">
        <v>64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 s="6" t="s">
        <v>11</v>
      </c>
      <c r="J40" s="28">
        <v>404</v>
      </c>
      <c r="K40" s="6">
        <v>404</v>
      </c>
      <c r="L40" s="6" t="s">
        <v>142</v>
      </c>
      <c r="M40" s="6">
        <v>1.8</v>
      </c>
      <c r="N40" s="6" t="s">
        <v>43</v>
      </c>
      <c r="O40" s="24">
        <f t="shared" si="0"/>
        <v>3600</v>
      </c>
      <c r="P40" s="24">
        <f t="shared" si="1"/>
        <v>1600</v>
      </c>
    </row>
    <row r="41" spans="1:16" x14ac:dyDescent="0.25">
      <c r="A41" s="5">
        <v>44793</v>
      </c>
      <c r="B41" s="6" t="s">
        <v>65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 s="6" t="s">
        <v>11</v>
      </c>
      <c r="J41" s="28">
        <v>404</v>
      </c>
      <c r="K41" s="6">
        <v>404</v>
      </c>
      <c r="L41" s="6">
        <v>404</v>
      </c>
      <c r="M41" s="6">
        <v>0</v>
      </c>
      <c r="N41" s="6" t="s">
        <v>14</v>
      </c>
      <c r="O41" s="24">
        <f t="shared" si="0"/>
        <v>0</v>
      </c>
      <c r="P41" s="24">
        <v>0</v>
      </c>
    </row>
    <row r="42" spans="1:16" x14ac:dyDescent="0.25">
      <c r="A42" s="5">
        <v>44793</v>
      </c>
      <c r="B42" s="6" t="s">
        <v>66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 s="6" t="s">
        <v>46</v>
      </c>
      <c r="J42" s="28">
        <v>1.83</v>
      </c>
      <c r="K42" s="32">
        <v>2.0099999999999998</v>
      </c>
      <c r="L42" s="6" t="s">
        <v>147</v>
      </c>
      <c r="M42" s="6">
        <v>2.13</v>
      </c>
      <c r="N42" s="6" t="s">
        <v>35</v>
      </c>
      <c r="O42" s="24">
        <v>0</v>
      </c>
      <c r="P42" s="24">
        <f t="shared" si="1"/>
        <v>-2000</v>
      </c>
    </row>
    <row r="43" spans="1:16" x14ac:dyDescent="0.25">
      <c r="A43" s="5">
        <v>44793</v>
      </c>
      <c r="B43" s="6" t="s">
        <v>67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 s="6" t="s">
        <v>11</v>
      </c>
      <c r="J43" s="28">
        <v>1.98</v>
      </c>
      <c r="K43" s="29">
        <v>1.87</v>
      </c>
      <c r="L43" s="6" t="s">
        <v>145</v>
      </c>
      <c r="M43" s="6">
        <v>1.87</v>
      </c>
      <c r="N43" s="6" t="s">
        <v>48</v>
      </c>
      <c r="O43" s="24">
        <f t="shared" si="0"/>
        <v>3740</v>
      </c>
      <c r="P43" s="24">
        <f t="shared" si="1"/>
        <v>1740</v>
      </c>
    </row>
    <row r="44" spans="1:16" x14ac:dyDescent="0.25">
      <c r="A44" s="5">
        <v>44793</v>
      </c>
      <c r="B44" s="6" t="s">
        <v>68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 s="6" t="s">
        <v>46</v>
      </c>
      <c r="J44" s="28">
        <v>1.86</v>
      </c>
      <c r="K44" s="32">
        <v>1.97</v>
      </c>
      <c r="L44" s="6" t="s">
        <v>149</v>
      </c>
      <c r="M44" s="6">
        <v>1.81</v>
      </c>
      <c r="N44" s="6" t="s">
        <v>35</v>
      </c>
      <c r="O44" s="24">
        <v>0</v>
      </c>
      <c r="P44" s="24">
        <f t="shared" si="1"/>
        <v>-2000</v>
      </c>
    </row>
    <row r="45" spans="1:16" x14ac:dyDescent="0.25">
      <c r="A45" s="5">
        <v>44794</v>
      </c>
      <c r="B45" s="6" t="s">
        <v>57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 s="6" t="s">
        <v>11</v>
      </c>
      <c r="J45" s="8">
        <v>1.72</v>
      </c>
      <c r="K45" s="6">
        <v>2.12</v>
      </c>
      <c r="L45" s="6" t="s">
        <v>156</v>
      </c>
      <c r="M45" s="6">
        <v>1.72</v>
      </c>
      <c r="N45" s="6" t="s">
        <v>58</v>
      </c>
      <c r="O45" s="24">
        <f t="shared" si="0"/>
        <v>3440</v>
      </c>
      <c r="P45" s="24">
        <f t="shared" si="1"/>
        <v>1440</v>
      </c>
    </row>
    <row r="46" spans="1:16" x14ac:dyDescent="0.25">
      <c r="A46" s="5">
        <v>44794</v>
      </c>
      <c r="B46" s="8" t="s">
        <v>53</v>
      </c>
      <c r="C46" s="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6" t="s">
        <v>11</v>
      </c>
      <c r="J46" s="28">
        <v>0</v>
      </c>
      <c r="K46" s="6">
        <v>0</v>
      </c>
      <c r="L46" s="6" t="s">
        <v>143</v>
      </c>
      <c r="M46" s="6">
        <v>0</v>
      </c>
      <c r="N46" s="6" t="s">
        <v>23</v>
      </c>
      <c r="O46" s="24">
        <f t="shared" si="0"/>
        <v>0</v>
      </c>
      <c r="P46" s="24">
        <v>0</v>
      </c>
    </row>
    <row r="47" spans="1:16" x14ac:dyDescent="0.25">
      <c r="A47" s="5">
        <v>44794</v>
      </c>
      <c r="B47" s="6" t="s">
        <v>69</v>
      </c>
      <c r="C47" s="6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6" t="s">
        <v>11</v>
      </c>
      <c r="J47" s="28">
        <v>0</v>
      </c>
      <c r="K47" s="6">
        <v>0</v>
      </c>
      <c r="L47" s="6">
        <v>0</v>
      </c>
      <c r="M47" s="6">
        <v>0</v>
      </c>
      <c r="N47" s="6" t="s">
        <v>70</v>
      </c>
      <c r="O47" s="24">
        <f t="shared" si="0"/>
        <v>0</v>
      </c>
      <c r="P47" s="24">
        <v>0</v>
      </c>
    </row>
    <row r="48" spans="1:16" x14ac:dyDescent="0.25">
      <c r="A48" s="5">
        <v>44794</v>
      </c>
      <c r="B48" s="8" t="s">
        <v>63</v>
      </c>
      <c r="C48" s="6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6" t="s">
        <v>11</v>
      </c>
      <c r="J48" s="28">
        <v>0</v>
      </c>
      <c r="K48" s="6">
        <v>0</v>
      </c>
      <c r="L48" s="6" t="s">
        <v>154</v>
      </c>
      <c r="M48" s="6">
        <v>0</v>
      </c>
      <c r="N48" s="6" t="s">
        <v>15</v>
      </c>
      <c r="O48" s="24">
        <f t="shared" si="0"/>
        <v>0</v>
      </c>
      <c r="P48" s="24">
        <v>0</v>
      </c>
    </row>
    <row r="49" spans="1:16" x14ac:dyDescent="0.25">
      <c r="A49" s="5">
        <v>44794</v>
      </c>
      <c r="B49" s="8" t="s">
        <v>64</v>
      </c>
      <c r="C49" s="6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6" t="s">
        <v>11</v>
      </c>
      <c r="J49" s="28">
        <v>0</v>
      </c>
      <c r="K49" s="6">
        <v>0</v>
      </c>
      <c r="L49" s="6" t="s">
        <v>142</v>
      </c>
      <c r="M49" s="6">
        <v>0</v>
      </c>
      <c r="N49" s="6" t="s">
        <v>43</v>
      </c>
      <c r="O49" s="24">
        <f t="shared" si="0"/>
        <v>0</v>
      </c>
      <c r="P49" s="24">
        <v>0</v>
      </c>
    </row>
    <row r="50" spans="1:16" x14ac:dyDescent="0.25">
      <c r="A50" s="5">
        <v>44799</v>
      </c>
      <c r="B50" s="6" t="s">
        <v>71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6" t="s">
        <v>11</v>
      </c>
      <c r="J50" s="28">
        <v>404</v>
      </c>
      <c r="K50" s="6">
        <v>404</v>
      </c>
      <c r="L50" s="6" t="s">
        <v>151</v>
      </c>
      <c r="M50" s="6">
        <v>1.8</v>
      </c>
      <c r="N50" s="6" t="s">
        <v>23</v>
      </c>
      <c r="O50" s="24">
        <f t="shared" si="0"/>
        <v>3600</v>
      </c>
      <c r="P50" s="24">
        <f t="shared" si="1"/>
        <v>1600</v>
      </c>
    </row>
    <row r="51" spans="1:16" x14ac:dyDescent="0.25">
      <c r="A51" s="5">
        <v>44801</v>
      </c>
      <c r="B51" s="6" t="s">
        <v>72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6" t="s">
        <v>11</v>
      </c>
      <c r="J51" s="28">
        <v>2.12</v>
      </c>
      <c r="K51" s="29">
        <v>1.75</v>
      </c>
      <c r="L51" s="6" t="s">
        <v>143</v>
      </c>
      <c r="M51" s="6">
        <v>1.75</v>
      </c>
      <c r="N51" s="6" t="s">
        <v>39</v>
      </c>
      <c r="O51" s="24">
        <f t="shared" si="0"/>
        <v>3500</v>
      </c>
      <c r="P51" s="24">
        <f t="shared" si="1"/>
        <v>1500</v>
      </c>
    </row>
    <row r="52" spans="1:16" x14ac:dyDescent="0.25">
      <c r="A52" s="5">
        <v>44801</v>
      </c>
      <c r="B52" s="6" t="s">
        <v>73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6" t="s">
        <v>33</v>
      </c>
      <c r="J52" s="28">
        <v>2.02</v>
      </c>
      <c r="K52" s="6">
        <v>1.85</v>
      </c>
      <c r="L52" s="6" t="s">
        <v>143</v>
      </c>
      <c r="M52" s="6">
        <v>1.73</v>
      </c>
      <c r="N52" s="6" t="s">
        <v>74</v>
      </c>
      <c r="O52" s="24">
        <v>0</v>
      </c>
      <c r="P52" s="24">
        <f t="shared" si="1"/>
        <v>-2000</v>
      </c>
    </row>
    <row r="53" spans="1:16" x14ac:dyDescent="0.25">
      <c r="A53" s="5">
        <v>44801</v>
      </c>
      <c r="B53" s="6" t="s">
        <v>75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6" t="s">
        <v>11</v>
      </c>
      <c r="J53" s="8">
        <v>1.67</v>
      </c>
      <c r="K53" s="6">
        <v>2.2000000000000002</v>
      </c>
      <c r="L53" s="6" t="s">
        <v>148</v>
      </c>
      <c r="M53" s="6">
        <v>2.2000000000000002</v>
      </c>
      <c r="N53" s="6" t="s">
        <v>58</v>
      </c>
      <c r="O53" s="24">
        <v>0</v>
      </c>
      <c r="P53" s="24">
        <f t="shared" si="1"/>
        <v>-2000</v>
      </c>
    </row>
    <row r="54" spans="1:16" x14ac:dyDescent="0.25">
      <c r="A54" s="5">
        <v>44801</v>
      </c>
      <c r="B54" s="6" t="s">
        <v>76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6" t="s">
        <v>11</v>
      </c>
      <c r="J54" s="28">
        <v>404</v>
      </c>
      <c r="K54" s="6">
        <v>1.8</v>
      </c>
      <c r="L54" s="6" t="s">
        <v>151</v>
      </c>
      <c r="M54" s="6">
        <v>1.8</v>
      </c>
      <c r="N54" s="6" t="s">
        <v>43</v>
      </c>
      <c r="O54" s="24">
        <f t="shared" si="0"/>
        <v>3600</v>
      </c>
      <c r="P54" s="24">
        <f t="shared" si="1"/>
        <v>1600</v>
      </c>
    </row>
    <row r="55" spans="1:16" x14ac:dyDescent="0.25">
      <c r="A55" s="5">
        <v>44801</v>
      </c>
      <c r="B55" s="6" t="s">
        <v>77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6" t="s">
        <v>11</v>
      </c>
      <c r="J55" s="28">
        <v>2.0499999999999998</v>
      </c>
      <c r="K55" s="29">
        <v>1.8</v>
      </c>
      <c r="L55" s="6" t="s">
        <v>145</v>
      </c>
      <c r="M55" s="6">
        <v>1.8</v>
      </c>
      <c r="N55" s="6" t="s">
        <v>39</v>
      </c>
      <c r="O55" s="24">
        <f t="shared" si="0"/>
        <v>3600</v>
      </c>
      <c r="P55" s="24">
        <f t="shared" si="1"/>
        <v>1600</v>
      </c>
    </row>
    <row r="56" spans="1:16" x14ac:dyDescent="0.25">
      <c r="A56" s="5">
        <v>44802</v>
      </c>
      <c r="B56" s="6" t="s">
        <v>78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6" t="s">
        <v>11</v>
      </c>
      <c r="J56" s="28">
        <v>1.77</v>
      </c>
      <c r="K56" s="6">
        <v>2.11</v>
      </c>
      <c r="L56" s="6" t="s">
        <v>157</v>
      </c>
      <c r="M56" s="6">
        <v>2.11</v>
      </c>
      <c r="N56" s="6" t="s">
        <v>15</v>
      </c>
      <c r="O56" s="24">
        <v>0</v>
      </c>
      <c r="P56" s="24">
        <f t="shared" si="1"/>
        <v>-2000</v>
      </c>
    </row>
    <row r="57" spans="1:16" x14ac:dyDescent="0.25">
      <c r="A57" s="5">
        <v>44803</v>
      </c>
      <c r="B57" s="6" t="s">
        <v>79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6" t="s">
        <v>11</v>
      </c>
      <c r="J57" s="28">
        <v>2.0299999999999998</v>
      </c>
      <c r="K57" s="29">
        <v>1.81</v>
      </c>
      <c r="L57" s="6" t="s">
        <v>142</v>
      </c>
      <c r="M57" s="6">
        <v>1.81</v>
      </c>
      <c r="N57" s="6" t="s">
        <v>32</v>
      </c>
      <c r="O57" s="24">
        <f t="shared" si="0"/>
        <v>3620</v>
      </c>
      <c r="P57" s="24">
        <f t="shared" si="1"/>
        <v>1620</v>
      </c>
    </row>
    <row r="58" spans="1:16" x14ac:dyDescent="0.25">
      <c r="A58" s="5">
        <v>44803</v>
      </c>
      <c r="B58" s="6" t="s">
        <v>80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6" t="s">
        <v>11</v>
      </c>
      <c r="J58" s="28">
        <v>2.02</v>
      </c>
      <c r="K58" s="32">
        <v>1.84</v>
      </c>
      <c r="L58" s="6" t="s">
        <v>148</v>
      </c>
      <c r="M58" s="6">
        <v>1.84</v>
      </c>
      <c r="N58" s="6" t="s">
        <v>48</v>
      </c>
      <c r="O58" s="24">
        <v>0</v>
      </c>
      <c r="P58" s="24">
        <f t="shared" si="1"/>
        <v>-2000</v>
      </c>
    </row>
    <row r="59" spans="1:16" x14ac:dyDescent="0.25">
      <c r="A59" s="5">
        <v>44804</v>
      </c>
      <c r="B59" s="6" t="s">
        <v>81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 s="6" t="s">
        <v>46</v>
      </c>
      <c r="J59" s="28">
        <v>2.23</v>
      </c>
      <c r="K59" s="6">
        <v>1.71</v>
      </c>
      <c r="L59" s="6" t="s">
        <v>154</v>
      </c>
      <c r="M59" s="6">
        <v>1.31</v>
      </c>
      <c r="N59" s="6" t="s">
        <v>82</v>
      </c>
      <c r="O59" s="24">
        <f t="shared" si="0"/>
        <v>2620</v>
      </c>
      <c r="P59" s="24">
        <f t="shared" si="1"/>
        <v>620</v>
      </c>
    </row>
    <row r="60" spans="1:16" x14ac:dyDescent="0.25">
      <c r="A60" s="5">
        <v>44804</v>
      </c>
      <c r="B60" s="6" t="s">
        <v>83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 s="6" t="s">
        <v>11</v>
      </c>
      <c r="J60" s="28">
        <v>1.97</v>
      </c>
      <c r="K60" s="29">
        <v>1.88</v>
      </c>
      <c r="L60" s="6" t="s">
        <v>160</v>
      </c>
      <c r="M60" s="6">
        <v>1.88</v>
      </c>
      <c r="N60" s="6" t="s">
        <v>13</v>
      </c>
      <c r="O60" s="24">
        <f t="shared" si="0"/>
        <v>3760</v>
      </c>
      <c r="P60" s="24">
        <f t="shared" si="1"/>
        <v>1760</v>
      </c>
    </row>
    <row r="61" spans="1:16" x14ac:dyDescent="0.25">
      <c r="A61" s="5">
        <v>44804</v>
      </c>
      <c r="B61" s="6" t="s">
        <v>84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 s="6" t="s">
        <v>11</v>
      </c>
      <c r="J61" s="28">
        <v>1.84</v>
      </c>
      <c r="K61" s="32">
        <v>2.04</v>
      </c>
      <c r="L61" s="6" t="s">
        <v>161</v>
      </c>
      <c r="M61" s="6">
        <v>2.04</v>
      </c>
      <c r="N61" s="6" t="s">
        <v>85</v>
      </c>
      <c r="O61" s="24">
        <v>0</v>
      </c>
      <c r="P61" s="24">
        <f t="shared" si="1"/>
        <v>-2000</v>
      </c>
    </row>
    <row r="62" spans="1:16" x14ac:dyDescent="0.25">
      <c r="A62" s="5">
        <v>44804</v>
      </c>
      <c r="B62" s="6" t="s">
        <v>86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 s="6" t="s">
        <v>11</v>
      </c>
      <c r="J62" s="28">
        <v>1.75</v>
      </c>
      <c r="K62" s="6">
        <v>2.13</v>
      </c>
      <c r="L62" s="6" t="s">
        <v>162</v>
      </c>
      <c r="M62" s="6">
        <v>2.13</v>
      </c>
      <c r="N62" s="6" t="s">
        <v>85</v>
      </c>
      <c r="O62" s="24">
        <f t="shared" si="0"/>
        <v>4260</v>
      </c>
      <c r="P62" s="24">
        <f t="shared" si="1"/>
        <v>2260</v>
      </c>
    </row>
    <row r="63" spans="1:16" x14ac:dyDescent="0.25">
      <c r="L63" s="12"/>
      <c r="M63" s="12"/>
      <c r="N63" s="12"/>
    </row>
    <row r="64" spans="1:16" x14ac:dyDescent="0.25">
      <c r="L64" s="12"/>
      <c r="M64" s="12"/>
      <c r="N64" s="12"/>
    </row>
    <row r="65" spans="2:14" x14ac:dyDescent="0.25">
      <c r="L65" s="12"/>
      <c r="M65" s="12"/>
      <c r="N65" s="12"/>
    </row>
    <row r="66" spans="2:14" x14ac:dyDescent="0.25">
      <c r="B66" s="6" t="s">
        <v>169</v>
      </c>
      <c r="C66" s="15">
        <f>COUNTIF(M2:M62,"&gt;0")</f>
        <v>54</v>
      </c>
      <c r="L66" s="12"/>
      <c r="M66" s="12"/>
      <c r="N66" s="12"/>
    </row>
    <row r="67" spans="2:14" x14ac:dyDescent="0.25">
      <c r="B67" s="6" t="s">
        <v>170</v>
      </c>
      <c r="C67" s="16">
        <f>COUNTIF(P2:P62,"&lt;0")</f>
        <v>15</v>
      </c>
      <c r="L67" s="12"/>
      <c r="M67" s="12"/>
      <c r="N67" s="12"/>
    </row>
    <row r="68" spans="2:14" x14ac:dyDescent="0.25">
      <c r="B68" s="6" t="s">
        <v>171</v>
      </c>
      <c r="C68" s="17">
        <f>C66-C67</f>
        <v>39</v>
      </c>
      <c r="L68" s="12"/>
      <c r="M68" s="12"/>
      <c r="N68" s="12"/>
    </row>
    <row r="69" spans="2:14" x14ac:dyDescent="0.25">
      <c r="B69" s="6" t="s">
        <v>172</v>
      </c>
      <c r="C69" s="6">
        <f>C68/C66*100</f>
        <v>72.222222222222214</v>
      </c>
      <c r="L69" s="12"/>
      <c r="M69" s="12"/>
      <c r="N69" s="12"/>
    </row>
    <row r="70" spans="2:14" x14ac:dyDescent="0.25">
      <c r="B70" s="6" t="s">
        <v>173</v>
      </c>
      <c r="C70" s="6">
        <f>1/C71*100</f>
        <v>45.124091250940083</v>
      </c>
      <c r="L70" s="12"/>
      <c r="M70" s="12"/>
      <c r="N70" s="12"/>
    </row>
    <row r="71" spans="2:14" x14ac:dyDescent="0.25">
      <c r="B71" s="6" t="s">
        <v>174</v>
      </c>
      <c r="C71" s="6">
        <f>SUM(M1:M63)/C66</f>
        <v>2.2161111111111111</v>
      </c>
      <c r="L71" s="12"/>
      <c r="M71" s="12"/>
      <c r="N71" s="12"/>
    </row>
    <row r="72" spans="2:14" x14ac:dyDescent="0.25">
      <c r="B72" s="6" t="s">
        <v>175</v>
      </c>
      <c r="C72" s="17">
        <f>C69-C70</f>
        <v>27.098130971282131</v>
      </c>
      <c r="L72" s="12"/>
      <c r="M72" s="12"/>
      <c r="N72" s="12"/>
    </row>
    <row r="73" spans="2:14" x14ac:dyDescent="0.25">
      <c r="B73" s="6" t="s">
        <v>176</v>
      </c>
      <c r="C73" s="17">
        <f>C80/1</f>
        <v>72.06</v>
      </c>
      <c r="L73" s="12"/>
      <c r="M73" s="12"/>
      <c r="N73" s="12"/>
    </row>
    <row r="74" spans="2:14" x14ac:dyDescent="0.25">
      <c r="C74" s="17"/>
      <c r="L74" s="12"/>
      <c r="M74" s="12"/>
      <c r="N74" s="12"/>
    </row>
    <row r="75" spans="2:14" ht="18.75" x14ac:dyDescent="0.3">
      <c r="B75" s="6" t="s">
        <v>177</v>
      </c>
      <c r="C75" s="19">
        <v>100000</v>
      </c>
      <c r="L75" s="12"/>
      <c r="M75" s="12"/>
      <c r="N75" s="12"/>
    </row>
    <row r="76" spans="2:14" x14ac:dyDescent="0.25">
      <c r="B76" s="6" t="s">
        <v>178</v>
      </c>
      <c r="C76" s="20">
        <f>C75/100</f>
        <v>1000</v>
      </c>
      <c r="L76" s="12"/>
      <c r="M76" s="12"/>
      <c r="N76" s="12"/>
    </row>
    <row r="77" spans="2:14" x14ac:dyDescent="0.25">
      <c r="B77" s="6" t="s">
        <v>179</v>
      </c>
      <c r="C77" s="21">
        <f>C76*4</f>
        <v>4000</v>
      </c>
      <c r="L77" s="12"/>
      <c r="M77" s="12"/>
      <c r="N77" s="12"/>
    </row>
    <row r="78" spans="2:14" x14ac:dyDescent="0.25">
      <c r="B78" s="6" t="s">
        <v>184</v>
      </c>
      <c r="C78" s="21">
        <f>C76*2</f>
        <v>2000</v>
      </c>
      <c r="L78" s="12"/>
      <c r="M78" s="12"/>
      <c r="N78" s="12"/>
    </row>
    <row r="79" spans="2:14" x14ac:dyDescent="0.25">
      <c r="B79" s="6" t="s">
        <v>180</v>
      </c>
      <c r="C79" s="20">
        <f>SUM(P2:P62)</f>
        <v>72060</v>
      </c>
      <c r="L79" s="12"/>
      <c r="M79" s="12"/>
      <c r="N79" s="12"/>
    </row>
    <row r="80" spans="2:14" x14ac:dyDescent="0.25">
      <c r="B80" s="18" t="s">
        <v>181</v>
      </c>
      <c r="C80" s="6">
        <f>C79/C75*100</f>
        <v>72.06</v>
      </c>
      <c r="L80" s="12"/>
      <c r="M80" s="12"/>
      <c r="N80" s="12"/>
    </row>
    <row r="81" spans="12:14" x14ac:dyDescent="0.25">
      <c r="L81" s="12"/>
      <c r="M81" s="12"/>
      <c r="N81" s="12"/>
    </row>
    <row r="82" spans="12:14" x14ac:dyDescent="0.25">
      <c r="L82" s="12"/>
      <c r="M82" s="12"/>
      <c r="N82" s="12"/>
    </row>
    <row r="83" spans="12:14" x14ac:dyDescent="0.25">
      <c r="L83" s="12"/>
      <c r="M83" s="12"/>
      <c r="N83" s="12"/>
    </row>
    <row r="84" spans="12:14" x14ac:dyDescent="0.25">
      <c r="L84" s="12"/>
      <c r="M84" s="12"/>
      <c r="N84" s="12"/>
    </row>
    <row r="85" spans="12:14" x14ac:dyDescent="0.25">
      <c r="L85" s="12"/>
      <c r="M85" s="12"/>
      <c r="N85" s="12"/>
    </row>
    <row r="86" spans="12:14" x14ac:dyDescent="0.25">
      <c r="L86" s="12"/>
      <c r="M86" s="12"/>
      <c r="N86" s="12"/>
    </row>
    <row r="87" spans="12:14" x14ac:dyDescent="0.25">
      <c r="L87" s="12"/>
      <c r="M87" s="12"/>
      <c r="N87" s="12"/>
    </row>
    <row r="88" spans="12:14" x14ac:dyDescent="0.25">
      <c r="L88" s="12"/>
      <c r="M88" s="12"/>
      <c r="N88" s="12"/>
    </row>
    <row r="89" spans="12:14" x14ac:dyDescent="0.25">
      <c r="L89" s="12"/>
      <c r="M89" s="12"/>
      <c r="N89" s="12"/>
    </row>
    <row r="90" spans="12:14" x14ac:dyDescent="0.25">
      <c r="L90" s="12"/>
      <c r="M90" s="12"/>
      <c r="N90" s="12"/>
    </row>
    <row r="91" spans="12:14" x14ac:dyDescent="0.25">
      <c r="L91" s="12"/>
      <c r="M91" s="12"/>
      <c r="N91" s="12"/>
    </row>
    <row r="92" spans="12:14" x14ac:dyDescent="0.25">
      <c r="L92" s="12"/>
      <c r="M92" s="12"/>
      <c r="N92" s="12"/>
    </row>
    <row r="93" spans="12:14" x14ac:dyDescent="0.25">
      <c r="L93" s="12"/>
      <c r="M93" s="12"/>
      <c r="N93" s="12"/>
    </row>
  </sheetData>
  <conditionalFormatting sqref="J63:J1048576">
    <cfRule type="cellIs" dxfId="4" priority="7" operator="equal">
      <formula>0</formula>
    </cfRule>
  </conditionalFormatting>
  <conditionalFormatting sqref="M63:M1048576">
    <cfRule type="cellIs" dxfId="3" priority="6" operator="equal">
      <formula>0</formula>
    </cfRule>
  </conditionalFormatting>
  <conditionalFormatting sqref="L63:M1097">
    <cfRule type="cellIs" dxfId="2" priority="5" operator="equal">
      <formula>0</formula>
    </cfRule>
  </conditionalFormatting>
  <conditionalFormatting sqref="P2:P6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0" zoomScaleNormal="80" workbookViewId="0">
      <selection sqref="A1:M1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9" max="9" width="12.28515625" style="6" bestFit="1" customWidth="1"/>
    <col min="10" max="12" width="9.140625" style="6"/>
    <col min="13" max="13" width="36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44806</v>
      </c>
      <c r="B2" s="6" t="s">
        <v>87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6" t="s">
        <v>11</v>
      </c>
      <c r="J2" s="6">
        <v>1.98</v>
      </c>
      <c r="K2" s="29">
        <v>1.87</v>
      </c>
      <c r="L2" s="6" t="s">
        <v>142</v>
      </c>
      <c r="M2" t="s">
        <v>88</v>
      </c>
    </row>
    <row r="3" spans="1:13" x14ac:dyDescent="0.25">
      <c r="A3" s="5">
        <v>44806</v>
      </c>
      <c r="B3" s="6" t="s">
        <v>89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6" t="s">
        <v>11</v>
      </c>
      <c r="J3" s="6">
        <v>2.09</v>
      </c>
      <c r="K3" s="29">
        <v>1.78</v>
      </c>
      <c r="L3" s="6" t="s">
        <v>154</v>
      </c>
      <c r="M3" t="s">
        <v>90</v>
      </c>
    </row>
    <row r="4" spans="1:13" x14ac:dyDescent="0.25">
      <c r="A4" s="5">
        <v>44806</v>
      </c>
      <c r="B4" s="6" t="s">
        <v>91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6" t="s">
        <v>11</v>
      </c>
      <c r="J4" s="6">
        <v>404</v>
      </c>
      <c r="K4" s="6">
        <v>404</v>
      </c>
      <c r="L4" s="6" t="s">
        <v>145</v>
      </c>
      <c r="M4" t="s">
        <v>23</v>
      </c>
    </row>
    <row r="5" spans="1:13" x14ac:dyDescent="0.25">
      <c r="A5" s="5">
        <v>44806</v>
      </c>
      <c r="B5" s="6" t="s">
        <v>92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6" t="s">
        <v>11</v>
      </c>
      <c r="J5" s="8">
        <v>1.64</v>
      </c>
      <c r="K5" s="6">
        <v>2.34</v>
      </c>
      <c r="L5" s="6" t="s">
        <v>157</v>
      </c>
      <c r="M5" t="s">
        <v>15</v>
      </c>
    </row>
    <row r="6" spans="1:13" x14ac:dyDescent="0.25">
      <c r="A6" s="5">
        <v>44807</v>
      </c>
      <c r="B6" s="6" t="s">
        <v>93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6" t="s">
        <v>11</v>
      </c>
      <c r="J6" s="6">
        <v>1.81</v>
      </c>
      <c r="K6" s="29">
        <v>2.06</v>
      </c>
      <c r="L6" s="6" t="s">
        <v>147</v>
      </c>
      <c r="M6" t="s">
        <v>13</v>
      </c>
    </row>
    <row r="7" spans="1:13" x14ac:dyDescent="0.25">
      <c r="A7" s="5">
        <v>44807</v>
      </c>
      <c r="B7" s="6" t="s">
        <v>94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6" t="s">
        <v>11</v>
      </c>
      <c r="J7" s="8">
        <v>1.58</v>
      </c>
      <c r="K7" s="6">
        <v>2.48</v>
      </c>
      <c r="L7" s="6" t="s">
        <v>158</v>
      </c>
      <c r="M7" t="s">
        <v>82</v>
      </c>
    </row>
    <row r="8" spans="1:13" x14ac:dyDescent="0.25">
      <c r="A8" s="5">
        <v>44807</v>
      </c>
      <c r="B8" s="6" t="s">
        <v>95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6" t="s">
        <v>11</v>
      </c>
      <c r="J8" s="6">
        <v>1.9</v>
      </c>
      <c r="K8" s="29">
        <v>1.97</v>
      </c>
      <c r="L8" s="6" t="s">
        <v>143</v>
      </c>
      <c r="M8" t="s">
        <v>96</v>
      </c>
    </row>
    <row r="9" spans="1:13" x14ac:dyDescent="0.25">
      <c r="A9" s="5">
        <v>44807</v>
      </c>
      <c r="B9" s="6" t="s">
        <v>97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6" t="s">
        <v>11</v>
      </c>
      <c r="J9" s="6">
        <v>1.94</v>
      </c>
      <c r="K9" s="29">
        <v>1.89</v>
      </c>
      <c r="L9" s="6" t="s">
        <v>142</v>
      </c>
      <c r="M9" t="s">
        <v>98</v>
      </c>
    </row>
    <row r="10" spans="1:13" x14ac:dyDescent="0.25">
      <c r="A10" s="5">
        <v>44807</v>
      </c>
      <c r="B10" s="6" t="s">
        <v>99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6" t="s">
        <v>11</v>
      </c>
      <c r="J10" s="6">
        <v>1.75</v>
      </c>
      <c r="K10" s="29">
        <v>2.08</v>
      </c>
      <c r="L10" s="6" t="s">
        <v>142</v>
      </c>
      <c r="M10" t="s">
        <v>51</v>
      </c>
    </row>
    <row r="11" spans="1:13" x14ac:dyDescent="0.25">
      <c r="A11" s="5">
        <v>44807</v>
      </c>
      <c r="B11" s="6" t="s">
        <v>100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6" t="s">
        <v>11</v>
      </c>
      <c r="J11" s="8">
        <v>1.69</v>
      </c>
      <c r="K11" s="6">
        <v>2.2000000000000002</v>
      </c>
      <c r="L11" s="6" t="s">
        <v>148</v>
      </c>
      <c r="M11" t="s">
        <v>35</v>
      </c>
    </row>
    <row r="12" spans="1:13" x14ac:dyDescent="0.25">
      <c r="A12" s="5">
        <v>44807</v>
      </c>
      <c r="B12" s="6" t="s">
        <v>91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6" t="s">
        <v>11</v>
      </c>
      <c r="J12" s="6">
        <v>404</v>
      </c>
      <c r="K12" s="6">
        <v>404</v>
      </c>
      <c r="L12" s="6" t="s">
        <v>145</v>
      </c>
      <c r="M12" t="s">
        <v>23</v>
      </c>
    </row>
    <row r="13" spans="1:13" x14ac:dyDescent="0.25">
      <c r="A13" s="5">
        <v>44807</v>
      </c>
      <c r="B13" s="6" t="s">
        <v>101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6" t="s">
        <v>11</v>
      </c>
      <c r="J13" s="6">
        <v>2.04</v>
      </c>
      <c r="K13" s="29">
        <v>1.81</v>
      </c>
      <c r="L13" s="6" t="s">
        <v>142</v>
      </c>
      <c r="M13" t="s">
        <v>35</v>
      </c>
    </row>
    <row r="14" spans="1:13" x14ac:dyDescent="0.25">
      <c r="A14" s="5">
        <v>44807</v>
      </c>
      <c r="B14" s="6" t="s">
        <v>102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6" t="s">
        <v>11</v>
      </c>
      <c r="J14" s="8">
        <v>1.7</v>
      </c>
      <c r="K14" s="6">
        <v>2.2000000000000002</v>
      </c>
      <c r="L14" s="6" t="s">
        <v>158</v>
      </c>
      <c r="M14" t="s">
        <v>14</v>
      </c>
    </row>
    <row r="15" spans="1:13" x14ac:dyDescent="0.25">
      <c r="A15" s="5">
        <v>44807</v>
      </c>
      <c r="B15" s="6" t="s">
        <v>103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6" t="s">
        <v>11</v>
      </c>
      <c r="J15" s="8">
        <v>1.71</v>
      </c>
      <c r="K15" s="6">
        <v>2.1800000000000002</v>
      </c>
      <c r="L15" s="6" t="s">
        <v>148</v>
      </c>
      <c r="M15" t="s">
        <v>14</v>
      </c>
    </row>
    <row r="16" spans="1:13" x14ac:dyDescent="0.25">
      <c r="A16" s="5">
        <v>44808</v>
      </c>
      <c r="B16" s="6" t="s">
        <v>104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6" t="s">
        <v>11</v>
      </c>
      <c r="J16" s="12">
        <v>2.2000000000000002</v>
      </c>
      <c r="K16" s="29">
        <v>1.7</v>
      </c>
      <c r="L16" s="6" t="s">
        <v>154</v>
      </c>
      <c r="M16" t="s">
        <v>14</v>
      </c>
    </row>
    <row r="17" spans="1:13" x14ac:dyDescent="0.25">
      <c r="A17" s="5">
        <v>44809</v>
      </c>
      <c r="B17" s="6" t="s">
        <v>105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6" t="s">
        <v>11</v>
      </c>
      <c r="J17" s="8">
        <v>1.69</v>
      </c>
      <c r="K17" s="12">
        <v>2.17</v>
      </c>
      <c r="L17" s="6" t="s">
        <v>148</v>
      </c>
      <c r="M17" t="s">
        <v>58</v>
      </c>
    </row>
    <row r="18" spans="1:13" x14ac:dyDescent="0.25">
      <c r="A18" s="5">
        <v>44810</v>
      </c>
      <c r="B18" s="6" t="s">
        <v>106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6" t="s">
        <v>11</v>
      </c>
      <c r="J18" s="12">
        <v>1.95</v>
      </c>
      <c r="K18" s="29">
        <v>1.9</v>
      </c>
      <c r="L18" s="6" t="s">
        <v>145</v>
      </c>
      <c r="M18" t="s">
        <v>15</v>
      </c>
    </row>
    <row r="19" spans="1:13" x14ac:dyDescent="0.25">
      <c r="A19" s="5">
        <v>44810</v>
      </c>
      <c r="B19" s="6" t="s">
        <v>107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6" t="s">
        <v>11</v>
      </c>
      <c r="J19" s="8">
        <v>1.57</v>
      </c>
      <c r="K19" s="12">
        <v>2.4900000000000002</v>
      </c>
      <c r="L19" s="6" t="s">
        <v>151</v>
      </c>
      <c r="M19" t="s">
        <v>15</v>
      </c>
    </row>
    <row r="20" spans="1:13" x14ac:dyDescent="0.25">
      <c r="A20" s="5">
        <v>44810</v>
      </c>
      <c r="B20" s="6" t="s">
        <v>108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6" t="s">
        <v>11</v>
      </c>
      <c r="J20" s="12">
        <v>1.92</v>
      </c>
      <c r="K20" s="12">
        <v>1.92</v>
      </c>
      <c r="L20" s="6" t="s">
        <v>159</v>
      </c>
      <c r="M20" t="s">
        <v>14</v>
      </c>
    </row>
    <row r="21" spans="1:13" x14ac:dyDescent="0.25">
      <c r="A21" s="5">
        <v>44811</v>
      </c>
      <c r="B21" s="6" t="s">
        <v>109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6" t="s">
        <v>11</v>
      </c>
      <c r="J21" s="8">
        <v>1.7</v>
      </c>
      <c r="K21" s="12">
        <v>2.2200000000000002</v>
      </c>
      <c r="L21" s="6" t="s">
        <v>143</v>
      </c>
      <c r="M21" t="s">
        <v>15</v>
      </c>
    </row>
    <row r="22" spans="1:13" x14ac:dyDescent="0.25">
      <c r="A22" s="5">
        <v>44813</v>
      </c>
      <c r="B22" s="6" t="s">
        <v>110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6" t="s">
        <v>11</v>
      </c>
      <c r="J22" s="8">
        <v>1.72</v>
      </c>
      <c r="K22" s="12">
        <v>2.2000000000000002</v>
      </c>
      <c r="L22" s="6" t="s">
        <v>151</v>
      </c>
      <c r="M22" t="s">
        <v>85</v>
      </c>
    </row>
    <row r="23" spans="1:13" x14ac:dyDescent="0.25">
      <c r="A23" s="5">
        <v>44814</v>
      </c>
      <c r="B23" s="6" t="s">
        <v>111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6" t="s">
        <v>11</v>
      </c>
      <c r="J23" s="12">
        <v>2.5099999999999998</v>
      </c>
      <c r="K23" s="12">
        <v>1.53</v>
      </c>
      <c r="L23" s="6" t="s">
        <v>158</v>
      </c>
      <c r="M23" s="30" t="s">
        <v>112</v>
      </c>
    </row>
    <row r="24" spans="1:13" x14ac:dyDescent="0.25">
      <c r="A24" s="5">
        <v>44814</v>
      </c>
      <c r="B24" s="6" t="s">
        <v>113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6" t="s">
        <v>11</v>
      </c>
      <c r="J24" s="12">
        <v>404</v>
      </c>
      <c r="K24" s="6">
        <v>404</v>
      </c>
      <c r="L24" s="15">
        <v>404</v>
      </c>
      <c r="M24" t="s">
        <v>48</v>
      </c>
    </row>
    <row r="25" spans="1:13" x14ac:dyDescent="0.25">
      <c r="A25" s="5">
        <v>44814</v>
      </c>
      <c r="B25" s="6" t="s">
        <v>114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6" t="s">
        <v>11</v>
      </c>
      <c r="J25" s="12">
        <v>1.8</v>
      </c>
      <c r="K25" s="29">
        <v>1.91</v>
      </c>
      <c r="L25" s="6" t="s">
        <v>152</v>
      </c>
      <c r="M25" t="s">
        <v>18</v>
      </c>
    </row>
    <row r="26" spans="1:13" x14ac:dyDescent="0.25">
      <c r="A26" s="5">
        <v>44814</v>
      </c>
      <c r="B26" s="6" t="s">
        <v>115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6" t="s">
        <v>11</v>
      </c>
      <c r="J26" s="8">
        <v>1.65</v>
      </c>
      <c r="K26" s="12">
        <v>2.3199999999999998</v>
      </c>
      <c r="L26" s="6" t="s">
        <v>148</v>
      </c>
      <c r="M26" t="s">
        <v>13</v>
      </c>
    </row>
    <row r="27" spans="1:13" x14ac:dyDescent="0.25">
      <c r="A27" s="5">
        <v>44814</v>
      </c>
      <c r="B27" s="6" t="s">
        <v>116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6" t="s">
        <v>11</v>
      </c>
      <c r="J27" s="6">
        <v>1.81</v>
      </c>
      <c r="K27" s="6">
        <v>2</v>
      </c>
      <c r="L27" s="6" t="s">
        <v>149</v>
      </c>
      <c r="M27" t="s">
        <v>58</v>
      </c>
    </row>
    <row r="28" spans="1:13" x14ac:dyDescent="0.25">
      <c r="A28" s="5">
        <v>44814</v>
      </c>
      <c r="B28" s="6" t="s">
        <v>117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6" t="s">
        <v>11</v>
      </c>
      <c r="J28" s="6">
        <v>1.98</v>
      </c>
      <c r="K28" s="6">
        <v>1.85</v>
      </c>
      <c r="L28" s="6" t="s">
        <v>148</v>
      </c>
      <c r="M28" t="s">
        <v>39</v>
      </c>
    </row>
    <row r="29" spans="1:13" x14ac:dyDescent="0.25">
      <c r="A29" s="5">
        <v>44814</v>
      </c>
      <c r="B29" s="6" t="s">
        <v>118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6" t="s">
        <v>11</v>
      </c>
      <c r="J29" s="6">
        <v>1.75</v>
      </c>
      <c r="K29" s="29">
        <v>2.15</v>
      </c>
      <c r="L29" s="6" t="s">
        <v>143</v>
      </c>
      <c r="M29" t="s">
        <v>13</v>
      </c>
    </row>
    <row r="30" spans="1:13" x14ac:dyDescent="0.25">
      <c r="A30" s="5">
        <v>44814</v>
      </c>
      <c r="B30" s="6" t="s">
        <v>119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6" t="s">
        <v>11</v>
      </c>
      <c r="J30" s="8">
        <v>1.66</v>
      </c>
      <c r="K30" s="6">
        <v>2.29</v>
      </c>
      <c r="L30" s="6" t="s">
        <v>158</v>
      </c>
      <c r="M30" t="s">
        <v>15</v>
      </c>
    </row>
    <row r="31" spans="1:13" x14ac:dyDescent="0.25">
      <c r="A31" s="5">
        <v>44814</v>
      </c>
      <c r="B31" s="6" t="s">
        <v>120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6" t="s">
        <v>11</v>
      </c>
      <c r="J31" s="6">
        <v>1.91</v>
      </c>
      <c r="K31" s="29">
        <v>1.94</v>
      </c>
      <c r="L31" s="6" t="s">
        <v>160</v>
      </c>
      <c r="M31" t="s">
        <v>13</v>
      </c>
    </row>
    <row r="32" spans="1:13" x14ac:dyDescent="0.25">
      <c r="A32" s="5">
        <v>44814</v>
      </c>
      <c r="B32" s="6" t="s">
        <v>121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6" t="s">
        <v>11</v>
      </c>
      <c r="J32" s="6">
        <v>404</v>
      </c>
      <c r="K32" s="6">
        <v>404</v>
      </c>
      <c r="L32" s="6" t="s">
        <v>148</v>
      </c>
      <c r="M32" t="s">
        <v>43</v>
      </c>
    </row>
    <row r="33" spans="1:13" x14ac:dyDescent="0.25">
      <c r="A33" s="5">
        <v>44814</v>
      </c>
      <c r="B33" s="6" t="s">
        <v>122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6" t="s">
        <v>11</v>
      </c>
      <c r="J33" s="6">
        <v>1.82</v>
      </c>
      <c r="K33" s="29">
        <v>2.0299999999999998</v>
      </c>
      <c r="L33" s="6" t="s">
        <v>145</v>
      </c>
      <c r="M33" t="s">
        <v>123</v>
      </c>
    </row>
    <row r="34" spans="1:13" x14ac:dyDescent="0.25">
      <c r="A34" s="5">
        <v>44814</v>
      </c>
      <c r="B34" s="6" t="s">
        <v>124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6" t="s">
        <v>11</v>
      </c>
      <c r="J34" s="6">
        <v>1.75</v>
      </c>
      <c r="K34" s="29">
        <v>2.12</v>
      </c>
      <c r="L34" s="6" t="s">
        <v>151</v>
      </c>
      <c r="M34" t="s">
        <v>14</v>
      </c>
    </row>
    <row r="35" spans="1:13" x14ac:dyDescent="0.25">
      <c r="A35" s="5">
        <v>44814</v>
      </c>
      <c r="B35" s="6" t="s">
        <v>125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6" t="s">
        <v>11</v>
      </c>
      <c r="J35" s="6">
        <v>404</v>
      </c>
      <c r="K35" s="6">
        <v>404</v>
      </c>
      <c r="L35" s="6">
        <v>404</v>
      </c>
      <c r="M35" t="s">
        <v>126</v>
      </c>
    </row>
    <row r="36" spans="1:13" x14ac:dyDescent="0.25">
      <c r="A36" s="5">
        <v>44814</v>
      </c>
      <c r="B36" s="6" t="s">
        <v>127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6" t="s">
        <v>11</v>
      </c>
      <c r="J36" s="6">
        <v>1.88</v>
      </c>
      <c r="K36" s="29">
        <v>1.97</v>
      </c>
      <c r="L36" s="6" t="s">
        <v>485</v>
      </c>
      <c r="M36" t="s">
        <v>128</v>
      </c>
    </row>
    <row r="37" spans="1:13" x14ac:dyDescent="0.25">
      <c r="A37" s="5">
        <v>44814</v>
      </c>
      <c r="B37" s="6" t="s">
        <v>129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6" t="s">
        <v>11</v>
      </c>
      <c r="J37" s="6">
        <v>2.2000000000000002</v>
      </c>
      <c r="K37" s="8">
        <v>1.67</v>
      </c>
      <c r="L37" s="6" t="s">
        <v>149</v>
      </c>
      <c r="M37" s="9" t="s">
        <v>37</v>
      </c>
    </row>
    <row r="38" spans="1:13" x14ac:dyDescent="0.25">
      <c r="A38" s="5">
        <v>44815</v>
      </c>
      <c r="B38" s="6" t="s">
        <v>130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6" t="s">
        <v>11</v>
      </c>
      <c r="J38" s="6">
        <v>1.88</v>
      </c>
      <c r="K38" s="32">
        <v>1.98</v>
      </c>
      <c r="L38" s="6" t="s">
        <v>149</v>
      </c>
      <c r="M38" t="s">
        <v>82</v>
      </c>
    </row>
    <row r="39" spans="1:13" x14ac:dyDescent="0.25">
      <c r="A39" s="5">
        <v>44815</v>
      </c>
      <c r="B39" s="6" t="s">
        <v>131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6" t="s">
        <v>11</v>
      </c>
      <c r="J39" s="6">
        <v>2.2999999999999998</v>
      </c>
      <c r="K39" s="8">
        <v>1.65</v>
      </c>
      <c r="L39" s="6" t="s">
        <v>149</v>
      </c>
      <c r="M39" t="s">
        <v>39</v>
      </c>
    </row>
    <row r="40" spans="1:13" x14ac:dyDescent="0.25">
      <c r="A40" s="5">
        <v>44815</v>
      </c>
      <c r="B40" s="6" t="s">
        <v>132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6" t="s">
        <v>11</v>
      </c>
      <c r="J40" s="8">
        <v>1.66</v>
      </c>
      <c r="K40" s="6">
        <v>2.3199999999999998</v>
      </c>
      <c r="L40" s="6" t="s">
        <v>151</v>
      </c>
      <c r="M40" t="s">
        <v>133</v>
      </c>
    </row>
    <row r="41" spans="1:13" x14ac:dyDescent="0.25">
      <c r="A41" s="5">
        <v>44817</v>
      </c>
      <c r="B41" s="6" t="s">
        <v>134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6" t="s">
        <v>11</v>
      </c>
      <c r="J41" s="6">
        <v>2.35</v>
      </c>
      <c r="K41" s="8">
        <v>1.61</v>
      </c>
      <c r="L41" s="6" t="s">
        <v>154</v>
      </c>
      <c r="M41" t="s">
        <v>35</v>
      </c>
    </row>
    <row r="42" spans="1:13" x14ac:dyDescent="0.25">
      <c r="A42" s="5">
        <v>44817</v>
      </c>
      <c r="B42" s="6" t="s">
        <v>135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6" t="s">
        <v>11</v>
      </c>
      <c r="J42" s="6">
        <v>1.81</v>
      </c>
      <c r="K42" s="32">
        <v>2.06</v>
      </c>
      <c r="L42" s="6" t="s">
        <v>157</v>
      </c>
      <c r="M42" t="s">
        <v>15</v>
      </c>
    </row>
    <row r="43" spans="1:13" x14ac:dyDescent="0.25">
      <c r="A43" s="5">
        <v>44817</v>
      </c>
      <c r="B43" s="6" t="s">
        <v>136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6" t="s">
        <v>11</v>
      </c>
      <c r="J43" s="6">
        <v>1.79</v>
      </c>
      <c r="K43" s="29">
        <v>2.08</v>
      </c>
      <c r="L43" s="6" t="s">
        <v>151</v>
      </c>
      <c r="M43" t="s">
        <v>15</v>
      </c>
    </row>
    <row r="44" spans="1:13" x14ac:dyDescent="0.25">
      <c r="A44" s="5">
        <v>44817</v>
      </c>
      <c r="B44" s="6" t="s">
        <v>137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6" t="s">
        <v>11</v>
      </c>
      <c r="J44" s="8">
        <v>1.61</v>
      </c>
      <c r="K44" s="6">
        <v>2.4</v>
      </c>
      <c r="L44" s="6" t="s">
        <v>148</v>
      </c>
      <c r="M44" t="s">
        <v>15</v>
      </c>
    </row>
    <row r="45" spans="1:13" x14ac:dyDescent="0.25">
      <c r="A45" s="5">
        <v>44818</v>
      </c>
      <c r="B45" s="6" t="s">
        <v>138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6" t="s">
        <v>11</v>
      </c>
      <c r="J45" s="8">
        <v>1.64</v>
      </c>
      <c r="K45" s="6">
        <v>2.33</v>
      </c>
      <c r="L45" s="6" t="s">
        <v>158</v>
      </c>
      <c r="M45" t="s">
        <v>13</v>
      </c>
    </row>
    <row r="46" spans="1:13" x14ac:dyDescent="0.25">
      <c r="A46" s="5">
        <v>44818</v>
      </c>
      <c r="B46" s="6" t="s">
        <v>139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6" t="s">
        <v>11</v>
      </c>
      <c r="J46" s="6">
        <v>1.81</v>
      </c>
      <c r="K46" s="29">
        <v>2.0499999999999998</v>
      </c>
      <c r="L46" s="6" t="s">
        <v>154</v>
      </c>
      <c r="M46" t="s">
        <v>14</v>
      </c>
    </row>
    <row r="47" spans="1:13" x14ac:dyDescent="0.25">
      <c r="A47" s="5">
        <v>44818</v>
      </c>
      <c r="B47" s="6" t="s">
        <v>140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6" t="s">
        <v>11</v>
      </c>
      <c r="J47" s="6">
        <v>1.73</v>
      </c>
      <c r="K47" s="32">
        <v>2.15</v>
      </c>
      <c r="L47" s="6" t="s">
        <v>149</v>
      </c>
      <c r="M47" t="s">
        <v>14</v>
      </c>
    </row>
    <row r="48" spans="1:13" x14ac:dyDescent="0.25">
      <c r="A48" s="5">
        <v>44818</v>
      </c>
      <c r="B48" s="6" t="s">
        <v>141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6" t="s">
        <v>11</v>
      </c>
      <c r="J48" s="6">
        <v>2.06</v>
      </c>
      <c r="K48" s="29">
        <v>1.77</v>
      </c>
      <c r="L48" s="6" t="s">
        <v>152</v>
      </c>
      <c r="M48" t="s">
        <v>58</v>
      </c>
    </row>
    <row r="49" spans="1:13" x14ac:dyDescent="0.25">
      <c r="A49" s="5">
        <v>44819</v>
      </c>
      <c r="B49" s="6" t="s">
        <v>185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6" t="s">
        <v>46</v>
      </c>
      <c r="J49" s="6">
        <v>404</v>
      </c>
      <c r="K49" s="6">
        <v>404</v>
      </c>
      <c r="L49" s="6" t="s">
        <v>157</v>
      </c>
      <c r="M49" s="30" t="s">
        <v>166</v>
      </c>
    </row>
    <row r="50" spans="1:13" x14ac:dyDescent="0.25">
      <c r="A50" s="5">
        <v>44821</v>
      </c>
      <c r="B50" s="6" t="s">
        <v>186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6" t="s">
        <v>11</v>
      </c>
      <c r="J50" s="6">
        <v>1.79</v>
      </c>
      <c r="K50" s="29">
        <v>2.08</v>
      </c>
      <c r="L50" s="6" t="s">
        <v>143</v>
      </c>
      <c r="M50" t="s">
        <v>48</v>
      </c>
    </row>
    <row r="51" spans="1:13" x14ac:dyDescent="0.25">
      <c r="A51" s="5">
        <v>44821</v>
      </c>
      <c r="B51" s="6" t="s">
        <v>187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6" t="s">
        <v>11</v>
      </c>
      <c r="J51" s="8">
        <v>1.63</v>
      </c>
      <c r="K51" s="6">
        <v>2.34</v>
      </c>
      <c r="L51" s="6" t="s">
        <v>148</v>
      </c>
      <c r="M51" t="s">
        <v>48</v>
      </c>
    </row>
    <row r="52" spans="1:13" x14ac:dyDescent="0.25">
      <c r="A52" s="5">
        <v>44821</v>
      </c>
      <c r="B52" s="6" t="s">
        <v>188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6" t="s">
        <v>11</v>
      </c>
      <c r="J52" s="6">
        <v>2.09</v>
      </c>
      <c r="K52" s="32">
        <v>1.77</v>
      </c>
      <c r="L52" s="6" t="s">
        <v>148</v>
      </c>
      <c r="M52" t="s">
        <v>189</v>
      </c>
    </row>
    <row r="53" spans="1:13" x14ac:dyDescent="0.25">
      <c r="A53" s="5">
        <v>44821</v>
      </c>
      <c r="B53" s="6" t="s">
        <v>190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6" t="s">
        <v>11</v>
      </c>
      <c r="J53" s="6">
        <v>1.83</v>
      </c>
      <c r="K53" s="32">
        <v>2.0099999999999998</v>
      </c>
      <c r="L53" s="6" t="s">
        <v>148</v>
      </c>
      <c r="M53" t="s">
        <v>35</v>
      </c>
    </row>
    <row r="54" spans="1:13" x14ac:dyDescent="0.25">
      <c r="A54" s="5">
        <v>44821</v>
      </c>
      <c r="B54" s="6" t="s">
        <v>191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6" t="s">
        <v>11</v>
      </c>
      <c r="J54" s="8">
        <v>1.6</v>
      </c>
      <c r="K54" s="6">
        <v>2.2400000000000002</v>
      </c>
      <c r="L54" s="6" t="s">
        <v>153</v>
      </c>
      <c r="M54" t="s">
        <v>51</v>
      </c>
    </row>
    <row r="55" spans="1:13" x14ac:dyDescent="0.25">
      <c r="A55" s="5">
        <v>44821</v>
      </c>
      <c r="B55" s="6" t="s">
        <v>192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6" t="s">
        <v>46</v>
      </c>
      <c r="J55" s="29">
        <v>1.84</v>
      </c>
      <c r="K55" s="6">
        <v>2.02</v>
      </c>
      <c r="L55" s="6" t="s">
        <v>151</v>
      </c>
      <c r="M55" t="s">
        <v>168</v>
      </c>
    </row>
    <row r="56" spans="1:13" x14ac:dyDescent="0.25">
      <c r="A56" s="5">
        <v>44821</v>
      </c>
      <c r="B56" s="6" t="s">
        <v>193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6" t="s">
        <v>11</v>
      </c>
      <c r="J56" s="8">
        <v>1.68</v>
      </c>
      <c r="K56" s="6">
        <v>2.29</v>
      </c>
      <c r="L56" s="6" t="s">
        <v>148</v>
      </c>
      <c r="M56" t="s">
        <v>85</v>
      </c>
    </row>
    <row r="57" spans="1:13" x14ac:dyDescent="0.25">
      <c r="A57" s="5">
        <v>44821</v>
      </c>
      <c r="B57" s="6" t="s">
        <v>194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6" t="s">
        <v>11</v>
      </c>
      <c r="J57" s="6">
        <v>2.04</v>
      </c>
      <c r="K57" s="32">
        <v>1.83</v>
      </c>
      <c r="L57" s="6" t="s">
        <v>149</v>
      </c>
      <c r="M57" t="s">
        <v>96</v>
      </c>
    </row>
    <row r="58" spans="1:13" x14ac:dyDescent="0.25">
      <c r="A58" s="5">
        <v>44821</v>
      </c>
      <c r="B58" s="6" t="s">
        <v>195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6" t="s">
        <v>11</v>
      </c>
      <c r="J58" s="6">
        <v>1.78</v>
      </c>
      <c r="K58" s="32">
        <v>2.04</v>
      </c>
      <c r="L58" s="6" t="s">
        <v>144</v>
      </c>
      <c r="M58" t="s">
        <v>196</v>
      </c>
    </row>
    <row r="59" spans="1:13" x14ac:dyDescent="0.25">
      <c r="A59" s="5">
        <v>44821</v>
      </c>
      <c r="B59" s="6" t="s">
        <v>197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25" t="s">
        <v>199</v>
      </c>
      <c r="J59" s="29">
        <v>1.93</v>
      </c>
      <c r="K59" s="6">
        <v>1.9</v>
      </c>
      <c r="L59" s="6" t="s">
        <v>158</v>
      </c>
      <c r="M59" t="s">
        <v>198</v>
      </c>
    </row>
    <row r="60" spans="1:13" x14ac:dyDescent="0.25">
      <c r="A60" s="5">
        <v>44821</v>
      </c>
      <c r="B60" s="6" t="s">
        <v>200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6" t="s">
        <v>11</v>
      </c>
      <c r="J60" s="6">
        <v>1.79</v>
      </c>
      <c r="K60" s="29">
        <v>2.08</v>
      </c>
      <c r="L60" s="6" t="s">
        <v>143</v>
      </c>
      <c r="M60" t="s">
        <v>48</v>
      </c>
    </row>
    <row r="61" spans="1:13" x14ac:dyDescent="0.25">
      <c r="A61" s="5">
        <v>44822</v>
      </c>
      <c r="B61" s="6" t="s">
        <v>201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6" t="s">
        <v>11</v>
      </c>
      <c r="J61" s="6">
        <v>1.77</v>
      </c>
      <c r="K61" s="32">
        <v>2.13</v>
      </c>
      <c r="L61" s="6" t="s">
        <v>158</v>
      </c>
      <c r="M61" t="s">
        <v>82</v>
      </c>
    </row>
    <row r="62" spans="1:13" x14ac:dyDescent="0.25">
      <c r="A62" s="5">
        <v>44822</v>
      </c>
      <c r="B62" s="6" t="s">
        <v>202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6" t="s">
        <v>11</v>
      </c>
      <c r="J62" s="6">
        <v>404</v>
      </c>
      <c r="K62" s="6">
        <v>404</v>
      </c>
      <c r="L62" s="6" t="s">
        <v>151</v>
      </c>
      <c r="M62" s="30" t="s">
        <v>23</v>
      </c>
    </row>
    <row r="63" spans="1:13" x14ac:dyDescent="0.25">
      <c r="A63" s="5">
        <v>44822</v>
      </c>
      <c r="B63" s="6" t="s">
        <v>203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6" t="s">
        <v>11</v>
      </c>
      <c r="J63" s="6">
        <v>404</v>
      </c>
      <c r="K63" s="6">
        <v>404</v>
      </c>
      <c r="L63" s="6" t="s">
        <v>151</v>
      </c>
      <c r="M63" t="s">
        <v>182</v>
      </c>
    </row>
    <row r="64" spans="1:13" x14ac:dyDescent="0.25">
      <c r="A64" s="5">
        <v>44822</v>
      </c>
      <c r="B64" s="6" t="s">
        <v>204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6" t="s">
        <v>11</v>
      </c>
      <c r="J64" s="6">
        <v>404</v>
      </c>
      <c r="K64" s="6">
        <v>404</v>
      </c>
      <c r="L64" s="6" t="s">
        <v>158</v>
      </c>
      <c r="M64" s="30" t="s">
        <v>23</v>
      </c>
    </row>
    <row r="65" spans="1:13" x14ac:dyDescent="0.25">
      <c r="A65" s="5">
        <v>44822</v>
      </c>
      <c r="B65" s="6" t="s">
        <v>205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6" t="s">
        <v>11</v>
      </c>
      <c r="J65" s="6">
        <v>1.76</v>
      </c>
      <c r="K65" s="29">
        <v>2.13</v>
      </c>
      <c r="L65" s="6" t="s">
        <v>151</v>
      </c>
      <c r="M65" t="s">
        <v>15</v>
      </c>
    </row>
    <row r="66" spans="1:13" x14ac:dyDescent="0.25">
      <c r="A66" s="5">
        <v>44822</v>
      </c>
      <c r="B66" s="6" t="s">
        <v>206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6" t="s">
        <v>11</v>
      </c>
      <c r="J66" s="6">
        <v>404</v>
      </c>
      <c r="K66" s="6">
        <v>404</v>
      </c>
      <c r="L66" s="6" t="s">
        <v>158</v>
      </c>
      <c r="M66" s="31" t="s">
        <v>182</v>
      </c>
    </row>
    <row r="67" spans="1:13" x14ac:dyDescent="0.25">
      <c r="A67" s="5">
        <v>44822</v>
      </c>
      <c r="B67" t="s">
        <v>207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6" t="s">
        <v>11</v>
      </c>
      <c r="J67" s="6">
        <v>2.2000000000000002</v>
      </c>
      <c r="K67" s="29">
        <v>1.7</v>
      </c>
      <c r="L67" s="6" t="s">
        <v>154</v>
      </c>
      <c r="M67" t="s">
        <v>14</v>
      </c>
    </row>
    <row r="68" spans="1:13" x14ac:dyDescent="0.25">
      <c r="A68" s="5">
        <v>44822</v>
      </c>
      <c r="B68" s="6" t="s">
        <v>208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6" t="s">
        <v>11</v>
      </c>
      <c r="J68" s="6">
        <v>404</v>
      </c>
      <c r="K68" s="6">
        <v>404</v>
      </c>
      <c r="L68" s="6" t="s">
        <v>145</v>
      </c>
      <c r="M68" s="30" t="s">
        <v>43</v>
      </c>
    </row>
    <row r="69" spans="1:13" x14ac:dyDescent="0.25">
      <c r="A69" s="5">
        <v>44822</v>
      </c>
      <c r="B69" s="6" t="s">
        <v>209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6" t="s">
        <v>11</v>
      </c>
      <c r="J69" s="6">
        <v>404</v>
      </c>
      <c r="K69" s="6">
        <v>404</v>
      </c>
      <c r="L69" s="6" t="s">
        <v>143</v>
      </c>
      <c r="M69" s="30" t="s">
        <v>210</v>
      </c>
    </row>
    <row r="70" spans="1:13" x14ac:dyDescent="0.25">
      <c r="A70" s="5">
        <v>44822</v>
      </c>
      <c r="B70" s="6" t="s">
        <v>211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6" t="s">
        <v>11</v>
      </c>
      <c r="J70" s="6">
        <v>1.81</v>
      </c>
      <c r="K70" s="32">
        <v>2.04</v>
      </c>
      <c r="L70" s="6" t="s">
        <v>159</v>
      </c>
      <c r="M70" t="s">
        <v>14</v>
      </c>
    </row>
    <row r="71" spans="1:13" x14ac:dyDescent="0.25">
      <c r="A71" s="5">
        <v>44823</v>
      </c>
      <c r="B71" s="6" t="s">
        <v>212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6" t="s">
        <v>11</v>
      </c>
      <c r="J71" s="6">
        <v>404</v>
      </c>
      <c r="K71" s="6">
        <v>404</v>
      </c>
      <c r="L71" s="6" t="s">
        <v>145</v>
      </c>
      <c r="M71" t="s">
        <v>18</v>
      </c>
    </row>
    <row r="72" spans="1:13" x14ac:dyDescent="0.25">
      <c r="A72" s="5">
        <v>44825</v>
      </c>
      <c r="B72" s="6" t="s">
        <v>105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6" t="s">
        <v>11</v>
      </c>
      <c r="J72" s="8">
        <v>1.58</v>
      </c>
      <c r="K72" s="6">
        <v>2.39</v>
      </c>
      <c r="L72" s="6" t="s">
        <v>145</v>
      </c>
      <c r="M72" t="s">
        <v>58</v>
      </c>
    </row>
    <row r="73" spans="1:13" x14ac:dyDescent="0.25">
      <c r="A73" s="5">
        <v>44827</v>
      </c>
      <c r="B73" s="6" t="s">
        <v>213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6" t="s">
        <v>11</v>
      </c>
      <c r="J73" s="6">
        <v>0</v>
      </c>
      <c r="K73" s="6">
        <v>0</v>
      </c>
      <c r="L73" s="6">
        <v>0</v>
      </c>
      <c r="M73" s="30" t="s">
        <v>23</v>
      </c>
    </row>
    <row r="74" spans="1:13" x14ac:dyDescent="0.25">
      <c r="A74" s="5">
        <v>44828</v>
      </c>
      <c r="B74" s="6" t="s">
        <v>214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6" t="s">
        <v>11</v>
      </c>
      <c r="J74" s="6">
        <v>2.0299999999999998</v>
      </c>
      <c r="K74" s="29">
        <v>1.79</v>
      </c>
      <c r="L74" s="6" t="s">
        <v>151</v>
      </c>
      <c r="M74" t="s">
        <v>37</v>
      </c>
    </row>
    <row r="75" spans="1:13" x14ac:dyDescent="0.25">
      <c r="A75" s="5">
        <v>44828</v>
      </c>
      <c r="B75" s="6" t="s">
        <v>215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6" t="s">
        <v>11</v>
      </c>
      <c r="J75" s="8">
        <v>1.54</v>
      </c>
      <c r="K75" s="6">
        <v>2.4900000000000002</v>
      </c>
      <c r="L75" s="6" t="s">
        <v>486</v>
      </c>
      <c r="M75" t="s">
        <v>51</v>
      </c>
    </row>
    <row r="76" spans="1:13" x14ac:dyDescent="0.25">
      <c r="A76" s="5">
        <v>44828</v>
      </c>
      <c r="B76" s="6" t="s">
        <v>216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6" t="s">
        <v>11</v>
      </c>
      <c r="J76" s="6">
        <v>1.98</v>
      </c>
      <c r="K76" s="32">
        <v>1.86</v>
      </c>
      <c r="L76" s="6" t="s">
        <v>148</v>
      </c>
      <c r="M76" t="s">
        <v>98</v>
      </c>
    </row>
    <row r="77" spans="1:13" x14ac:dyDescent="0.25">
      <c r="A77" s="5">
        <v>44828</v>
      </c>
      <c r="B77" s="6" t="s">
        <v>217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6" t="s">
        <v>46</v>
      </c>
      <c r="J77" s="6">
        <v>0</v>
      </c>
      <c r="K77" s="6">
        <v>0</v>
      </c>
      <c r="L77" s="6">
        <v>0</v>
      </c>
      <c r="M77" t="s">
        <v>218</v>
      </c>
    </row>
    <row r="78" spans="1:13" x14ac:dyDescent="0.25">
      <c r="A78" s="5">
        <v>44828</v>
      </c>
      <c r="B78" s="6" t="s">
        <v>219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6" t="s">
        <v>11</v>
      </c>
      <c r="J78" s="6">
        <v>1.75</v>
      </c>
      <c r="K78" s="32">
        <v>2.12</v>
      </c>
      <c r="L78" s="6" t="s">
        <v>153</v>
      </c>
      <c r="M78" t="s">
        <v>35</v>
      </c>
    </row>
    <row r="79" spans="1:13" x14ac:dyDescent="0.25">
      <c r="A79" s="5">
        <v>44828</v>
      </c>
      <c r="B79" s="6" t="s">
        <v>220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6" t="s">
        <v>11</v>
      </c>
      <c r="J79" s="6">
        <v>1.94</v>
      </c>
      <c r="K79" s="29">
        <v>1.88</v>
      </c>
      <c r="L79" s="6" t="s">
        <v>142</v>
      </c>
      <c r="M79" t="s">
        <v>14</v>
      </c>
    </row>
    <row r="80" spans="1:13" x14ac:dyDescent="0.25">
      <c r="A80" s="5">
        <v>44832</v>
      </c>
      <c r="B80" s="6" t="s">
        <v>221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6" t="s">
        <v>46</v>
      </c>
      <c r="J80" s="6">
        <v>0</v>
      </c>
      <c r="K80" s="6">
        <v>0</v>
      </c>
      <c r="L80" s="6">
        <v>0</v>
      </c>
      <c r="M80" t="s">
        <v>222</v>
      </c>
    </row>
    <row r="81" spans="1:13" x14ac:dyDescent="0.25">
      <c r="A81" s="5">
        <v>44832</v>
      </c>
      <c r="B81" s="6" t="s">
        <v>223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6" t="s">
        <v>11</v>
      </c>
      <c r="J81" s="6">
        <v>0</v>
      </c>
      <c r="K81" s="6">
        <v>0</v>
      </c>
      <c r="L81" s="6">
        <v>0</v>
      </c>
      <c r="M81" t="s">
        <v>182</v>
      </c>
    </row>
    <row r="82" spans="1:13" x14ac:dyDescent="0.25">
      <c r="A82" s="5">
        <v>44832</v>
      </c>
      <c r="B82" s="6" t="s">
        <v>224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6" t="s">
        <v>46</v>
      </c>
      <c r="J82" s="6">
        <v>0</v>
      </c>
      <c r="K82" s="6">
        <v>0</v>
      </c>
      <c r="L82" s="6">
        <v>0</v>
      </c>
      <c r="M82" t="s">
        <v>225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49" zoomScale="80" zoomScaleNormal="80" workbookViewId="0">
      <selection activeCell="A81" sqref="A81"/>
    </sheetView>
  </sheetViews>
  <sheetFormatPr defaultRowHeight="15" x14ac:dyDescent="0.25"/>
  <cols>
    <col min="1" max="1" width="11.5703125" bestFit="1" customWidth="1"/>
    <col min="2" max="2" width="37.28515625" bestFit="1" customWidth="1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44835</v>
      </c>
      <c r="B2" t="s">
        <v>620</v>
      </c>
      <c r="I2" t="s">
        <v>11</v>
      </c>
      <c r="M2" t="s">
        <v>98</v>
      </c>
    </row>
    <row r="3" spans="1:13" x14ac:dyDescent="0.25">
      <c r="A3" s="5">
        <v>44835</v>
      </c>
      <c r="B3" t="s">
        <v>621</v>
      </c>
      <c r="I3" t="s">
        <v>11</v>
      </c>
      <c r="M3" t="s">
        <v>14</v>
      </c>
    </row>
    <row r="4" spans="1:13" x14ac:dyDescent="0.25">
      <c r="A4" s="5">
        <v>44835</v>
      </c>
      <c r="B4" t="s">
        <v>622</v>
      </c>
      <c r="I4" t="s">
        <v>11</v>
      </c>
      <c r="M4" t="s">
        <v>14</v>
      </c>
    </row>
    <row r="5" spans="1:13" x14ac:dyDescent="0.25">
      <c r="A5" s="5">
        <v>44836</v>
      </c>
      <c r="B5" t="s">
        <v>623</v>
      </c>
      <c r="I5" t="s">
        <v>11</v>
      </c>
      <c r="M5" t="s">
        <v>82</v>
      </c>
    </row>
    <row r="6" spans="1:13" x14ac:dyDescent="0.25">
      <c r="A6" s="5">
        <v>44836</v>
      </c>
      <c r="B6" t="s">
        <v>624</v>
      </c>
      <c r="I6" t="s">
        <v>11</v>
      </c>
      <c r="M6" t="s">
        <v>14</v>
      </c>
    </row>
    <row r="7" spans="1:13" x14ac:dyDescent="0.25">
      <c r="A7" s="5">
        <v>44836</v>
      </c>
      <c r="B7" t="s">
        <v>625</v>
      </c>
      <c r="I7" t="s">
        <v>11</v>
      </c>
      <c r="M7" t="s">
        <v>85</v>
      </c>
    </row>
    <row r="8" spans="1:13" x14ac:dyDescent="0.25">
      <c r="A8" s="5">
        <v>44836</v>
      </c>
      <c r="B8" t="s">
        <v>626</v>
      </c>
      <c r="I8" t="s">
        <v>11</v>
      </c>
      <c r="M8" t="s">
        <v>14</v>
      </c>
    </row>
    <row r="9" spans="1:13" x14ac:dyDescent="0.25">
      <c r="A9" s="5">
        <v>44837</v>
      </c>
      <c r="B9" t="s">
        <v>627</v>
      </c>
      <c r="I9" t="s">
        <v>11</v>
      </c>
      <c r="M9" t="s">
        <v>82</v>
      </c>
    </row>
    <row r="10" spans="1:13" x14ac:dyDescent="0.25">
      <c r="A10" s="5">
        <v>44838</v>
      </c>
      <c r="B10" t="s">
        <v>628</v>
      </c>
      <c r="I10" t="s">
        <v>11</v>
      </c>
      <c r="M10" t="s">
        <v>51</v>
      </c>
    </row>
    <row r="11" spans="1:13" x14ac:dyDescent="0.25">
      <c r="A11" s="5">
        <v>44838</v>
      </c>
      <c r="B11" t="s">
        <v>125</v>
      </c>
      <c r="I11" t="s">
        <v>11</v>
      </c>
      <c r="M11" t="s">
        <v>126</v>
      </c>
    </row>
    <row r="12" spans="1:13" x14ac:dyDescent="0.25">
      <c r="A12" s="5">
        <v>44838</v>
      </c>
      <c r="B12" t="s">
        <v>629</v>
      </c>
      <c r="I12" t="s">
        <v>11</v>
      </c>
      <c r="M12" t="s">
        <v>98</v>
      </c>
    </row>
    <row r="13" spans="1:13" x14ac:dyDescent="0.25">
      <c r="A13" s="5">
        <v>44839</v>
      </c>
      <c r="B13" t="s">
        <v>630</v>
      </c>
      <c r="I13" t="s">
        <v>11</v>
      </c>
      <c r="M13" t="s">
        <v>48</v>
      </c>
    </row>
    <row r="14" spans="1:13" x14ac:dyDescent="0.25">
      <c r="A14" s="5">
        <v>44842</v>
      </c>
      <c r="B14" t="s">
        <v>631</v>
      </c>
      <c r="I14" t="s">
        <v>11</v>
      </c>
      <c r="M14" t="s">
        <v>35</v>
      </c>
    </row>
    <row r="15" spans="1:13" x14ac:dyDescent="0.25">
      <c r="A15" s="5">
        <v>44842</v>
      </c>
      <c r="B15" t="s">
        <v>632</v>
      </c>
      <c r="I15" t="s">
        <v>11</v>
      </c>
      <c r="M15" t="s">
        <v>51</v>
      </c>
    </row>
    <row r="16" spans="1:13" x14ac:dyDescent="0.25">
      <c r="A16" s="5">
        <v>44842</v>
      </c>
      <c r="B16" t="s">
        <v>633</v>
      </c>
      <c r="I16" s="76" t="s">
        <v>199</v>
      </c>
      <c r="M16" t="s">
        <v>74</v>
      </c>
    </row>
    <row r="17" spans="1:13" x14ac:dyDescent="0.25">
      <c r="A17" s="5">
        <v>44842</v>
      </c>
      <c r="B17" t="s">
        <v>634</v>
      </c>
      <c r="I17" t="s">
        <v>11</v>
      </c>
      <c r="M17" t="s">
        <v>98</v>
      </c>
    </row>
    <row r="18" spans="1:13" x14ac:dyDescent="0.25">
      <c r="A18" s="5">
        <v>44842</v>
      </c>
      <c r="B18" t="s">
        <v>635</v>
      </c>
      <c r="I18" t="s">
        <v>11</v>
      </c>
      <c r="M18" t="s">
        <v>35</v>
      </c>
    </row>
    <row r="19" spans="1:13" x14ac:dyDescent="0.25">
      <c r="A19" s="5">
        <v>44842</v>
      </c>
      <c r="B19" t="s">
        <v>288</v>
      </c>
      <c r="I19" t="s">
        <v>11</v>
      </c>
      <c r="M19" t="s">
        <v>35</v>
      </c>
    </row>
    <row r="20" spans="1:13" x14ac:dyDescent="0.25">
      <c r="A20" s="5">
        <v>44842</v>
      </c>
      <c r="B20" t="s">
        <v>636</v>
      </c>
      <c r="I20" t="s">
        <v>11</v>
      </c>
      <c r="M20" t="s">
        <v>32</v>
      </c>
    </row>
    <row r="21" spans="1:13" x14ac:dyDescent="0.25">
      <c r="A21" s="5">
        <v>44842</v>
      </c>
      <c r="B21" t="s">
        <v>637</v>
      </c>
      <c r="I21" t="s">
        <v>11</v>
      </c>
      <c r="M21" t="s">
        <v>18</v>
      </c>
    </row>
    <row r="22" spans="1:13" x14ac:dyDescent="0.25">
      <c r="A22" s="5">
        <v>44842</v>
      </c>
      <c r="B22" t="s">
        <v>638</v>
      </c>
      <c r="I22" t="s">
        <v>11</v>
      </c>
      <c r="M22" t="s">
        <v>51</v>
      </c>
    </row>
    <row r="23" spans="1:13" x14ac:dyDescent="0.25">
      <c r="A23" s="5">
        <v>44843</v>
      </c>
      <c r="B23" t="s">
        <v>639</v>
      </c>
      <c r="I23" t="s">
        <v>11</v>
      </c>
      <c r="M23" t="s">
        <v>39</v>
      </c>
    </row>
    <row r="24" spans="1:13" x14ac:dyDescent="0.25">
      <c r="A24" s="5">
        <v>44849</v>
      </c>
      <c r="B24" t="s">
        <v>640</v>
      </c>
      <c r="I24" t="s">
        <v>11</v>
      </c>
      <c r="M24" t="s">
        <v>168</v>
      </c>
    </row>
    <row r="25" spans="1:13" x14ac:dyDescent="0.25">
      <c r="A25" s="5">
        <v>44849</v>
      </c>
      <c r="B25" t="s">
        <v>641</v>
      </c>
      <c r="I25" t="s">
        <v>11</v>
      </c>
      <c r="M25" t="s">
        <v>168</v>
      </c>
    </row>
    <row r="26" spans="1:13" x14ac:dyDescent="0.25">
      <c r="A26" s="5">
        <v>44849</v>
      </c>
      <c r="B26" t="s">
        <v>642</v>
      </c>
      <c r="I26" t="s">
        <v>11</v>
      </c>
      <c r="M26" t="s">
        <v>126</v>
      </c>
    </row>
    <row r="27" spans="1:13" x14ac:dyDescent="0.25">
      <c r="A27" s="5">
        <v>44849</v>
      </c>
      <c r="B27" t="s">
        <v>643</v>
      </c>
      <c r="I27" t="s">
        <v>11</v>
      </c>
      <c r="M27" t="s">
        <v>96</v>
      </c>
    </row>
    <row r="28" spans="1:13" x14ac:dyDescent="0.25">
      <c r="A28" s="5">
        <v>44849</v>
      </c>
      <c r="B28" t="s">
        <v>644</v>
      </c>
      <c r="I28" t="s">
        <v>11</v>
      </c>
      <c r="M28" t="s">
        <v>48</v>
      </c>
    </row>
    <row r="29" spans="1:13" x14ac:dyDescent="0.25">
      <c r="A29" s="5">
        <v>44849</v>
      </c>
      <c r="B29" t="s">
        <v>645</v>
      </c>
      <c r="I29" t="s">
        <v>11</v>
      </c>
      <c r="M29" t="s">
        <v>14</v>
      </c>
    </row>
    <row r="30" spans="1:13" x14ac:dyDescent="0.25">
      <c r="A30" s="5">
        <v>44849</v>
      </c>
      <c r="B30" t="s">
        <v>646</v>
      </c>
      <c r="I30" t="s">
        <v>11</v>
      </c>
      <c r="M30" t="s">
        <v>32</v>
      </c>
    </row>
    <row r="31" spans="1:13" x14ac:dyDescent="0.25">
      <c r="A31" s="5">
        <v>44849</v>
      </c>
      <c r="B31" t="s">
        <v>647</v>
      </c>
      <c r="I31" t="s">
        <v>11</v>
      </c>
      <c r="M31" t="s">
        <v>167</v>
      </c>
    </row>
    <row r="32" spans="1:13" x14ac:dyDescent="0.25">
      <c r="A32" s="5">
        <v>44850</v>
      </c>
      <c r="B32" t="s">
        <v>648</v>
      </c>
      <c r="I32" t="s">
        <v>11</v>
      </c>
      <c r="M32" t="s">
        <v>74</v>
      </c>
    </row>
    <row r="33" spans="1:13" x14ac:dyDescent="0.25">
      <c r="A33" s="5">
        <v>44850</v>
      </c>
      <c r="B33" t="s">
        <v>649</v>
      </c>
      <c r="I33" t="s">
        <v>11</v>
      </c>
      <c r="M33" t="s">
        <v>14</v>
      </c>
    </row>
    <row r="34" spans="1:13" x14ac:dyDescent="0.25">
      <c r="A34" s="5">
        <v>44852</v>
      </c>
      <c r="B34" t="s">
        <v>650</v>
      </c>
      <c r="I34" t="s">
        <v>11</v>
      </c>
      <c r="M34" t="s">
        <v>74</v>
      </c>
    </row>
    <row r="35" spans="1:13" x14ac:dyDescent="0.25">
      <c r="A35" s="5">
        <v>44852</v>
      </c>
      <c r="B35" t="s">
        <v>651</v>
      </c>
      <c r="I35" t="s">
        <v>11</v>
      </c>
      <c r="M35" t="s">
        <v>123</v>
      </c>
    </row>
    <row r="36" spans="1:13" x14ac:dyDescent="0.25">
      <c r="A36" s="5">
        <v>44852</v>
      </c>
      <c r="B36" t="s">
        <v>652</v>
      </c>
      <c r="I36" t="s">
        <v>11</v>
      </c>
      <c r="M36" t="s">
        <v>48</v>
      </c>
    </row>
    <row r="37" spans="1:13" x14ac:dyDescent="0.25">
      <c r="A37" s="5">
        <v>44853</v>
      </c>
      <c r="B37" t="s">
        <v>653</v>
      </c>
      <c r="I37" t="s">
        <v>11</v>
      </c>
      <c r="M37" t="s">
        <v>123</v>
      </c>
    </row>
    <row r="38" spans="1:13" x14ac:dyDescent="0.25">
      <c r="A38" s="5">
        <v>44853</v>
      </c>
      <c r="B38" t="s">
        <v>654</v>
      </c>
      <c r="I38" t="s">
        <v>11</v>
      </c>
      <c r="M38" t="s">
        <v>18</v>
      </c>
    </row>
    <row r="39" spans="1:13" x14ac:dyDescent="0.25">
      <c r="A39" s="5">
        <v>44853</v>
      </c>
      <c r="B39" t="s">
        <v>655</v>
      </c>
      <c r="I39" t="s">
        <v>11</v>
      </c>
      <c r="M39" t="s">
        <v>96</v>
      </c>
    </row>
    <row r="40" spans="1:13" x14ac:dyDescent="0.25">
      <c r="A40" s="5">
        <v>44855</v>
      </c>
      <c r="B40" t="s">
        <v>656</v>
      </c>
      <c r="I40" t="s">
        <v>11</v>
      </c>
      <c r="M40" t="s">
        <v>405</v>
      </c>
    </row>
    <row r="41" spans="1:13" x14ac:dyDescent="0.25">
      <c r="A41" s="5">
        <v>44855</v>
      </c>
      <c r="B41" t="s">
        <v>657</v>
      </c>
      <c r="I41" t="s">
        <v>11</v>
      </c>
      <c r="M41" t="s">
        <v>405</v>
      </c>
    </row>
    <row r="42" spans="1:13" x14ac:dyDescent="0.25">
      <c r="A42" s="5">
        <v>44856</v>
      </c>
      <c r="B42" t="s">
        <v>658</v>
      </c>
      <c r="I42" t="s">
        <v>11</v>
      </c>
      <c r="M42" t="s">
        <v>18</v>
      </c>
    </row>
    <row r="43" spans="1:13" x14ac:dyDescent="0.25">
      <c r="A43" s="5">
        <v>44856</v>
      </c>
      <c r="B43" t="s">
        <v>659</v>
      </c>
      <c r="I43" t="s">
        <v>11</v>
      </c>
      <c r="M43" t="s">
        <v>98</v>
      </c>
    </row>
    <row r="44" spans="1:13" x14ac:dyDescent="0.25">
      <c r="A44" s="5">
        <v>44856</v>
      </c>
      <c r="B44" t="s">
        <v>660</v>
      </c>
      <c r="I44" t="s">
        <v>11</v>
      </c>
      <c r="M44" t="s">
        <v>51</v>
      </c>
    </row>
    <row r="45" spans="1:13" x14ac:dyDescent="0.25">
      <c r="A45" s="5">
        <v>44856</v>
      </c>
      <c r="B45" t="s">
        <v>433</v>
      </c>
      <c r="I45" t="s">
        <v>11</v>
      </c>
      <c r="M45" t="s">
        <v>88</v>
      </c>
    </row>
    <row r="46" spans="1:13" x14ac:dyDescent="0.25">
      <c r="A46" s="5">
        <v>44856</v>
      </c>
      <c r="B46" t="s">
        <v>661</v>
      </c>
      <c r="I46" t="s">
        <v>11</v>
      </c>
      <c r="M46" t="s">
        <v>35</v>
      </c>
    </row>
    <row r="47" spans="1:13" x14ac:dyDescent="0.25">
      <c r="A47" s="5">
        <v>44856</v>
      </c>
      <c r="B47" t="s">
        <v>662</v>
      </c>
      <c r="I47" t="s">
        <v>11</v>
      </c>
      <c r="M47" t="s">
        <v>51</v>
      </c>
    </row>
    <row r="48" spans="1:13" x14ac:dyDescent="0.25">
      <c r="A48" s="5">
        <v>44856</v>
      </c>
      <c r="B48" t="s">
        <v>663</v>
      </c>
      <c r="I48" t="s">
        <v>11</v>
      </c>
      <c r="M48" t="s">
        <v>98</v>
      </c>
    </row>
    <row r="49" spans="1:13" x14ac:dyDescent="0.25">
      <c r="A49" s="5">
        <v>44856</v>
      </c>
      <c r="B49" t="s">
        <v>664</v>
      </c>
      <c r="I49" t="s">
        <v>11</v>
      </c>
      <c r="M49" t="s">
        <v>167</v>
      </c>
    </row>
    <row r="50" spans="1:13" x14ac:dyDescent="0.25">
      <c r="A50" s="5">
        <v>44856</v>
      </c>
      <c r="B50" t="s">
        <v>665</v>
      </c>
      <c r="I50" t="s">
        <v>11</v>
      </c>
      <c r="M50" t="s">
        <v>96</v>
      </c>
    </row>
    <row r="51" spans="1:13" x14ac:dyDescent="0.25">
      <c r="A51" s="5">
        <v>44856</v>
      </c>
      <c r="B51" t="s">
        <v>666</v>
      </c>
      <c r="I51" t="s">
        <v>11</v>
      </c>
      <c r="M51" t="s">
        <v>48</v>
      </c>
    </row>
    <row r="52" spans="1:13" x14ac:dyDescent="0.25">
      <c r="A52" s="5">
        <v>44857</v>
      </c>
      <c r="B52" t="s">
        <v>667</v>
      </c>
      <c r="I52" t="s">
        <v>11</v>
      </c>
      <c r="M52" t="s">
        <v>14</v>
      </c>
    </row>
    <row r="53" spans="1:13" x14ac:dyDescent="0.25">
      <c r="A53" s="5">
        <v>44857</v>
      </c>
      <c r="B53" t="s">
        <v>658</v>
      </c>
      <c r="I53" t="s">
        <v>11</v>
      </c>
      <c r="M53" t="s">
        <v>18</v>
      </c>
    </row>
    <row r="54" spans="1:13" x14ac:dyDescent="0.25">
      <c r="A54" s="5">
        <v>44857</v>
      </c>
      <c r="B54" t="s">
        <v>668</v>
      </c>
      <c r="I54" t="s">
        <v>11</v>
      </c>
      <c r="M54" t="s">
        <v>14</v>
      </c>
    </row>
    <row r="55" spans="1:13" x14ac:dyDescent="0.25">
      <c r="A55" s="5">
        <v>44857</v>
      </c>
      <c r="B55" t="s">
        <v>669</v>
      </c>
      <c r="I55" t="s">
        <v>11</v>
      </c>
      <c r="M55" t="s">
        <v>39</v>
      </c>
    </row>
    <row r="56" spans="1:13" x14ac:dyDescent="0.25">
      <c r="A56" s="5">
        <v>44857</v>
      </c>
      <c r="B56" t="s">
        <v>670</v>
      </c>
      <c r="I56" t="s">
        <v>11</v>
      </c>
      <c r="M56" t="s">
        <v>14</v>
      </c>
    </row>
    <row r="57" spans="1:13" x14ac:dyDescent="0.25">
      <c r="A57" s="5">
        <v>44857</v>
      </c>
      <c r="B57" t="s">
        <v>671</v>
      </c>
      <c r="I57" t="s">
        <v>11</v>
      </c>
      <c r="M57" t="s">
        <v>14</v>
      </c>
    </row>
    <row r="58" spans="1:13" x14ac:dyDescent="0.25">
      <c r="A58" s="5">
        <v>44858</v>
      </c>
      <c r="B58" t="s">
        <v>672</v>
      </c>
      <c r="I58" t="s">
        <v>11</v>
      </c>
      <c r="M58" t="s">
        <v>96</v>
      </c>
    </row>
    <row r="59" spans="1:13" x14ac:dyDescent="0.25">
      <c r="A59" s="5">
        <v>44859</v>
      </c>
      <c r="B59" t="s">
        <v>673</v>
      </c>
      <c r="I59" t="s">
        <v>11</v>
      </c>
      <c r="M59" t="s">
        <v>35</v>
      </c>
    </row>
    <row r="60" spans="1:13" x14ac:dyDescent="0.25">
      <c r="A60" s="5">
        <v>44859</v>
      </c>
      <c r="B60" t="s">
        <v>674</v>
      </c>
      <c r="I60" t="s">
        <v>11</v>
      </c>
      <c r="M60" t="s">
        <v>35</v>
      </c>
    </row>
    <row r="61" spans="1:13" x14ac:dyDescent="0.25">
      <c r="A61" s="5">
        <v>44859</v>
      </c>
      <c r="B61" t="s">
        <v>675</v>
      </c>
      <c r="I61" t="s">
        <v>11</v>
      </c>
      <c r="M61" t="s">
        <v>35</v>
      </c>
    </row>
    <row r="62" spans="1:13" x14ac:dyDescent="0.25">
      <c r="A62" s="5">
        <v>44859</v>
      </c>
      <c r="B62" t="s">
        <v>676</v>
      </c>
      <c r="I62" t="s">
        <v>11</v>
      </c>
      <c r="M62" t="s">
        <v>51</v>
      </c>
    </row>
    <row r="63" spans="1:13" x14ac:dyDescent="0.25">
      <c r="A63" s="5">
        <v>44862</v>
      </c>
      <c r="B63" t="s">
        <v>677</v>
      </c>
      <c r="I63" t="s">
        <v>11</v>
      </c>
      <c r="M63" t="s">
        <v>168</v>
      </c>
    </row>
    <row r="64" spans="1:13" x14ac:dyDescent="0.25">
      <c r="A64" s="5">
        <v>44862</v>
      </c>
      <c r="B64" t="s">
        <v>678</v>
      </c>
      <c r="I64" t="s">
        <v>11</v>
      </c>
      <c r="M64" t="s">
        <v>167</v>
      </c>
    </row>
    <row r="65" spans="1:13" x14ac:dyDescent="0.25">
      <c r="A65" s="5">
        <v>44863</v>
      </c>
      <c r="B65" t="s">
        <v>679</v>
      </c>
      <c r="I65" t="s">
        <v>11</v>
      </c>
      <c r="M65" t="s">
        <v>35</v>
      </c>
    </row>
    <row r="66" spans="1:13" x14ac:dyDescent="0.25">
      <c r="A66" s="5">
        <v>44863</v>
      </c>
      <c r="B66" t="s">
        <v>680</v>
      </c>
      <c r="I66" t="s">
        <v>11</v>
      </c>
      <c r="M66" t="s">
        <v>168</v>
      </c>
    </row>
    <row r="67" spans="1:13" x14ac:dyDescent="0.25">
      <c r="A67" s="5">
        <v>44863</v>
      </c>
      <c r="B67" t="s">
        <v>681</v>
      </c>
      <c r="I67" t="s">
        <v>11</v>
      </c>
      <c r="M67" t="s">
        <v>123</v>
      </c>
    </row>
    <row r="68" spans="1:13" x14ac:dyDescent="0.25">
      <c r="A68" s="5">
        <v>44863</v>
      </c>
      <c r="B68" t="s">
        <v>682</v>
      </c>
      <c r="I68" t="s">
        <v>11</v>
      </c>
      <c r="M68" t="s">
        <v>88</v>
      </c>
    </row>
    <row r="69" spans="1:13" x14ac:dyDescent="0.25">
      <c r="A69" s="5">
        <v>44863</v>
      </c>
      <c r="B69" t="s">
        <v>683</v>
      </c>
      <c r="I69" t="s">
        <v>11</v>
      </c>
      <c r="M69" t="s">
        <v>51</v>
      </c>
    </row>
    <row r="70" spans="1:13" x14ac:dyDescent="0.25">
      <c r="A70" s="5">
        <v>44863</v>
      </c>
      <c r="B70" t="s">
        <v>684</v>
      </c>
      <c r="I70" t="s">
        <v>11</v>
      </c>
      <c r="M70" t="s">
        <v>48</v>
      </c>
    </row>
    <row r="71" spans="1:13" x14ac:dyDescent="0.25">
      <c r="A71" s="5">
        <v>44863</v>
      </c>
      <c r="B71" t="s">
        <v>685</v>
      </c>
      <c r="I71" t="s">
        <v>11</v>
      </c>
      <c r="M71" t="s">
        <v>35</v>
      </c>
    </row>
    <row r="72" spans="1:13" x14ac:dyDescent="0.25">
      <c r="A72" s="5">
        <v>44863</v>
      </c>
      <c r="B72" t="s">
        <v>686</v>
      </c>
      <c r="I72" t="s">
        <v>11</v>
      </c>
      <c r="M72" t="s">
        <v>35</v>
      </c>
    </row>
    <row r="73" spans="1:13" x14ac:dyDescent="0.25">
      <c r="A73" s="5">
        <v>44863</v>
      </c>
      <c r="B73" t="s">
        <v>687</v>
      </c>
      <c r="I73" t="s">
        <v>11</v>
      </c>
      <c r="M73" t="s">
        <v>51</v>
      </c>
    </row>
    <row r="74" spans="1:13" x14ac:dyDescent="0.25">
      <c r="A74" s="5">
        <v>44863</v>
      </c>
      <c r="B74" t="s">
        <v>688</v>
      </c>
      <c r="I74" t="s">
        <v>11</v>
      </c>
      <c r="M74" t="s">
        <v>51</v>
      </c>
    </row>
    <row r="75" spans="1:13" x14ac:dyDescent="0.25">
      <c r="A75" s="5">
        <v>44864</v>
      </c>
      <c r="B75" t="s">
        <v>689</v>
      </c>
      <c r="I75" t="s">
        <v>11</v>
      </c>
      <c r="M75" t="s">
        <v>123</v>
      </c>
    </row>
    <row r="76" spans="1:13" x14ac:dyDescent="0.25">
      <c r="A76" s="5">
        <v>44864</v>
      </c>
      <c r="B76" t="s">
        <v>690</v>
      </c>
      <c r="I76" t="s">
        <v>11</v>
      </c>
      <c r="M76" t="s">
        <v>123</v>
      </c>
    </row>
    <row r="77" spans="1:13" x14ac:dyDescent="0.25">
      <c r="A77" s="5">
        <v>44864</v>
      </c>
      <c r="B77" t="s">
        <v>691</v>
      </c>
      <c r="I77" t="s">
        <v>11</v>
      </c>
      <c r="M77" t="s">
        <v>85</v>
      </c>
    </row>
    <row r="78" spans="1:13" x14ac:dyDescent="0.25">
      <c r="A78" s="5">
        <v>44864</v>
      </c>
      <c r="B78" t="s">
        <v>692</v>
      </c>
      <c r="I78" t="s">
        <v>11</v>
      </c>
      <c r="M78" t="s">
        <v>74</v>
      </c>
    </row>
    <row r="79" spans="1:13" x14ac:dyDescent="0.25">
      <c r="A79" s="5">
        <v>44864</v>
      </c>
      <c r="B79" t="s">
        <v>693</v>
      </c>
      <c r="I79" t="s">
        <v>11</v>
      </c>
      <c r="M79" t="s">
        <v>167</v>
      </c>
    </row>
    <row r="80" spans="1:13" x14ac:dyDescent="0.25">
      <c r="A80" s="5">
        <v>44865</v>
      </c>
      <c r="B80" t="s">
        <v>694</v>
      </c>
      <c r="I80" t="s">
        <v>11</v>
      </c>
      <c r="M8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1" zoomScale="80" zoomScaleNormal="80" workbookViewId="0">
      <selection activeCell="J75" sqref="J75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0" max="12" width="9.140625" style="6"/>
    <col min="13" max="13" width="31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44598</v>
      </c>
      <c r="B2" s="6" t="s">
        <v>226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227</v>
      </c>
    </row>
    <row r="3" spans="1:13" x14ac:dyDescent="0.25">
      <c r="A3" s="5">
        <v>44598</v>
      </c>
      <c r="B3" s="6" t="s">
        <v>228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229</v>
      </c>
    </row>
    <row r="4" spans="1:13" x14ac:dyDescent="0.25">
      <c r="A4" s="5">
        <v>44600</v>
      </c>
      <c r="B4" s="6" t="s">
        <v>230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 t="s">
        <v>11</v>
      </c>
      <c r="J4" s="8">
        <v>1.74</v>
      </c>
      <c r="K4" s="6">
        <v>2.12</v>
      </c>
      <c r="L4" s="6" t="s">
        <v>148</v>
      </c>
      <c r="M4" s="6" t="s">
        <v>35</v>
      </c>
    </row>
    <row r="5" spans="1:13" x14ac:dyDescent="0.25">
      <c r="A5" s="5">
        <v>44600</v>
      </c>
      <c r="B5" s="6" t="s">
        <v>231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 t="s">
        <v>11</v>
      </c>
      <c r="J5" s="6">
        <v>1.75</v>
      </c>
      <c r="K5" s="6">
        <v>2.1</v>
      </c>
      <c r="L5" s="6" t="s">
        <v>149</v>
      </c>
      <c r="M5" s="6" t="s">
        <v>35</v>
      </c>
    </row>
    <row r="6" spans="1:13" x14ac:dyDescent="0.25">
      <c r="A6" s="5">
        <v>44600</v>
      </c>
      <c r="B6" s="6" t="s">
        <v>232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 t="s">
        <v>11</v>
      </c>
      <c r="J6" s="6">
        <v>1.78</v>
      </c>
      <c r="K6" s="6">
        <v>2.06</v>
      </c>
      <c r="L6" s="6" t="s">
        <v>487</v>
      </c>
      <c r="M6" s="6" t="s">
        <v>98</v>
      </c>
    </row>
    <row r="7" spans="1:13" x14ac:dyDescent="0.25">
      <c r="A7" s="5">
        <v>44600</v>
      </c>
      <c r="B7" s="6" t="s">
        <v>233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 t="s">
        <v>11</v>
      </c>
      <c r="J7" s="6">
        <v>1.79</v>
      </c>
      <c r="K7" s="6">
        <v>2.04</v>
      </c>
      <c r="L7" s="6" t="s">
        <v>148</v>
      </c>
      <c r="M7" s="6" t="s">
        <v>98</v>
      </c>
    </row>
    <row r="8" spans="1:13" x14ac:dyDescent="0.25">
      <c r="A8" s="5">
        <v>44601</v>
      </c>
      <c r="B8" s="6" t="s">
        <v>234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 t="s">
        <v>11</v>
      </c>
      <c r="J8" s="8">
        <v>1.61</v>
      </c>
      <c r="K8" s="6">
        <v>2.38</v>
      </c>
      <c r="L8" s="6" t="s">
        <v>159</v>
      </c>
      <c r="M8" s="6" t="s">
        <v>96</v>
      </c>
    </row>
    <row r="9" spans="1:13" x14ac:dyDescent="0.25">
      <c r="A9" s="5">
        <v>44601</v>
      </c>
      <c r="B9" s="6" t="s">
        <v>235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 t="s">
        <v>11</v>
      </c>
      <c r="J9" s="6">
        <v>1.94</v>
      </c>
      <c r="K9" s="32">
        <v>1.89</v>
      </c>
      <c r="L9" s="6" t="s">
        <v>153</v>
      </c>
      <c r="M9" s="6" t="s">
        <v>48</v>
      </c>
    </row>
    <row r="10" spans="1:13" x14ac:dyDescent="0.25">
      <c r="A10" s="5">
        <v>44601</v>
      </c>
      <c r="B10" s="6" t="s">
        <v>236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 t="s">
        <v>11</v>
      </c>
      <c r="J10" s="6">
        <v>1.98</v>
      </c>
      <c r="K10" s="29">
        <v>1.86</v>
      </c>
      <c r="L10" s="6" t="s">
        <v>143</v>
      </c>
      <c r="M10" s="6" t="s">
        <v>48</v>
      </c>
    </row>
    <row r="11" spans="1:13" x14ac:dyDescent="0.25">
      <c r="A11" s="5">
        <v>44602</v>
      </c>
      <c r="B11" s="6" t="s">
        <v>237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238</v>
      </c>
    </row>
    <row r="12" spans="1:13" x14ac:dyDescent="0.25">
      <c r="A12" s="5">
        <v>44602</v>
      </c>
      <c r="B12" s="6" t="s">
        <v>239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I12" t="s">
        <v>11</v>
      </c>
      <c r="J12" s="8">
        <v>1.65</v>
      </c>
      <c r="K12" s="6">
        <v>2.2999999999999998</v>
      </c>
      <c r="L12" s="6" t="s">
        <v>153</v>
      </c>
      <c r="M12" s="6" t="s">
        <v>167</v>
      </c>
    </row>
    <row r="13" spans="1:13" x14ac:dyDescent="0.25">
      <c r="A13" s="5">
        <v>44604</v>
      </c>
      <c r="B13" s="6" t="s">
        <v>240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I13" t="s">
        <v>11</v>
      </c>
      <c r="J13" s="6">
        <v>1.82</v>
      </c>
      <c r="K13" s="32">
        <v>2</v>
      </c>
      <c r="L13" s="6" t="s">
        <v>149</v>
      </c>
      <c r="M13" s="6" t="s">
        <v>35</v>
      </c>
    </row>
    <row r="14" spans="1:13" x14ac:dyDescent="0.25">
      <c r="A14" s="5">
        <v>44604</v>
      </c>
      <c r="B14" s="6" t="s">
        <v>241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I14" t="s">
        <v>11</v>
      </c>
      <c r="J14" s="6">
        <v>1.96</v>
      </c>
      <c r="K14" s="32">
        <v>1.88</v>
      </c>
      <c r="L14" s="6" t="s">
        <v>148</v>
      </c>
      <c r="M14" s="6" t="s">
        <v>242</v>
      </c>
    </row>
    <row r="15" spans="1:13" x14ac:dyDescent="0.25">
      <c r="A15" s="5">
        <v>44604</v>
      </c>
      <c r="B15" s="6" t="s">
        <v>243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I15" t="s">
        <v>11</v>
      </c>
      <c r="J15" s="6">
        <v>1.85</v>
      </c>
      <c r="K15" s="32">
        <v>1.98</v>
      </c>
      <c r="L15" s="6" t="s">
        <v>157</v>
      </c>
      <c r="M15" s="6" t="s">
        <v>35</v>
      </c>
    </row>
    <row r="16" spans="1:13" x14ac:dyDescent="0.25">
      <c r="A16" s="5">
        <v>44604</v>
      </c>
      <c r="B16" s="6" t="s">
        <v>244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I16" t="s">
        <v>11</v>
      </c>
      <c r="J16" s="6">
        <v>1.83</v>
      </c>
      <c r="K16" s="29">
        <v>2</v>
      </c>
      <c r="L16" s="6" t="s">
        <v>154</v>
      </c>
      <c r="M16" s="6" t="s">
        <v>35</v>
      </c>
    </row>
    <row r="17" spans="1:13" x14ac:dyDescent="0.25">
      <c r="A17" s="5">
        <v>44604</v>
      </c>
      <c r="B17" s="6" t="s">
        <v>245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I17" t="s">
        <v>11</v>
      </c>
      <c r="J17" s="6">
        <v>1.86</v>
      </c>
      <c r="K17" s="29">
        <v>1.98</v>
      </c>
      <c r="L17" s="6" t="s">
        <v>151</v>
      </c>
      <c r="M17" s="6" t="s">
        <v>242</v>
      </c>
    </row>
    <row r="18" spans="1:13" x14ac:dyDescent="0.25">
      <c r="A18" s="5">
        <v>44604</v>
      </c>
      <c r="B18" s="6" t="s">
        <v>246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I18" t="s">
        <v>11</v>
      </c>
      <c r="J18" s="8">
        <v>1.59</v>
      </c>
      <c r="K18" s="6">
        <v>2.42</v>
      </c>
      <c r="L18" s="6" t="s">
        <v>152</v>
      </c>
      <c r="M18" s="6" t="s">
        <v>96</v>
      </c>
    </row>
    <row r="19" spans="1:13" x14ac:dyDescent="0.25">
      <c r="A19" s="5">
        <v>44604</v>
      </c>
      <c r="B19" s="6" t="s">
        <v>247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I19" t="s">
        <v>11</v>
      </c>
      <c r="J19" s="6">
        <v>2</v>
      </c>
      <c r="K19" s="29">
        <v>1.85</v>
      </c>
      <c r="L19" s="6" t="s">
        <v>143</v>
      </c>
      <c r="M19" s="6" t="s">
        <v>48</v>
      </c>
    </row>
    <row r="20" spans="1:13" x14ac:dyDescent="0.25">
      <c r="A20" s="5">
        <v>44604</v>
      </c>
      <c r="B20" s="6" t="s">
        <v>248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I20" t="s">
        <v>11</v>
      </c>
      <c r="J20" s="6">
        <v>1.86</v>
      </c>
      <c r="K20" s="29">
        <v>1.98</v>
      </c>
      <c r="L20" s="6" t="s">
        <v>145</v>
      </c>
      <c r="M20" s="6" t="s">
        <v>48</v>
      </c>
    </row>
    <row r="21" spans="1:13" x14ac:dyDescent="0.25">
      <c r="A21" s="5">
        <v>44604</v>
      </c>
      <c r="B21" s="6" t="s">
        <v>249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I21" t="s">
        <v>11</v>
      </c>
      <c r="J21" s="8">
        <v>1.72</v>
      </c>
      <c r="K21" s="6">
        <v>2.14</v>
      </c>
      <c r="L21" s="6" t="s">
        <v>149</v>
      </c>
      <c r="M21" s="6" t="s">
        <v>35</v>
      </c>
    </row>
    <row r="22" spans="1:13" x14ac:dyDescent="0.25">
      <c r="A22" s="5">
        <v>44604</v>
      </c>
      <c r="B22" s="6" t="s">
        <v>250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I22" t="s">
        <v>11</v>
      </c>
      <c r="J22" s="8">
        <v>1.65</v>
      </c>
      <c r="K22" s="6">
        <v>2.2999999999999998</v>
      </c>
      <c r="L22" s="6" t="s">
        <v>149</v>
      </c>
      <c r="M22" s="6" t="s">
        <v>96</v>
      </c>
    </row>
    <row r="23" spans="1:13" x14ac:dyDescent="0.25">
      <c r="A23" s="5">
        <v>44604</v>
      </c>
      <c r="B23" s="6" t="s">
        <v>251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I23" t="s">
        <v>11</v>
      </c>
      <c r="J23" s="8">
        <v>1.72</v>
      </c>
      <c r="K23" s="6">
        <v>2.1800000000000002</v>
      </c>
      <c r="L23" s="6" t="s">
        <v>143</v>
      </c>
      <c r="M23" s="6" t="s">
        <v>74</v>
      </c>
    </row>
    <row r="24" spans="1:13" x14ac:dyDescent="0.25">
      <c r="A24" s="5">
        <v>44604</v>
      </c>
      <c r="B24" s="6" t="s">
        <v>252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I24" t="s">
        <v>11</v>
      </c>
      <c r="J24" s="6">
        <v>2</v>
      </c>
      <c r="K24" s="29">
        <v>1.86</v>
      </c>
      <c r="L24" s="6" t="s">
        <v>145</v>
      </c>
      <c r="M24" s="6" t="s">
        <v>96</v>
      </c>
    </row>
    <row r="25" spans="1:13" x14ac:dyDescent="0.25">
      <c r="A25" s="5">
        <v>44605</v>
      </c>
      <c r="B25" s="6" t="s">
        <v>253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I25" t="s">
        <v>11</v>
      </c>
      <c r="J25" s="6">
        <v>1.79</v>
      </c>
      <c r="K25" s="6">
        <v>2.08</v>
      </c>
      <c r="L25" s="6" t="s">
        <v>149</v>
      </c>
      <c r="M25" s="6" t="s">
        <v>82</v>
      </c>
    </row>
    <row r="26" spans="1:13" x14ac:dyDescent="0.25">
      <c r="A26" s="5">
        <v>44605</v>
      </c>
      <c r="B26" s="6" t="s">
        <v>254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255</v>
      </c>
    </row>
    <row r="27" spans="1:13" x14ac:dyDescent="0.25">
      <c r="A27" s="5">
        <v>44610</v>
      </c>
      <c r="B27" s="6" t="s">
        <v>256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11</v>
      </c>
      <c r="J27" s="6">
        <v>0</v>
      </c>
      <c r="K27" s="6">
        <v>0</v>
      </c>
      <c r="L27" s="6">
        <v>0</v>
      </c>
      <c r="M27" s="6" t="s">
        <v>238</v>
      </c>
    </row>
    <row r="28" spans="1:13" x14ac:dyDescent="0.25">
      <c r="A28" s="5">
        <v>44611</v>
      </c>
      <c r="B28" s="6" t="s">
        <v>257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I28" t="s">
        <v>11</v>
      </c>
      <c r="J28" s="6">
        <v>1.93</v>
      </c>
      <c r="K28" s="29">
        <v>1.93</v>
      </c>
      <c r="L28" s="6" t="s">
        <v>151</v>
      </c>
      <c r="M28" s="6" t="s">
        <v>167</v>
      </c>
    </row>
    <row r="29" spans="1:13" x14ac:dyDescent="0.25">
      <c r="A29" s="5">
        <v>44611</v>
      </c>
      <c r="B29" s="6" t="s">
        <v>258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I29" t="s">
        <v>11</v>
      </c>
      <c r="J29" s="6">
        <v>404</v>
      </c>
      <c r="K29" s="6">
        <v>404</v>
      </c>
      <c r="L29" s="6">
        <v>404</v>
      </c>
      <c r="M29" s="6" t="s">
        <v>35</v>
      </c>
    </row>
    <row r="30" spans="1:13" x14ac:dyDescent="0.25">
      <c r="A30" s="5">
        <v>44611</v>
      </c>
      <c r="B30" s="6" t="s">
        <v>259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I30" t="s">
        <v>11</v>
      </c>
      <c r="J30" s="6">
        <v>1.98</v>
      </c>
      <c r="K30" s="32">
        <v>1.83</v>
      </c>
      <c r="L30" s="6" t="s">
        <v>149</v>
      </c>
      <c r="M30" s="6" t="s">
        <v>32</v>
      </c>
    </row>
    <row r="31" spans="1:13" x14ac:dyDescent="0.25">
      <c r="A31" s="5">
        <v>44611</v>
      </c>
      <c r="B31" s="6" t="s">
        <v>260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I31" t="s">
        <v>11</v>
      </c>
      <c r="J31" s="6">
        <v>1.94</v>
      </c>
      <c r="K31" s="32">
        <v>1.89</v>
      </c>
      <c r="L31" s="6" t="s">
        <v>157</v>
      </c>
      <c r="M31" s="6" t="s">
        <v>48</v>
      </c>
    </row>
    <row r="32" spans="1:13" x14ac:dyDescent="0.25">
      <c r="A32" s="5">
        <v>44611</v>
      </c>
      <c r="B32" s="6" t="s">
        <v>261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I32" t="s">
        <v>11</v>
      </c>
      <c r="J32" s="8">
        <v>1.65</v>
      </c>
      <c r="K32" s="6">
        <v>2.34</v>
      </c>
      <c r="L32" s="6" t="s">
        <v>158</v>
      </c>
      <c r="M32" s="6" t="s">
        <v>167</v>
      </c>
    </row>
    <row r="33" spans="1:13" x14ac:dyDescent="0.25">
      <c r="A33" s="5">
        <v>44611</v>
      </c>
      <c r="B33" s="6" t="s">
        <v>262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I33" t="s">
        <v>11</v>
      </c>
      <c r="J33" s="8">
        <v>1.72</v>
      </c>
      <c r="K33" s="6">
        <v>2.14</v>
      </c>
      <c r="L33" s="6" t="s">
        <v>488</v>
      </c>
      <c r="M33" s="6" t="s">
        <v>35</v>
      </c>
    </row>
    <row r="34" spans="1:13" x14ac:dyDescent="0.25">
      <c r="A34" s="5">
        <v>44612</v>
      </c>
      <c r="B34" s="6" t="s">
        <v>263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I34" t="s">
        <v>11</v>
      </c>
      <c r="J34" s="6">
        <v>2.04</v>
      </c>
      <c r="K34" s="29">
        <v>1.82</v>
      </c>
      <c r="L34" s="6" t="s">
        <v>160</v>
      </c>
      <c r="M34" s="6" t="s">
        <v>74</v>
      </c>
    </row>
    <row r="35" spans="1:13" x14ac:dyDescent="0.25">
      <c r="A35" s="5">
        <v>44612</v>
      </c>
      <c r="B35" s="6" t="s">
        <v>264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I35" t="s">
        <v>11</v>
      </c>
      <c r="J35" s="6">
        <v>1.78</v>
      </c>
      <c r="K35" s="6">
        <v>2.08</v>
      </c>
      <c r="L35" s="6" t="s">
        <v>157</v>
      </c>
      <c r="M35" s="6" t="s">
        <v>168</v>
      </c>
    </row>
    <row r="36" spans="1:13" x14ac:dyDescent="0.25">
      <c r="A36" s="5">
        <v>44612</v>
      </c>
      <c r="B36" s="6" t="s">
        <v>265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I36" t="s">
        <v>11</v>
      </c>
      <c r="J36" s="6">
        <v>1.93</v>
      </c>
      <c r="K36" s="29">
        <v>1.88</v>
      </c>
      <c r="L36" s="6" t="s">
        <v>143</v>
      </c>
      <c r="M36" s="6" t="s">
        <v>266</v>
      </c>
    </row>
    <row r="37" spans="1:13" x14ac:dyDescent="0.25">
      <c r="A37" s="5">
        <v>44612</v>
      </c>
      <c r="B37" s="6" t="s">
        <v>267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I37" t="s">
        <v>11</v>
      </c>
      <c r="J37" s="6">
        <v>1.86</v>
      </c>
      <c r="K37" s="29">
        <v>2</v>
      </c>
      <c r="L37" s="6" t="s">
        <v>151</v>
      </c>
      <c r="M37" s="6" t="s">
        <v>85</v>
      </c>
    </row>
    <row r="38" spans="1:13" x14ac:dyDescent="0.25">
      <c r="A38" s="5">
        <v>44612</v>
      </c>
      <c r="B38" s="6" t="s">
        <v>268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I38" t="s">
        <v>11</v>
      </c>
      <c r="J38" s="6">
        <v>1.88</v>
      </c>
      <c r="K38" s="32">
        <v>1.98</v>
      </c>
      <c r="L38" s="6" t="s">
        <v>157</v>
      </c>
      <c r="M38" s="6" t="s">
        <v>85</v>
      </c>
    </row>
    <row r="39" spans="1:13" x14ac:dyDescent="0.25">
      <c r="A39" s="5">
        <v>44612</v>
      </c>
      <c r="B39" s="6" t="s">
        <v>269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I39" t="s">
        <v>11</v>
      </c>
      <c r="J39" s="6">
        <v>1.85</v>
      </c>
      <c r="K39" s="29">
        <v>2</v>
      </c>
      <c r="L39" s="6" t="s">
        <v>145</v>
      </c>
      <c r="M39" s="6" t="s">
        <v>242</v>
      </c>
    </row>
    <row r="40" spans="1:13" x14ac:dyDescent="0.25">
      <c r="A40" s="5">
        <v>44612</v>
      </c>
      <c r="B40" s="6" t="s">
        <v>270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I40" t="s">
        <v>11</v>
      </c>
      <c r="J40" s="6">
        <v>1.85</v>
      </c>
      <c r="K40" s="32">
        <v>1.96</v>
      </c>
      <c r="L40" s="6" t="s">
        <v>487</v>
      </c>
      <c r="M40" s="6" t="s">
        <v>266</v>
      </c>
    </row>
    <row r="41" spans="1:13" x14ac:dyDescent="0.25">
      <c r="A41" s="5">
        <v>44613</v>
      </c>
      <c r="B41" s="6" t="s">
        <v>271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I41" t="s">
        <v>11</v>
      </c>
      <c r="J41" s="6">
        <v>2.2999999999999998</v>
      </c>
      <c r="K41" s="8">
        <v>1.65</v>
      </c>
      <c r="L41" s="6" t="s">
        <v>487</v>
      </c>
      <c r="M41" s="6" t="s">
        <v>272</v>
      </c>
    </row>
    <row r="42" spans="1:13" x14ac:dyDescent="0.25">
      <c r="A42" s="5">
        <v>44614</v>
      </c>
      <c r="B42" s="6" t="s">
        <v>273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I42" t="s">
        <v>11</v>
      </c>
      <c r="J42" s="6">
        <v>1.91</v>
      </c>
      <c r="K42" s="29">
        <v>1.91</v>
      </c>
      <c r="L42" s="6" t="s">
        <v>142</v>
      </c>
      <c r="M42" s="6" t="s">
        <v>35</v>
      </c>
    </row>
    <row r="43" spans="1:13" x14ac:dyDescent="0.25">
      <c r="A43" s="5">
        <v>44614</v>
      </c>
      <c r="B43" s="6" t="s">
        <v>274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I43" t="s">
        <v>11</v>
      </c>
      <c r="J43" s="6">
        <v>1.85</v>
      </c>
      <c r="K43" s="29">
        <v>1.98</v>
      </c>
      <c r="L43" s="6" t="s">
        <v>143</v>
      </c>
      <c r="M43" s="6" t="s">
        <v>168</v>
      </c>
    </row>
    <row r="44" spans="1:13" x14ac:dyDescent="0.25">
      <c r="A44" s="5">
        <v>44614</v>
      </c>
      <c r="B44" s="6" t="s">
        <v>275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I44" t="s">
        <v>11</v>
      </c>
      <c r="J44" s="6">
        <v>2.1800000000000002</v>
      </c>
      <c r="K44" s="29">
        <v>1.7</v>
      </c>
      <c r="L44" s="6" t="s">
        <v>143</v>
      </c>
      <c r="M44" s="6" t="s">
        <v>35</v>
      </c>
    </row>
    <row r="45" spans="1:13" x14ac:dyDescent="0.25">
      <c r="A45" s="5">
        <v>44614</v>
      </c>
      <c r="B45" s="6" t="s">
        <v>276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I45" t="s">
        <v>11</v>
      </c>
      <c r="J45" s="6">
        <v>1.76</v>
      </c>
      <c r="K45" s="6">
        <v>2.12</v>
      </c>
      <c r="L45" s="6" t="s">
        <v>148</v>
      </c>
      <c r="M45" s="6" t="s">
        <v>48</v>
      </c>
    </row>
    <row r="46" spans="1:13" x14ac:dyDescent="0.25">
      <c r="A46" s="5">
        <v>44615</v>
      </c>
      <c r="B46" s="6" t="s">
        <v>277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I46" t="s">
        <v>11</v>
      </c>
      <c r="J46" s="8">
        <v>1.74</v>
      </c>
      <c r="K46" s="6">
        <v>2.16</v>
      </c>
      <c r="L46" s="6" t="s">
        <v>489</v>
      </c>
      <c r="M46" s="6" t="s">
        <v>168</v>
      </c>
    </row>
    <row r="47" spans="1:13" x14ac:dyDescent="0.25">
      <c r="A47" s="5">
        <v>44615</v>
      </c>
      <c r="B47" s="6" t="s">
        <v>278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I47" t="s">
        <v>11</v>
      </c>
      <c r="J47" s="6">
        <v>1.81</v>
      </c>
      <c r="K47" s="29">
        <v>2.04</v>
      </c>
      <c r="L47" s="6" t="s">
        <v>162</v>
      </c>
      <c r="M47" s="6" t="s">
        <v>168</v>
      </c>
    </row>
    <row r="48" spans="1:13" x14ac:dyDescent="0.25">
      <c r="A48" s="5">
        <v>44615</v>
      </c>
      <c r="B48" s="6" t="s">
        <v>279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I48" t="s">
        <v>11</v>
      </c>
      <c r="J48" s="6">
        <v>1.93</v>
      </c>
      <c r="K48" s="29">
        <v>1.91</v>
      </c>
      <c r="L48" s="6" t="s">
        <v>154</v>
      </c>
      <c r="M48" s="6" t="s">
        <v>168</v>
      </c>
    </row>
    <row r="49" spans="1:13" x14ac:dyDescent="0.25">
      <c r="A49" s="5">
        <v>44615</v>
      </c>
      <c r="B49" s="6" t="s">
        <v>280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I49" t="s">
        <v>11</v>
      </c>
      <c r="J49" s="6">
        <v>2.06</v>
      </c>
      <c r="K49" s="32">
        <v>1.78</v>
      </c>
      <c r="L49" s="6" t="s">
        <v>148</v>
      </c>
      <c r="M49" s="6" t="s">
        <v>48</v>
      </c>
    </row>
    <row r="50" spans="1:13" x14ac:dyDescent="0.25">
      <c r="A50" s="5">
        <v>44617</v>
      </c>
      <c r="B50" s="6" t="s">
        <v>281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11</v>
      </c>
      <c r="J50" s="6">
        <v>0</v>
      </c>
      <c r="K50" s="6">
        <v>0</v>
      </c>
      <c r="L50" s="6">
        <v>0</v>
      </c>
      <c r="M50" s="6" t="s">
        <v>238</v>
      </c>
    </row>
    <row r="51" spans="1:13" x14ac:dyDescent="0.25">
      <c r="A51" s="5">
        <v>44618</v>
      </c>
      <c r="B51" s="6" t="s">
        <v>282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I51" t="s">
        <v>11</v>
      </c>
      <c r="J51" s="6">
        <v>2.06</v>
      </c>
      <c r="K51" s="29">
        <v>1.79</v>
      </c>
      <c r="L51" s="6" t="s">
        <v>151</v>
      </c>
      <c r="M51" s="6" t="s">
        <v>48</v>
      </c>
    </row>
    <row r="52" spans="1:13" x14ac:dyDescent="0.25">
      <c r="A52" s="5">
        <v>44618</v>
      </c>
      <c r="B52" s="6" t="s">
        <v>283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I52" t="s">
        <v>11</v>
      </c>
      <c r="J52" s="6">
        <v>2.16</v>
      </c>
      <c r="K52" s="32">
        <v>1.7</v>
      </c>
      <c r="L52" s="6" t="s">
        <v>148</v>
      </c>
      <c r="M52" s="6" t="s">
        <v>32</v>
      </c>
    </row>
    <row r="53" spans="1:13" x14ac:dyDescent="0.25">
      <c r="A53" s="5">
        <v>44618</v>
      </c>
      <c r="B53" s="6" t="s">
        <v>284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I53" t="s">
        <v>11</v>
      </c>
      <c r="J53" s="8">
        <v>1.7</v>
      </c>
      <c r="K53" s="6">
        <v>2.2200000000000002</v>
      </c>
      <c r="L53" s="6" t="s">
        <v>156</v>
      </c>
      <c r="M53" s="6" t="s">
        <v>82</v>
      </c>
    </row>
    <row r="54" spans="1:13" x14ac:dyDescent="0.25">
      <c r="A54" s="5">
        <v>44618</v>
      </c>
      <c r="B54" s="6" t="s">
        <v>285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I54" t="s">
        <v>11</v>
      </c>
      <c r="J54" s="6">
        <v>2.08</v>
      </c>
      <c r="K54" s="29">
        <v>1.77</v>
      </c>
      <c r="L54" s="6" t="s">
        <v>151</v>
      </c>
      <c r="M54" s="6" t="s">
        <v>32</v>
      </c>
    </row>
    <row r="55" spans="1:13" x14ac:dyDescent="0.25">
      <c r="A55" s="5">
        <v>44618</v>
      </c>
      <c r="B55" s="6" t="s">
        <v>286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I55" t="s">
        <v>11</v>
      </c>
      <c r="J55" s="6">
        <v>1.78</v>
      </c>
      <c r="K55" s="29">
        <v>2.08</v>
      </c>
      <c r="L55" s="6" t="s">
        <v>154</v>
      </c>
      <c r="M55" s="6" t="s">
        <v>48</v>
      </c>
    </row>
    <row r="56" spans="1:13" x14ac:dyDescent="0.25">
      <c r="A56" s="5">
        <v>44618</v>
      </c>
      <c r="B56" s="6" t="s">
        <v>287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I56" t="s">
        <v>11</v>
      </c>
      <c r="J56" s="6">
        <v>1.76</v>
      </c>
      <c r="K56" s="6">
        <v>2.1</v>
      </c>
      <c r="L56" s="6" t="s">
        <v>490</v>
      </c>
      <c r="M56" s="6" t="s">
        <v>35</v>
      </c>
    </row>
    <row r="57" spans="1:13" x14ac:dyDescent="0.25">
      <c r="A57" s="5">
        <v>44618</v>
      </c>
      <c r="B57" s="6" t="s">
        <v>288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I57" t="s">
        <v>11</v>
      </c>
      <c r="J57" s="6">
        <v>2</v>
      </c>
      <c r="K57" s="32">
        <v>1.83</v>
      </c>
      <c r="L57" s="6" t="s">
        <v>159</v>
      </c>
      <c r="M57" s="6" t="s">
        <v>35</v>
      </c>
    </row>
    <row r="58" spans="1:13" x14ac:dyDescent="0.25">
      <c r="A58" s="5">
        <v>44618</v>
      </c>
      <c r="B58" s="6" t="s">
        <v>289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I58" t="s">
        <v>11</v>
      </c>
      <c r="J58" s="6">
        <v>1.77</v>
      </c>
      <c r="K58" s="6">
        <v>2.1</v>
      </c>
      <c r="L58" s="6" t="s">
        <v>148</v>
      </c>
      <c r="M58" s="31" t="s">
        <v>272</v>
      </c>
    </row>
    <row r="59" spans="1:13" x14ac:dyDescent="0.25">
      <c r="A59" s="5">
        <v>44619</v>
      </c>
      <c r="B59" s="6" t="s">
        <v>290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I59" t="s">
        <v>11</v>
      </c>
      <c r="J59" s="6">
        <v>1.93</v>
      </c>
      <c r="K59" s="29">
        <v>1.91</v>
      </c>
      <c r="L59" s="6" t="s">
        <v>152</v>
      </c>
      <c r="M59" s="6" t="s">
        <v>168</v>
      </c>
    </row>
    <row r="60" spans="1:13" x14ac:dyDescent="0.25">
      <c r="A60" s="5">
        <v>44619</v>
      </c>
      <c r="B60" s="6" t="s">
        <v>291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I60" t="s">
        <v>11</v>
      </c>
      <c r="J60" s="6">
        <v>1.89</v>
      </c>
      <c r="K60" s="29">
        <v>1.93</v>
      </c>
      <c r="L60" s="6" t="s">
        <v>152</v>
      </c>
      <c r="M60" s="6" t="s">
        <v>266</v>
      </c>
    </row>
    <row r="61" spans="1:13" x14ac:dyDescent="0.25">
      <c r="A61" s="5">
        <v>44619</v>
      </c>
      <c r="B61" s="6" t="s">
        <v>292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I61" t="s">
        <v>11</v>
      </c>
      <c r="J61" s="6">
        <v>1.91</v>
      </c>
      <c r="K61" s="29">
        <v>1.91</v>
      </c>
      <c r="L61" s="6" t="s">
        <v>151</v>
      </c>
      <c r="M61" s="6" t="s">
        <v>266</v>
      </c>
    </row>
    <row r="62" spans="1:13" x14ac:dyDescent="0.25">
      <c r="A62" s="5">
        <v>44619</v>
      </c>
      <c r="B62" s="6" t="s">
        <v>293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I62" t="s">
        <v>11</v>
      </c>
      <c r="J62" s="6">
        <v>2.12</v>
      </c>
      <c r="K62" s="32">
        <v>1.75</v>
      </c>
      <c r="L62" s="6" t="s">
        <v>158</v>
      </c>
      <c r="M62" s="31" t="s">
        <v>272</v>
      </c>
    </row>
  </sheetData>
  <conditionalFormatting sqref="J1">
    <cfRule type="cellIs" dxfId="2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5" zoomScaleNormal="100" workbookViewId="0">
      <selection activeCell="A2" sqref="A2:I46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6"/>
    <col min="6" max="6" width="11" bestFit="1" customWidth="1"/>
    <col min="7" max="7" width="10.140625" bestFit="1" customWidth="1"/>
    <col min="9" max="9" width="27.28515625" bestFit="1" customWidth="1"/>
  </cols>
  <sheetData>
    <row r="1" spans="1:9" ht="72" x14ac:dyDescent="0.25">
      <c r="A1" s="33" t="s">
        <v>0</v>
      </c>
      <c r="B1" s="33" t="s">
        <v>1</v>
      </c>
      <c r="C1" s="33" t="s">
        <v>163</v>
      </c>
      <c r="D1" s="33" t="s">
        <v>574</v>
      </c>
      <c r="E1" s="45" t="s">
        <v>575</v>
      </c>
      <c r="F1" s="33" t="s">
        <v>164</v>
      </c>
      <c r="G1" s="33" t="s">
        <v>165</v>
      </c>
      <c r="H1" s="33" t="s">
        <v>9</v>
      </c>
      <c r="I1" s="33" t="s">
        <v>10</v>
      </c>
    </row>
    <row r="2" spans="1:9" x14ac:dyDescent="0.25">
      <c r="A2" s="49">
        <v>44600</v>
      </c>
      <c r="B2" s="50" t="s">
        <v>230</v>
      </c>
      <c r="C2" s="51">
        <v>1.74</v>
      </c>
      <c r="D2" s="50" t="s">
        <v>11</v>
      </c>
      <c r="E2" s="47" t="s">
        <v>493</v>
      </c>
      <c r="F2" s="52">
        <f>C2*D$65</f>
        <v>1044</v>
      </c>
      <c r="G2" s="52">
        <f>F2-D$65</f>
        <v>444</v>
      </c>
      <c r="H2" s="50" t="s">
        <v>148</v>
      </c>
      <c r="I2" s="50" t="s">
        <v>35</v>
      </c>
    </row>
    <row r="3" spans="1:9" x14ac:dyDescent="0.25">
      <c r="A3" s="49">
        <v>44600</v>
      </c>
      <c r="B3" s="50" t="s">
        <v>233</v>
      </c>
      <c r="C3" s="50">
        <v>2.04</v>
      </c>
      <c r="D3" s="50" t="s">
        <v>11</v>
      </c>
      <c r="E3" s="48" t="s">
        <v>494</v>
      </c>
      <c r="F3" s="52">
        <v>0</v>
      </c>
      <c r="G3" s="52">
        <f t="shared" ref="G3:G46" si="0">F3-D$65</f>
        <v>-600</v>
      </c>
      <c r="H3" s="52" t="s">
        <v>148</v>
      </c>
      <c r="I3" s="50" t="s">
        <v>98</v>
      </c>
    </row>
    <row r="4" spans="1:9" x14ac:dyDescent="0.25">
      <c r="A4" s="49">
        <v>44601</v>
      </c>
      <c r="B4" s="50" t="s">
        <v>234</v>
      </c>
      <c r="C4" s="50">
        <v>1.61</v>
      </c>
      <c r="D4" s="50" t="s">
        <v>11</v>
      </c>
      <c r="E4" s="47" t="s">
        <v>493</v>
      </c>
      <c r="F4" s="52">
        <f t="shared" ref="F4:F46" si="1">C4*D$65</f>
        <v>966.00000000000011</v>
      </c>
      <c r="G4" s="52">
        <f t="shared" si="0"/>
        <v>366.00000000000011</v>
      </c>
      <c r="H4" s="50" t="s">
        <v>159</v>
      </c>
      <c r="I4" s="50" t="s">
        <v>96</v>
      </c>
    </row>
    <row r="5" spans="1:9" x14ac:dyDescent="0.25">
      <c r="A5" s="49">
        <v>44601</v>
      </c>
      <c r="B5" s="50" t="s">
        <v>235</v>
      </c>
      <c r="C5" s="50">
        <v>1.89</v>
      </c>
      <c r="D5" s="50" t="s">
        <v>11</v>
      </c>
      <c r="E5" s="48" t="s">
        <v>494</v>
      </c>
      <c r="F5" s="52">
        <v>0</v>
      </c>
      <c r="G5" s="52">
        <f t="shared" si="0"/>
        <v>-600</v>
      </c>
      <c r="H5" s="50" t="s">
        <v>153</v>
      </c>
      <c r="I5" s="50" t="s">
        <v>48</v>
      </c>
    </row>
    <row r="6" spans="1:9" x14ac:dyDescent="0.25">
      <c r="A6" s="49">
        <v>44601</v>
      </c>
      <c r="B6" s="50" t="s">
        <v>236</v>
      </c>
      <c r="C6" s="50">
        <v>1.86</v>
      </c>
      <c r="D6" s="50" t="s">
        <v>11</v>
      </c>
      <c r="E6" s="47" t="s">
        <v>494</v>
      </c>
      <c r="F6" s="52">
        <f t="shared" si="1"/>
        <v>1116</v>
      </c>
      <c r="G6" s="52">
        <f t="shared" si="0"/>
        <v>516</v>
      </c>
      <c r="H6" s="50" t="s">
        <v>143</v>
      </c>
      <c r="I6" s="50" t="s">
        <v>48</v>
      </c>
    </row>
    <row r="7" spans="1:9" x14ac:dyDescent="0.25">
      <c r="A7" s="49">
        <v>44602</v>
      </c>
      <c r="B7" s="50" t="s">
        <v>239</v>
      </c>
      <c r="C7" s="50">
        <v>1.65</v>
      </c>
      <c r="D7" s="50" t="s">
        <v>11</v>
      </c>
      <c r="E7" s="47" t="s">
        <v>493</v>
      </c>
      <c r="F7" s="52">
        <f t="shared" si="1"/>
        <v>990</v>
      </c>
      <c r="G7" s="52">
        <f t="shared" si="0"/>
        <v>390</v>
      </c>
      <c r="H7" s="52" t="s">
        <v>153</v>
      </c>
      <c r="I7" s="50" t="s">
        <v>167</v>
      </c>
    </row>
    <row r="8" spans="1:9" x14ac:dyDescent="0.25">
      <c r="A8" s="49">
        <v>44604</v>
      </c>
      <c r="B8" s="50" t="s">
        <v>240</v>
      </c>
      <c r="C8" s="50">
        <v>2</v>
      </c>
      <c r="D8" s="50" t="s">
        <v>11</v>
      </c>
      <c r="E8" s="48" t="s">
        <v>494</v>
      </c>
      <c r="F8" s="52">
        <v>0</v>
      </c>
      <c r="G8" s="52">
        <f t="shared" si="0"/>
        <v>-600</v>
      </c>
      <c r="H8" s="50" t="s">
        <v>149</v>
      </c>
      <c r="I8" s="50" t="s">
        <v>35</v>
      </c>
    </row>
    <row r="9" spans="1:9" x14ac:dyDescent="0.25">
      <c r="A9" s="49">
        <v>44604</v>
      </c>
      <c r="B9" s="50" t="s">
        <v>241</v>
      </c>
      <c r="C9" s="50">
        <v>1.88</v>
      </c>
      <c r="D9" s="50" t="s">
        <v>11</v>
      </c>
      <c r="E9" s="48" t="s">
        <v>494</v>
      </c>
      <c r="F9" s="52">
        <v>0</v>
      </c>
      <c r="G9" s="52">
        <f t="shared" si="0"/>
        <v>-600</v>
      </c>
      <c r="H9" s="50" t="s">
        <v>148</v>
      </c>
      <c r="I9" s="50" t="s">
        <v>242</v>
      </c>
    </row>
    <row r="10" spans="1:9" x14ac:dyDescent="0.25">
      <c r="A10" s="49">
        <v>44604</v>
      </c>
      <c r="B10" s="50" t="s">
        <v>243</v>
      </c>
      <c r="C10" s="50">
        <v>1.98</v>
      </c>
      <c r="D10" s="50" t="s">
        <v>11</v>
      </c>
      <c r="E10" s="48" t="s">
        <v>494</v>
      </c>
      <c r="F10" s="52">
        <v>0</v>
      </c>
      <c r="G10" s="52">
        <f t="shared" si="0"/>
        <v>-600</v>
      </c>
      <c r="H10" s="50" t="s">
        <v>157</v>
      </c>
      <c r="I10" s="50" t="s">
        <v>35</v>
      </c>
    </row>
    <row r="11" spans="1:9" x14ac:dyDescent="0.25">
      <c r="A11" s="49">
        <v>44604</v>
      </c>
      <c r="B11" s="50" t="s">
        <v>244</v>
      </c>
      <c r="C11" s="50">
        <v>2</v>
      </c>
      <c r="D11" s="50" t="s">
        <v>11</v>
      </c>
      <c r="E11" s="47" t="s">
        <v>494</v>
      </c>
      <c r="F11" s="52">
        <f t="shared" si="1"/>
        <v>1200</v>
      </c>
      <c r="G11" s="52">
        <f t="shared" si="0"/>
        <v>600</v>
      </c>
      <c r="H11" s="50" t="s">
        <v>154</v>
      </c>
      <c r="I11" s="50" t="s">
        <v>35</v>
      </c>
    </row>
    <row r="12" spans="1:9" x14ac:dyDescent="0.25">
      <c r="A12" s="49">
        <v>44604</v>
      </c>
      <c r="B12" s="50" t="s">
        <v>245</v>
      </c>
      <c r="C12" s="50">
        <v>1.98</v>
      </c>
      <c r="D12" s="50" t="s">
        <v>11</v>
      </c>
      <c r="E12" s="47" t="s">
        <v>494</v>
      </c>
      <c r="F12" s="52">
        <f t="shared" si="1"/>
        <v>1188</v>
      </c>
      <c r="G12" s="52">
        <f t="shared" si="0"/>
        <v>588</v>
      </c>
      <c r="H12" s="50" t="s">
        <v>151</v>
      </c>
      <c r="I12" s="50" t="s">
        <v>242</v>
      </c>
    </row>
    <row r="13" spans="1:9" x14ac:dyDescent="0.25">
      <c r="A13" s="49">
        <v>44604</v>
      </c>
      <c r="B13" s="50" t="s">
        <v>246</v>
      </c>
      <c r="C13" s="50">
        <v>1.59</v>
      </c>
      <c r="D13" s="50" t="s">
        <v>11</v>
      </c>
      <c r="E13" s="48" t="s">
        <v>493</v>
      </c>
      <c r="F13" s="52">
        <v>0</v>
      </c>
      <c r="G13" s="52">
        <f t="shared" si="0"/>
        <v>-600</v>
      </c>
      <c r="H13" s="50" t="s">
        <v>152</v>
      </c>
      <c r="I13" s="50" t="s">
        <v>96</v>
      </c>
    </row>
    <row r="14" spans="1:9" x14ac:dyDescent="0.25">
      <c r="A14" s="49">
        <v>44604</v>
      </c>
      <c r="B14" s="50" t="s">
        <v>247</v>
      </c>
      <c r="C14" s="50">
        <v>1.85</v>
      </c>
      <c r="D14" s="50" t="s">
        <v>11</v>
      </c>
      <c r="E14" s="47" t="s">
        <v>494</v>
      </c>
      <c r="F14" s="52">
        <f t="shared" si="1"/>
        <v>1110</v>
      </c>
      <c r="G14" s="52">
        <f t="shared" si="0"/>
        <v>510</v>
      </c>
      <c r="H14" s="50" t="s">
        <v>143</v>
      </c>
      <c r="I14" s="50" t="s">
        <v>48</v>
      </c>
    </row>
    <row r="15" spans="1:9" x14ac:dyDescent="0.25">
      <c r="A15" s="49">
        <v>44604</v>
      </c>
      <c r="B15" s="50" t="s">
        <v>248</v>
      </c>
      <c r="C15" s="50">
        <v>1.98</v>
      </c>
      <c r="D15" s="50" t="s">
        <v>11</v>
      </c>
      <c r="E15" s="47" t="s">
        <v>494</v>
      </c>
      <c r="F15" s="52">
        <f t="shared" si="1"/>
        <v>1188</v>
      </c>
      <c r="G15" s="52">
        <f t="shared" si="0"/>
        <v>588</v>
      </c>
      <c r="H15" s="50" t="s">
        <v>145</v>
      </c>
      <c r="I15" s="50" t="s">
        <v>48</v>
      </c>
    </row>
    <row r="16" spans="1:9" x14ac:dyDescent="0.25">
      <c r="A16" s="49">
        <v>44604</v>
      </c>
      <c r="B16" s="50" t="s">
        <v>249</v>
      </c>
      <c r="C16" s="50">
        <v>1.72</v>
      </c>
      <c r="D16" s="50" t="s">
        <v>11</v>
      </c>
      <c r="E16" s="47" t="s">
        <v>493</v>
      </c>
      <c r="F16" s="52">
        <f t="shared" si="1"/>
        <v>1032</v>
      </c>
      <c r="G16" s="52">
        <f t="shared" si="0"/>
        <v>432</v>
      </c>
      <c r="H16" s="50" t="s">
        <v>149</v>
      </c>
      <c r="I16" s="50" t="s">
        <v>35</v>
      </c>
    </row>
    <row r="17" spans="1:9" x14ac:dyDescent="0.25">
      <c r="A17" s="49">
        <v>44604</v>
      </c>
      <c r="B17" s="50" t="s">
        <v>250</v>
      </c>
      <c r="C17" s="50">
        <v>1.65</v>
      </c>
      <c r="D17" s="50" t="s">
        <v>11</v>
      </c>
      <c r="E17" s="47" t="s">
        <v>493</v>
      </c>
      <c r="F17" s="52">
        <f t="shared" si="1"/>
        <v>990</v>
      </c>
      <c r="G17" s="52">
        <f t="shared" si="0"/>
        <v>390</v>
      </c>
      <c r="H17" s="50" t="s">
        <v>149</v>
      </c>
      <c r="I17" s="50" t="s">
        <v>96</v>
      </c>
    </row>
    <row r="18" spans="1:9" x14ac:dyDescent="0.25">
      <c r="A18" s="49">
        <v>44604</v>
      </c>
      <c r="B18" s="50" t="s">
        <v>251</v>
      </c>
      <c r="C18" s="50">
        <v>1.72</v>
      </c>
      <c r="D18" s="50" t="s">
        <v>11</v>
      </c>
      <c r="E18" s="48" t="s">
        <v>493</v>
      </c>
      <c r="F18" s="52">
        <v>0</v>
      </c>
      <c r="G18" s="52">
        <f t="shared" si="0"/>
        <v>-600</v>
      </c>
      <c r="H18" s="50" t="s">
        <v>143</v>
      </c>
      <c r="I18" s="50" t="s">
        <v>74</v>
      </c>
    </row>
    <row r="19" spans="1:9" x14ac:dyDescent="0.25">
      <c r="A19" s="49">
        <v>44604</v>
      </c>
      <c r="B19" s="50" t="s">
        <v>252</v>
      </c>
      <c r="C19" s="50">
        <v>1.86</v>
      </c>
      <c r="D19" s="50" t="s">
        <v>11</v>
      </c>
      <c r="E19" s="47" t="s">
        <v>494</v>
      </c>
      <c r="F19" s="52">
        <f t="shared" si="1"/>
        <v>1116</v>
      </c>
      <c r="G19" s="52">
        <f t="shared" si="0"/>
        <v>516</v>
      </c>
      <c r="H19" s="50" t="s">
        <v>145</v>
      </c>
      <c r="I19" s="50" t="s">
        <v>96</v>
      </c>
    </row>
    <row r="20" spans="1:9" x14ac:dyDescent="0.25">
      <c r="A20" s="49">
        <v>44605</v>
      </c>
      <c r="B20" s="50" t="s">
        <v>253</v>
      </c>
      <c r="C20" s="50">
        <v>2.08</v>
      </c>
      <c r="D20" s="50" t="s">
        <v>11</v>
      </c>
      <c r="E20" s="48" t="s">
        <v>494</v>
      </c>
      <c r="F20" s="52">
        <v>0</v>
      </c>
      <c r="G20" s="52">
        <f t="shared" si="0"/>
        <v>-600</v>
      </c>
      <c r="H20" s="50" t="s">
        <v>149</v>
      </c>
      <c r="I20" s="50" t="s">
        <v>82</v>
      </c>
    </row>
    <row r="21" spans="1:9" x14ac:dyDescent="0.25">
      <c r="A21" s="49">
        <v>44611</v>
      </c>
      <c r="B21" s="50" t="s">
        <v>257</v>
      </c>
      <c r="C21" s="50">
        <v>1.93</v>
      </c>
      <c r="D21" s="50" t="s">
        <v>11</v>
      </c>
      <c r="E21" s="47" t="s">
        <v>494</v>
      </c>
      <c r="F21" s="52">
        <f t="shared" si="1"/>
        <v>1158</v>
      </c>
      <c r="G21" s="52">
        <f t="shared" si="0"/>
        <v>558</v>
      </c>
      <c r="H21" s="52" t="s">
        <v>151</v>
      </c>
      <c r="I21" s="50" t="s">
        <v>167</v>
      </c>
    </row>
    <row r="22" spans="1:9" x14ac:dyDescent="0.25">
      <c r="A22" s="49">
        <v>44611</v>
      </c>
      <c r="B22" s="50" t="s">
        <v>259</v>
      </c>
      <c r="C22" s="50">
        <v>1.83</v>
      </c>
      <c r="D22" s="50" t="s">
        <v>11</v>
      </c>
      <c r="E22" s="48" t="s">
        <v>494</v>
      </c>
      <c r="F22" s="52">
        <v>0</v>
      </c>
      <c r="G22" s="52">
        <f t="shared" si="0"/>
        <v>-600</v>
      </c>
      <c r="H22" s="50" t="s">
        <v>149</v>
      </c>
      <c r="I22" s="50" t="s">
        <v>32</v>
      </c>
    </row>
    <row r="23" spans="1:9" x14ac:dyDescent="0.25">
      <c r="A23" s="49">
        <v>44611</v>
      </c>
      <c r="B23" s="50" t="s">
        <v>260</v>
      </c>
      <c r="C23" s="50">
        <v>1.89</v>
      </c>
      <c r="D23" s="50" t="s">
        <v>11</v>
      </c>
      <c r="E23" s="48" t="s">
        <v>494</v>
      </c>
      <c r="F23" s="52">
        <v>0</v>
      </c>
      <c r="G23" s="52">
        <f t="shared" si="0"/>
        <v>-600</v>
      </c>
      <c r="H23" s="50" t="s">
        <v>157</v>
      </c>
      <c r="I23" s="50" t="s">
        <v>48</v>
      </c>
    </row>
    <row r="24" spans="1:9" x14ac:dyDescent="0.25">
      <c r="A24" s="49">
        <v>44611</v>
      </c>
      <c r="B24" s="50" t="s">
        <v>261</v>
      </c>
      <c r="C24" s="50">
        <v>1.65</v>
      </c>
      <c r="D24" s="50" t="s">
        <v>11</v>
      </c>
      <c r="E24" s="47" t="s">
        <v>493</v>
      </c>
      <c r="F24" s="52">
        <f t="shared" si="1"/>
        <v>990</v>
      </c>
      <c r="G24" s="52">
        <f t="shared" si="0"/>
        <v>390</v>
      </c>
      <c r="H24" s="50" t="s">
        <v>158</v>
      </c>
      <c r="I24" s="50" t="s">
        <v>167</v>
      </c>
    </row>
    <row r="25" spans="1:9" x14ac:dyDescent="0.25">
      <c r="A25" s="49">
        <v>44611</v>
      </c>
      <c r="B25" s="50" t="s">
        <v>262</v>
      </c>
      <c r="C25" s="50">
        <v>1.72</v>
      </c>
      <c r="D25" s="50" t="s">
        <v>11</v>
      </c>
      <c r="E25" s="47" t="s">
        <v>493</v>
      </c>
      <c r="F25" s="52">
        <f t="shared" si="1"/>
        <v>1032</v>
      </c>
      <c r="G25" s="52">
        <f t="shared" si="0"/>
        <v>432</v>
      </c>
      <c r="H25" s="50" t="s">
        <v>488</v>
      </c>
      <c r="I25" s="50" t="s">
        <v>35</v>
      </c>
    </row>
    <row r="26" spans="1:9" x14ac:dyDescent="0.25">
      <c r="A26" s="49">
        <v>44612</v>
      </c>
      <c r="B26" s="50" t="s">
        <v>263</v>
      </c>
      <c r="C26" s="50">
        <v>1.82</v>
      </c>
      <c r="D26" s="50" t="s">
        <v>11</v>
      </c>
      <c r="E26" s="47" t="s">
        <v>494</v>
      </c>
      <c r="F26" s="52">
        <f t="shared" si="1"/>
        <v>1092</v>
      </c>
      <c r="G26" s="52">
        <f t="shared" si="0"/>
        <v>492</v>
      </c>
      <c r="H26" s="50" t="s">
        <v>160</v>
      </c>
      <c r="I26" s="50" t="s">
        <v>74</v>
      </c>
    </row>
    <row r="27" spans="1:9" x14ac:dyDescent="0.25">
      <c r="A27" s="49">
        <v>44612</v>
      </c>
      <c r="B27" s="50" t="s">
        <v>265</v>
      </c>
      <c r="C27" s="50">
        <v>1.88</v>
      </c>
      <c r="D27" s="50" t="s">
        <v>11</v>
      </c>
      <c r="E27" s="47" t="s">
        <v>494</v>
      </c>
      <c r="F27" s="52">
        <f t="shared" si="1"/>
        <v>1128</v>
      </c>
      <c r="G27" s="52">
        <f t="shared" si="0"/>
        <v>528</v>
      </c>
      <c r="H27" s="50" t="s">
        <v>143</v>
      </c>
      <c r="I27" s="50" t="s">
        <v>266</v>
      </c>
    </row>
    <row r="28" spans="1:9" x14ac:dyDescent="0.25">
      <c r="A28" s="49">
        <v>44612</v>
      </c>
      <c r="B28" s="50" t="s">
        <v>267</v>
      </c>
      <c r="C28" s="50">
        <v>2</v>
      </c>
      <c r="D28" s="50" t="s">
        <v>11</v>
      </c>
      <c r="E28" s="47" t="s">
        <v>494</v>
      </c>
      <c r="F28" s="52">
        <f t="shared" si="1"/>
        <v>1200</v>
      </c>
      <c r="G28" s="52">
        <f t="shared" si="0"/>
        <v>600</v>
      </c>
      <c r="H28" s="52" t="s">
        <v>151</v>
      </c>
      <c r="I28" s="50" t="s">
        <v>85</v>
      </c>
    </row>
    <row r="29" spans="1:9" x14ac:dyDescent="0.25">
      <c r="A29" s="49">
        <v>44612</v>
      </c>
      <c r="B29" s="50" t="s">
        <v>268</v>
      </c>
      <c r="C29" s="50">
        <v>1.98</v>
      </c>
      <c r="D29" s="50" t="s">
        <v>11</v>
      </c>
      <c r="E29" s="48" t="s">
        <v>494</v>
      </c>
      <c r="F29" s="52">
        <v>0</v>
      </c>
      <c r="G29" s="52">
        <f t="shared" si="0"/>
        <v>-600</v>
      </c>
      <c r="H29" s="50" t="s">
        <v>157</v>
      </c>
      <c r="I29" s="50" t="s">
        <v>85</v>
      </c>
    </row>
    <row r="30" spans="1:9" x14ac:dyDescent="0.25">
      <c r="A30" s="49">
        <v>44612</v>
      </c>
      <c r="B30" s="50" t="s">
        <v>269</v>
      </c>
      <c r="C30" s="50">
        <v>2</v>
      </c>
      <c r="D30" s="50" t="s">
        <v>11</v>
      </c>
      <c r="E30" s="47" t="s">
        <v>494</v>
      </c>
      <c r="F30" s="52">
        <f t="shared" si="1"/>
        <v>1200</v>
      </c>
      <c r="G30" s="52">
        <f t="shared" si="0"/>
        <v>600</v>
      </c>
      <c r="H30" s="50" t="s">
        <v>145</v>
      </c>
      <c r="I30" s="50" t="s">
        <v>242</v>
      </c>
    </row>
    <row r="31" spans="1:9" x14ac:dyDescent="0.25">
      <c r="A31" s="49">
        <v>44612</v>
      </c>
      <c r="B31" s="50" t="s">
        <v>270</v>
      </c>
      <c r="C31" s="50">
        <v>1.96</v>
      </c>
      <c r="D31" s="50" t="s">
        <v>11</v>
      </c>
      <c r="E31" s="48" t="s">
        <v>494</v>
      </c>
      <c r="F31" s="52">
        <v>0</v>
      </c>
      <c r="G31" s="52">
        <f t="shared" si="0"/>
        <v>-600</v>
      </c>
      <c r="H31" s="50" t="s">
        <v>487</v>
      </c>
      <c r="I31" s="50" t="s">
        <v>266</v>
      </c>
    </row>
    <row r="32" spans="1:9" x14ac:dyDescent="0.25">
      <c r="A32" s="49">
        <v>44614</v>
      </c>
      <c r="B32" s="50" t="s">
        <v>273</v>
      </c>
      <c r="C32" s="50">
        <v>1.91</v>
      </c>
      <c r="D32" s="50" t="s">
        <v>11</v>
      </c>
      <c r="E32" s="47" t="s">
        <v>494</v>
      </c>
      <c r="F32" s="52">
        <f t="shared" si="1"/>
        <v>1146</v>
      </c>
      <c r="G32" s="52">
        <f t="shared" si="0"/>
        <v>546</v>
      </c>
      <c r="H32" s="50" t="s">
        <v>142</v>
      </c>
      <c r="I32" s="50" t="s">
        <v>35</v>
      </c>
    </row>
    <row r="33" spans="1:9" x14ac:dyDescent="0.25">
      <c r="A33" s="49">
        <v>44614</v>
      </c>
      <c r="B33" s="50" t="s">
        <v>274</v>
      </c>
      <c r="C33" s="50">
        <v>1.98</v>
      </c>
      <c r="D33" s="50" t="s">
        <v>11</v>
      </c>
      <c r="E33" s="47" t="s">
        <v>494</v>
      </c>
      <c r="F33" s="52">
        <f t="shared" si="1"/>
        <v>1188</v>
      </c>
      <c r="G33" s="52">
        <f t="shared" si="0"/>
        <v>588</v>
      </c>
      <c r="H33" s="50" t="s">
        <v>143</v>
      </c>
      <c r="I33" s="50" t="s">
        <v>168</v>
      </c>
    </row>
    <row r="34" spans="1:9" x14ac:dyDescent="0.25">
      <c r="A34" s="49">
        <v>44614</v>
      </c>
      <c r="B34" s="50" t="s">
        <v>275</v>
      </c>
      <c r="C34" s="50">
        <v>1.7</v>
      </c>
      <c r="D34" s="50" t="s">
        <v>11</v>
      </c>
      <c r="E34" s="47" t="s">
        <v>494</v>
      </c>
      <c r="F34" s="52">
        <f t="shared" si="1"/>
        <v>1020</v>
      </c>
      <c r="G34" s="52">
        <f t="shared" si="0"/>
        <v>420</v>
      </c>
      <c r="H34" s="50" t="s">
        <v>143</v>
      </c>
      <c r="I34" s="50" t="s">
        <v>35</v>
      </c>
    </row>
    <row r="35" spans="1:9" x14ac:dyDescent="0.25">
      <c r="A35" s="49">
        <v>44615</v>
      </c>
      <c r="B35" s="50" t="s">
        <v>277</v>
      </c>
      <c r="C35" s="50">
        <v>1.74</v>
      </c>
      <c r="D35" s="50" t="s">
        <v>11</v>
      </c>
      <c r="E35" s="47" t="s">
        <v>493</v>
      </c>
      <c r="F35" s="52">
        <f t="shared" si="1"/>
        <v>1044</v>
      </c>
      <c r="G35" s="52">
        <f t="shared" si="0"/>
        <v>444</v>
      </c>
      <c r="H35" s="50" t="s">
        <v>489</v>
      </c>
      <c r="I35" s="50" t="s">
        <v>168</v>
      </c>
    </row>
    <row r="36" spans="1:9" x14ac:dyDescent="0.25">
      <c r="A36" s="49">
        <v>44615</v>
      </c>
      <c r="B36" s="50" t="s">
        <v>278</v>
      </c>
      <c r="C36" s="50">
        <v>2.04</v>
      </c>
      <c r="D36" s="50" t="s">
        <v>11</v>
      </c>
      <c r="E36" s="47" t="s">
        <v>494</v>
      </c>
      <c r="F36" s="52">
        <f t="shared" si="1"/>
        <v>1224</v>
      </c>
      <c r="G36" s="52">
        <f t="shared" si="0"/>
        <v>624</v>
      </c>
      <c r="H36" s="50" t="s">
        <v>162</v>
      </c>
      <c r="I36" s="50" t="s">
        <v>168</v>
      </c>
    </row>
    <row r="37" spans="1:9" x14ac:dyDescent="0.25">
      <c r="A37" s="49">
        <v>44615</v>
      </c>
      <c r="B37" s="50" t="s">
        <v>279</v>
      </c>
      <c r="C37" s="50">
        <v>1.91</v>
      </c>
      <c r="D37" s="50" t="s">
        <v>11</v>
      </c>
      <c r="E37" s="47" t="s">
        <v>494</v>
      </c>
      <c r="F37" s="52">
        <f t="shared" si="1"/>
        <v>1146</v>
      </c>
      <c r="G37" s="52">
        <f t="shared" si="0"/>
        <v>546</v>
      </c>
      <c r="H37" s="50" t="s">
        <v>154</v>
      </c>
      <c r="I37" s="50" t="s">
        <v>168</v>
      </c>
    </row>
    <row r="38" spans="1:9" x14ac:dyDescent="0.25">
      <c r="A38" s="49">
        <v>44615</v>
      </c>
      <c r="B38" s="50" t="s">
        <v>280</v>
      </c>
      <c r="C38" s="50">
        <v>1.78</v>
      </c>
      <c r="D38" s="50" t="s">
        <v>11</v>
      </c>
      <c r="E38" s="48" t="s">
        <v>494</v>
      </c>
      <c r="F38" s="52">
        <v>0</v>
      </c>
      <c r="G38" s="52">
        <f t="shared" si="0"/>
        <v>-600</v>
      </c>
      <c r="H38" s="50" t="s">
        <v>148</v>
      </c>
      <c r="I38" s="50" t="s">
        <v>48</v>
      </c>
    </row>
    <row r="39" spans="1:9" x14ac:dyDescent="0.25">
      <c r="A39" s="49">
        <v>44618</v>
      </c>
      <c r="B39" s="50" t="s">
        <v>282</v>
      </c>
      <c r="C39" s="50">
        <v>1.79</v>
      </c>
      <c r="D39" s="50" t="s">
        <v>11</v>
      </c>
      <c r="E39" s="47" t="s">
        <v>494</v>
      </c>
      <c r="F39" s="52">
        <f t="shared" si="1"/>
        <v>1074</v>
      </c>
      <c r="G39" s="52">
        <f t="shared" si="0"/>
        <v>474</v>
      </c>
      <c r="H39" s="50" t="s">
        <v>151</v>
      </c>
      <c r="I39" s="50" t="s">
        <v>48</v>
      </c>
    </row>
    <row r="40" spans="1:9" x14ac:dyDescent="0.25">
      <c r="A40" s="49">
        <v>44618</v>
      </c>
      <c r="B40" s="50" t="s">
        <v>283</v>
      </c>
      <c r="C40" s="50">
        <v>1.7</v>
      </c>
      <c r="D40" s="50" t="s">
        <v>11</v>
      </c>
      <c r="E40" s="48" t="s">
        <v>494</v>
      </c>
      <c r="F40" s="52">
        <v>0</v>
      </c>
      <c r="G40" s="52">
        <f t="shared" si="0"/>
        <v>-600</v>
      </c>
      <c r="H40" s="50" t="s">
        <v>148</v>
      </c>
      <c r="I40" s="50" t="s">
        <v>32</v>
      </c>
    </row>
    <row r="41" spans="1:9" x14ac:dyDescent="0.25">
      <c r="A41" s="49">
        <v>44618</v>
      </c>
      <c r="B41" s="50" t="s">
        <v>284</v>
      </c>
      <c r="C41" s="50">
        <v>1.7</v>
      </c>
      <c r="D41" s="50" t="s">
        <v>11</v>
      </c>
      <c r="E41" s="47" t="s">
        <v>493</v>
      </c>
      <c r="F41" s="52">
        <f t="shared" si="1"/>
        <v>1020</v>
      </c>
      <c r="G41" s="52">
        <f t="shared" si="0"/>
        <v>420</v>
      </c>
      <c r="H41" s="50" t="s">
        <v>156</v>
      </c>
      <c r="I41" s="50" t="s">
        <v>82</v>
      </c>
    </row>
    <row r="42" spans="1:9" x14ac:dyDescent="0.25">
      <c r="A42" s="49">
        <v>44618</v>
      </c>
      <c r="B42" s="50" t="s">
        <v>285</v>
      </c>
      <c r="C42" s="50">
        <v>1.77</v>
      </c>
      <c r="D42" s="50" t="s">
        <v>11</v>
      </c>
      <c r="E42" s="47" t="s">
        <v>494</v>
      </c>
      <c r="F42" s="52">
        <f t="shared" si="1"/>
        <v>1062</v>
      </c>
      <c r="G42" s="52">
        <f t="shared" si="0"/>
        <v>462</v>
      </c>
      <c r="H42" s="50" t="s">
        <v>151</v>
      </c>
      <c r="I42" s="50" t="s">
        <v>32</v>
      </c>
    </row>
    <row r="43" spans="1:9" x14ac:dyDescent="0.25">
      <c r="A43" s="49">
        <v>44618</v>
      </c>
      <c r="B43" s="50" t="s">
        <v>288</v>
      </c>
      <c r="C43" s="50">
        <v>1.83</v>
      </c>
      <c r="D43" s="50" t="s">
        <v>11</v>
      </c>
      <c r="E43" s="48" t="s">
        <v>494</v>
      </c>
      <c r="F43" s="52">
        <v>0</v>
      </c>
      <c r="G43" s="52">
        <f t="shared" si="0"/>
        <v>-600</v>
      </c>
      <c r="H43" s="50" t="s">
        <v>159</v>
      </c>
      <c r="I43" s="50" t="s">
        <v>35</v>
      </c>
    </row>
    <row r="44" spans="1:9" x14ac:dyDescent="0.25">
      <c r="A44" s="49">
        <v>44619</v>
      </c>
      <c r="B44" s="50" t="s">
        <v>290</v>
      </c>
      <c r="C44" s="50">
        <v>1.91</v>
      </c>
      <c r="D44" s="50" t="s">
        <v>11</v>
      </c>
      <c r="E44" s="47" t="s">
        <v>494</v>
      </c>
      <c r="F44" s="52">
        <f t="shared" si="1"/>
        <v>1146</v>
      </c>
      <c r="G44" s="52">
        <f t="shared" si="0"/>
        <v>546</v>
      </c>
      <c r="H44" s="50" t="s">
        <v>152</v>
      </c>
      <c r="I44" s="50" t="s">
        <v>168</v>
      </c>
    </row>
    <row r="45" spans="1:9" x14ac:dyDescent="0.25">
      <c r="A45" s="49">
        <v>44619</v>
      </c>
      <c r="B45" s="50" t="s">
        <v>291</v>
      </c>
      <c r="C45" s="50">
        <v>1.93</v>
      </c>
      <c r="D45" s="50" t="s">
        <v>11</v>
      </c>
      <c r="E45" s="47" t="s">
        <v>494</v>
      </c>
      <c r="F45" s="52">
        <f t="shared" si="1"/>
        <v>1158</v>
      </c>
      <c r="G45" s="52">
        <f t="shared" si="0"/>
        <v>558</v>
      </c>
      <c r="H45" s="50" t="s">
        <v>152</v>
      </c>
      <c r="I45" s="50" t="s">
        <v>266</v>
      </c>
    </row>
    <row r="46" spans="1:9" x14ac:dyDescent="0.25">
      <c r="A46" s="49">
        <v>44619</v>
      </c>
      <c r="B46" s="50" t="s">
        <v>292</v>
      </c>
      <c r="C46" s="50">
        <v>1.91</v>
      </c>
      <c r="D46" s="50" t="s">
        <v>11</v>
      </c>
      <c r="E46" s="47" t="s">
        <v>494</v>
      </c>
      <c r="F46" s="52">
        <f t="shared" si="1"/>
        <v>1146</v>
      </c>
      <c r="G46" s="52">
        <f t="shared" si="0"/>
        <v>546</v>
      </c>
      <c r="H46" s="50" t="s">
        <v>151</v>
      </c>
      <c r="I46" s="50" t="s">
        <v>266</v>
      </c>
    </row>
    <row r="47" spans="1:9" x14ac:dyDescent="0.25">
      <c r="A47" s="5"/>
      <c r="C47" s="12"/>
      <c r="D47" s="12"/>
      <c r="E47" s="34"/>
      <c r="F47" s="13"/>
      <c r="G47" s="13"/>
      <c r="H47" s="13"/>
      <c r="I47" s="6"/>
    </row>
    <row r="48" spans="1:9" x14ac:dyDescent="0.25">
      <c r="A48" s="14"/>
      <c r="B48" s="10"/>
      <c r="C48" s="12"/>
      <c r="D48" s="12"/>
      <c r="E48" s="34"/>
      <c r="F48" s="13"/>
      <c r="G48" s="13"/>
      <c r="H48" s="13"/>
      <c r="I48" s="12"/>
    </row>
    <row r="49" spans="1:9" x14ac:dyDescent="0.25">
      <c r="A49" s="5"/>
      <c r="B49" s="6"/>
      <c r="C49" s="12"/>
      <c r="D49" s="12"/>
      <c r="E49" s="34"/>
      <c r="F49" s="13"/>
      <c r="G49" s="13"/>
      <c r="H49" s="13"/>
      <c r="I49" s="6"/>
    </row>
    <row r="50" spans="1:9" x14ac:dyDescent="0.25">
      <c r="A50" s="5"/>
      <c r="B50" s="6"/>
      <c r="C50" s="12"/>
      <c r="D50" s="12"/>
      <c r="E50" s="34"/>
      <c r="F50" s="13"/>
      <c r="G50" s="13"/>
      <c r="H50" s="13"/>
      <c r="I50" s="6"/>
    </row>
    <row r="51" spans="1:9" x14ac:dyDescent="0.25">
      <c r="A51" s="5"/>
      <c r="B51" s="6"/>
      <c r="C51" s="12"/>
      <c r="D51" s="12"/>
      <c r="E51" s="34"/>
      <c r="F51" s="13"/>
      <c r="G51" s="13"/>
      <c r="H51" s="13"/>
      <c r="I51" s="6"/>
    </row>
    <row r="52" spans="1:9" x14ac:dyDescent="0.25">
      <c r="A52" s="5"/>
      <c r="B52" s="6"/>
      <c r="C52" s="35"/>
      <c r="D52" s="12"/>
      <c r="E52" s="34"/>
      <c r="F52" s="20"/>
      <c r="G52" s="20"/>
      <c r="H52" s="20"/>
      <c r="I52" s="6"/>
    </row>
    <row r="53" spans="1:9" x14ac:dyDescent="0.25">
      <c r="A53" s="5"/>
      <c r="B53" s="6"/>
      <c r="C53" s="35"/>
      <c r="D53" s="6"/>
      <c r="E53" s="34"/>
      <c r="F53" s="20"/>
      <c r="G53" s="20"/>
      <c r="H53" s="20"/>
      <c r="I53" s="6"/>
    </row>
    <row r="54" spans="1:9" ht="15.75" x14ac:dyDescent="0.25">
      <c r="A54" s="6"/>
      <c r="B54" s="6" t="s">
        <v>169</v>
      </c>
      <c r="C54" s="6"/>
      <c r="D54" s="15">
        <f>COUNT(C2:C48)</f>
        <v>45</v>
      </c>
      <c r="E54" s="11"/>
      <c r="F54" s="36"/>
      <c r="G54" s="12"/>
      <c r="H54" s="12"/>
    </row>
    <row r="55" spans="1:9" x14ac:dyDescent="0.25">
      <c r="A55" s="6"/>
      <c r="B55" s="6" t="s">
        <v>170</v>
      </c>
      <c r="C55" s="6"/>
      <c r="D55" s="16">
        <v>13</v>
      </c>
      <c r="E55" s="37"/>
      <c r="F55" s="38"/>
      <c r="G55" s="39"/>
      <c r="H55" s="39"/>
    </row>
    <row r="56" spans="1:9" x14ac:dyDescent="0.25">
      <c r="A56" s="6"/>
      <c r="B56" s="6" t="s">
        <v>171</v>
      </c>
      <c r="C56" s="6"/>
      <c r="D56" s="17">
        <f>D54-D55</f>
        <v>32</v>
      </c>
      <c r="E56" s="37"/>
      <c r="F56" s="38"/>
      <c r="G56" s="39"/>
      <c r="H56" s="39"/>
    </row>
    <row r="57" spans="1:9" x14ac:dyDescent="0.25">
      <c r="A57" s="6"/>
      <c r="B57" s="6" t="s">
        <v>172</v>
      </c>
      <c r="C57" s="6"/>
      <c r="D57" s="6">
        <f>D56/D54*100</f>
        <v>71.111111111111114</v>
      </c>
      <c r="E57" s="37"/>
      <c r="F57" s="38"/>
      <c r="G57" s="39"/>
      <c r="H57" s="39"/>
    </row>
    <row r="58" spans="1:9" x14ac:dyDescent="0.25">
      <c r="A58" s="6"/>
      <c r="B58" s="6" t="s">
        <v>173</v>
      </c>
      <c r="C58" s="6"/>
      <c r="D58" s="6">
        <f>1/D59*100</f>
        <v>53.995680345572353</v>
      </c>
      <c r="E58" s="37"/>
      <c r="F58" s="38"/>
      <c r="G58" s="39"/>
      <c r="H58" s="39"/>
    </row>
    <row r="59" spans="1:9" x14ac:dyDescent="0.25">
      <c r="A59" s="6"/>
      <c r="B59" s="6" t="s">
        <v>174</v>
      </c>
      <c r="C59" s="6"/>
      <c r="D59" s="6">
        <f>SUM(C2:C48)/D54</f>
        <v>1.8520000000000001</v>
      </c>
      <c r="E59" s="37"/>
      <c r="F59" s="38"/>
      <c r="G59" s="39"/>
      <c r="H59" s="39"/>
    </row>
    <row r="60" spans="1:9" x14ac:dyDescent="0.25">
      <c r="A60" s="6"/>
      <c r="B60" s="6" t="s">
        <v>175</v>
      </c>
      <c r="C60" s="6"/>
      <c r="D60" s="17">
        <f>D57-D58</f>
        <v>17.115430765538761</v>
      </c>
      <c r="E60" s="37"/>
      <c r="F60" s="38"/>
      <c r="G60" s="39"/>
      <c r="H60" s="39"/>
    </row>
    <row r="61" spans="1:9" x14ac:dyDescent="0.25">
      <c r="A61" s="6"/>
      <c r="B61" s="6" t="s">
        <v>176</v>
      </c>
      <c r="C61" s="6"/>
      <c r="D61" s="17">
        <f>D60/1</f>
        <v>17.115430765538761</v>
      </c>
      <c r="E61" s="37"/>
      <c r="F61" s="38"/>
      <c r="G61" s="39"/>
      <c r="H61" s="39"/>
    </row>
    <row r="62" spans="1:9" ht="18.75" x14ac:dyDescent="0.3">
      <c r="A62" s="6"/>
      <c r="B62" s="40" t="s">
        <v>491</v>
      </c>
      <c r="C62" s="6"/>
      <c r="D62" s="41">
        <v>30000</v>
      </c>
      <c r="E62" s="37"/>
      <c r="F62" s="38"/>
      <c r="G62" s="39"/>
      <c r="H62" s="39"/>
    </row>
    <row r="63" spans="1:9" ht="18.75" x14ac:dyDescent="0.3">
      <c r="A63" s="6"/>
      <c r="B63" s="6" t="s">
        <v>492</v>
      </c>
      <c r="C63" s="6"/>
      <c r="D63" s="19">
        <v>30000</v>
      </c>
      <c r="E63" s="37"/>
      <c r="F63" s="38"/>
      <c r="G63" s="39"/>
      <c r="H63" s="39"/>
    </row>
    <row r="64" spans="1:9" x14ac:dyDescent="0.25">
      <c r="A64" s="6"/>
      <c r="B64" s="6" t="s">
        <v>178</v>
      </c>
      <c r="C64" s="6"/>
      <c r="D64" s="20">
        <f>D63/100</f>
        <v>300</v>
      </c>
      <c r="E64" s="37"/>
      <c r="F64" s="38"/>
      <c r="G64" s="39"/>
      <c r="H64" s="39"/>
    </row>
    <row r="65" spans="1:8" x14ac:dyDescent="0.25">
      <c r="A65" s="6"/>
      <c r="B65" s="42" t="s">
        <v>495</v>
      </c>
      <c r="C65" s="6"/>
      <c r="D65" s="43">
        <f>D64*2</f>
        <v>600</v>
      </c>
      <c r="E65" s="37"/>
      <c r="F65" s="38"/>
      <c r="G65" s="39"/>
      <c r="H65" s="39"/>
    </row>
    <row r="66" spans="1:8" x14ac:dyDescent="0.25">
      <c r="A66" s="6"/>
      <c r="B66" s="6" t="s">
        <v>180</v>
      </c>
      <c r="C66" s="6"/>
      <c r="D66" s="13">
        <f>SUM(G2:G48)</f>
        <v>6114</v>
      </c>
      <c r="E66" s="37"/>
      <c r="F66" s="38"/>
      <c r="G66" s="39"/>
      <c r="H66" s="39"/>
    </row>
    <row r="67" spans="1:8" x14ac:dyDescent="0.25">
      <c r="A67" s="6"/>
      <c r="B67" s="44" t="s">
        <v>181</v>
      </c>
      <c r="C67" s="6"/>
      <c r="D67" s="12">
        <f>D66/D62*100</f>
        <v>20.380000000000003</v>
      </c>
      <c r="E67" s="37"/>
      <c r="F67" s="38"/>
      <c r="G67" s="39"/>
      <c r="H67" s="39"/>
    </row>
  </sheetData>
  <conditionalFormatting sqref="E55:E67">
    <cfRule type="cellIs" dxfId="23" priority="5" operator="greaterThan">
      <formula>0</formula>
    </cfRule>
    <cfRule type="cellIs" dxfId="22" priority="6" operator="lessThan">
      <formula>-240.63</formula>
    </cfRule>
    <cfRule type="cellIs" dxfId="21" priority="7" operator="greaterThan">
      <formula>0</formula>
    </cfRule>
  </conditionalFormatting>
  <conditionalFormatting sqref="G48:H53 H47">
    <cfRule type="cellIs" dxfId="20" priority="8" operator="lessThan">
      <formula>0</formula>
    </cfRule>
    <cfRule type="cellIs" dxfId="19" priority="9" operator="greaterThan">
      <formula>0</formula>
    </cfRule>
  </conditionalFormatting>
  <conditionalFormatting sqref="G2:G46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6" zoomScale="80" zoomScaleNormal="80" workbookViewId="0">
      <selection activeCell="L69" sqref="L69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294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149</v>
      </c>
      <c r="M2" s="6" t="s">
        <v>98</v>
      </c>
    </row>
    <row r="3" spans="1:13" x14ac:dyDescent="0.25">
      <c r="A3" s="5">
        <v>44621</v>
      </c>
      <c r="B3" s="6" t="s">
        <v>295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296</v>
      </c>
    </row>
    <row r="4" spans="1:13" x14ac:dyDescent="0.25">
      <c r="A4" s="5">
        <v>44621</v>
      </c>
      <c r="B4" s="6" t="s">
        <v>297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154</v>
      </c>
      <c r="M4" s="6" t="s">
        <v>35</v>
      </c>
    </row>
    <row r="5" spans="1:13" x14ac:dyDescent="0.25">
      <c r="A5" s="5">
        <v>44621</v>
      </c>
      <c r="B5" s="6" t="s">
        <v>298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152</v>
      </c>
      <c r="M5" s="6" t="s">
        <v>35</v>
      </c>
    </row>
    <row r="6" spans="1:13" x14ac:dyDescent="0.25">
      <c r="A6" s="5">
        <v>44622</v>
      </c>
      <c r="B6" s="6" t="s">
        <v>299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143</v>
      </c>
      <c r="M6" s="6" t="s">
        <v>168</v>
      </c>
    </row>
    <row r="7" spans="1:13" x14ac:dyDescent="0.25">
      <c r="A7" s="5">
        <v>44624</v>
      </c>
      <c r="B7" s="6" t="s">
        <v>300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148</v>
      </c>
      <c r="M7" s="6" t="s">
        <v>98</v>
      </c>
    </row>
    <row r="8" spans="1:13" x14ac:dyDescent="0.25">
      <c r="A8" s="5">
        <v>44625</v>
      </c>
      <c r="B8" s="6" t="s">
        <v>301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160</v>
      </c>
      <c r="M8" s="6" t="s">
        <v>96</v>
      </c>
    </row>
    <row r="9" spans="1:13" x14ac:dyDescent="0.25">
      <c r="A9" s="5">
        <v>44625</v>
      </c>
      <c r="B9" s="6" t="s">
        <v>302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158</v>
      </c>
      <c r="M9" s="6" t="s">
        <v>98</v>
      </c>
    </row>
    <row r="10" spans="1:13" x14ac:dyDescent="0.25">
      <c r="A10" s="5">
        <v>44625</v>
      </c>
      <c r="B10" s="6" t="s">
        <v>303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147</v>
      </c>
      <c r="M10" s="6" t="s">
        <v>82</v>
      </c>
    </row>
    <row r="11" spans="1:13" x14ac:dyDescent="0.25">
      <c r="A11" s="5">
        <v>44625</v>
      </c>
      <c r="B11" s="6" t="s">
        <v>304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143</v>
      </c>
      <c r="M11" s="6" t="s">
        <v>35</v>
      </c>
    </row>
    <row r="12" spans="1:13" x14ac:dyDescent="0.25">
      <c r="A12" s="5">
        <v>44625</v>
      </c>
      <c r="B12" s="6" t="s">
        <v>305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151</v>
      </c>
      <c r="M12" s="7" t="s">
        <v>98</v>
      </c>
    </row>
    <row r="13" spans="1:13" x14ac:dyDescent="0.25">
      <c r="A13" s="5">
        <v>44625</v>
      </c>
      <c r="B13" s="6" t="s">
        <v>306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148</v>
      </c>
      <c r="M13" s="6" t="s">
        <v>96</v>
      </c>
    </row>
    <row r="14" spans="1:13" x14ac:dyDescent="0.25">
      <c r="A14" s="5">
        <v>44625</v>
      </c>
      <c r="B14" s="6" t="s">
        <v>307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151</v>
      </c>
      <c r="M14" s="6" t="s">
        <v>98</v>
      </c>
    </row>
    <row r="15" spans="1:13" x14ac:dyDescent="0.25">
      <c r="A15" s="5">
        <v>44625</v>
      </c>
      <c r="B15" s="6" t="s">
        <v>308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151</v>
      </c>
      <c r="M15" s="6" t="s">
        <v>85</v>
      </c>
    </row>
    <row r="16" spans="1:13" x14ac:dyDescent="0.25">
      <c r="A16" s="5">
        <v>44625</v>
      </c>
      <c r="B16" s="6" t="s">
        <v>309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149</v>
      </c>
      <c r="M16" s="6" t="s">
        <v>32</v>
      </c>
    </row>
    <row r="17" spans="1:13" x14ac:dyDescent="0.25">
      <c r="A17" s="5">
        <v>44625</v>
      </c>
      <c r="B17" s="6" t="s">
        <v>310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145</v>
      </c>
      <c r="M17" s="6" t="s">
        <v>311</v>
      </c>
    </row>
    <row r="18" spans="1:13" x14ac:dyDescent="0.25">
      <c r="A18" s="5">
        <v>44625</v>
      </c>
      <c r="B18" s="6" t="s">
        <v>312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151</v>
      </c>
      <c r="M18" s="6" t="s">
        <v>35</v>
      </c>
    </row>
    <row r="19" spans="1:13" x14ac:dyDescent="0.25">
      <c r="A19" s="5">
        <v>44626</v>
      </c>
      <c r="B19" s="26" t="s">
        <v>313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160</v>
      </c>
      <c r="M19" s="6" t="s">
        <v>85</v>
      </c>
    </row>
    <row r="20" spans="1:13" x14ac:dyDescent="0.25">
      <c r="A20" s="5">
        <v>44626</v>
      </c>
      <c r="B20" s="6" t="s">
        <v>314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154</v>
      </c>
      <c r="M20" s="6" t="s">
        <v>85</v>
      </c>
    </row>
    <row r="21" spans="1:13" x14ac:dyDescent="0.25">
      <c r="A21" s="5">
        <v>44626</v>
      </c>
      <c r="B21" s="6" t="s">
        <v>315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487</v>
      </c>
      <c r="M21" s="6" t="s">
        <v>74</v>
      </c>
    </row>
    <row r="22" spans="1:13" x14ac:dyDescent="0.25">
      <c r="A22" s="5">
        <v>44626</v>
      </c>
      <c r="B22" s="6" t="s">
        <v>316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153</v>
      </c>
      <c r="M22" s="6" t="s">
        <v>242</v>
      </c>
    </row>
    <row r="23" spans="1:13" x14ac:dyDescent="0.25">
      <c r="A23" s="5">
        <v>44626</v>
      </c>
      <c r="B23" s="6" t="s">
        <v>317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146</v>
      </c>
      <c r="M23" s="6" t="s">
        <v>82</v>
      </c>
    </row>
    <row r="24" spans="1:13" x14ac:dyDescent="0.25">
      <c r="A24" s="5">
        <v>44628</v>
      </c>
      <c r="B24" s="6" t="s">
        <v>318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158</v>
      </c>
      <c r="M24" s="6" t="s">
        <v>98</v>
      </c>
    </row>
    <row r="25" spans="1:13" x14ac:dyDescent="0.25">
      <c r="A25" s="5">
        <v>44628</v>
      </c>
      <c r="B25" s="6" t="s">
        <v>319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154</v>
      </c>
      <c r="M25" s="6" t="s">
        <v>35</v>
      </c>
    </row>
    <row r="26" spans="1:13" x14ac:dyDescent="0.25">
      <c r="A26" s="5">
        <v>44631</v>
      </c>
      <c r="B26" s="6" t="s">
        <v>320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149</v>
      </c>
      <c r="M26" s="6" t="s">
        <v>242</v>
      </c>
    </row>
    <row r="27" spans="1:13" x14ac:dyDescent="0.25">
      <c r="A27" s="5">
        <v>44632</v>
      </c>
      <c r="B27" s="6" t="s">
        <v>321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144</v>
      </c>
      <c r="M27" s="6" t="s">
        <v>32</v>
      </c>
    </row>
    <row r="28" spans="1:13" x14ac:dyDescent="0.25">
      <c r="A28" s="5">
        <v>44632</v>
      </c>
      <c r="B28" s="6" t="s">
        <v>322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151</v>
      </c>
      <c r="M28" s="6" t="s">
        <v>48</v>
      </c>
    </row>
    <row r="29" spans="1:13" x14ac:dyDescent="0.25">
      <c r="A29" s="5">
        <v>44632</v>
      </c>
      <c r="B29" s="6" t="s">
        <v>323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152</v>
      </c>
      <c r="M29" s="6" t="s">
        <v>98</v>
      </c>
    </row>
    <row r="30" spans="1:13" x14ac:dyDescent="0.25">
      <c r="A30" s="5">
        <v>44632</v>
      </c>
      <c r="B30" s="6" t="s">
        <v>324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148</v>
      </c>
      <c r="M30" s="8" t="s">
        <v>126</v>
      </c>
    </row>
    <row r="31" spans="1:13" x14ac:dyDescent="0.25">
      <c r="A31" s="5">
        <v>44632</v>
      </c>
      <c r="B31" s="6" t="s">
        <v>325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487</v>
      </c>
      <c r="M31" s="6" t="s">
        <v>82</v>
      </c>
    </row>
    <row r="32" spans="1:13" x14ac:dyDescent="0.25">
      <c r="A32" s="5">
        <v>44632</v>
      </c>
      <c r="B32" s="6" t="s">
        <v>326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158</v>
      </c>
      <c r="M32" s="6" t="s">
        <v>168</v>
      </c>
    </row>
    <row r="33" spans="1:13" x14ac:dyDescent="0.25">
      <c r="A33" s="5">
        <v>44632</v>
      </c>
      <c r="B33" s="6" t="s">
        <v>327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272</v>
      </c>
    </row>
    <row r="34" spans="1:13" x14ac:dyDescent="0.25">
      <c r="A34" s="5">
        <v>44632</v>
      </c>
      <c r="B34" s="6" t="s">
        <v>328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143</v>
      </c>
      <c r="M34" s="6" t="s">
        <v>32</v>
      </c>
    </row>
    <row r="35" spans="1:13" x14ac:dyDescent="0.25">
      <c r="A35" s="5">
        <v>44632</v>
      </c>
      <c r="B35" s="6" t="s">
        <v>329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151</v>
      </c>
      <c r="M35" s="6" t="s">
        <v>98</v>
      </c>
    </row>
    <row r="36" spans="1:13" x14ac:dyDescent="0.25">
      <c r="A36" s="5">
        <v>44633</v>
      </c>
      <c r="B36" s="6" t="s">
        <v>330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143</v>
      </c>
      <c r="M36" s="6" t="s">
        <v>85</v>
      </c>
    </row>
    <row r="37" spans="1:13" x14ac:dyDescent="0.25">
      <c r="A37" s="5">
        <v>44633</v>
      </c>
      <c r="B37" s="6" t="s">
        <v>331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149</v>
      </c>
      <c r="M37" s="6" t="s">
        <v>82</v>
      </c>
    </row>
    <row r="38" spans="1:13" x14ac:dyDescent="0.25">
      <c r="A38" s="5">
        <v>44635</v>
      </c>
      <c r="B38" s="6" t="s">
        <v>332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154</v>
      </c>
      <c r="M38" s="6" t="s">
        <v>32</v>
      </c>
    </row>
    <row r="39" spans="1:13" x14ac:dyDescent="0.25">
      <c r="A39" s="5">
        <v>44635</v>
      </c>
      <c r="B39" s="6" t="s">
        <v>333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158</v>
      </c>
      <c r="M39" s="6" t="s">
        <v>32</v>
      </c>
    </row>
    <row r="40" spans="1:13" x14ac:dyDescent="0.25">
      <c r="A40" s="5">
        <v>44635</v>
      </c>
      <c r="B40" s="6" t="s">
        <v>334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162</v>
      </c>
      <c r="M40" s="6" t="s">
        <v>35</v>
      </c>
    </row>
    <row r="41" spans="1:13" x14ac:dyDescent="0.25">
      <c r="A41" s="5">
        <v>44635</v>
      </c>
      <c r="B41" s="6" t="s">
        <v>335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151</v>
      </c>
      <c r="M41" s="6" t="s">
        <v>35</v>
      </c>
    </row>
    <row r="42" spans="1:13" x14ac:dyDescent="0.25">
      <c r="A42" s="5">
        <v>44636</v>
      </c>
      <c r="B42" s="6" t="s">
        <v>336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143</v>
      </c>
      <c r="M42" s="6" t="s">
        <v>48</v>
      </c>
    </row>
    <row r="43" spans="1:13" x14ac:dyDescent="0.25">
      <c r="A43" s="5">
        <v>44636</v>
      </c>
      <c r="B43" s="6" t="s">
        <v>337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153</v>
      </c>
      <c r="M43" s="6" t="s">
        <v>48</v>
      </c>
    </row>
    <row r="44" spans="1:13" x14ac:dyDescent="0.25">
      <c r="A44" s="5">
        <v>44639</v>
      </c>
      <c r="B44" s="6" t="s">
        <v>338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7" t="s">
        <v>199</v>
      </c>
      <c r="J44" s="6">
        <v>1.75</v>
      </c>
      <c r="K44" s="6">
        <v>2.14</v>
      </c>
      <c r="L44" s="6" t="s">
        <v>145</v>
      </c>
      <c r="M44" s="6" t="s">
        <v>96</v>
      </c>
    </row>
    <row r="45" spans="1:13" x14ac:dyDescent="0.25">
      <c r="A45" s="5">
        <v>44639</v>
      </c>
      <c r="B45" s="6" t="s">
        <v>339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142</v>
      </c>
      <c r="M45" s="6" t="s">
        <v>51</v>
      </c>
    </row>
    <row r="46" spans="1:13" x14ac:dyDescent="0.25">
      <c r="A46" s="5">
        <v>44639</v>
      </c>
      <c r="B46" s="6" t="s">
        <v>340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158</v>
      </c>
      <c r="M46" s="6" t="s">
        <v>98</v>
      </c>
    </row>
    <row r="47" spans="1:13" x14ac:dyDescent="0.25">
      <c r="A47" s="5">
        <v>44639</v>
      </c>
      <c r="B47" s="6" t="s">
        <v>341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145</v>
      </c>
      <c r="M47" s="6" t="s">
        <v>82</v>
      </c>
    </row>
    <row r="48" spans="1:13" x14ac:dyDescent="0.25">
      <c r="A48" s="5">
        <v>44639</v>
      </c>
      <c r="B48" s="6" t="s">
        <v>342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153</v>
      </c>
      <c r="M48" s="6" t="s">
        <v>98</v>
      </c>
    </row>
    <row r="49" spans="1:13" x14ac:dyDescent="0.25">
      <c r="A49" s="5">
        <v>44639</v>
      </c>
      <c r="B49" s="6" t="s">
        <v>343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143</v>
      </c>
      <c r="M49" s="6" t="s">
        <v>35</v>
      </c>
    </row>
    <row r="50" spans="1:13" x14ac:dyDescent="0.25">
      <c r="A50" s="5">
        <v>44639</v>
      </c>
      <c r="B50" s="6" t="s">
        <v>344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142</v>
      </c>
      <c r="M50" s="6" t="s">
        <v>98</v>
      </c>
    </row>
    <row r="51" spans="1:13" x14ac:dyDescent="0.25">
      <c r="A51" s="5">
        <v>44639</v>
      </c>
      <c r="B51" s="6" t="s">
        <v>345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149</v>
      </c>
      <c r="M51" s="6" t="s">
        <v>35</v>
      </c>
    </row>
    <row r="52" spans="1:13" x14ac:dyDescent="0.25">
      <c r="A52" s="5">
        <v>44639</v>
      </c>
      <c r="B52" s="6" t="s">
        <v>346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143</v>
      </c>
      <c r="M52" s="6" t="s">
        <v>35</v>
      </c>
    </row>
    <row r="53" spans="1:13" x14ac:dyDescent="0.25">
      <c r="A53" s="5">
        <v>44640</v>
      </c>
      <c r="B53" s="6" t="s">
        <v>347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143</v>
      </c>
      <c r="M53" s="6" t="s">
        <v>74</v>
      </c>
    </row>
    <row r="54" spans="1:13" x14ac:dyDescent="0.25">
      <c r="A54" s="5">
        <v>44640</v>
      </c>
      <c r="B54" s="6" t="s">
        <v>348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149</v>
      </c>
      <c r="M54" s="6" t="s">
        <v>82</v>
      </c>
    </row>
    <row r="55" spans="1:13" x14ac:dyDescent="0.25">
      <c r="A55" s="5">
        <v>44640</v>
      </c>
      <c r="B55" s="6" t="s">
        <v>349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149</v>
      </c>
      <c r="M55" s="6" t="s">
        <v>242</v>
      </c>
    </row>
    <row r="56" spans="1:13" x14ac:dyDescent="0.25">
      <c r="A56" s="5">
        <v>44640</v>
      </c>
      <c r="B56" s="6" t="s">
        <v>350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142</v>
      </c>
      <c r="M56" s="6" t="s">
        <v>168</v>
      </c>
    </row>
    <row r="57" spans="1:13" x14ac:dyDescent="0.25">
      <c r="A57" s="5">
        <v>44640</v>
      </c>
      <c r="B57" s="6" t="s">
        <v>351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222</v>
      </c>
    </row>
    <row r="58" spans="1:13" x14ac:dyDescent="0.25">
      <c r="A58" s="5">
        <v>44641</v>
      </c>
      <c r="B58" s="6" t="s">
        <v>352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145</v>
      </c>
      <c r="M58" s="6" t="s">
        <v>98</v>
      </c>
    </row>
    <row r="59" spans="1:13" x14ac:dyDescent="0.25">
      <c r="A59" s="5">
        <v>44642</v>
      </c>
      <c r="B59" s="6" t="s">
        <v>353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487</v>
      </c>
      <c r="M59" s="6" t="s">
        <v>98</v>
      </c>
    </row>
    <row r="60" spans="1:13" x14ac:dyDescent="0.25">
      <c r="A60" s="5">
        <v>44646</v>
      </c>
      <c r="B60" s="6" t="s">
        <v>354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151</v>
      </c>
      <c r="M60" s="6" t="s">
        <v>98</v>
      </c>
    </row>
    <row r="61" spans="1:13" x14ac:dyDescent="0.25">
      <c r="A61" s="5">
        <v>44646</v>
      </c>
      <c r="B61" s="6" t="s">
        <v>355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149</v>
      </c>
      <c r="M61" s="8" t="s">
        <v>126</v>
      </c>
    </row>
    <row r="62" spans="1:13" x14ac:dyDescent="0.25">
      <c r="A62" s="5">
        <v>44646</v>
      </c>
      <c r="B62" s="6" t="s">
        <v>356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151</v>
      </c>
      <c r="M62" s="8" t="s">
        <v>126</v>
      </c>
    </row>
    <row r="63" spans="1:13" x14ac:dyDescent="0.25">
      <c r="A63" s="5">
        <v>44646</v>
      </c>
      <c r="B63" s="6" t="s">
        <v>357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151</v>
      </c>
      <c r="M63" s="6" t="s">
        <v>35</v>
      </c>
    </row>
    <row r="64" spans="1:13" x14ac:dyDescent="0.25">
      <c r="A64" s="5">
        <v>44646</v>
      </c>
      <c r="B64" s="6" t="s">
        <v>358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158</v>
      </c>
      <c r="M64" s="6" t="s">
        <v>51</v>
      </c>
    </row>
    <row r="65" spans="1:13" x14ac:dyDescent="0.25">
      <c r="A65" s="5">
        <v>44646</v>
      </c>
      <c r="B65" s="6" t="s">
        <v>359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218</v>
      </c>
    </row>
    <row r="66" spans="1:13" x14ac:dyDescent="0.25">
      <c r="A66" s="5">
        <v>44646</v>
      </c>
      <c r="B66" s="6" t="s">
        <v>360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272</v>
      </c>
    </row>
    <row r="67" spans="1:13" x14ac:dyDescent="0.25">
      <c r="A67" s="5">
        <v>44648</v>
      </c>
      <c r="B67" s="6" t="s">
        <v>361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272</v>
      </c>
    </row>
    <row r="68" spans="1:13" x14ac:dyDescent="0.25">
      <c r="A68" s="5">
        <v>44650</v>
      </c>
      <c r="B68" s="6" t="s">
        <v>362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143</v>
      </c>
      <c r="M68" s="6" t="s">
        <v>14</v>
      </c>
    </row>
    <row r="69" spans="1:13" x14ac:dyDescent="0.25">
      <c r="A69" s="5">
        <v>44650</v>
      </c>
      <c r="B69" s="6" t="s">
        <v>363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576</v>
      </c>
      <c r="M69" s="6" t="s">
        <v>14</v>
      </c>
    </row>
  </sheetData>
  <conditionalFormatting sqref="J1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16.42578125" bestFit="1" customWidth="1"/>
    <col min="5" max="5" width="9.140625" style="55"/>
    <col min="6" max="6" width="10.28515625" bestFit="1" customWidth="1"/>
    <col min="9" max="9" width="28.140625" bestFit="1" customWidth="1"/>
  </cols>
  <sheetData>
    <row r="1" spans="1:9" ht="72" x14ac:dyDescent="0.25">
      <c r="A1" s="33" t="s">
        <v>0</v>
      </c>
      <c r="B1" s="33" t="s">
        <v>1</v>
      </c>
      <c r="C1" s="33" t="s">
        <v>163</v>
      </c>
      <c r="D1" s="33" t="s">
        <v>574</v>
      </c>
      <c r="E1" s="45" t="s">
        <v>575</v>
      </c>
      <c r="F1" s="33" t="s">
        <v>164</v>
      </c>
      <c r="G1" s="33" t="s">
        <v>165</v>
      </c>
      <c r="H1" s="33" t="s">
        <v>9</v>
      </c>
      <c r="I1" s="33" t="s">
        <v>10</v>
      </c>
    </row>
    <row r="2" spans="1:9" x14ac:dyDescent="0.25">
      <c r="A2" s="49">
        <v>44621</v>
      </c>
      <c r="B2" s="50" t="s">
        <v>297</v>
      </c>
      <c r="C2" s="51">
        <v>2.06</v>
      </c>
      <c r="D2" s="50" t="s">
        <v>577</v>
      </c>
      <c r="E2" s="47" t="s">
        <v>494</v>
      </c>
      <c r="F2" s="52">
        <f>C2*D$65</f>
        <v>1236</v>
      </c>
      <c r="G2" s="52">
        <f t="shared" ref="G2:G49" si="0">F2-D$65</f>
        <v>636</v>
      </c>
      <c r="H2" s="50" t="s">
        <v>154</v>
      </c>
      <c r="I2" s="50" t="s">
        <v>35</v>
      </c>
    </row>
    <row r="3" spans="1:9" x14ac:dyDescent="0.25">
      <c r="A3" s="49">
        <v>44622</v>
      </c>
      <c r="B3" s="50" t="s">
        <v>299</v>
      </c>
      <c r="C3" s="50">
        <v>1.91</v>
      </c>
      <c r="D3" s="50" t="s">
        <v>577</v>
      </c>
      <c r="E3" s="47" t="s">
        <v>494</v>
      </c>
      <c r="F3" s="52">
        <f>C3*D$65</f>
        <v>1146</v>
      </c>
      <c r="G3" s="52">
        <f t="shared" si="0"/>
        <v>546</v>
      </c>
      <c r="H3" s="50" t="s">
        <v>143</v>
      </c>
      <c r="I3" s="50" t="s">
        <v>168</v>
      </c>
    </row>
    <row r="4" spans="1:9" x14ac:dyDescent="0.25">
      <c r="A4" s="49">
        <v>44624</v>
      </c>
      <c r="B4" s="50" t="s">
        <v>300</v>
      </c>
      <c r="C4" s="50">
        <v>1.98</v>
      </c>
      <c r="D4" s="50" t="s">
        <v>577</v>
      </c>
      <c r="E4" s="48" t="s">
        <v>494</v>
      </c>
      <c r="F4" s="52">
        <v>0</v>
      </c>
      <c r="G4" s="52">
        <f t="shared" si="0"/>
        <v>-600</v>
      </c>
      <c r="H4" s="50" t="s">
        <v>148</v>
      </c>
      <c r="I4" s="50" t="s">
        <v>98</v>
      </c>
    </row>
    <row r="5" spans="1:9" x14ac:dyDescent="0.25">
      <c r="A5" s="49">
        <v>44625</v>
      </c>
      <c r="B5" s="50" t="s">
        <v>301</v>
      </c>
      <c r="C5" s="50">
        <v>1.63</v>
      </c>
      <c r="D5" s="50" t="s">
        <v>577</v>
      </c>
      <c r="E5" s="48" t="s">
        <v>493</v>
      </c>
      <c r="F5" s="52">
        <v>0</v>
      </c>
      <c r="G5" s="52">
        <f t="shared" si="0"/>
        <v>-600</v>
      </c>
      <c r="H5" s="50" t="s">
        <v>160</v>
      </c>
      <c r="I5" s="50" t="s">
        <v>96</v>
      </c>
    </row>
    <row r="6" spans="1:9" x14ac:dyDescent="0.25">
      <c r="A6" s="49">
        <v>44625</v>
      </c>
      <c r="B6" s="50" t="s">
        <v>302</v>
      </c>
      <c r="C6" s="50">
        <v>2.04</v>
      </c>
      <c r="D6" s="50" t="s">
        <v>577</v>
      </c>
      <c r="E6" s="48" t="s">
        <v>494</v>
      </c>
      <c r="F6" s="52">
        <v>0</v>
      </c>
      <c r="G6" s="52">
        <f t="shared" si="0"/>
        <v>-600</v>
      </c>
      <c r="H6" s="50" t="s">
        <v>158</v>
      </c>
      <c r="I6" s="50" t="s">
        <v>98</v>
      </c>
    </row>
    <row r="7" spans="1:9" x14ac:dyDescent="0.25">
      <c r="A7" s="49">
        <v>44625</v>
      </c>
      <c r="B7" s="50" t="s">
        <v>303</v>
      </c>
      <c r="C7" s="50">
        <v>2.0699999999999998</v>
      </c>
      <c r="D7" s="50" t="s">
        <v>577</v>
      </c>
      <c r="E7" s="47" t="s">
        <v>494</v>
      </c>
      <c r="F7" s="52">
        <f>C7*D$65</f>
        <v>1242</v>
      </c>
      <c r="G7" s="52">
        <f t="shared" si="0"/>
        <v>642</v>
      </c>
      <c r="H7" s="50" t="s">
        <v>147</v>
      </c>
      <c r="I7" s="50" t="s">
        <v>82</v>
      </c>
    </row>
    <row r="8" spans="1:9" x14ac:dyDescent="0.25">
      <c r="A8" s="49">
        <v>44625</v>
      </c>
      <c r="B8" s="50" t="s">
        <v>305</v>
      </c>
      <c r="C8" s="50">
        <v>1.81</v>
      </c>
      <c r="D8" s="50" t="s">
        <v>577</v>
      </c>
      <c r="E8" s="47" t="s">
        <v>494</v>
      </c>
      <c r="F8" s="52">
        <f>C8*D$65</f>
        <v>1086</v>
      </c>
      <c r="G8" s="52">
        <f t="shared" si="0"/>
        <v>486</v>
      </c>
      <c r="H8" s="50" t="s">
        <v>151</v>
      </c>
      <c r="I8" s="56" t="s">
        <v>98</v>
      </c>
    </row>
    <row r="9" spans="1:9" x14ac:dyDescent="0.25">
      <c r="A9" s="49">
        <v>44625</v>
      </c>
      <c r="B9" s="50" t="s">
        <v>306</v>
      </c>
      <c r="C9" s="50">
        <v>1.86</v>
      </c>
      <c r="D9" s="50" t="s">
        <v>577</v>
      </c>
      <c r="E9" s="48" t="s">
        <v>494</v>
      </c>
      <c r="F9" s="52">
        <v>0</v>
      </c>
      <c r="G9" s="52">
        <f t="shared" si="0"/>
        <v>-600</v>
      </c>
      <c r="H9" s="50" t="s">
        <v>148</v>
      </c>
      <c r="I9" s="50" t="s">
        <v>96</v>
      </c>
    </row>
    <row r="10" spans="1:9" x14ac:dyDescent="0.25">
      <c r="A10" s="49">
        <v>44625</v>
      </c>
      <c r="B10" s="50" t="s">
        <v>307</v>
      </c>
      <c r="C10" s="50">
        <v>1.63</v>
      </c>
      <c r="D10" s="50" t="s">
        <v>577</v>
      </c>
      <c r="E10" s="48" t="s">
        <v>493</v>
      </c>
      <c r="F10" s="52">
        <v>0</v>
      </c>
      <c r="G10" s="52">
        <f t="shared" si="0"/>
        <v>-600</v>
      </c>
      <c r="H10" s="50" t="s">
        <v>151</v>
      </c>
      <c r="I10" s="50" t="s">
        <v>98</v>
      </c>
    </row>
    <row r="11" spans="1:9" x14ac:dyDescent="0.25">
      <c r="A11" s="49">
        <v>44625</v>
      </c>
      <c r="B11" s="50" t="s">
        <v>308</v>
      </c>
      <c r="C11" s="50">
        <v>1.74</v>
      </c>
      <c r="D11" s="50" t="s">
        <v>577</v>
      </c>
      <c r="E11" s="48" t="s">
        <v>493</v>
      </c>
      <c r="F11" s="52">
        <v>0</v>
      </c>
      <c r="G11" s="52">
        <f t="shared" si="0"/>
        <v>-600</v>
      </c>
      <c r="H11" s="50" t="s">
        <v>151</v>
      </c>
      <c r="I11" s="50" t="s">
        <v>85</v>
      </c>
    </row>
    <row r="12" spans="1:9" x14ac:dyDescent="0.25">
      <c r="A12" s="49">
        <v>44625</v>
      </c>
      <c r="B12" s="50" t="s">
        <v>309</v>
      </c>
      <c r="C12" s="50">
        <v>1.98</v>
      </c>
      <c r="D12" s="50" t="s">
        <v>577</v>
      </c>
      <c r="E12" s="48" t="s">
        <v>494</v>
      </c>
      <c r="F12" s="52">
        <v>0</v>
      </c>
      <c r="G12" s="52">
        <f t="shared" si="0"/>
        <v>-600</v>
      </c>
      <c r="H12" s="50" t="s">
        <v>149</v>
      </c>
      <c r="I12" s="50" t="s">
        <v>32</v>
      </c>
    </row>
    <row r="13" spans="1:9" x14ac:dyDescent="0.25">
      <c r="A13" s="49">
        <v>44625</v>
      </c>
      <c r="B13" s="50" t="s">
        <v>310</v>
      </c>
      <c r="C13" s="50">
        <v>1.89</v>
      </c>
      <c r="D13" s="50" t="s">
        <v>577</v>
      </c>
      <c r="E13" s="47" t="s">
        <v>494</v>
      </c>
      <c r="F13" s="52">
        <f>C13*D$65</f>
        <v>1134</v>
      </c>
      <c r="G13" s="52">
        <f t="shared" si="0"/>
        <v>534</v>
      </c>
      <c r="H13" s="50" t="s">
        <v>145</v>
      </c>
      <c r="I13" s="50" t="s">
        <v>48</v>
      </c>
    </row>
    <row r="14" spans="1:9" x14ac:dyDescent="0.25">
      <c r="A14" s="49">
        <v>44626</v>
      </c>
      <c r="B14" s="56" t="s">
        <v>313</v>
      </c>
      <c r="C14" s="50">
        <v>1.78</v>
      </c>
      <c r="D14" s="50" t="s">
        <v>577</v>
      </c>
      <c r="E14" s="47" t="s">
        <v>494</v>
      </c>
      <c r="F14" s="52">
        <f>C14*D$65</f>
        <v>1068</v>
      </c>
      <c r="G14" s="52">
        <f t="shared" si="0"/>
        <v>468</v>
      </c>
      <c r="H14" s="50" t="s">
        <v>160</v>
      </c>
      <c r="I14" s="50" t="s">
        <v>85</v>
      </c>
    </row>
    <row r="15" spans="1:9" x14ac:dyDescent="0.25">
      <c r="A15" s="49">
        <v>44626</v>
      </c>
      <c r="B15" s="50" t="s">
        <v>314</v>
      </c>
      <c r="C15" s="50">
        <v>1.94</v>
      </c>
      <c r="D15" s="50" t="s">
        <v>577</v>
      </c>
      <c r="E15" s="47" t="s">
        <v>494</v>
      </c>
      <c r="F15" s="52">
        <f>C15*D$65</f>
        <v>1164</v>
      </c>
      <c r="G15" s="52">
        <f t="shared" si="0"/>
        <v>564</v>
      </c>
      <c r="H15" s="50" t="s">
        <v>154</v>
      </c>
      <c r="I15" s="50" t="s">
        <v>85</v>
      </c>
    </row>
    <row r="16" spans="1:9" x14ac:dyDescent="0.25">
      <c r="A16" s="49">
        <v>44626</v>
      </c>
      <c r="B16" s="50" t="s">
        <v>315</v>
      </c>
      <c r="C16" s="50">
        <v>1.93</v>
      </c>
      <c r="D16" s="50" t="s">
        <v>577</v>
      </c>
      <c r="E16" s="48" t="s">
        <v>494</v>
      </c>
      <c r="F16" s="52">
        <v>0</v>
      </c>
      <c r="G16" s="52">
        <f t="shared" si="0"/>
        <v>-600</v>
      </c>
      <c r="H16" s="50" t="s">
        <v>487</v>
      </c>
      <c r="I16" s="50" t="s">
        <v>74</v>
      </c>
    </row>
    <row r="17" spans="1:9" x14ac:dyDescent="0.25">
      <c r="A17" s="49">
        <v>44626</v>
      </c>
      <c r="B17" s="50" t="s">
        <v>316</v>
      </c>
      <c r="C17" s="50">
        <v>2.04</v>
      </c>
      <c r="D17" s="50" t="s">
        <v>577</v>
      </c>
      <c r="E17" s="48" t="s">
        <v>494</v>
      </c>
      <c r="F17" s="52">
        <v>0</v>
      </c>
      <c r="G17" s="52">
        <f t="shared" si="0"/>
        <v>-600</v>
      </c>
      <c r="H17" s="50" t="s">
        <v>153</v>
      </c>
      <c r="I17" s="50" t="s">
        <v>242</v>
      </c>
    </row>
    <row r="18" spans="1:9" x14ac:dyDescent="0.25">
      <c r="A18" s="49">
        <v>44626</v>
      </c>
      <c r="B18" s="50" t="s">
        <v>317</v>
      </c>
      <c r="C18" s="50">
        <v>1.51</v>
      </c>
      <c r="D18" s="50" t="s">
        <v>577</v>
      </c>
      <c r="E18" s="47" t="s">
        <v>493</v>
      </c>
      <c r="F18" s="52">
        <f>C18*D$65</f>
        <v>906</v>
      </c>
      <c r="G18" s="52">
        <f t="shared" si="0"/>
        <v>306</v>
      </c>
      <c r="H18" s="50" t="s">
        <v>146</v>
      </c>
      <c r="I18" s="50" t="s">
        <v>82</v>
      </c>
    </row>
    <row r="19" spans="1:9" x14ac:dyDescent="0.25">
      <c r="A19" s="49">
        <v>44628</v>
      </c>
      <c r="B19" s="50" t="s">
        <v>319</v>
      </c>
      <c r="C19" s="50">
        <v>1.85</v>
      </c>
      <c r="D19" s="50" t="s">
        <v>577</v>
      </c>
      <c r="E19" s="47" t="s">
        <v>494</v>
      </c>
      <c r="F19" s="52">
        <f>C19*D$65</f>
        <v>1110</v>
      </c>
      <c r="G19" s="52">
        <f t="shared" si="0"/>
        <v>510</v>
      </c>
      <c r="H19" s="50" t="s">
        <v>154</v>
      </c>
      <c r="I19" s="50" t="s">
        <v>35</v>
      </c>
    </row>
    <row r="20" spans="1:9" x14ac:dyDescent="0.25">
      <c r="A20" s="49">
        <v>44632</v>
      </c>
      <c r="B20" s="50" t="s">
        <v>321</v>
      </c>
      <c r="C20" s="50">
        <v>2.02</v>
      </c>
      <c r="D20" s="50" t="s">
        <v>577</v>
      </c>
      <c r="E20" s="47" t="s">
        <v>494</v>
      </c>
      <c r="F20" s="52">
        <f>C20*D$65</f>
        <v>1212</v>
      </c>
      <c r="G20" s="52">
        <f t="shared" si="0"/>
        <v>612</v>
      </c>
      <c r="H20" s="50" t="s">
        <v>151</v>
      </c>
      <c r="I20" s="50" t="s">
        <v>48</v>
      </c>
    </row>
    <row r="21" spans="1:9" x14ac:dyDescent="0.25">
      <c r="A21" s="49">
        <v>44632</v>
      </c>
      <c r="B21" s="50" t="s">
        <v>322</v>
      </c>
      <c r="C21" s="50">
        <v>2.06</v>
      </c>
      <c r="D21" s="50" t="s">
        <v>577</v>
      </c>
      <c r="E21" s="47" t="s">
        <v>494</v>
      </c>
      <c r="F21" s="52">
        <f>C21*D$65</f>
        <v>1236</v>
      </c>
      <c r="G21" s="52">
        <f t="shared" si="0"/>
        <v>636</v>
      </c>
      <c r="H21" s="50" t="s">
        <v>152</v>
      </c>
      <c r="I21" s="50" t="s">
        <v>98</v>
      </c>
    </row>
    <row r="22" spans="1:9" x14ac:dyDescent="0.25">
      <c r="A22" s="49">
        <v>44632</v>
      </c>
      <c r="B22" s="50" t="s">
        <v>324</v>
      </c>
      <c r="C22" s="50">
        <v>1.74</v>
      </c>
      <c r="D22" s="50" t="s">
        <v>577</v>
      </c>
      <c r="E22" s="48" t="s">
        <v>494</v>
      </c>
      <c r="F22" s="52">
        <v>0</v>
      </c>
      <c r="G22" s="52">
        <f t="shared" si="0"/>
        <v>-600</v>
      </c>
      <c r="H22" s="50" t="s">
        <v>148</v>
      </c>
      <c r="I22" s="50" t="s">
        <v>126</v>
      </c>
    </row>
    <row r="23" spans="1:9" x14ac:dyDescent="0.25">
      <c r="A23" s="49">
        <v>44632</v>
      </c>
      <c r="B23" s="50" t="s">
        <v>325</v>
      </c>
      <c r="C23" s="50">
        <v>1.94</v>
      </c>
      <c r="D23" s="50" t="s">
        <v>577</v>
      </c>
      <c r="E23" s="48" t="s">
        <v>494</v>
      </c>
      <c r="F23" s="52">
        <v>0</v>
      </c>
      <c r="G23" s="52">
        <f t="shared" si="0"/>
        <v>-600</v>
      </c>
      <c r="H23" s="50" t="s">
        <v>487</v>
      </c>
      <c r="I23" s="50" t="s">
        <v>82</v>
      </c>
    </row>
    <row r="24" spans="1:9" x14ac:dyDescent="0.25">
      <c r="A24" s="49">
        <v>44632</v>
      </c>
      <c r="B24" s="50" t="s">
        <v>326</v>
      </c>
      <c r="C24" s="50">
        <v>1.93</v>
      </c>
      <c r="D24" s="50" t="s">
        <v>577</v>
      </c>
      <c r="E24" s="48" t="s">
        <v>494</v>
      </c>
      <c r="F24" s="52">
        <v>0</v>
      </c>
      <c r="G24" s="52">
        <f t="shared" si="0"/>
        <v>-600</v>
      </c>
      <c r="H24" s="50" t="s">
        <v>158</v>
      </c>
      <c r="I24" s="50" t="s">
        <v>168</v>
      </c>
    </row>
    <row r="25" spans="1:9" x14ac:dyDescent="0.25">
      <c r="A25" s="49">
        <v>44632</v>
      </c>
      <c r="B25" s="50" t="s">
        <v>328</v>
      </c>
      <c r="C25" s="50">
        <v>1.88</v>
      </c>
      <c r="D25" s="50" t="s">
        <v>577</v>
      </c>
      <c r="E25" s="47" t="s">
        <v>494</v>
      </c>
      <c r="F25" s="52">
        <f>C25*D$65</f>
        <v>1128</v>
      </c>
      <c r="G25" s="52">
        <f t="shared" si="0"/>
        <v>528</v>
      </c>
      <c r="H25" s="50" t="s">
        <v>143</v>
      </c>
      <c r="I25" s="50" t="s">
        <v>32</v>
      </c>
    </row>
    <row r="26" spans="1:9" x14ac:dyDescent="0.25">
      <c r="A26" s="49">
        <v>44632</v>
      </c>
      <c r="B26" s="50" t="s">
        <v>329</v>
      </c>
      <c r="C26" s="50">
        <v>1.78</v>
      </c>
      <c r="D26" s="50" t="s">
        <v>577</v>
      </c>
      <c r="E26" s="47" t="s">
        <v>494</v>
      </c>
      <c r="F26" s="52">
        <f>C26*D$65</f>
        <v>1068</v>
      </c>
      <c r="G26" s="52">
        <f t="shared" si="0"/>
        <v>468</v>
      </c>
      <c r="H26" s="50" t="s">
        <v>151</v>
      </c>
      <c r="I26" s="50" t="s">
        <v>98</v>
      </c>
    </row>
    <row r="27" spans="1:9" x14ac:dyDescent="0.25">
      <c r="A27" s="49">
        <v>44633</v>
      </c>
      <c r="B27" s="50" t="s">
        <v>330</v>
      </c>
      <c r="C27" s="50">
        <v>1.9</v>
      </c>
      <c r="D27" s="50" t="s">
        <v>577</v>
      </c>
      <c r="E27" s="47" t="s">
        <v>494</v>
      </c>
      <c r="F27" s="52">
        <f>C27*D$65</f>
        <v>1140</v>
      </c>
      <c r="G27" s="52">
        <f t="shared" si="0"/>
        <v>540</v>
      </c>
      <c r="H27" s="50" t="s">
        <v>143</v>
      </c>
      <c r="I27" s="50" t="s">
        <v>85</v>
      </c>
    </row>
    <row r="28" spans="1:9" x14ac:dyDescent="0.25">
      <c r="A28" s="49">
        <v>44635</v>
      </c>
      <c r="B28" s="50" t="s">
        <v>333</v>
      </c>
      <c r="C28" s="50">
        <v>2.04</v>
      </c>
      <c r="D28" s="50" t="s">
        <v>577</v>
      </c>
      <c r="E28" s="48" t="s">
        <v>494</v>
      </c>
      <c r="F28" s="52">
        <v>0</v>
      </c>
      <c r="G28" s="52">
        <f t="shared" si="0"/>
        <v>-600</v>
      </c>
      <c r="H28" s="50" t="s">
        <v>158</v>
      </c>
      <c r="I28" s="50" t="s">
        <v>32</v>
      </c>
    </row>
    <row r="29" spans="1:9" x14ac:dyDescent="0.25">
      <c r="A29" s="49">
        <v>44635</v>
      </c>
      <c r="B29" s="50" t="s">
        <v>335</v>
      </c>
      <c r="C29" s="50">
        <v>1.91</v>
      </c>
      <c r="D29" s="50" t="s">
        <v>577</v>
      </c>
      <c r="E29" s="47" t="s">
        <v>494</v>
      </c>
      <c r="F29" s="52">
        <f>C29*D$65</f>
        <v>1146</v>
      </c>
      <c r="G29" s="52">
        <f t="shared" si="0"/>
        <v>546</v>
      </c>
      <c r="H29" s="50" t="s">
        <v>151</v>
      </c>
      <c r="I29" s="50" t="s">
        <v>35</v>
      </c>
    </row>
    <row r="30" spans="1:9" x14ac:dyDescent="0.25">
      <c r="A30" s="49">
        <v>44636</v>
      </c>
      <c r="B30" s="50" t="s">
        <v>336</v>
      </c>
      <c r="C30" s="50">
        <v>2</v>
      </c>
      <c r="D30" s="50" t="s">
        <v>577</v>
      </c>
      <c r="E30" s="47" t="s">
        <v>494</v>
      </c>
      <c r="F30" s="52">
        <f>C30*D$65</f>
        <v>1200</v>
      </c>
      <c r="G30" s="52">
        <f t="shared" si="0"/>
        <v>600</v>
      </c>
      <c r="H30" s="50" t="s">
        <v>143</v>
      </c>
      <c r="I30" s="50" t="s">
        <v>48</v>
      </c>
    </row>
    <row r="31" spans="1:9" x14ac:dyDescent="0.25">
      <c r="A31" s="49">
        <v>44636</v>
      </c>
      <c r="B31" s="50" t="s">
        <v>337</v>
      </c>
      <c r="C31" s="50">
        <v>1.98</v>
      </c>
      <c r="D31" s="50" t="s">
        <v>577</v>
      </c>
      <c r="E31" s="48" t="s">
        <v>494</v>
      </c>
      <c r="F31" s="52">
        <v>0</v>
      </c>
      <c r="G31" s="52">
        <f t="shared" si="0"/>
        <v>-600</v>
      </c>
      <c r="H31" s="50" t="s">
        <v>153</v>
      </c>
      <c r="I31" s="50" t="s">
        <v>48</v>
      </c>
    </row>
    <row r="32" spans="1:9" x14ac:dyDescent="0.25">
      <c r="A32" s="49">
        <v>44639</v>
      </c>
      <c r="B32" s="50" t="s">
        <v>338</v>
      </c>
      <c r="C32" s="50">
        <v>1.75</v>
      </c>
      <c r="D32" s="50" t="s">
        <v>577</v>
      </c>
      <c r="E32" s="48" t="s">
        <v>493</v>
      </c>
      <c r="F32" s="52">
        <v>0</v>
      </c>
      <c r="G32" s="52">
        <f t="shared" si="0"/>
        <v>-600</v>
      </c>
      <c r="H32" s="50" t="s">
        <v>145</v>
      </c>
      <c r="I32" s="50" t="s">
        <v>96</v>
      </c>
    </row>
    <row r="33" spans="1:9" x14ac:dyDescent="0.25">
      <c r="A33" s="49">
        <v>44639</v>
      </c>
      <c r="B33" s="50" t="s">
        <v>339</v>
      </c>
      <c r="C33" s="50">
        <v>1.98</v>
      </c>
      <c r="D33" s="50" t="s">
        <v>577</v>
      </c>
      <c r="E33" s="47" t="s">
        <v>494</v>
      </c>
      <c r="F33" s="52">
        <f>C33*D$65</f>
        <v>1188</v>
      </c>
      <c r="G33" s="52">
        <f t="shared" si="0"/>
        <v>588</v>
      </c>
      <c r="H33" s="50" t="s">
        <v>142</v>
      </c>
      <c r="I33" s="50" t="s">
        <v>51</v>
      </c>
    </row>
    <row r="34" spans="1:9" x14ac:dyDescent="0.25">
      <c r="A34" s="49">
        <v>44639</v>
      </c>
      <c r="B34" s="50" t="s">
        <v>340</v>
      </c>
      <c r="C34" s="50">
        <v>1.76</v>
      </c>
      <c r="D34" s="50" t="s">
        <v>577</v>
      </c>
      <c r="E34" s="48" t="s">
        <v>494</v>
      </c>
      <c r="F34" s="52">
        <v>0</v>
      </c>
      <c r="G34" s="52">
        <f t="shared" si="0"/>
        <v>-600</v>
      </c>
      <c r="H34" s="50" t="s">
        <v>158</v>
      </c>
      <c r="I34" s="50" t="s">
        <v>98</v>
      </c>
    </row>
    <row r="35" spans="1:9" x14ac:dyDescent="0.25">
      <c r="A35" s="49">
        <v>44639</v>
      </c>
      <c r="B35" s="50" t="s">
        <v>341</v>
      </c>
      <c r="C35" s="50">
        <v>1.98</v>
      </c>
      <c r="D35" s="50" t="s">
        <v>577</v>
      </c>
      <c r="E35" s="47" t="s">
        <v>494</v>
      </c>
      <c r="F35" s="52">
        <f>C35*D$65</f>
        <v>1188</v>
      </c>
      <c r="G35" s="52">
        <f t="shared" si="0"/>
        <v>588</v>
      </c>
      <c r="H35" s="50" t="s">
        <v>145</v>
      </c>
      <c r="I35" s="50" t="s">
        <v>82</v>
      </c>
    </row>
    <row r="36" spans="1:9" x14ac:dyDescent="0.25">
      <c r="A36" s="49">
        <v>44639</v>
      </c>
      <c r="B36" s="50" t="s">
        <v>342</v>
      </c>
      <c r="C36" s="50">
        <v>1.7</v>
      </c>
      <c r="D36" s="50" t="s">
        <v>577</v>
      </c>
      <c r="E36" s="47" t="s">
        <v>493</v>
      </c>
      <c r="F36" s="52">
        <f>C36*D$65</f>
        <v>1020</v>
      </c>
      <c r="G36" s="52">
        <f t="shared" si="0"/>
        <v>420</v>
      </c>
      <c r="H36" s="50" t="s">
        <v>153</v>
      </c>
      <c r="I36" s="50" t="s">
        <v>98</v>
      </c>
    </row>
    <row r="37" spans="1:9" x14ac:dyDescent="0.25">
      <c r="A37" s="49">
        <v>44639</v>
      </c>
      <c r="B37" s="50" t="s">
        <v>343</v>
      </c>
      <c r="C37" s="50">
        <v>1.98</v>
      </c>
      <c r="D37" s="50" t="s">
        <v>577</v>
      </c>
      <c r="E37" s="47" t="s">
        <v>494</v>
      </c>
      <c r="F37" s="52">
        <f>C37*D$65</f>
        <v>1188</v>
      </c>
      <c r="G37" s="52">
        <f t="shared" si="0"/>
        <v>588</v>
      </c>
      <c r="H37" s="50" t="s">
        <v>143</v>
      </c>
      <c r="I37" s="50" t="s">
        <v>35</v>
      </c>
    </row>
    <row r="38" spans="1:9" x14ac:dyDescent="0.25">
      <c r="A38" s="49">
        <v>44639</v>
      </c>
      <c r="B38" s="50" t="s">
        <v>344</v>
      </c>
      <c r="C38" s="50">
        <v>1.98</v>
      </c>
      <c r="D38" s="50" t="s">
        <v>577</v>
      </c>
      <c r="E38" s="47" t="s">
        <v>494</v>
      </c>
      <c r="F38" s="52">
        <f>C38*D$65</f>
        <v>1188</v>
      </c>
      <c r="G38" s="52">
        <f t="shared" si="0"/>
        <v>588</v>
      </c>
      <c r="H38" s="50" t="s">
        <v>142</v>
      </c>
      <c r="I38" s="50" t="s">
        <v>98</v>
      </c>
    </row>
    <row r="39" spans="1:9" x14ac:dyDescent="0.25">
      <c r="A39" s="49">
        <v>44639</v>
      </c>
      <c r="B39" s="50" t="s">
        <v>345</v>
      </c>
      <c r="C39" s="50">
        <v>1.94</v>
      </c>
      <c r="D39" s="50" t="s">
        <v>577</v>
      </c>
      <c r="E39" s="48" t="s">
        <v>494</v>
      </c>
      <c r="F39" s="52">
        <v>0</v>
      </c>
      <c r="G39" s="52">
        <f t="shared" si="0"/>
        <v>-600</v>
      </c>
      <c r="H39" s="50" t="s">
        <v>149</v>
      </c>
      <c r="I39" s="50" t="s">
        <v>35</v>
      </c>
    </row>
    <row r="40" spans="1:9" x14ac:dyDescent="0.25">
      <c r="A40" s="49">
        <v>44639</v>
      </c>
      <c r="B40" s="50" t="s">
        <v>346</v>
      </c>
      <c r="C40" s="50">
        <v>2</v>
      </c>
      <c r="D40" s="50" t="s">
        <v>577</v>
      </c>
      <c r="E40" s="47" t="s">
        <v>494</v>
      </c>
      <c r="F40" s="52">
        <f>C40*D$65</f>
        <v>1200</v>
      </c>
      <c r="G40" s="52">
        <f t="shared" si="0"/>
        <v>600</v>
      </c>
      <c r="H40" s="50" t="s">
        <v>143</v>
      </c>
      <c r="I40" s="50" t="s">
        <v>35</v>
      </c>
    </row>
    <row r="41" spans="1:9" x14ac:dyDescent="0.25">
      <c r="A41" s="49">
        <v>44640</v>
      </c>
      <c r="B41" s="50" t="s">
        <v>347</v>
      </c>
      <c r="C41" s="50">
        <v>2.02</v>
      </c>
      <c r="D41" s="50" t="s">
        <v>577</v>
      </c>
      <c r="E41" s="47" t="s">
        <v>494</v>
      </c>
      <c r="F41" s="52">
        <f>C41*D$65</f>
        <v>1212</v>
      </c>
      <c r="G41" s="52">
        <f t="shared" si="0"/>
        <v>612</v>
      </c>
      <c r="H41" s="50" t="s">
        <v>143</v>
      </c>
      <c r="I41" s="50" t="s">
        <v>74</v>
      </c>
    </row>
    <row r="42" spans="1:9" x14ac:dyDescent="0.25">
      <c r="A42" s="49">
        <v>44640</v>
      </c>
      <c r="B42" s="50" t="s">
        <v>348</v>
      </c>
      <c r="C42" s="50">
        <v>1.56</v>
      </c>
      <c r="D42" s="50" t="s">
        <v>577</v>
      </c>
      <c r="E42" s="47" t="s">
        <v>493</v>
      </c>
      <c r="F42" s="52">
        <f>C42*D$65</f>
        <v>936</v>
      </c>
      <c r="G42" s="52">
        <f t="shared" si="0"/>
        <v>336</v>
      </c>
      <c r="H42" s="50" t="s">
        <v>149</v>
      </c>
      <c r="I42" s="50" t="s">
        <v>82</v>
      </c>
    </row>
    <row r="43" spans="1:9" x14ac:dyDescent="0.25">
      <c r="A43" s="49">
        <v>44640</v>
      </c>
      <c r="B43" s="50" t="s">
        <v>349</v>
      </c>
      <c r="C43" s="50">
        <v>1.88</v>
      </c>
      <c r="D43" s="50" t="s">
        <v>577</v>
      </c>
      <c r="E43" s="48" t="s">
        <v>494</v>
      </c>
      <c r="F43" s="52">
        <v>0</v>
      </c>
      <c r="G43" s="52">
        <f t="shared" si="0"/>
        <v>-600</v>
      </c>
      <c r="H43" s="50" t="s">
        <v>149</v>
      </c>
      <c r="I43" s="50" t="s">
        <v>242</v>
      </c>
    </row>
    <row r="44" spans="1:9" x14ac:dyDescent="0.25">
      <c r="A44" s="49">
        <v>44640</v>
      </c>
      <c r="B44" s="50" t="s">
        <v>350</v>
      </c>
      <c r="C44" s="50">
        <v>1.96</v>
      </c>
      <c r="D44" s="50" t="s">
        <v>577</v>
      </c>
      <c r="E44" s="47" t="s">
        <v>494</v>
      </c>
      <c r="F44" s="52">
        <f>C44*D$65</f>
        <v>1176</v>
      </c>
      <c r="G44" s="52">
        <f t="shared" si="0"/>
        <v>576</v>
      </c>
      <c r="H44" s="50" t="s">
        <v>142</v>
      </c>
      <c r="I44" s="50" t="s">
        <v>168</v>
      </c>
    </row>
    <row r="45" spans="1:9" x14ac:dyDescent="0.25">
      <c r="A45" s="49">
        <v>44641</v>
      </c>
      <c r="B45" s="50" t="s">
        <v>352</v>
      </c>
      <c r="C45" s="50">
        <v>1.93</v>
      </c>
      <c r="D45" s="50" t="s">
        <v>577</v>
      </c>
      <c r="E45" s="47" t="s">
        <v>494</v>
      </c>
      <c r="F45" s="52">
        <f>C45*D$65</f>
        <v>1158</v>
      </c>
      <c r="G45" s="52">
        <f t="shared" si="0"/>
        <v>558</v>
      </c>
      <c r="H45" s="50" t="s">
        <v>145</v>
      </c>
      <c r="I45" s="50" t="s">
        <v>98</v>
      </c>
    </row>
    <row r="46" spans="1:9" x14ac:dyDescent="0.25">
      <c r="A46" s="49">
        <v>44646</v>
      </c>
      <c r="B46" s="50" t="s">
        <v>355</v>
      </c>
      <c r="C46" s="50">
        <v>1.81</v>
      </c>
      <c r="D46" s="50" t="s">
        <v>577</v>
      </c>
      <c r="E46" s="48" t="s">
        <v>494</v>
      </c>
      <c r="F46" s="52">
        <v>0</v>
      </c>
      <c r="G46" s="52">
        <f t="shared" si="0"/>
        <v>-600</v>
      </c>
      <c r="H46" s="50" t="s">
        <v>149</v>
      </c>
      <c r="I46" s="50" t="s">
        <v>126</v>
      </c>
    </row>
    <row r="47" spans="1:9" x14ac:dyDescent="0.25">
      <c r="A47" s="49">
        <v>44646</v>
      </c>
      <c r="B47" s="50" t="s">
        <v>356</v>
      </c>
      <c r="C47" s="50">
        <v>1.82</v>
      </c>
      <c r="D47" s="50" t="s">
        <v>577</v>
      </c>
      <c r="E47" s="57" t="s">
        <v>494</v>
      </c>
      <c r="F47" s="52">
        <f>C47*D$65</f>
        <v>1092</v>
      </c>
      <c r="G47" s="52">
        <f t="shared" si="0"/>
        <v>492</v>
      </c>
      <c r="H47" s="50" t="s">
        <v>151</v>
      </c>
      <c r="I47" s="50" t="s">
        <v>126</v>
      </c>
    </row>
    <row r="48" spans="1:9" x14ac:dyDescent="0.25">
      <c r="A48" s="49">
        <v>44646</v>
      </c>
      <c r="B48" s="50" t="s">
        <v>357</v>
      </c>
      <c r="C48" s="50">
        <v>1.83</v>
      </c>
      <c r="D48" s="50" t="s">
        <v>577</v>
      </c>
      <c r="E48" s="57" t="s">
        <v>494</v>
      </c>
      <c r="F48" s="52">
        <f>C48*D$65</f>
        <v>1098</v>
      </c>
      <c r="G48" s="52">
        <f t="shared" si="0"/>
        <v>498</v>
      </c>
      <c r="H48" s="50" t="s">
        <v>151</v>
      </c>
      <c r="I48" s="50" t="s">
        <v>35</v>
      </c>
    </row>
    <row r="49" spans="1:9" x14ac:dyDescent="0.25">
      <c r="A49" s="49">
        <v>44646</v>
      </c>
      <c r="B49" s="50" t="s">
        <v>358</v>
      </c>
      <c r="C49" s="50">
        <v>1.85</v>
      </c>
      <c r="D49" s="50" t="s">
        <v>577</v>
      </c>
      <c r="E49" s="58" t="s">
        <v>494</v>
      </c>
      <c r="F49" s="52">
        <v>0</v>
      </c>
      <c r="G49" s="52">
        <f t="shared" si="0"/>
        <v>-600</v>
      </c>
      <c r="H49" s="50" t="s">
        <v>158</v>
      </c>
      <c r="I49" s="50" t="s">
        <v>51</v>
      </c>
    </row>
    <row r="50" spans="1:9" x14ac:dyDescent="0.25">
      <c r="A50" s="5"/>
      <c r="B50" s="6"/>
      <c r="D50" s="12"/>
      <c r="E50" s="34"/>
      <c r="F50" s="13"/>
      <c r="G50" s="13"/>
      <c r="H50" s="13"/>
      <c r="I50" s="6"/>
    </row>
    <row r="51" spans="1:9" x14ac:dyDescent="0.25">
      <c r="A51" s="5"/>
      <c r="B51" s="6"/>
      <c r="D51" s="12"/>
      <c r="E51" s="34"/>
      <c r="F51" s="13"/>
      <c r="G51" s="13"/>
      <c r="H51" s="13"/>
      <c r="I51" s="6"/>
    </row>
    <row r="52" spans="1:9" x14ac:dyDescent="0.25">
      <c r="A52" s="5"/>
      <c r="B52" s="6"/>
      <c r="D52" s="12"/>
      <c r="E52" s="34"/>
      <c r="F52" s="13"/>
      <c r="G52" s="13"/>
      <c r="H52" s="13"/>
      <c r="I52" s="6"/>
    </row>
    <row r="53" spans="1:9" x14ac:dyDescent="0.25">
      <c r="A53" s="5"/>
      <c r="B53" s="6"/>
      <c r="D53" s="6"/>
      <c r="E53" s="34"/>
      <c r="F53" s="20"/>
      <c r="G53" s="20"/>
      <c r="H53" s="20"/>
      <c r="I53" s="6"/>
    </row>
    <row r="54" spans="1:9" ht="15.75" x14ac:dyDescent="0.25">
      <c r="A54" s="6"/>
      <c r="B54" s="6" t="s">
        <v>169</v>
      </c>
      <c r="C54" s="35"/>
      <c r="D54" s="15">
        <f>COUNT(C2:C49)</f>
        <v>48</v>
      </c>
      <c r="E54" s="53"/>
      <c r="F54" s="36"/>
      <c r="G54" s="12"/>
      <c r="H54" s="12"/>
    </row>
    <row r="55" spans="1:9" x14ac:dyDescent="0.25">
      <c r="A55" s="6"/>
      <c r="B55" s="6" t="s">
        <v>170</v>
      </c>
      <c r="C55" s="6"/>
      <c r="D55" s="16">
        <f>COUNTIF(G2:G49,"&lt;0")</f>
        <v>20</v>
      </c>
      <c r="E55" s="54"/>
      <c r="F55" s="38"/>
      <c r="G55" s="39"/>
      <c r="H55" s="39"/>
    </row>
    <row r="56" spans="1:9" x14ac:dyDescent="0.25">
      <c r="A56" s="6"/>
      <c r="B56" s="6" t="s">
        <v>171</v>
      </c>
      <c r="C56" s="6"/>
      <c r="D56" s="17">
        <f>D54-D55</f>
        <v>28</v>
      </c>
      <c r="E56" s="54"/>
      <c r="F56" s="38"/>
      <c r="G56" s="39"/>
      <c r="H56" s="39"/>
    </row>
    <row r="57" spans="1:9" x14ac:dyDescent="0.25">
      <c r="A57" s="6"/>
      <c r="B57" s="6" t="s">
        <v>172</v>
      </c>
      <c r="C57" s="6"/>
      <c r="D57" s="6">
        <f>D56/D54*100</f>
        <v>58.333333333333336</v>
      </c>
      <c r="E57" s="54"/>
      <c r="F57" s="38"/>
      <c r="G57" s="39"/>
      <c r="H57" s="39"/>
    </row>
    <row r="58" spans="1:9" x14ac:dyDescent="0.25">
      <c r="A58" s="6"/>
      <c r="B58" s="6" t="s">
        <v>173</v>
      </c>
      <c r="C58" s="6"/>
      <c r="D58" s="6">
        <f>1/D59*100</f>
        <v>53.003533568904601</v>
      </c>
      <c r="E58" s="54"/>
      <c r="F58" s="38"/>
      <c r="G58" s="39"/>
      <c r="H58" s="39"/>
    </row>
    <row r="59" spans="1:9" x14ac:dyDescent="0.25">
      <c r="A59" s="6"/>
      <c r="B59" s="6" t="s">
        <v>174</v>
      </c>
      <c r="C59" s="6"/>
      <c r="D59" s="6">
        <f>SUM(C2:C49)/D54</f>
        <v>1.8866666666666665</v>
      </c>
      <c r="E59" s="54"/>
      <c r="F59" s="38"/>
      <c r="G59" s="39"/>
      <c r="H59" s="39"/>
    </row>
    <row r="60" spans="1:9" x14ac:dyDescent="0.25">
      <c r="A60" s="6"/>
      <c r="B60" s="6" t="s">
        <v>175</v>
      </c>
      <c r="C60" s="6"/>
      <c r="D60" s="17">
        <f>D57-D58</f>
        <v>5.3297997644287349</v>
      </c>
      <c r="E60" s="54"/>
      <c r="F60" s="38"/>
      <c r="G60" s="39"/>
      <c r="H60" s="39"/>
    </row>
    <row r="61" spans="1:9" x14ac:dyDescent="0.25">
      <c r="A61" s="6"/>
      <c r="B61" s="6" t="s">
        <v>176</v>
      </c>
      <c r="C61" s="6"/>
      <c r="D61" s="17">
        <f>D60/1</f>
        <v>5.3297997644287349</v>
      </c>
      <c r="E61" s="54"/>
      <c r="F61" s="38"/>
      <c r="G61" s="39"/>
      <c r="H61" s="39"/>
    </row>
    <row r="62" spans="1:9" ht="18.75" x14ac:dyDescent="0.3">
      <c r="A62" s="6"/>
      <c r="B62" s="40" t="s">
        <v>491</v>
      </c>
      <c r="C62" s="6"/>
      <c r="D62" s="41">
        <v>30000</v>
      </c>
      <c r="E62" s="54"/>
      <c r="F62" s="38"/>
      <c r="G62" s="39"/>
      <c r="H62" s="39"/>
    </row>
    <row r="63" spans="1:9" ht="18.75" x14ac:dyDescent="0.3">
      <c r="A63" s="6"/>
      <c r="B63" s="6" t="s">
        <v>492</v>
      </c>
      <c r="C63" s="6"/>
      <c r="D63" s="19">
        <v>30000</v>
      </c>
      <c r="E63" s="54"/>
      <c r="F63" s="38"/>
      <c r="G63" s="39"/>
      <c r="H63" s="39"/>
    </row>
    <row r="64" spans="1:9" x14ac:dyDescent="0.25">
      <c r="A64" s="6"/>
      <c r="B64" s="6" t="s">
        <v>178</v>
      </c>
      <c r="C64" s="6"/>
      <c r="D64" s="20">
        <f>D63/100</f>
        <v>300</v>
      </c>
      <c r="E64" s="54"/>
      <c r="F64" s="38"/>
      <c r="G64" s="39"/>
      <c r="H64" s="39"/>
    </row>
    <row r="65" spans="1:8" x14ac:dyDescent="0.25">
      <c r="A65" s="6"/>
      <c r="B65" s="42" t="s">
        <v>495</v>
      </c>
      <c r="C65" s="6"/>
      <c r="D65" s="43">
        <f>D64*2</f>
        <v>600</v>
      </c>
      <c r="E65" s="54"/>
      <c r="F65" s="38"/>
      <c r="G65" s="39"/>
      <c r="H65" s="39"/>
    </row>
    <row r="66" spans="1:8" x14ac:dyDescent="0.25">
      <c r="A66" s="6"/>
      <c r="B66" s="6" t="s">
        <v>180</v>
      </c>
      <c r="C66" s="6"/>
      <c r="D66" s="13">
        <f>SUM(G2:G48)</f>
        <v>3666</v>
      </c>
      <c r="E66" s="54"/>
      <c r="F66" s="38"/>
      <c r="G66" s="39"/>
      <c r="H66" s="39"/>
    </row>
    <row r="67" spans="1:8" x14ac:dyDescent="0.25">
      <c r="A67" s="6"/>
      <c r="B67" s="44" t="s">
        <v>181</v>
      </c>
      <c r="C67" s="6"/>
      <c r="D67" s="12">
        <f>D66/D62*100</f>
        <v>12.22</v>
      </c>
      <c r="E67" s="54"/>
      <c r="F67" s="38"/>
      <c r="G67" s="39"/>
      <c r="H67" s="39"/>
    </row>
  </sheetData>
  <conditionalFormatting sqref="E55:E67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50:H53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G2:G49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94" zoomScale="80" zoomScaleNormal="80" workbookViewId="0">
      <selection activeCell="D138" sqref="D138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364</v>
      </c>
      <c r="I2" t="s">
        <v>11</v>
      </c>
      <c r="M2" s="6" t="s">
        <v>272</v>
      </c>
    </row>
    <row r="3" spans="1:13" x14ac:dyDescent="0.25">
      <c r="A3" s="5">
        <v>44653</v>
      </c>
      <c r="B3" s="6" t="s">
        <v>365</v>
      </c>
      <c r="I3" t="s">
        <v>11</v>
      </c>
      <c r="M3" s="6" t="s">
        <v>48</v>
      </c>
    </row>
    <row r="4" spans="1:13" x14ac:dyDescent="0.25">
      <c r="A4" s="5">
        <v>44653</v>
      </c>
      <c r="B4" s="6" t="s">
        <v>366</v>
      </c>
      <c r="I4" t="s">
        <v>11</v>
      </c>
      <c r="M4" s="6" t="s">
        <v>35</v>
      </c>
    </row>
    <row r="5" spans="1:13" x14ac:dyDescent="0.25">
      <c r="A5" s="5">
        <v>44653</v>
      </c>
      <c r="B5" s="6" t="s">
        <v>367</v>
      </c>
      <c r="I5" t="s">
        <v>11</v>
      </c>
      <c r="M5" s="6" t="s">
        <v>242</v>
      </c>
    </row>
    <row r="6" spans="1:13" x14ac:dyDescent="0.25">
      <c r="A6" s="5">
        <v>44653</v>
      </c>
      <c r="B6" s="6" t="s">
        <v>368</v>
      </c>
      <c r="I6" t="s">
        <v>11</v>
      </c>
      <c r="M6" s="6" t="s">
        <v>85</v>
      </c>
    </row>
    <row r="7" spans="1:13" x14ac:dyDescent="0.25">
      <c r="A7" s="5">
        <v>44653</v>
      </c>
      <c r="B7" s="6" t="s">
        <v>369</v>
      </c>
      <c r="I7" t="s">
        <v>11</v>
      </c>
      <c r="M7" s="6" t="s">
        <v>96</v>
      </c>
    </row>
    <row r="8" spans="1:13" x14ac:dyDescent="0.25">
      <c r="A8" s="5">
        <v>44653</v>
      </c>
      <c r="B8" s="6" t="s">
        <v>370</v>
      </c>
      <c r="I8" t="s">
        <v>11</v>
      </c>
      <c r="M8" s="6" t="s">
        <v>98</v>
      </c>
    </row>
    <row r="9" spans="1:13" x14ac:dyDescent="0.25">
      <c r="A9" s="5">
        <v>44653</v>
      </c>
      <c r="B9" s="6" t="s">
        <v>371</v>
      </c>
      <c r="I9" t="s">
        <v>11</v>
      </c>
      <c r="M9" s="6" t="s">
        <v>96</v>
      </c>
    </row>
    <row r="10" spans="1:13" x14ac:dyDescent="0.25">
      <c r="A10" s="5">
        <v>44654</v>
      </c>
      <c r="B10" s="6" t="s">
        <v>372</v>
      </c>
      <c r="I10" t="s">
        <v>11</v>
      </c>
      <c r="M10" s="6" t="s">
        <v>182</v>
      </c>
    </row>
    <row r="11" spans="1:13" x14ac:dyDescent="0.25">
      <c r="A11" s="5">
        <v>44654</v>
      </c>
      <c r="B11" s="6" t="s">
        <v>373</v>
      </c>
      <c r="I11" t="s">
        <v>11</v>
      </c>
      <c r="M11" s="6" t="s">
        <v>182</v>
      </c>
    </row>
    <row r="12" spans="1:13" x14ac:dyDescent="0.25">
      <c r="A12" s="5">
        <v>44654</v>
      </c>
      <c r="B12" s="6" t="s">
        <v>374</v>
      </c>
      <c r="I12" t="s">
        <v>11</v>
      </c>
      <c r="M12" s="6" t="s">
        <v>85</v>
      </c>
    </row>
    <row r="13" spans="1:13" x14ac:dyDescent="0.25">
      <c r="A13" s="5">
        <v>44654</v>
      </c>
      <c r="B13" s="6" t="s">
        <v>375</v>
      </c>
      <c r="I13" t="s">
        <v>11</v>
      </c>
      <c r="M13" s="6" t="s">
        <v>85</v>
      </c>
    </row>
    <row r="14" spans="1:13" x14ac:dyDescent="0.25">
      <c r="A14" s="5">
        <v>44654</v>
      </c>
      <c r="B14" s="6" t="s">
        <v>376</v>
      </c>
      <c r="I14" t="s">
        <v>11</v>
      </c>
      <c r="M14" s="6" t="s">
        <v>210</v>
      </c>
    </row>
    <row r="15" spans="1:13" x14ac:dyDescent="0.25">
      <c r="A15" s="5">
        <v>44654</v>
      </c>
      <c r="B15" s="6" t="s">
        <v>377</v>
      </c>
      <c r="I15" t="s">
        <v>11</v>
      </c>
      <c r="M15" s="6" t="s">
        <v>14</v>
      </c>
    </row>
    <row r="16" spans="1:13" x14ac:dyDescent="0.25">
      <c r="A16" s="5">
        <v>44654</v>
      </c>
      <c r="B16" s="6" t="s">
        <v>378</v>
      </c>
      <c r="I16" t="s">
        <v>11</v>
      </c>
      <c r="M16" s="6" t="s">
        <v>82</v>
      </c>
    </row>
    <row r="17" spans="1:13" x14ac:dyDescent="0.25">
      <c r="A17" s="5">
        <v>44655</v>
      </c>
      <c r="B17" s="6" t="s">
        <v>379</v>
      </c>
      <c r="I17" t="s">
        <v>11</v>
      </c>
      <c r="M17" s="6" t="s">
        <v>96</v>
      </c>
    </row>
    <row r="18" spans="1:13" x14ac:dyDescent="0.25">
      <c r="A18" s="5">
        <v>44656</v>
      </c>
      <c r="B18" s="6" t="s">
        <v>380</v>
      </c>
      <c r="I18" t="s">
        <v>11</v>
      </c>
      <c r="M18" s="6" t="s">
        <v>48</v>
      </c>
    </row>
    <row r="19" spans="1:13" x14ac:dyDescent="0.25">
      <c r="A19" s="5">
        <v>44656</v>
      </c>
      <c r="B19" s="6" t="s">
        <v>381</v>
      </c>
      <c r="I19" t="s">
        <v>11</v>
      </c>
      <c r="M19" s="6" t="s">
        <v>48</v>
      </c>
    </row>
    <row r="20" spans="1:13" x14ac:dyDescent="0.25">
      <c r="A20" s="5">
        <v>44656</v>
      </c>
      <c r="B20" s="6" t="s">
        <v>382</v>
      </c>
      <c r="I20" t="s">
        <v>11</v>
      </c>
      <c r="M20" s="6" t="s">
        <v>15</v>
      </c>
    </row>
    <row r="21" spans="1:13" x14ac:dyDescent="0.25">
      <c r="A21" s="5">
        <v>44660</v>
      </c>
      <c r="B21" s="6" t="s">
        <v>383</v>
      </c>
      <c r="I21" t="s">
        <v>11</v>
      </c>
      <c r="M21" s="6" t="s">
        <v>48</v>
      </c>
    </row>
    <row r="22" spans="1:13" x14ac:dyDescent="0.25">
      <c r="A22" s="5">
        <v>44660</v>
      </c>
      <c r="B22" s="6" t="s">
        <v>384</v>
      </c>
      <c r="I22" t="s">
        <v>11</v>
      </c>
      <c r="M22" s="6" t="s">
        <v>82</v>
      </c>
    </row>
    <row r="23" spans="1:13" x14ac:dyDescent="0.25">
      <c r="A23" s="5">
        <v>44660</v>
      </c>
      <c r="B23" s="6" t="s">
        <v>385</v>
      </c>
      <c r="I23" t="s">
        <v>11</v>
      </c>
      <c r="M23" s="6" t="s">
        <v>32</v>
      </c>
    </row>
    <row r="24" spans="1:13" x14ac:dyDescent="0.25">
      <c r="A24" s="5">
        <v>44660</v>
      </c>
      <c r="B24" s="6" t="s">
        <v>386</v>
      </c>
      <c r="I24" t="s">
        <v>11</v>
      </c>
      <c r="M24" s="6" t="s">
        <v>48</v>
      </c>
    </row>
    <row r="25" spans="1:13" x14ac:dyDescent="0.25">
      <c r="A25" s="5">
        <v>44660</v>
      </c>
      <c r="B25" s="6" t="s">
        <v>387</v>
      </c>
      <c r="I25" t="s">
        <v>11</v>
      </c>
      <c r="M25" s="6" t="s">
        <v>242</v>
      </c>
    </row>
    <row r="26" spans="1:13" x14ac:dyDescent="0.25">
      <c r="A26" s="5">
        <v>44660</v>
      </c>
      <c r="B26" s="6" t="s">
        <v>388</v>
      </c>
      <c r="I26" t="s">
        <v>11</v>
      </c>
      <c r="M26" s="6" t="s">
        <v>48</v>
      </c>
    </row>
    <row r="27" spans="1:13" x14ac:dyDescent="0.25">
      <c r="A27" s="5">
        <v>44660</v>
      </c>
      <c r="B27" s="6" t="s">
        <v>389</v>
      </c>
      <c r="I27" t="s">
        <v>11</v>
      </c>
      <c r="M27" s="6" t="s">
        <v>48</v>
      </c>
    </row>
    <row r="28" spans="1:13" x14ac:dyDescent="0.25">
      <c r="A28" s="5">
        <v>44660</v>
      </c>
      <c r="B28" s="6" t="s">
        <v>390</v>
      </c>
      <c r="I28" t="s">
        <v>11</v>
      </c>
      <c r="M28" s="6" t="s">
        <v>35</v>
      </c>
    </row>
    <row r="29" spans="1:13" x14ac:dyDescent="0.25">
      <c r="A29" s="5">
        <v>44660</v>
      </c>
      <c r="B29" s="6" t="s">
        <v>391</v>
      </c>
      <c r="I29" t="s">
        <v>11</v>
      </c>
      <c r="M29" s="6" t="s">
        <v>14</v>
      </c>
    </row>
    <row r="30" spans="1:13" x14ac:dyDescent="0.25">
      <c r="A30" s="5">
        <v>44660</v>
      </c>
      <c r="B30" s="6" t="s">
        <v>392</v>
      </c>
      <c r="I30" t="s">
        <v>11</v>
      </c>
      <c r="M30" s="6" t="s">
        <v>96</v>
      </c>
    </row>
    <row r="31" spans="1:13" x14ac:dyDescent="0.25">
      <c r="A31" s="5">
        <v>44661</v>
      </c>
      <c r="B31" s="6" t="s">
        <v>393</v>
      </c>
      <c r="I31" t="s">
        <v>11</v>
      </c>
      <c r="M31" s="6" t="s">
        <v>218</v>
      </c>
    </row>
    <row r="32" spans="1:13" x14ac:dyDescent="0.25">
      <c r="A32" s="5">
        <v>44661</v>
      </c>
      <c r="B32" s="6" t="s">
        <v>394</v>
      </c>
      <c r="I32" t="s">
        <v>11</v>
      </c>
      <c r="M32" s="6" t="s">
        <v>15</v>
      </c>
    </row>
    <row r="33" spans="1:13" x14ac:dyDescent="0.25">
      <c r="A33" s="5">
        <v>44661</v>
      </c>
      <c r="B33" s="6" t="s">
        <v>395</v>
      </c>
      <c r="I33" t="s">
        <v>11</v>
      </c>
      <c r="M33" s="6" t="s">
        <v>85</v>
      </c>
    </row>
    <row r="34" spans="1:13" x14ac:dyDescent="0.25">
      <c r="A34" s="5">
        <v>44661</v>
      </c>
      <c r="B34" s="6" t="s">
        <v>396</v>
      </c>
      <c r="I34" t="s">
        <v>11</v>
      </c>
      <c r="M34" s="6" t="s">
        <v>82</v>
      </c>
    </row>
    <row r="35" spans="1:13" x14ac:dyDescent="0.25">
      <c r="A35" s="5">
        <v>44661</v>
      </c>
      <c r="B35" s="6" t="s">
        <v>397</v>
      </c>
      <c r="I35" t="s">
        <v>11</v>
      </c>
      <c r="M35" s="6" t="s">
        <v>37</v>
      </c>
    </row>
    <row r="36" spans="1:13" x14ac:dyDescent="0.25">
      <c r="A36" s="5">
        <v>44661</v>
      </c>
      <c r="B36" s="6" t="s">
        <v>398</v>
      </c>
      <c r="I36" t="s">
        <v>11</v>
      </c>
      <c r="M36" s="6" t="s">
        <v>272</v>
      </c>
    </row>
    <row r="37" spans="1:13" x14ac:dyDescent="0.25">
      <c r="A37" s="5">
        <v>44661</v>
      </c>
      <c r="B37" s="6" t="s">
        <v>399</v>
      </c>
      <c r="I37" t="s">
        <v>11</v>
      </c>
      <c r="M37" s="6" t="s">
        <v>82</v>
      </c>
    </row>
    <row r="38" spans="1:13" x14ac:dyDescent="0.25">
      <c r="A38" s="5">
        <v>44662</v>
      </c>
      <c r="B38" s="6" t="s">
        <v>400</v>
      </c>
      <c r="I38" t="s">
        <v>11</v>
      </c>
      <c r="M38" s="6" t="s">
        <v>168</v>
      </c>
    </row>
    <row r="39" spans="1:13" x14ac:dyDescent="0.25">
      <c r="A39" s="5">
        <v>44662</v>
      </c>
      <c r="B39" s="6" t="s">
        <v>401</v>
      </c>
      <c r="I39" t="s">
        <v>11</v>
      </c>
      <c r="M39" s="6" t="s">
        <v>48</v>
      </c>
    </row>
    <row r="40" spans="1:13" x14ac:dyDescent="0.25">
      <c r="A40" s="5">
        <v>44665</v>
      </c>
      <c r="B40" s="6" t="s">
        <v>402</v>
      </c>
      <c r="I40" t="s">
        <v>11</v>
      </c>
      <c r="M40" s="6" t="s">
        <v>210</v>
      </c>
    </row>
    <row r="41" spans="1:13" x14ac:dyDescent="0.25">
      <c r="A41" s="5">
        <v>44666</v>
      </c>
      <c r="B41" s="6" t="s">
        <v>403</v>
      </c>
      <c r="I41" t="s">
        <v>11</v>
      </c>
      <c r="M41" s="6" t="s">
        <v>48</v>
      </c>
    </row>
    <row r="42" spans="1:13" x14ac:dyDescent="0.25">
      <c r="A42" s="5">
        <v>44666</v>
      </c>
      <c r="B42" s="6" t="s">
        <v>404</v>
      </c>
      <c r="I42" t="s">
        <v>11</v>
      </c>
      <c r="M42" s="6" t="s">
        <v>405</v>
      </c>
    </row>
    <row r="43" spans="1:13" x14ac:dyDescent="0.25">
      <c r="A43" s="5">
        <v>44666</v>
      </c>
      <c r="B43" s="6" t="s">
        <v>215</v>
      </c>
      <c r="I43" t="s">
        <v>11</v>
      </c>
      <c r="M43" s="6" t="s">
        <v>51</v>
      </c>
    </row>
    <row r="44" spans="1:13" x14ac:dyDescent="0.25">
      <c r="A44" s="5">
        <v>44666</v>
      </c>
      <c r="B44" s="6" t="s">
        <v>406</v>
      </c>
      <c r="I44" t="s">
        <v>11</v>
      </c>
      <c r="M44" s="6" t="s">
        <v>98</v>
      </c>
    </row>
    <row r="45" spans="1:13" x14ac:dyDescent="0.25">
      <c r="A45" s="5">
        <v>44666</v>
      </c>
      <c r="B45" s="6" t="s">
        <v>407</v>
      </c>
      <c r="I45" t="s">
        <v>11</v>
      </c>
      <c r="M45" s="6" t="s">
        <v>48</v>
      </c>
    </row>
    <row r="46" spans="1:13" x14ac:dyDescent="0.25">
      <c r="A46" s="5">
        <v>44666</v>
      </c>
      <c r="B46" s="6" t="s">
        <v>408</v>
      </c>
      <c r="I46" t="s">
        <v>11</v>
      </c>
      <c r="M46" s="6" t="s">
        <v>98</v>
      </c>
    </row>
    <row r="47" spans="1:13" x14ac:dyDescent="0.25">
      <c r="A47" s="5">
        <v>44666</v>
      </c>
      <c r="B47" s="6" t="s">
        <v>409</v>
      </c>
      <c r="I47" t="s">
        <v>11</v>
      </c>
      <c r="M47" s="6" t="s">
        <v>35</v>
      </c>
    </row>
    <row r="48" spans="1:13" x14ac:dyDescent="0.25">
      <c r="A48" s="5">
        <v>44666</v>
      </c>
      <c r="B48" s="6" t="s">
        <v>410</v>
      </c>
      <c r="I48" t="s">
        <v>11</v>
      </c>
      <c r="M48" s="6" t="s">
        <v>98</v>
      </c>
    </row>
    <row r="49" spans="1:13" x14ac:dyDescent="0.25">
      <c r="A49" s="5">
        <v>44666</v>
      </c>
      <c r="B49" s="6" t="s">
        <v>411</v>
      </c>
      <c r="I49" t="s">
        <v>11</v>
      </c>
      <c r="M49" s="6" t="s">
        <v>48</v>
      </c>
    </row>
    <row r="50" spans="1:13" x14ac:dyDescent="0.25">
      <c r="A50" s="5">
        <v>44666</v>
      </c>
      <c r="B50" s="6" t="s">
        <v>412</v>
      </c>
      <c r="I50" t="s">
        <v>11</v>
      </c>
      <c r="M50" s="6" t="s">
        <v>405</v>
      </c>
    </row>
    <row r="51" spans="1:13" x14ac:dyDescent="0.25">
      <c r="A51" s="5">
        <v>44666</v>
      </c>
      <c r="B51" s="6" t="s">
        <v>413</v>
      </c>
      <c r="I51" t="s">
        <v>11</v>
      </c>
      <c r="M51" s="6" t="s">
        <v>98</v>
      </c>
    </row>
    <row r="52" spans="1:13" x14ac:dyDescent="0.25">
      <c r="A52" s="5">
        <v>44666</v>
      </c>
      <c r="B52" s="6" t="s">
        <v>414</v>
      </c>
      <c r="I52" t="s">
        <v>11</v>
      </c>
      <c r="M52" s="6" t="s">
        <v>35</v>
      </c>
    </row>
    <row r="53" spans="1:13" x14ac:dyDescent="0.25">
      <c r="A53" s="5">
        <v>44667</v>
      </c>
      <c r="B53" s="6" t="s">
        <v>415</v>
      </c>
      <c r="I53" t="s">
        <v>11</v>
      </c>
      <c r="M53" s="6" t="s">
        <v>82</v>
      </c>
    </row>
    <row r="54" spans="1:13" x14ac:dyDescent="0.25">
      <c r="A54" s="5">
        <v>44667</v>
      </c>
      <c r="B54" s="6" t="s">
        <v>416</v>
      </c>
      <c r="I54" s="27" t="s">
        <v>199</v>
      </c>
      <c r="M54" s="6" t="s">
        <v>167</v>
      </c>
    </row>
    <row r="55" spans="1:13" x14ac:dyDescent="0.25">
      <c r="A55" s="5">
        <v>44667</v>
      </c>
      <c r="B55" s="6" t="s">
        <v>417</v>
      </c>
      <c r="I55" t="s">
        <v>11</v>
      </c>
      <c r="M55" s="6" t="s">
        <v>126</v>
      </c>
    </row>
    <row r="56" spans="1:13" x14ac:dyDescent="0.25">
      <c r="A56" s="5">
        <v>44667</v>
      </c>
      <c r="B56" s="6" t="s">
        <v>418</v>
      </c>
      <c r="I56" t="s">
        <v>11</v>
      </c>
      <c r="M56" s="6" t="s">
        <v>32</v>
      </c>
    </row>
    <row r="57" spans="1:13" x14ac:dyDescent="0.25">
      <c r="A57" s="5">
        <v>44667</v>
      </c>
      <c r="B57" s="6" t="s">
        <v>419</v>
      </c>
      <c r="I57" t="s">
        <v>11</v>
      </c>
      <c r="M57" s="6" t="s">
        <v>35</v>
      </c>
    </row>
    <row r="58" spans="1:13" x14ac:dyDescent="0.25">
      <c r="A58" s="5">
        <v>44667</v>
      </c>
      <c r="B58" s="6" t="s">
        <v>420</v>
      </c>
      <c r="I58" t="s">
        <v>11</v>
      </c>
      <c r="M58" s="6" t="s">
        <v>85</v>
      </c>
    </row>
    <row r="59" spans="1:13" x14ac:dyDescent="0.25">
      <c r="A59" s="5">
        <v>44667</v>
      </c>
      <c r="B59" s="6" t="s">
        <v>421</v>
      </c>
      <c r="I59" t="s">
        <v>11</v>
      </c>
      <c r="M59" s="6" t="s">
        <v>96</v>
      </c>
    </row>
    <row r="60" spans="1:13" x14ac:dyDescent="0.25">
      <c r="A60" s="5">
        <v>44667</v>
      </c>
      <c r="B60" s="6" t="s">
        <v>422</v>
      </c>
      <c r="I60" t="s">
        <v>11</v>
      </c>
      <c r="M60" s="6" t="s">
        <v>32</v>
      </c>
    </row>
    <row r="61" spans="1:13" x14ac:dyDescent="0.25">
      <c r="A61" s="5">
        <v>44668</v>
      </c>
      <c r="B61" s="6" t="s">
        <v>423</v>
      </c>
      <c r="I61" t="s">
        <v>11</v>
      </c>
      <c r="M61" s="6" t="s">
        <v>424</v>
      </c>
    </row>
    <row r="62" spans="1:13" x14ac:dyDescent="0.25">
      <c r="A62" s="5">
        <v>44668</v>
      </c>
      <c r="B62" s="6" t="s">
        <v>425</v>
      </c>
      <c r="I62" t="s">
        <v>11</v>
      </c>
      <c r="M62" s="6" t="s">
        <v>167</v>
      </c>
    </row>
    <row r="63" spans="1:13" x14ac:dyDescent="0.25">
      <c r="A63" s="5">
        <v>44668</v>
      </c>
      <c r="B63" s="6" t="s">
        <v>426</v>
      </c>
      <c r="I63" t="s">
        <v>11</v>
      </c>
      <c r="M63" s="6" t="s">
        <v>85</v>
      </c>
    </row>
    <row r="64" spans="1:13" x14ac:dyDescent="0.25">
      <c r="A64" s="5">
        <v>44668</v>
      </c>
      <c r="B64" s="6" t="s">
        <v>427</v>
      </c>
      <c r="I64" t="s">
        <v>11</v>
      </c>
      <c r="M64" s="6" t="s">
        <v>96</v>
      </c>
    </row>
    <row r="65" spans="1:13" x14ac:dyDescent="0.25">
      <c r="A65" s="5">
        <v>44668</v>
      </c>
      <c r="B65" s="6" t="s">
        <v>428</v>
      </c>
      <c r="I65" t="s">
        <v>11</v>
      </c>
      <c r="M65" s="6" t="s">
        <v>266</v>
      </c>
    </row>
    <row r="66" spans="1:13" x14ac:dyDescent="0.25">
      <c r="A66" s="5">
        <v>44668</v>
      </c>
      <c r="B66" s="6" t="s">
        <v>429</v>
      </c>
      <c r="I66" t="s">
        <v>11</v>
      </c>
      <c r="M66" s="6" t="s">
        <v>14</v>
      </c>
    </row>
    <row r="67" spans="1:13" x14ac:dyDescent="0.25">
      <c r="A67" s="5">
        <v>44669</v>
      </c>
      <c r="B67" s="6" t="s">
        <v>430</v>
      </c>
      <c r="I67" t="s">
        <v>11</v>
      </c>
      <c r="M67" s="6" t="s">
        <v>82</v>
      </c>
    </row>
    <row r="68" spans="1:13" x14ac:dyDescent="0.25">
      <c r="A68" s="5">
        <v>44669</v>
      </c>
      <c r="B68" s="6" t="s">
        <v>431</v>
      </c>
      <c r="I68" t="s">
        <v>11</v>
      </c>
      <c r="M68" s="6" t="s">
        <v>48</v>
      </c>
    </row>
    <row r="69" spans="1:13" x14ac:dyDescent="0.25">
      <c r="A69" s="5">
        <v>44669</v>
      </c>
      <c r="B69" s="6" t="s">
        <v>432</v>
      </c>
      <c r="I69" t="s">
        <v>11</v>
      </c>
      <c r="M69" s="6" t="s">
        <v>48</v>
      </c>
    </row>
    <row r="70" spans="1:13" x14ac:dyDescent="0.25">
      <c r="A70" s="5">
        <v>44669</v>
      </c>
      <c r="B70" s="6" t="s">
        <v>433</v>
      </c>
      <c r="I70" t="s">
        <v>11</v>
      </c>
      <c r="M70" s="6" t="s">
        <v>242</v>
      </c>
    </row>
    <row r="71" spans="1:13" x14ac:dyDescent="0.25">
      <c r="A71" s="5">
        <v>44669</v>
      </c>
      <c r="B71" s="6" t="s">
        <v>434</v>
      </c>
      <c r="I71" t="s">
        <v>11</v>
      </c>
      <c r="M71" s="6" t="s">
        <v>168</v>
      </c>
    </row>
    <row r="72" spans="1:13" x14ac:dyDescent="0.25">
      <c r="A72" s="5">
        <v>44669</v>
      </c>
      <c r="B72" s="6" t="s">
        <v>435</v>
      </c>
      <c r="I72" t="s">
        <v>11</v>
      </c>
      <c r="M72" s="6" t="s">
        <v>48</v>
      </c>
    </row>
    <row r="73" spans="1:13" x14ac:dyDescent="0.25">
      <c r="A73" s="5">
        <v>44670</v>
      </c>
      <c r="B73" s="6" t="s">
        <v>436</v>
      </c>
      <c r="I73" t="s">
        <v>11</v>
      </c>
      <c r="M73" s="6" t="s">
        <v>32</v>
      </c>
    </row>
    <row r="74" spans="1:13" x14ac:dyDescent="0.25">
      <c r="A74" s="5">
        <v>44670</v>
      </c>
      <c r="B74" s="6" t="s">
        <v>197</v>
      </c>
      <c r="I74" t="s">
        <v>11</v>
      </c>
      <c r="M74" s="6" t="s">
        <v>35</v>
      </c>
    </row>
    <row r="75" spans="1:13" x14ac:dyDescent="0.25">
      <c r="A75" s="5">
        <v>44671</v>
      </c>
      <c r="B75" s="6" t="s">
        <v>437</v>
      </c>
      <c r="I75" t="s">
        <v>11</v>
      </c>
      <c r="M75" s="6" t="s">
        <v>96</v>
      </c>
    </row>
    <row r="76" spans="1:13" x14ac:dyDescent="0.25">
      <c r="A76" s="5">
        <v>44671</v>
      </c>
      <c r="B76" s="6" t="s">
        <v>95</v>
      </c>
      <c r="I76" t="s">
        <v>11</v>
      </c>
      <c r="M76" s="6" t="s">
        <v>96</v>
      </c>
    </row>
    <row r="77" spans="1:13" x14ac:dyDescent="0.25">
      <c r="A77" s="5">
        <v>44671</v>
      </c>
      <c r="B77" s="6" t="s">
        <v>438</v>
      </c>
      <c r="I77" t="s">
        <v>11</v>
      </c>
      <c r="M77" s="6" t="s">
        <v>85</v>
      </c>
    </row>
    <row r="78" spans="1:13" x14ac:dyDescent="0.25">
      <c r="A78" s="5">
        <v>44673</v>
      </c>
      <c r="B78" s="6" t="s">
        <v>439</v>
      </c>
      <c r="I78" t="s">
        <v>11</v>
      </c>
      <c r="M78" s="6" t="s">
        <v>238</v>
      </c>
    </row>
    <row r="79" spans="1:13" x14ac:dyDescent="0.25">
      <c r="A79" s="5">
        <v>44674</v>
      </c>
      <c r="B79" s="6" t="s">
        <v>440</v>
      </c>
      <c r="I79" t="s">
        <v>11</v>
      </c>
      <c r="M79" s="6" t="s">
        <v>98</v>
      </c>
    </row>
    <row r="80" spans="1:13" x14ac:dyDescent="0.25">
      <c r="A80" s="5">
        <v>44674</v>
      </c>
      <c r="B80" s="6" t="s">
        <v>441</v>
      </c>
      <c r="I80" t="s">
        <v>11</v>
      </c>
      <c r="M80" s="6" t="s">
        <v>242</v>
      </c>
    </row>
    <row r="81" spans="1:13" x14ac:dyDescent="0.25">
      <c r="A81" s="5">
        <v>44674</v>
      </c>
      <c r="B81" s="6" t="s">
        <v>442</v>
      </c>
      <c r="I81" t="s">
        <v>11</v>
      </c>
      <c r="M81" s="6" t="s">
        <v>32</v>
      </c>
    </row>
    <row r="82" spans="1:13" x14ac:dyDescent="0.25">
      <c r="A82" s="5">
        <v>44674</v>
      </c>
      <c r="B82" s="6" t="s">
        <v>443</v>
      </c>
      <c r="I82" t="s">
        <v>11</v>
      </c>
      <c r="M82" s="6" t="s">
        <v>51</v>
      </c>
    </row>
    <row r="83" spans="1:13" x14ac:dyDescent="0.25">
      <c r="A83" s="5">
        <v>44674</v>
      </c>
      <c r="B83" s="6" t="s">
        <v>444</v>
      </c>
      <c r="I83" t="s">
        <v>11</v>
      </c>
      <c r="M83" s="6" t="s">
        <v>51</v>
      </c>
    </row>
    <row r="84" spans="1:13" x14ac:dyDescent="0.25">
      <c r="A84" s="5">
        <v>44674</v>
      </c>
      <c r="B84" s="6" t="s">
        <v>445</v>
      </c>
      <c r="I84" t="s">
        <v>11</v>
      </c>
      <c r="M84" s="6" t="s">
        <v>167</v>
      </c>
    </row>
    <row r="85" spans="1:13" x14ac:dyDescent="0.25">
      <c r="A85" s="5">
        <v>44674</v>
      </c>
      <c r="B85" s="6" t="s">
        <v>446</v>
      </c>
      <c r="I85" t="s">
        <v>11</v>
      </c>
      <c r="M85" s="6" t="s">
        <v>126</v>
      </c>
    </row>
    <row r="86" spans="1:13" x14ac:dyDescent="0.25">
      <c r="A86" s="5">
        <v>44674</v>
      </c>
      <c r="B86" s="6" t="s">
        <v>447</v>
      </c>
      <c r="I86" t="s">
        <v>11</v>
      </c>
      <c r="M86" s="6" t="s">
        <v>58</v>
      </c>
    </row>
    <row r="87" spans="1:13" x14ac:dyDescent="0.25">
      <c r="A87" s="5">
        <v>44674</v>
      </c>
      <c r="B87" s="6" t="s">
        <v>448</v>
      </c>
      <c r="I87" t="s">
        <v>11</v>
      </c>
      <c r="M87" s="6" t="s">
        <v>48</v>
      </c>
    </row>
    <row r="88" spans="1:13" x14ac:dyDescent="0.25">
      <c r="A88" s="5">
        <v>44674</v>
      </c>
      <c r="B88" s="6" t="s">
        <v>449</v>
      </c>
      <c r="I88" t="s">
        <v>11</v>
      </c>
      <c r="M88" s="6" t="s">
        <v>85</v>
      </c>
    </row>
    <row r="89" spans="1:13" x14ac:dyDescent="0.25">
      <c r="A89" s="5">
        <v>44674</v>
      </c>
      <c r="B89" s="6" t="s">
        <v>450</v>
      </c>
      <c r="I89" t="s">
        <v>11</v>
      </c>
      <c r="M89" s="6" t="s">
        <v>98</v>
      </c>
    </row>
    <row r="90" spans="1:13" x14ac:dyDescent="0.25">
      <c r="A90" s="5">
        <v>44674</v>
      </c>
      <c r="B90" s="6" t="s">
        <v>451</v>
      </c>
      <c r="I90" t="s">
        <v>11</v>
      </c>
      <c r="M90" s="6" t="s">
        <v>210</v>
      </c>
    </row>
    <row r="91" spans="1:13" x14ac:dyDescent="0.25">
      <c r="A91" s="5">
        <v>44674</v>
      </c>
      <c r="B91" s="6" t="s">
        <v>452</v>
      </c>
      <c r="I91" t="s">
        <v>11</v>
      </c>
      <c r="M91" s="6" t="s">
        <v>167</v>
      </c>
    </row>
    <row r="92" spans="1:13" x14ac:dyDescent="0.25">
      <c r="A92" s="5">
        <v>44674</v>
      </c>
      <c r="B92" s="6" t="s">
        <v>453</v>
      </c>
      <c r="I92" t="s">
        <v>11</v>
      </c>
      <c r="M92" s="6" t="s">
        <v>242</v>
      </c>
    </row>
    <row r="93" spans="1:13" x14ac:dyDescent="0.25">
      <c r="A93" s="5">
        <v>44674</v>
      </c>
      <c r="B93" s="6" t="s">
        <v>454</v>
      </c>
      <c r="I93" t="s">
        <v>11</v>
      </c>
      <c r="M93" s="6" t="s">
        <v>455</v>
      </c>
    </row>
    <row r="94" spans="1:13" x14ac:dyDescent="0.25">
      <c r="A94" s="5">
        <v>44674</v>
      </c>
      <c r="B94" s="6" t="s">
        <v>456</v>
      </c>
      <c r="I94" t="s">
        <v>11</v>
      </c>
      <c r="M94" s="6" t="s">
        <v>48</v>
      </c>
    </row>
    <row r="95" spans="1:13" x14ac:dyDescent="0.25">
      <c r="A95" s="5">
        <v>44674</v>
      </c>
      <c r="B95" s="6" t="s">
        <v>457</v>
      </c>
      <c r="I95" t="s">
        <v>11</v>
      </c>
      <c r="M95" s="6" t="s">
        <v>98</v>
      </c>
    </row>
    <row r="96" spans="1:13" x14ac:dyDescent="0.25">
      <c r="A96" s="5">
        <v>44674</v>
      </c>
      <c r="B96" s="6" t="s">
        <v>458</v>
      </c>
      <c r="I96" t="s">
        <v>11</v>
      </c>
      <c r="M96" s="6" t="s">
        <v>51</v>
      </c>
    </row>
    <row r="97" spans="1:13" x14ac:dyDescent="0.25">
      <c r="A97" s="5">
        <v>44675</v>
      </c>
      <c r="B97" s="6" t="s">
        <v>459</v>
      </c>
      <c r="I97" t="s">
        <v>11</v>
      </c>
      <c r="M97" s="6" t="s">
        <v>96</v>
      </c>
    </row>
    <row r="98" spans="1:13" x14ac:dyDescent="0.25">
      <c r="A98" s="5">
        <v>44675</v>
      </c>
      <c r="B98" s="6" t="s">
        <v>460</v>
      </c>
      <c r="I98" t="s">
        <v>11</v>
      </c>
      <c r="M98" s="6" t="s">
        <v>85</v>
      </c>
    </row>
    <row r="99" spans="1:13" x14ac:dyDescent="0.25">
      <c r="A99" s="5">
        <v>44675</v>
      </c>
      <c r="B99" s="6" t="s">
        <v>461</v>
      </c>
      <c r="I99" t="s">
        <v>11</v>
      </c>
      <c r="M99" s="6" t="s">
        <v>85</v>
      </c>
    </row>
    <row r="100" spans="1:13" x14ac:dyDescent="0.25">
      <c r="A100" s="5">
        <v>44675</v>
      </c>
      <c r="B100" s="6" t="s">
        <v>462</v>
      </c>
      <c r="I100" t="s">
        <v>11</v>
      </c>
      <c r="M100" s="6" t="s">
        <v>85</v>
      </c>
    </row>
    <row r="101" spans="1:13" x14ac:dyDescent="0.25">
      <c r="A101" s="5">
        <v>44675</v>
      </c>
      <c r="B101" s="6" t="s">
        <v>463</v>
      </c>
      <c r="I101" t="s">
        <v>11</v>
      </c>
      <c r="M101" s="6" t="s">
        <v>272</v>
      </c>
    </row>
    <row r="102" spans="1:13" x14ac:dyDescent="0.25">
      <c r="A102" s="5">
        <v>44675</v>
      </c>
      <c r="B102" s="6" t="s">
        <v>464</v>
      </c>
      <c r="I102" t="s">
        <v>11</v>
      </c>
      <c r="M102" s="6" t="s">
        <v>455</v>
      </c>
    </row>
    <row r="103" spans="1:13" x14ac:dyDescent="0.25">
      <c r="A103" s="5">
        <v>44675</v>
      </c>
      <c r="B103" s="6" t="s">
        <v>465</v>
      </c>
      <c r="I103" t="s">
        <v>11</v>
      </c>
      <c r="M103" s="6" t="s">
        <v>218</v>
      </c>
    </row>
    <row r="104" spans="1:13" x14ac:dyDescent="0.25">
      <c r="A104" s="5">
        <v>44676</v>
      </c>
      <c r="B104" s="6" t="s">
        <v>466</v>
      </c>
      <c r="I104" t="s">
        <v>11</v>
      </c>
      <c r="M104" s="6" t="s">
        <v>82</v>
      </c>
    </row>
    <row r="105" spans="1:13" x14ac:dyDescent="0.25">
      <c r="A105" s="5">
        <v>44680</v>
      </c>
      <c r="B105" s="6" t="s">
        <v>467</v>
      </c>
      <c r="I105" t="s">
        <v>11</v>
      </c>
      <c r="M105" s="6" t="s">
        <v>126</v>
      </c>
    </row>
    <row r="106" spans="1:13" x14ac:dyDescent="0.25">
      <c r="A106" s="5">
        <v>44680</v>
      </c>
      <c r="B106" s="6" t="s">
        <v>468</v>
      </c>
      <c r="I106" t="s">
        <v>11</v>
      </c>
      <c r="M106" s="6" t="s">
        <v>238</v>
      </c>
    </row>
    <row r="107" spans="1:13" x14ac:dyDescent="0.25">
      <c r="A107" s="5">
        <v>44680</v>
      </c>
      <c r="B107" s="6" t="s">
        <v>469</v>
      </c>
      <c r="I107" t="s">
        <v>11</v>
      </c>
      <c r="M107" s="6" t="s">
        <v>238</v>
      </c>
    </row>
    <row r="108" spans="1:13" x14ac:dyDescent="0.25">
      <c r="A108" s="5">
        <v>44680</v>
      </c>
      <c r="B108" s="6" t="s">
        <v>470</v>
      </c>
      <c r="I108" t="s">
        <v>11</v>
      </c>
      <c r="M108" s="6" t="s">
        <v>405</v>
      </c>
    </row>
    <row r="109" spans="1:13" x14ac:dyDescent="0.25">
      <c r="A109" s="5">
        <v>44680</v>
      </c>
      <c r="B109" s="6" t="s">
        <v>471</v>
      </c>
      <c r="I109" t="s">
        <v>11</v>
      </c>
      <c r="M109" s="6" t="s">
        <v>238</v>
      </c>
    </row>
    <row r="110" spans="1:13" x14ac:dyDescent="0.25">
      <c r="A110" s="5">
        <v>44680</v>
      </c>
      <c r="B110" s="6" t="s">
        <v>472</v>
      </c>
      <c r="I110" t="s">
        <v>11</v>
      </c>
      <c r="M110" s="6" t="s">
        <v>238</v>
      </c>
    </row>
    <row r="111" spans="1:13" x14ac:dyDescent="0.25">
      <c r="A111" s="5">
        <v>44681</v>
      </c>
      <c r="B111" s="6" t="s">
        <v>473</v>
      </c>
      <c r="I111" t="s">
        <v>11</v>
      </c>
      <c r="M111" s="6" t="s">
        <v>74</v>
      </c>
    </row>
    <row r="112" spans="1:13" x14ac:dyDescent="0.25">
      <c r="A112" s="5">
        <v>44681</v>
      </c>
      <c r="B112" s="6" t="s">
        <v>474</v>
      </c>
      <c r="I112" t="s">
        <v>11</v>
      </c>
      <c r="M112" s="6" t="s">
        <v>82</v>
      </c>
    </row>
    <row r="113" spans="1:13" x14ac:dyDescent="0.25">
      <c r="A113" s="5">
        <v>44681</v>
      </c>
      <c r="B113" s="6" t="s">
        <v>475</v>
      </c>
      <c r="I113" t="s">
        <v>11</v>
      </c>
      <c r="M113" s="6" t="s">
        <v>455</v>
      </c>
    </row>
    <row r="114" spans="1:13" x14ac:dyDescent="0.25">
      <c r="A114" s="5">
        <v>44681</v>
      </c>
      <c r="B114" s="6" t="s">
        <v>476</v>
      </c>
      <c r="I114" t="s">
        <v>11</v>
      </c>
      <c r="M114" s="6" t="s">
        <v>167</v>
      </c>
    </row>
    <row r="115" spans="1:13" x14ac:dyDescent="0.25">
      <c r="A115" s="5">
        <v>44681</v>
      </c>
      <c r="B115" s="6" t="s">
        <v>477</v>
      </c>
      <c r="I115" t="s">
        <v>11</v>
      </c>
      <c r="M115" s="6" t="s">
        <v>32</v>
      </c>
    </row>
    <row r="116" spans="1:13" x14ac:dyDescent="0.25">
      <c r="A116" s="5">
        <v>44681</v>
      </c>
      <c r="B116" s="6" t="s">
        <v>478</v>
      </c>
      <c r="I116" t="s">
        <v>11</v>
      </c>
      <c r="M116" s="6" t="s">
        <v>35</v>
      </c>
    </row>
    <row r="117" spans="1:13" x14ac:dyDescent="0.25">
      <c r="A117" s="5">
        <v>44681</v>
      </c>
      <c r="B117" s="6" t="s">
        <v>479</v>
      </c>
      <c r="I117" t="s">
        <v>11</v>
      </c>
      <c r="M117" s="6" t="s">
        <v>14</v>
      </c>
    </row>
    <row r="118" spans="1:13" x14ac:dyDescent="0.25">
      <c r="A118" s="5">
        <v>44681</v>
      </c>
      <c r="B118" s="6" t="s">
        <v>480</v>
      </c>
      <c r="I118" t="s">
        <v>11</v>
      </c>
      <c r="M118" s="6" t="s">
        <v>168</v>
      </c>
    </row>
    <row r="119" spans="1:13" x14ac:dyDescent="0.25">
      <c r="A119" s="5">
        <v>44681</v>
      </c>
      <c r="B119" s="6" t="s">
        <v>481</v>
      </c>
      <c r="I119" t="s">
        <v>11</v>
      </c>
      <c r="M119" s="6" t="s">
        <v>35</v>
      </c>
    </row>
    <row r="120" spans="1:13" x14ac:dyDescent="0.25">
      <c r="A120" s="5">
        <v>44681</v>
      </c>
      <c r="B120" s="6" t="s">
        <v>482</v>
      </c>
      <c r="I120" t="s">
        <v>11</v>
      </c>
      <c r="M120" s="6" t="s">
        <v>168</v>
      </c>
    </row>
    <row r="121" spans="1:13" x14ac:dyDescent="0.25">
      <c r="A121" s="5">
        <v>44681</v>
      </c>
      <c r="B121" s="6" t="s">
        <v>483</v>
      </c>
      <c r="I121" t="s">
        <v>11</v>
      </c>
      <c r="M121" s="6" t="s">
        <v>167</v>
      </c>
    </row>
    <row r="122" spans="1:13" x14ac:dyDescent="0.25">
      <c r="A122" s="5">
        <v>44681</v>
      </c>
      <c r="B122" s="6" t="s">
        <v>484</v>
      </c>
      <c r="I122" t="s">
        <v>11</v>
      </c>
      <c r="M122" s="6" t="s">
        <v>96</v>
      </c>
    </row>
  </sheetData>
  <conditionalFormatting sqref="J1"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0" zoomScale="80" zoomScaleNormal="80" workbookViewId="0">
      <selection activeCell="E64" sqref="E64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496</v>
      </c>
      <c r="I2" t="s">
        <v>11</v>
      </c>
      <c r="M2" s="6" t="s">
        <v>96</v>
      </c>
    </row>
    <row r="3" spans="1:13" x14ac:dyDescent="0.25">
      <c r="A3" s="5">
        <v>44682</v>
      </c>
      <c r="B3" s="6" t="s">
        <v>497</v>
      </c>
      <c r="I3" t="s">
        <v>11</v>
      </c>
      <c r="M3" s="6" t="s">
        <v>266</v>
      </c>
    </row>
    <row r="4" spans="1:13" x14ac:dyDescent="0.25">
      <c r="A4" s="5">
        <v>44682</v>
      </c>
      <c r="B4" s="6" t="s">
        <v>498</v>
      </c>
      <c r="I4" t="s">
        <v>11</v>
      </c>
      <c r="M4" s="6" t="s">
        <v>96</v>
      </c>
    </row>
    <row r="5" spans="1:13" x14ac:dyDescent="0.25">
      <c r="A5" s="5">
        <v>44683</v>
      </c>
      <c r="B5" s="6" t="s">
        <v>499</v>
      </c>
      <c r="I5" t="s">
        <v>11</v>
      </c>
      <c r="M5" s="6" t="s">
        <v>37</v>
      </c>
    </row>
    <row r="6" spans="1:13" x14ac:dyDescent="0.25">
      <c r="A6" s="5">
        <v>44683</v>
      </c>
      <c r="B6" s="6" t="s">
        <v>500</v>
      </c>
      <c r="I6" t="s">
        <v>11</v>
      </c>
      <c r="M6" s="6" t="s">
        <v>51</v>
      </c>
    </row>
    <row r="7" spans="1:13" x14ac:dyDescent="0.25">
      <c r="A7" s="5">
        <v>44683</v>
      </c>
      <c r="B7" s="6" t="s">
        <v>501</v>
      </c>
      <c r="I7" t="s">
        <v>11</v>
      </c>
      <c r="M7" s="6" t="s">
        <v>167</v>
      </c>
    </row>
    <row r="8" spans="1:13" x14ac:dyDescent="0.25">
      <c r="A8" s="5">
        <v>44683</v>
      </c>
      <c r="B8" s="6" t="s">
        <v>502</v>
      </c>
      <c r="I8" t="s">
        <v>11</v>
      </c>
      <c r="M8" s="6" t="s">
        <v>51</v>
      </c>
    </row>
    <row r="9" spans="1:13" x14ac:dyDescent="0.25">
      <c r="A9" s="5">
        <v>44683</v>
      </c>
      <c r="B9" s="6" t="s">
        <v>503</v>
      </c>
      <c r="I9" t="s">
        <v>11</v>
      </c>
      <c r="M9" s="6" t="s">
        <v>37</v>
      </c>
    </row>
    <row r="10" spans="1:13" x14ac:dyDescent="0.25">
      <c r="A10" s="5">
        <v>44683</v>
      </c>
      <c r="B10" s="6" t="s">
        <v>504</v>
      </c>
      <c r="I10" t="s">
        <v>11</v>
      </c>
      <c r="M10" s="6" t="s">
        <v>51</v>
      </c>
    </row>
    <row r="11" spans="1:13" x14ac:dyDescent="0.25">
      <c r="A11" s="5">
        <v>44685</v>
      </c>
      <c r="B11" s="6" t="s">
        <v>505</v>
      </c>
      <c r="I11" t="s">
        <v>11</v>
      </c>
      <c r="M11" s="6" t="s">
        <v>14</v>
      </c>
    </row>
    <row r="12" spans="1:13" x14ac:dyDescent="0.25">
      <c r="A12" s="5">
        <v>44688</v>
      </c>
      <c r="B12" s="6" t="s">
        <v>506</v>
      </c>
      <c r="I12" t="s">
        <v>11</v>
      </c>
      <c r="M12" s="6" t="s">
        <v>74</v>
      </c>
    </row>
    <row r="13" spans="1:13" x14ac:dyDescent="0.25">
      <c r="A13" s="5">
        <v>44688</v>
      </c>
      <c r="B13" s="6" t="s">
        <v>507</v>
      </c>
      <c r="I13" t="s">
        <v>11</v>
      </c>
      <c r="M13" s="6" t="s">
        <v>98</v>
      </c>
    </row>
    <row r="14" spans="1:13" x14ac:dyDescent="0.25">
      <c r="A14" s="5">
        <v>44688</v>
      </c>
      <c r="B14" s="6" t="s">
        <v>508</v>
      </c>
      <c r="I14" t="s">
        <v>11</v>
      </c>
      <c r="M14" s="6" t="s">
        <v>167</v>
      </c>
    </row>
    <row r="15" spans="1:13" x14ac:dyDescent="0.25">
      <c r="A15" s="5">
        <v>44688</v>
      </c>
      <c r="B15" s="6" t="s">
        <v>509</v>
      </c>
      <c r="I15" t="s">
        <v>11</v>
      </c>
      <c r="M15" s="6" t="s">
        <v>98</v>
      </c>
    </row>
    <row r="16" spans="1:13" x14ac:dyDescent="0.25">
      <c r="A16" s="5">
        <v>44688</v>
      </c>
      <c r="B16" s="6" t="s">
        <v>510</v>
      </c>
      <c r="I16" t="s">
        <v>11</v>
      </c>
      <c r="M16" s="6" t="s">
        <v>48</v>
      </c>
    </row>
    <row r="17" spans="1:13" x14ac:dyDescent="0.25">
      <c r="A17" s="5">
        <v>44688</v>
      </c>
      <c r="B17" s="6" t="s">
        <v>511</v>
      </c>
      <c r="I17" t="s">
        <v>11</v>
      </c>
      <c r="M17" s="6" t="s">
        <v>266</v>
      </c>
    </row>
    <row r="18" spans="1:13" x14ac:dyDescent="0.25">
      <c r="A18" s="5">
        <v>44688</v>
      </c>
      <c r="B18" s="6" t="s">
        <v>512</v>
      </c>
      <c r="I18" t="s">
        <v>11</v>
      </c>
      <c r="M18" s="6" t="s">
        <v>98</v>
      </c>
    </row>
    <row r="19" spans="1:13" x14ac:dyDescent="0.25">
      <c r="A19" s="5">
        <v>44688</v>
      </c>
      <c r="B19" s="6" t="s">
        <v>513</v>
      </c>
      <c r="I19" t="s">
        <v>11</v>
      </c>
      <c r="M19" s="6" t="s">
        <v>48</v>
      </c>
    </row>
    <row r="20" spans="1:13" x14ac:dyDescent="0.25">
      <c r="A20" s="5">
        <v>44688</v>
      </c>
      <c r="B20" s="6" t="s">
        <v>514</v>
      </c>
      <c r="I20" t="s">
        <v>11</v>
      </c>
      <c r="M20" s="6" t="s">
        <v>74</v>
      </c>
    </row>
    <row r="21" spans="1:13" x14ac:dyDescent="0.25">
      <c r="A21" s="5">
        <v>44688</v>
      </c>
      <c r="B21" s="6" t="s">
        <v>515</v>
      </c>
      <c r="I21" t="s">
        <v>11</v>
      </c>
      <c r="M21" s="6" t="s">
        <v>32</v>
      </c>
    </row>
    <row r="22" spans="1:13" x14ac:dyDescent="0.25">
      <c r="A22" s="5">
        <v>44688</v>
      </c>
      <c r="B22" s="6" t="s">
        <v>516</v>
      </c>
      <c r="I22" t="s">
        <v>11</v>
      </c>
      <c r="M22" s="6" t="s">
        <v>98</v>
      </c>
    </row>
    <row r="23" spans="1:13" x14ac:dyDescent="0.25">
      <c r="A23" s="5">
        <v>44689</v>
      </c>
      <c r="B23" s="6" t="s">
        <v>517</v>
      </c>
      <c r="I23" t="s">
        <v>11</v>
      </c>
      <c r="M23" s="6" t="s">
        <v>518</v>
      </c>
    </row>
    <row r="24" spans="1:13" x14ac:dyDescent="0.25">
      <c r="A24" s="5">
        <v>44689</v>
      </c>
      <c r="B24" s="6" t="s">
        <v>519</v>
      </c>
      <c r="I24" t="s">
        <v>11</v>
      </c>
      <c r="M24" s="6" t="s">
        <v>85</v>
      </c>
    </row>
    <row r="25" spans="1:13" x14ac:dyDescent="0.25">
      <c r="A25" s="5">
        <v>44689</v>
      </c>
      <c r="B25" s="6" t="s">
        <v>520</v>
      </c>
      <c r="I25" t="s">
        <v>11</v>
      </c>
      <c r="M25" s="6" t="s">
        <v>167</v>
      </c>
    </row>
    <row r="26" spans="1:13" x14ac:dyDescent="0.25">
      <c r="A26" s="5">
        <v>44689</v>
      </c>
      <c r="B26" s="6" t="s">
        <v>521</v>
      </c>
      <c r="I26" t="s">
        <v>11</v>
      </c>
      <c r="M26" s="6" t="s">
        <v>88</v>
      </c>
    </row>
    <row r="27" spans="1:13" x14ac:dyDescent="0.25">
      <c r="A27" s="5">
        <v>44689</v>
      </c>
      <c r="B27" s="6" t="s">
        <v>522</v>
      </c>
      <c r="I27" t="s">
        <v>11</v>
      </c>
      <c r="M27" s="6" t="s">
        <v>14</v>
      </c>
    </row>
    <row r="28" spans="1:13" x14ac:dyDescent="0.25">
      <c r="A28" s="5">
        <v>44689</v>
      </c>
      <c r="B28" s="6" t="s">
        <v>523</v>
      </c>
      <c r="I28" t="s">
        <v>11</v>
      </c>
      <c r="M28" s="6" t="s">
        <v>14</v>
      </c>
    </row>
    <row r="29" spans="1:13" x14ac:dyDescent="0.25">
      <c r="A29" s="5">
        <v>44689</v>
      </c>
      <c r="B29" s="6" t="s">
        <v>524</v>
      </c>
      <c r="I29" t="s">
        <v>11</v>
      </c>
      <c r="M29" s="6" t="s">
        <v>123</v>
      </c>
    </row>
    <row r="30" spans="1:13" x14ac:dyDescent="0.25">
      <c r="A30" s="5">
        <v>44690</v>
      </c>
      <c r="B30" s="6" t="s">
        <v>525</v>
      </c>
      <c r="I30" t="s">
        <v>11</v>
      </c>
      <c r="M30" s="6" t="s">
        <v>37</v>
      </c>
    </row>
    <row r="31" spans="1:13" x14ac:dyDescent="0.25">
      <c r="A31" s="5">
        <v>44696</v>
      </c>
      <c r="B31" s="6" t="s">
        <v>526</v>
      </c>
      <c r="I31" t="s">
        <v>11</v>
      </c>
      <c r="M31" s="6" t="s">
        <v>96</v>
      </c>
    </row>
    <row r="32" spans="1:13" x14ac:dyDescent="0.25">
      <c r="A32" s="5">
        <v>44696</v>
      </c>
      <c r="B32" s="6" t="s">
        <v>527</v>
      </c>
      <c r="I32" t="s">
        <v>11</v>
      </c>
      <c r="M32" s="6" t="s">
        <v>74</v>
      </c>
    </row>
    <row r="33" spans="1:13" x14ac:dyDescent="0.25">
      <c r="A33" s="5">
        <v>44696</v>
      </c>
      <c r="B33" s="6" t="s">
        <v>528</v>
      </c>
      <c r="I33" t="s">
        <v>11</v>
      </c>
      <c r="M33" s="6" t="s">
        <v>518</v>
      </c>
    </row>
    <row r="34" spans="1:13" x14ac:dyDescent="0.25">
      <c r="A34" s="5">
        <v>44696</v>
      </c>
      <c r="B34" s="6" t="s">
        <v>529</v>
      </c>
      <c r="I34" t="s">
        <v>11</v>
      </c>
      <c r="M34" s="6" t="s">
        <v>88</v>
      </c>
    </row>
    <row r="35" spans="1:13" x14ac:dyDescent="0.25">
      <c r="A35" s="5">
        <v>44696</v>
      </c>
      <c r="B35" s="6" t="s">
        <v>530</v>
      </c>
      <c r="I35" t="s">
        <v>11</v>
      </c>
      <c r="M35" s="6" t="s">
        <v>96</v>
      </c>
    </row>
    <row r="36" spans="1:13" x14ac:dyDescent="0.25">
      <c r="A36" s="5">
        <v>44696</v>
      </c>
      <c r="B36" s="6" t="s">
        <v>531</v>
      </c>
      <c r="I36" t="s">
        <v>11</v>
      </c>
      <c r="M36" s="6" t="s">
        <v>74</v>
      </c>
    </row>
    <row r="37" spans="1:13" x14ac:dyDescent="0.25">
      <c r="A37" s="5">
        <v>44700</v>
      </c>
      <c r="B37" s="6" t="s">
        <v>532</v>
      </c>
      <c r="I37" t="s">
        <v>11</v>
      </c>
      <c r="M37" s="6" t="s">
        <v>518</v>
      </c>
    </row>
    <row r="38" spans="1:13" x14ac:dyDescent="0.25">
      <c r="A38" s="5">
        <v>44700</v>
      </c>
      <c r="B38" s="6" t="s">
        <v>533</v>
      </c>
      <c r="I38" t="s">
        <v>11</v>
      </c>
      <c r="M38" s="6" t="s">
        <v>96</v>
      </c>
    </row>
    <row r="39" spans="1:13" x14ac:dyDescent="0.25">
      <c r="A39" s="5">
        <v>44701</v>
      </c>
      <c r="B39" s="6" t="s">
        <v>534</v>
      </c>
      <c r="I39" t="s">
        <v>11</v>
      </c>
      <c r="M39" s="6" t="s">
        <v>535</v>
      </c>
    </row>
    <row r="40" spans="1:13" x14ac:dyDescent="0.25">
      <c r="A40" s="5">
        <v>44701</v>
      </c>
      <c r="B40" s="6" t="s">
        <v>536</v>
      </c>
      <c r="I40" t="s">
        <v>11</v>
      </c>
      <c r="M40" s="6" t="s">
        <v>82</v>
      </c>
    </row>
    <row r="41" spans="1:13" x14ac:dyDescent="0.25">
      <c r="A41" s="5">
        <v>44702</v>
      </c>
      <c r="B41" s="6" t="s">
        <v>537</v>
      </c>
      <c r="I41" t="s">
        <v>11</v>
      </c>
      <c r="M41" s="6" t="s">
        <v>85</v>
      </c>
    </row>
    <row r="42" spans="1:13" x14ac:dyDescent="0.25">
      <c r="A42" s="5">
        <v>44702</v>
      </c>
      <c r="B42" s="6" t="s">
        <v>538</v>
      </c>
      <c r="I42" t="s">
        <v>11</v>
      </c>
      <c r="M42" s="6" t="s">
        <v>14</v>
      </c>
    </row>
    <row r="43" spans="1:13" x14ac:dyDescent="0.25">
      <c r="A43" s="5">
        <v>44702</v>
      </c>
      <c r="B43" s="6" t="s">
        <v>539</v>
      </c>
      <c r="I43" t="s">
        <v>11</v>
      </c>
      <c r="M43" s="6" t="s">
        <v>14</v>
      </c>
    </row>
    <row r="44" spans="1:13" x14ac:dyDescent="0.25">
      <c r="A44" s="5">
        <v>44702</v>
      </c>
      <c r="B44" s="6" t="s">
        <v>540</v>
      </c>
      <c r="I44" t="s">
        <v>11</v>
      </c>
      <c r="M44" s="6" t="s">
        <v>14</v>
      </c>
    </row>
    <row r="45" spans="1:13" x14ac:dyDescent="0.25">
      <c r="A45" s="5">
        <v>44702</v>
      </c>
      <c r="B45" s="6" t="s">
        <v>541</v>
      </c>
      <c r="I45" t="s">
        <v>11</v>
      </c>
      <c r="M45" s="6" t="s">
        <v>424</v>
      </c>
    </row>
    <row r="46" spans="1:13" x14ac:dyDescent="0.25">
      <c r="A46" s="5">
        <v>44702</v>
      </c>
      <c r="B46" s="6" t="s">
        <v>542</v>
      </c>
      <c r="I46" t="s">
        <v>11</v>
      </c>
      <c r="M46" s="6" t="s">
        <v>543</v>
      </c>
    </row>
    <row r="47" spans="1:13" x14ac:dyDescent="0.25">
      <c r="A47" s="5">
        <v>44703</v>
      </c>
      <c r="B47" s="6" t="s">
        <v>544</v>
      </c>
      <c r="I47" t="s">
        <v>11</v>
      </c>
      <c r="M47" s="6" t="s">
        <v>424</v>
      </c>
    </row>
    <row r="48" spans="1:13" x14ac:dyDescent="0.25">
      <c r="A48" s="5">
        <v>44707</v>
      </c>
      <c r="B48" s="6" t="s">
        <v>545</v>
      </c>
      <c r="I48" t="s">
        <v>11</v>
      </c>
      <c r="M48" s="6" t="s">
        <v>14</v>
      </c>
    </row>
    <row r="49" spans="1:13" x14ac:dyDescent="0.25">
      <c r="A49" s="5">
        <v>44709</v>
      </c>
      <c r="B49" s="6" t="s">
        <v>546</v>
      </c>
      <c r="I49" t="s">
        <v>11</v>
      </c>
      <c r="M49" s="6" t="s">
        <v>37</v>
      </c>
    </row>
    <row r="50" spans="1:13" x14ac:dyDescent="0.25">
      <c r="A50" s="5">
        <v>44710</v>
      </c>
      <c r="B50" s="6" t="s">
        <v>547</v>
      </c>
      <c r="I50" t="s">
        <v>11</v>
      </c>
      <c r="M50" s="6" t="s">
        <v>14</v>
      </c>
    </row>
    <row r="51" spans="1:13" x14ac:dyDescent="0.25">
      <c r="A51" s="5">
        <v>44711</v>
      </c>
      <c r="B51" s="6" t="s">
        <v>548</v>
      </c>
      <c r="I51" t="s">
        <v>11</v>
      </c>
      <c r="M51" s="6" t="s">
        <v>37</v>
      </c>
    </row>
  </sheetData>
  <conditionalFormatting sqref="J1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sqref="A1:M1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13" max="13" width="34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44714</v>
      </c>
      <c r="B2" s="6" t="s">
        <v>549</v>
      </c>
      <c r="I2" t="s">
        <v>11</v>
      </c>
      <c r="M2" t="s">
        <v>535</v>
      </c>
    </row>
    <row r="3" spans="1:13" x14ac:dyDescent="0.25">
      <c r="A3" s="5">
        <v>44716</v>
      </c>
      <c r="B3" s="6" t="s">
        <v>550</v>
      </c>
      <c r="C3">
        <v>2.5</v>
      </c>
      <c r="D3">
        <v>3.15</v>
      </c>
      <c r="E3">
        <v>2.78</v>
      </c>
      <c r="F3">
        <v>2.73</v>
      </c>
      <c r="G3">
        <v>2.3199999999999998</v>
      </c>
      <c r="H3">
        <v>1.6</v>
      </c>
      <c r="I3" t="s">
        <v>11</v>
      </c>
      <c r="J3">
        <v>404</v>
      </c>
      <c r="K3">
        <v>404</v>
      </c>
      <c r="L3" t="s">
        <v>145</v>
      </c>
      <c r="M3" t="s">
        <v>518</v>
      </c>
    </row>
    <row r="4" spans="1:13" x14ac:dyDescent="0.25">
      <c r="A4" s="5">
        <v>44716</v>
      </c>
      <c r="B4" s="6" t="s">
        <v>551</v>
      </c>
      <c r="I4" t="s">
        <v>11</v>
      </c>
      <c r="M4" t="s">
        <v>37</v>
      </c>
    </row>
    <row r="5" spans="1:13" x14ac:dyDescent="0.25">
      <c r="A5" s="5">
        <v>44717</v>
      </c>
      <c r="B5" s="6" t="s">
        <v>552</v>
      </c>
      <c r="C5">
        <v>1.93</v>
      </c>
      <c r="D5">
        <v>3.31</v>
      </c>
      <c r="E5">
        <v>3.85</v>
      </c>
      <c r="F5">
        <v>404</v>
      </c>
      <c r="G5">
        <v>2.19</v>
      </c>
      <c r="H5">
        <v>1.67</v>
      </c>
      <c r="I5" t="s">
        <v>11</v>
      </c>
      <c r="J5">
        <v>404</v>
      </c>
      <c r="K5">
        <v>404</v>
      </c>
      <c r="L5" t="s">
        <v>148</v>
      </c>
      <c r="M5" t="s">
        <v>518</v>
      </c>
    </row>
    <row r="6" spans="1:13" x14ac:dyDescent="0.25">
      <c r="A6" s="5">
        <v>44717</v>
      </c>
      <c r="B6" s="6" t="s">
        <v>553</v>
      </c>
      <c r="I6" t="s">
        <v>11</v>
      </c>
      <c r="M6" t="s">
        <v>14</v>
      </c>
    </row>
    <row r="7" spans="1:13" x14ac:dyDescent="0.25">
      <c r="A7" s="5">
        <v>44717</v>
      </c>
      <c r="B7" s="6" t="s">
        <v>554</v>
      </c>
      <c r="I7" t="s">
        <v>11</v>
      </c>
      <c r="M7" t="s">
        <v>543</v>
      </c>
    </row>
    <row r="8" spans="1:13" x14ac:dyDescent="0.25">
      <c r="A8" s="5">
        <v>44717</v>
      </c>
      <c r="B8" s="6" t="s">
        <v>555</v>
      </c>
      <c r="I8" t="s">
        <v>11</v>
      </c>
      <c r="M8" t="s">
        <v>14</v>
      </c>
    </row>
    <row r="9" spans="1:13" x14ac:dyDescent="0.25">
      <c r="A9" s="5">
        <v>44720</v>
      </c>
      <c r="B9" s="6" t="s">
        <v>551</v>
      </c>
      <c r="I9" t="s">
        <v>11</v>
      </c>
      <c r="M9" t="s">
        <v>37</v>
      </c>
    </row>
    <row r="10" spans="1:13" x14ac:dyDescent="0.25">
      <c r="A10" s="5">
        <v>44720</v>
      </c>
      <c r="B10" s="6" t="s">
        <v>556</v>
      </c>
      <c r="I10" t="s">
        <v>11</v>
      </c>
      <c r="M10" t="s">
        <v>39</v>
      </c>
    </row>
    <row r="11" spans="1:13" x14ac:dyDescent="0.25">
      <c r="A11" s="5">
        <v>44721</v>
      </c>
      <c r="B11" s="6" t="s">
        <v>557</v>
      </c>
      <c r="I11" t="s">
        <v>11</v>
      </c>
      <c r="M11" t="s">
        <v>543</v>
      </c>
    </row>
    <row r="12" spans="1:13" x14ac:dyDescent="0.25">
      <c r="A12" s="5">
        <v>44724</v>
      </c>
      <c r="B12" s="6" t="s">
        <v>558</v>
      </c>
      <c r="I12" t="s">
        <v>11</v>
      </c>
      <c r="M12" t="s">
        <v>543</v>
      </c>
    </row>
    <row r="13" spans="1:13" x14ac:dyDescent="0.25">
      <c r="A13" s="5">
        <v>44730</v>
      </c>
      <c r="B13" s="6" t="s">
        <v>559</v>
      </c>
      <c r="I13" t="s">
        <v>11</v>
      </c>
      <c r="M13" t="s">
        <v>424</v>
      </c>
    </row>
    <row r="14" spans="1:13" x14ac:dyDescent="0.25">
      <c r="A14" s="5">
        <v>44730</v>
      </c>
      <c r="B14" s="6" t="s">
        <v>560</v>
      </c>
      <c r="I14" t="s">
        <v>11</v>
      </c>
      <c r="M14" t="s">
        <v>424</v>
      </c>
    </row>
    <row r="15" spans="1:13" x14ac:dyDescent="0.25">
      <c r="A15" s="5">
        <v>44730</v>
      </c>
      <c r="B15" s="6" t="s">
        <v>561</v>
      </c>
      <c r="I15" t="s">
        <v>11</v>
      </c>
      <c r="M15" t="s">
        <v>424</v>
      </c>
    </row>
    <row r="16" spans="1:13" x14ac:dyDescent="0.25">
      <c r="A16" s="5">
        <v>44731</v>
      </c>
      <c r="B16" s="6" t="s">
        <v>562</v>
      </c>
      <c r="I16" t="s">
        <v>11</v>
      </c>
      <c r="M16" t="s">
        <v>39</v>
      </c>
    </row>
    <row r="17" spans="1:13" x14ac:dyDescent="0.25">
      <c r="A17" s="5">
        <v>44731</v>
      </c>
      <c r="B17" s="6" t="s">
        <v>563</v>
      </c>
      <c r="I17" t="s">
        <v>11</v>
      </c>
      <c r="M17" t="s">
        <v>26</v>
      </c>
    </row>
    <row r="18" spans="1:13" x14ac:dyDescent="0.25">
      <c r="A18" s="5">
        <v>44731</v>
      </c>
      <c r="B18" s="6" t="s">
        <v>561</v>
      </c>
      <c r="I18" t="s">
        <v>11</v>
      </c>
      <c r="M18" t="s">
        <v>424</v>
      </c>
    </row>
    <row r="19" spans="1:13" x14ac:dyDescent="0.25">
      <c r="A19" s="5">
        <v>44731</v>
      </c>
      <c r="B19" s="6" t="s">
        <v>564</v>
      </c>
      <c r="I19" t="s">
        <v>11</v>
      </c>
      <c r="M19" t="s">
        <v>26</v>
      </c>
    </row>
    <row r="20" spans="1:13" x14ac:dyDescent="0.25">
      <c r="A20" s="5">
        <v>44732</v>
      </c>
      <c r="B20" s="6" t="s">
        <v>565</v>
      </c>
      <c r="I20" t="s">
        <v>11</v>
      </c>
      <c r="M20" t="s">
        <v>566</v>
      </c>
    </row>
    <row r="21" spans="1:13" x14ac:dyDescent="0.25">
      <c r="A21" s="5">
        <v>44736</v>
      </c>
      <c r="B21" s="6" t="s">
        <v>567</v>
      </c>
      <c r="I21" t="s">
        <v>11</v>
      </c>
      <c r="M21" t="s">
        <v>90</v>
      </c>
    </row>
    <row r="22" spans="1:13" x14ac:dyDescent="0.25">
      <c r="A22" s="5">
        <v>44737</v>
      </c>
      <c r="B22" s="6" t="s">
        <v>568</v>
      </c>
      <c r="I22" t="s">
        <v>11</v>
      </c>
      <c r="M22" t="s">
        <v>518</v>
      </c>
    </row>
    <row r="23" spans="1:13" x14ac:dyDescent="0.25">
      <c r="A23" s="5">
        <v>44737</v>
      </c>
      <c r="B23" s="6" t="s">
        <v>569</v>
      </c>
      <c r="I23" t="s">
        <v>11</v>
      </c>
      <c r="M23" t="s">
        <v>424</v>
      </c>
    </row>
    <row r="24" spans="1:13" x14ac:dyDescent="0.25">
      <c r="A24" s="5">
        <v>44737</v>
      </c>
      <c r="B24" s="6" t="s">
        <v>570</v>
      </c>
      <c r="I24" t="s">
        <v>11</v>
      </c>
      <c r="M24" t="s">
        <v>39</v>
      </c>
    </row>
    <row r="25" spans="1:13" x14ac:dyDescent="0.25">
      <c r="A25" s="5">
        <v>44737</v>
      </c>
      <c r="B25" s="6" t="s">
        <v>567</v>
      </c>
      <c r="I25" t="s">
        <v>11</v>
      </c>
      <c r="M25" t="s">
        <v>90</v>
      </c>
    </row>
    <row r="26" spans="1:13" x14ac:dyDescent="0.25">
      <c r="A26" s="5">
        <v>44738</v>
      </c>
      <c r="B26" s="6" t="s">
        <v>571</v>
      </c>
      <c r="I26" t="s">
        <v>11</v>
      </c>
      <c r="M26" t="s">
        <v>424</v>
      </c>
    </row>
    <row r="27" spans="1:13" x14ac:dyDescent="0.25">
      <c r="A27" s="5">
        <v>44738</v>
      </c>
      <c r="B27" s="6" t="s">
        <v>572</v>
      </c>
      <c r="I27" t="s">
        <v>11</v>
      </c>
      <c r="M27" t="s">
        <v>14</v>
      </c>
    </row>
    <row r="28" spans="1:13" x14ac:dyDescent="0.25">
      <c r="A28" s="5">
        <v>44738</v>
      </c>
      <c r="B28" s="6" t="s">
        <v>573</v>
      </c>
      <c r="I28" t="s">
        <v>11</v>
      </c>
      <c r="M28" t="s">
        <v>18</v>
      </c>
    </row>
  </sheetData>
  <conditionalFormatting sqref="J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A29" sqref="A29"/>
    </sheetView>
  </sheetViews>
  <sheetFormatPr defaultRowHeight="15" x14ac:dyDescent="0.25"/>
  <cols>
    <col min="1" max="1" width="11.5703125" bestFit="1" customWidth="1"/>
    <col min="2" max="2" width="34.85546875" bestFit="1" customWidth="1"/>
    <col min="9" max="9" width="12.85546875" style="6" bestFit="1" customWidth="1"/>
    <col min="13" max="13" width="32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44744</v>
      </c>
      <c r="B2" t="s">
        <v>592</v>
      </c>
      <c r="I2" s="6" t="s">
        <v>11</v>
      </c>
      <c r="M2" t="s">
        <v>39</v>
      </c>
    </row>
    <row r="3" spans="1:13" x14ac:dyDescent="0.25">
      <c r="A3" s="5">
        <v>44744</v>
      </c>
      <c r="B3" t="s">
        <v>593</v>
      </c>
      <c r="I3" s="6" t="s">
        <v>11</v>
      </c>
      <c r="M3" t="s">
        <v>14</v>
      </c>
    </row>
    <row r="4" spans="1:13" x14ac:dyDescent="0.25">
      <c r="A4" s="5">
        <v>44744</v>
      </c>
      <c r="B4" t="s">
        <v>594</v>
      </c>
      <c r="I4" s="6" t="s">
        <v>11</v>
      </c>
      <c r="M4" t="s">
        <v>14</v>
      </c>
    </row>
    <row r="5" spans="1:13" x14ac:dyDescent="0.25">
      <c r="A5" s="5">
        <v>44745</v>
      </c>
      <c r="B5" t="s">
        <v>595</v>
      </c>
      <c r="I5" s="6" t="s">
        <v>11</v>
      </c>
      <c r="M5" t="s">
        <v>26</v>
      </c>
    </row>
    <row r="6" spans="1:13" x14ac:dyDescent="0.25">
      <c r="A6" s="5">
        <v>44745</v>
      </c>
      <c r="B6" t="s">
        <v>596</v>
      </c>
      <c r="I6" s="6" t="s">
        <v>597</v>
      </c>
      <c r="M6" t="s">
        <v>18</v>
      </c>
    </row>
    <row r="7" spans="1:13" x14ac:dyDescent="0.25">
      <c r="A7" s="5">
        <v>44747</v>
      </c>
      <c r="B7" t="s">
        <v>598</v>
      </c>
      <c r="I7" s="6" t="s">
        <v>11</v>
      </c>
      <c r="M7" t="s">
        <v>37</v>
      </c>
    </row>
    <row r="8" spans="1:13" x14ac:dyDescent="0.25">
      <c r="A8" s="5">
        <v>44747</v>
      </c>
      <c r="B8" t="s">
        <v>599</v>
      </c>
      <c r="I8" s="6" t="s">
        <v>11</v>
      </c>
      <c r="M8" t="s">
        <v>424</v>
      </c>
    </row>
    <row r="9" spans="1:13" x14ac:dyDescent="0.25">
      <c r="A9" s="5">
        <v>44749</v>
      </c>
      <c r="B9" t="s">
        <v>600</v>
      </c>
      <c r="I9" s="6" t="s">
        <v>11</v>
      </c>
      <c r="M9" t="s">
        <v>543</v>
      </c>
    </row>
    <row r="10" spans="1:13" x14ac:dyDescent="0.25">
      <c r="A10" s="5">
        <v>44749</v>
      </c>
      <c r="B10" t="s">
        <v>601</v>
      </c>
      <c r="I10" s="6" t="s">
        <v>11</v>
      </c>
      <c r="M10" t="s">
        <v>543</v>
      </c>
    </row>
    <row r="11" spans="1:13" x14ac:dyDescent="0.25">
      <c r="A11" s="5">
        <v>44751</v>
      </c>
      <c r="B11" t="s">
        <v>602</v>
      </c>
      <c r="I11" s="6" t="s">
        <v>11</v>
      </c>
      <c r="M11" t="s">
        <v>424</v>
      </c>
    </row>
    <row r="12" spans="1:13" x14ac:dyDescent="0.25">
      <c r="A12" s="5">
        <v>44751</v>
      </c>
      <c r="B12" t="s">
        <v>603</v>
      </c>
      <c r="I12" s="6" t="s">
        <v>11</v>
      </c>
      <c r="M12" t="s">
        <v>424</v>
      </c>
    </row>
    <row r="13" spans="1:13" x14ac:dyDescent="0.25">
      <c r="A13" s="5">
        <v>44751</v>
      </c>
      <c r="B13" t="s">
        <v>604</v>
      </c>
      <c r="I13" s="6" t="s">
        <v>11</v>
      </c>
      <c r="M13" t="s">
        <v>424</v>
      </c>
    </row>
    <row r="14" spans="1:13" x14ac:dyDescent="0.25">
      <c r="A14" s="5">
        <v>44752</v>
      </c>
      <c r="B14" t="s">
        <v>605</v>
      </c>
      <c r="I14" s="6" t="s">
        <v>11</v>
      </c>
      <c r="M14" t="s">
        <v>14</v>
      </c>
    </row>
    <row r="15" spans="1:13" x14ac:dyDescent="0.25">
      <c r="A15" s="5">
        <v>44752</v>
      </c>
      <c r="B15" t="s">
        <v>606</v>
      </c>
      <c r="I15" s="6" t="s">
        <v>11</v>
      </c>
      <c r="M15" t="s">
        <v>26</v>
      </c>
    </row>
    <row r="16" spans="1:13" x14ac:dyDescent="0.25">
      <c r="A16" s="5">
        <v>44752</v>
      </c>
      <c r="B16" t="s">
        <v>607</v>
      </c>
      <c r="I16" s="6" t="s">
        <v>11</v>
      </c>
      <c r="M16" t="s">
        <v>14</v>
      </c>
    </row>
    <row r="17" spans="1:13" x14ac:dyDescent="0.25">
      <c r="A17" s="5">
        <v>44752</v>
      </c>
      <c r="B17" t="s">
        <v>608</v>
      </c>
      <c r="I17" s="6" t="s">
        <v>11</v>
      </c>
      <c r="M17" t="s">
        <v>14</v>
      </c>
    </row>
    <row r="18" spans="1:13" x14ac:dyDescent="0.25">
      <c r="A18" s="5">
        <v>44752</v>
      </c>
      <c r="B18" t="s">
        <v>609</v>
      </c>
      <c r="I18" s="6" t="s">
        <v>11</v>
      </c>
      <c r="M18" t="s">
        <v>18</v>
      </c>
    </row>
    <row r="19" spans="1:13" x14ac:dyDescent="0.25">
      <c r="A19" s="5">
        <v>44752</v>
      </c>
      <c r="B19" t="s">
        <v>610</v>
      </c>
      <c r="I19" s="6" t="s">
        <v>11</v>
      </c>
      <c r="M19" t="s">
        <v>39</v>
      </c>
    </row>
    <row r="20" spans="1:13" x14ac:dyDescent="0.25">
      <c r="A20" s="5">
        <v>44759</v>
      </c>
      <c r="B20" t="s">
        <v>611</v>
      </c>
      <c r="I20" s="6" t="s">
        <v>11</v>
      </c>
      <c r="M20" t="s">
        <v>566</v>
      </c>
    </row>
    <row r="21" spans="1:13" x14ac:dyDescent="0.25">
      <c r="A21" s="5">
        <v>44759</v>
      </c>
      <c r="B21" t="s">
        <v>612</v>
      </c>
      <c r="I21" s="6" t="s">
        <v>11</v>
      </c>
      <c r="M21" t="s">
        <v>14</v>
      </c>
    </row>
    <row r="22" spans="1:13" x14ac:dyDescent="0.25">
      <c r="A22" s="5">
        <v>44762</v>
      </c>
      <c r="B22" t="s">
        <v>613</v>
      </c>
      <c r="I22" s="6" t="s">
        <v>11</v>
      </c>
      <c r="M22" t="s">
        <v>18</v>
      </c>
    </row>
    <row r="23" spans="1:13" x14ac:dyDescent="0.25">
      <c r="A23" s="5">
        <v>44766</v>
      </c>
      <c r="B23" t="s">
        <v>614</v>
      </c>
      <c r="I23" s="6" t="s">
        <v>11</v>
      </c>
      <c r="M23" t="s">
        <v>39</v>
      </c>
    </row>
    <row r="24" spans="1:13" x14ac:dyDescent="0.25">
      <c r="A24" s="5">
        <v>44766</v>
      </c>
      <c r="B24" t="s">
        <v>615</v>
      </c>
      <c r="I24" s="6" t="s">
        <v>11</v>
      </c>
      <c r="M24" t="s">
        <v>26</v>
      </c>
    </row>
    <row r="25" spans="1:13" x14ac:dyDescent="0.25">
      <c r="A25" s="5">
        <v>44768</v>
      </c>
      <c r="B25" t="s">
        <v>616</v>
      </c>
      <c r="I25" s="6" t="s">
        <v>11</v>
      </c>
      <c r="M25" t="s">
        <v>18</v>
      </c>
    </row>
    <row r="26" spans="1:13" x14ac:dyDescent="0.25">
      <c r="A26" s="5">
        <v>44772</v>
      </c>
      <c r="B26" t="s">
        <v>617</v>
      </c>
      <c r="I26" s="6" t="s">
        <v>11</v>
      </c>
      <c r="M26" t="s">
        <v>14</v>
      </c>
    </row>
    <row r="27" spans="1:13" x14ac:dyDescent="0.25">
      <c r="A27" s="5">
        <v>44772</v>
      </c>
      <c r="B27" t="s">
        <v>618</v>
      </c>
      <c r="I27" s="6" t="s">
        <v>11</v>
      </c>
      <c r="M27" t="s">
        <v>14</v>
      </c>
    </row>
    <row r="28" spans="1:13" x14ac:dyDescent="0.25">
      <c r="A28" s="5">
        <v>44773</v>
      </c>
      <c r="B28" t="s">
        <v>619</v>
      </c>
      <c r="I28" s="6" t="s">
        <v>11</v>
      </c>
      <c r="M28" t="s">
        <v>39</v>
      </c>
    </row>
  </sheetData>
  <conditionalFormatting sqref="J1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fevereiro</vt:lpstr>
      <vt:lpstr>fevereiroInvest</vt:lpstr>
      <vt:lpstr>marco</vt:lpstr>
      <vt:lpstr>marcoInvest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2023-08-17T19:47:18Z</dcterms:modified>
</cp:coreProperties>
</file>