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XBILLIONS\Documents\JBX COMPANY\automationbet-matriz\tecnica_analise\2022\"/>
    </mc:Choice>
  </mc:AlternateContent>
  <bookViews>
    <workbookView xWindow="0" yWindow="0" windowWidth="19200" windowHeight="11595" activeTab="5"/>
  </bookViews>
  <sheets>
    <sheet name="all" sheetId="3" r:id="rId1"/>
    <sheet name="fevereiro" sheetId="4" r:id="rId2"/>
    <sheet name="marco" sheetId="5" r:id="rId3"/>
    <sheet name="abril" sheetId="6" r:id="rId4"/>
    <sheet name="agosto" sheetId="1" r:id="rId5"/>
    <sheet name="setembro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5" i="1"/>
  <c r="O7" i="1"/>
  <c r="O8" i="1"/>
  <c r="O9" i="1"/>
  <c r="O11" i="1"/>
  <c r="O12" i="1"/>
  <c r="O13" i="1"/>
  <c r="O14" i="1"/>
  <c r="O15" i="1"/>
  <c r="O17" i="1"/>
  <c r="O18" i="1"/>
  <c r="O20" i="1"/>
  <c r="O21" i="1"/>
  <c r="O22" i="1"/>
  <c r="O23" i="1"/>
  <c r="O24" i="1"/>
  <c r="O25" i="1"/>
  <c r="O26" i="1"/>
  <c r="O27" i="1"/>
  <c r="O28" i="1"/>
  <c r="O29" i="1"/>
  <c r="O30" i="1"/>
  <c r="O32" i="1"/>
  <c r="O35" i="1"/>
  <c r="O36" i="1"/>
  <c r="O37" i="1"/>
  <c r="O38" i="1"/>
  <c r="O39" i="1"/>
  <c r="O40" i="1"/>
  <c r="O41" i="1"/>
  <c r="O43" i="1"/>
  <c r="O45" i="1"/>
  <c r="O46" i="1"/>
  <c r="O47" i="1"/>
  <c r="O48" i="1"/>
  <c r="O49" i="1"/>
  <c r="O50" i="1"/>
  <c r="O51" i="1"/>
  <c r="O54" i="1"/>
  <c r="O55" i="1"/>
  <c r="O57" i="1"/>
  <c r="O59" i="1"/>
  <c r="O60" i="1"/>
  <c r="O62" i="1"/>
  <c r="O2" i="1"/>
  <c r="C78" i="1" l="1"/>
  <c r="P16" i="1"/>
  <c r="C66" i="1"/>
  <c r="C71" i="1" s="1"/>
  <c r="C70" i="1" s="1"/>
  <c r="P4" i="1"/>
  <c r="P10" i="1"/>
  <c r="P19" i="1"/>
  <c r="P31" i="1"/>
  <c r="P42" i="1"/>
  <c r="P44" i="1"/>
  <c r="P56" i="1"/>
  <c r="P58" i="1"/>
  <c r="P3" i="1"/>
  <c r="P6" i="1"/>
  <c r="P8" i="1"/>
  <c r="P15" i="1"/>
  <c r="P18" i="1"/>
  <c r="P21" i="1"/>
  <c r="P23" i="1"/>
  <c r="P25" i="1"/>
  <c r="P27" i="1"/>
  <c r="P29" i="1"/>
  <c r="P32" i="1"/>
  <c r="P34" i="1"/>
  <c r="P36" i="1"/>
  <c r="P38" i="1"/>
  <c r="P40" i="1"/>
  <c r="P43" i="1"/>
  <c r="P50" i="1"/>
  <c r="P52" i="1"/>
  <c r="P54" i="1"/>
  <c r="P57" i="1"/>
  <c r="P60" i="1"/>
  <c r="C77" i="1"/>
  <c r="C76" i="1"/>
  <c r="G110" i="3"/>
  <c r="I109" i="3"/>
  <c r="J109" i="3" s="1"/>
  <c r="G109" i="3"/>
  <c r="G108" i="3"/>
  <c r="I107" i="3"/>
  <c r="J107" i="3" s="1"/>
  <c r="G107" i="3"/>
  <c r="I106" i="3"/>
  <c r="J106" i="3" s="1"/>
  <c r="G106" i="3"/>
  <c r="G105" i="3"/>
  <c r="G104" i="3"/>
  <c r="G103" i="3"/>
  <c r="I102" i="3"/>
  <c r="J102" i="3" s="1"/>
  <c r="G102" i="3"/>
  <c r="G101" i="3"/>
  <c r="D101" i="3"/>
  <c r="D103" i="3" s="1"/>
  <c r="G100" i="3"/>
  <c r="I99" i="3"/>
  <c r="J99" i="3" s="1"/>
  <c r="G99" i="3"/>
  <c r="G98" i="3"/>
  <c r="I97" i="3"/>
  <c r="J97" i="3" s="1"/>
  <c r="G97" i="3"/>
  <c r="I96" i="3"/>
  <c r="J96" i="3" s="1"/>
  <c r="G96" i="3"/>
  <c r="G95" i="3"/>
  <c r="I94" i="3"/>
  <c r="J94" i="3" s="1"/>
  <c r="G94" i="3"/>
  <c r="G93" i="3"/>
  <c r="D91" i="3"/>
  <c r="D96" i="3" s="1"/>
  <c r="D95" i="3" s="1"/>
  <c r="P62" i="1" l="1"/>
  <c r="P59" i="1"/>
  <c r="P55" i="1"/>
  <c r="P53" i="1"/>
  <c r="P51" i="1"/>
  <c r="P45" i="1"/>
  <c r="P39" i="1"/>
  <c r="P37" i="1"/>
  <c r="P35" i="1"/>
  <c r="P33" i="1"/>
  <c r="P30" i="1"/>
  <c r="P28" i="1"/>
  <c r="P26" i="1"/>
  <c r="P24" i="1"/>
  <c r="P22" i="1"/>
  <c r="P20" i="1"/>
  <c r="P17" i="1"/>
  <c r="P14" i="1"/>
  <c r="P12" i="1"/>
  <c r="P9" i="1"/>
  <c r="P7" i="1"/>
  <c r="P5" i="1"/>
  <c r="P2" i="1"/>
  <c r="P61" i="1"/>
  <c r="D102" i="3"/>
  <c r="I104" i="3"/>
  <c r="J104" i="3" s="1"/>
  <c r="I93" i="3"/>
  <c r="J93" i="3" s="1"/>
  <c r="C79" i="1" l="1"/>
  <c r="C80" i="1" s="1"/>
  <c r="C73" i="1" s="1"/>
  <c r="C67" i="1"/>
  <c r="I103" i="3"/>
  <c r="J103" i="3" s="1"/>
  <c r="I100" i="3"/>
  <c r="J100" i="3" s="1"/>
  <c r="I101" i="3"/>
  <c r="J101" i="3" s="1"/>
  <c r="D92" i="3"/>
  <c r="D93" i="3" s="1"/>
  <c r="D94" i="3" s="1"/>
  <c r="D97" i="3" s="1"/>
  <c r="I98" i="3"/>
  <c r="J98" i="3" s="1"/>
  <c r="D104" i="3"/>
  <c r="D105" i="3" s="1"/>
  <c r="I105" i="3"/>
  <c r="J105" i="3" s="1"/>
  <c r="I108" i="3"/>
  <c r="J108" i="3" s="1"/>
  <c r="I95" i="3"/>
  <c r="J95" i="3" s="1"/>
  <c r="D98" i="3" l="1"/>
  <c r="D106" i="3"/>
  <c r="C68" i="1"/>
  <c r="C69" i="1" s="1"/>
  <c r="C72" i="1" l="1"/>
</calcChain>
</file>

<file path=xl/sharedStrings.xml><?xml version="1.0" encoding="utf-8"?>
<sst xmlns="http://schemas.openxmlformats.org/spreadsheetml/2006/main" count="1622" uniqueCount="498">
  <si>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</si>
  <si>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</si>
  <si>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</si>
  <si>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</si>
  <si>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</si>
  <si>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</si>
  <si>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</si>
  <si>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</si>
  <si>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</si>
  <si>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RESULT</t>
  </si>
  <si>
    <t>LEAGUE</t>
  </si>
  <si>
    <t>BTS NO</t>
  </si>
  <si>
    <t>BTS YES</t>
  </si>
  <si>
    <t>JAPAN - J1 LEAGUE</t>
  </si>
  <si>
    <t>JAPAN - J2 LEAGUE</t>
  </si>
  <si>
    <t>SOUTH KOREA - K LEAGUE 1</t>
  </si>
  <si>
    <t>SEOUL vs JEJU UTD</t>
  </si>
  <si>
    <t>BANFIELD vs PATRONATO</t>
  </si>
  <si>
    <t>ARGENTINA - LIGA PROFESIONAL</t>
  </si>
  <si>
    <t> OMIYA ARDIJA vs YOKOHAMA FC</t>
  </si>
  <si>
    <t>R. YAMAGUCHI vs M. YAMAGATA</t>
  </si>
  <si>
    <t>Z. KANAZAWA vs VEGALTA SENDAI</t>
  </si>
  <si>
    <t>CLAYPOLE vs EXCURSIONISTAS</t>
  </si>
  <si>
    <t>ARGENTINA - PRIMERA C - CLAUSURA</t>
  </si>
  <si>
    <t>K. FRONTALE vs YOKOHAMA M.</t>
  </si>
  <si>
    <t>SANTA CRUZ vs TOCANTIN�POLIS</t>
  </si>
  <si>
    <t>BRAZIL - SERIE D</t>
  </si>
  <si>
    <t>COLON SANTA FE vs ARSENAL SARANDI</t>
  </si>
  <si>
    <t>K. FRONTALE vs KYOTO SANGA</t>
  </si>
  <si>
    <t>M. YAMAGATA vs Z. KANAZAWA</t>
  </si>
  <si>
    <t>MITO HOLLYHOCK vs TOKYO VERDY</t>
  </si>
  <si>
    <t>ANNECY vs LAVAL</t>
  </si>
  <si>
    <t>FRANCE - LIGUE 2</t>
  </si>
  <si>
    <t>awaysuper</t>
  </si>
  <si>
    <t>SHEFFIELD WED vs CHARLTON</t>
  </si>
  <si>
    <t>LEAGUE ONE</t>
  </si>
  <si>
    <t>ATLETICO MITRE vs VILLA D�LMINE</t>
  </si>
  <si>
    <t>ARGENTINA - PRIMERA NACIONAL</t>
  </si>
  <si>
    <t>CEARA vs FORTALEZA</t>
  </si>
  <si>
    <t>BRAZIL - SERIE A</t>
  </si>
  <si>
    <t>INTERNACIONAL vs FLUMINENSE</t>
  </si>
  <si>
    <t>KASHIWA REYSOL vs S. HIROSHIMA</t>
  </si>
  <si>
    <t>NAGANO PARCEIRO vs KATALLER TOYAMA</t>
  </si>
  <si>
    <t>JAPAN - J3 LEAGUE</t>
  </si>
  <si>
    <t>SAO PAULO vs BRAGANTINO</t>
  </si>
  <si>
    <t>BOLTON vs MORECAMBE</t>
  </si>
  <si>
    <t>homesuper</t>
  </si>
  <si>
    <t> BRISTOL CITY vs LUTON TOWN</t>
  </si>
  <si>
    <t>CHAMPIONSHIP</t>
  </si>
  <si>
    <t>EXETER CITY vs WYCOMBE</t>
  </si>
  <si>
    <t>MAIDSTONE UTD vs DORKING</t>
  </si>
  <si>
    <t>ENGLAND - NATIONAL LEAGUE</t>
  </si>
  <si>
    <t>ARSENAL SARANDI vs RIVER PLATE</t>
  </si>
  <si>
    <t>G. LAMADRID vs S. ITALIANO</t>
  </si>
  <si>
    <t>ALBIREX NIIGATA vs R. KUMAMOTO</t>
  </si>
  <si>
    <t>COLON SANTA FE vs TIGRE</t>
  </si>
  <si>
    <t>D. MADRYN vs NUEVA CHICAGO</t>
  </si>
  <si>
    <t>DAEJEON CITIZEN vs ANYANG</t>
  </si>
  <si>
    <t>SOUTH KOREA - K LEAGUE 2</t>
  </si>
  <si>
    <t> FC RYUKYU vs M. YAMAGATA</t>
  </si>
  <si>
    <t>OITA TRINITA vs IG MORIOKA</t>
  </si>
  <si>
    <t>R. YAMAGUCHI vs MITO HOLLYHOCK</t>
  </si>
  <si>
    <t>SC SAGAMIHARA vs KAGOSHIMA UTD</t>
  </si>
  <si>
    <t>SEOUL vs SEONGNAM</t>
  </si>
  <si>
    <t>T. MIYAZAKI vs GAINARE TOTTORI</t>
  </si>
  <si>
    <t> Z. KANAZAWA vs V-V. NAGASAKI</t>
  </si>
  <si>
    <t>BARNSLEY vs WYCOMBE</t>
  </si>
  <si>
    <t>BIRMINGHAM CITY vs WIGAN ATHLETIC</t>
  </si>
  <si>
    <t>CHARLTON vs CAMBRIDGE UTD</t>
  </si>
  <si>
    <t>HWASEONG vs POCHEON</t>
  </si>
  <si>
    <t>SOUTH KOREA - K3 LEAGUE</t>
  </si>
  <si>
    <t>ATLAS vs LUJAN</t>
  </si>
  <si>
    <t>CEARA vs ATHLETICO PR</t>
  </si>
  <si>
    <t>GETAFE vs VILLARREAL</t>
  </si>
  <si>
    <t>LA LIGA</t>
  </si>
  <si>
    <t>GYEONGNAM vs ANSAN GREENERS</t>
  </si>
  <si>
    <t>NAGANO PARCEIRO vs G. KITAKYUSHU</t>
  </si>
  <si>
    <t>SAO PAULO vs FORTALEZA</t>
  </si>
  <si>
    <t>JEONBUK MOTORS vs POHANG STEELERS</t>
  </si>
  <si>
    <t>DIJON vs ANNECY</t>
  </si>
  <si>
    <t>WATFORD vs MIDDLESBROUGH</t>
  </si>
  <si>
    <t>JUVENTUS vs SPEZIA</t>
  </si>
  <si>
    <t>ITALY - SERIE A</t>
  </si>
  <si>
    <t>K. FRONTALE vs SAGAN TOSU</t>
  </si>
  <si>
    <t>LENS vs LORIENT</t>
  </si>
  <si>
    <t>FRANCE - LIGUE 1</t>
  </si>
  <si>
    <t>LYON vs AUXERRE</t>
  </si>
  <si>
    <t>ESTORIL vs SPORTING CP</t>
  </si>
  <si>
    <t>PORTUGAL - LIGA PORTUGAL</t>
  </si>
  <si>
    <t>NAUTICO vs ITUANO</t>
  </si>
  <si>
    <t>BRAZIL - SERIE B</t>
  </si>
  <si>
    <t>REAL PILAR vs CENTRAL CORDOBA</t>
  </si>
  <si>
    <t>SUWON CITY vs JEJU UTD</t>
  </si>
  <si>
    <t>GAMBA OSAKA vs SAGAN TOSU</t>
  </si>
  <si>
    <t>LAZIO vs NAPOLI</t>
  </si>
  <si>
    <t>NEWCASTLE UTD vs CRYSTAL PALACE</t>
  </si>
  <si>
    <t>PREMIER LEAGUE</t>
  </si>
  <si>
    <t>NEWPORT vs GRIMSBY</t>
  </si>
  <si>
    <t>LEAGUE TWO</t>
  </si>
  <si>
    <t>OLDHAM vs CHESTERFIELD</t>
  </si>
  <si>
    <t>OXFORD UTD vs BURTON ALBION</t>
  </si>
  <si>
    <t>SHEFFIELD WED vs BARNSLEY</t>
  </si>
  <si>
    <t>VEGALTA SENDAI vs MITO HOLLYHOCK</t>
  </si>
  <si>
    <t>Z. KANAZAWA vs TOKYO VERDY</t>
  </si>
  <si>
    <t>FAGIANO OKAYAMA vs MACHIDA ZELVIA</t>
  </si>
  <si>
    <t>SEOUL E-LAND vs GYEONGNAM</t>
  </si>
  <si>
    <t>JEJU UTD vs INCHEON UTD</t>
  </si>
  <si>
    <t>SUWON CITY vs POHANG STEELERS</t>
  </si>
  <si>
    <t>Z. KANAZAWA vs V-V. NAGASAKI</t>
  </si>
  <si>
    <t>JEONBUK MOTORS vs SEOUL</t>
  </si>
  <si>
    <t>LENS vs TROYES</t>
  </si>
  <si>
    <t>AMAZULU vs CHIPPA UTD</t>
  </si>
  <si>
    <t>SOUTH AFRICA - PREMIER DIVISION</t>
  </si>
  <si>
    <t>BLACKPOOL vs MIDDLESBROUGH</t>
  </si>
  <si>
    <t>CENTRAL CORDOBA vs GODOY CRUZ</t>
  </si>
  <si>
    <t>CEREZO OSAKA vs SAGAN TOSU</t>
  </si>
  <si>
    <t>DAEJEON CITIZEN vs CHUNGNAM ASAN</t>
  </si>
  <si>
    <t>FLUMINENSE vs FORTALEZA</t>
  </si>
  <si>
    <t>GAMBA OSAKA vs FC TOKYO</t>
  </si>
  <si>
    <t>GIMCHEON SANGMU vs JEJU UTD</t>
  </si>
  <si>
    <t>K. FRONTALE vs S. HIROSHIMA</t>
  </si>
  <si>
    <t>KATALLER TOYAMA vs T. MIYAZAKI</t>
  </si>
  <si>
    <t>MAFRA vs FC PORTO B</t>
  </si>
  <si>
    <t>PORTUGAL - LIGA PORTUGAL 2</t>
  </si>
  <si>
    <t>OITA TRINITA vs VEGALTA SENDAI</t>
  </si>
  <si>
    <t>QUEEN'S PARK vs GREENOCK MORTON</t>
  </si>
  <si>
    <t>SCOTLAND - CHAMPIONSHIP</t>
  </si>
  <si>
    <t>SEONGNAM vs GANGWON</t>
  </si>
  <si>
    <t> SOUTH KOREA - K LEAGUE 1</t>
  </si>
  <si>
    <t>TRISTAN SUAREZ vs VILLA D�LMINE</t>
  </si>
  <si>
    <t>ATALANTA vs CREMONESE</t>
  </si>
  <si>
    <t>SAO PAULO vs CORINTHIANS</t>
  </si>
  <si>
    <t>TOULOUSE vs REIMS</t>
  </si>
  <si>
    <t> FRANCE - LIGUE 1</t>
  </si>
  <si>
    <t>IPSWICH TOWN vs BRISTOL ROVERS</t>
  </si>
  <si>
    <t>JEJU UTD vs DAEGU</t>
  </si>
  <si>
    <t>SEOUL vs GANGWON</t>
  </si>
  <si>
    <t>SUWON CITY vs GIMCHEON SANGMU</t>
  </si>
  <si>
    <t>KYOTO SANGA vs YOKOHAMA M.</t>
  </si>
  <si>
    <t>M. YAMAGATA vs YOKOHAMA FC</t>
  </si>
  <si>
    <t>R. YAMAGUCHI vs Z. KANAZAWA</t>
  </si>
  <si>
    <t>SEOUL E-LAND vs CHUNGNAM ASAN</t>
  </si>
  <si>
    <t>0--2</t>
  </si>
  <si>
    <t>0--0</t>
  </si>
  <si>
    <t>3--2</t>
  </si>
  <si>
    <t>0--1</t>
  </si>
  <si>
    <t>1--4</t>
  </si>
  <si>
    <t>0--3</t>
  </si>
  <si>
    <t>2--1</t>
  </si>
  <si>
    <t>1--1</t>
  </si>
  <si>
    <t>4--1</t>
  </si>
  <si>
    <t>1--0</t>
  </si>
  <si>
    <t>3--0</t>
  </si>
  <si>
    <t>3--1</t>
  </si>
  <si>
    <t>2--0</t>
  </si>
  <si>
    <t>2--4</t>
  </si>
  <si>
    <t>2--3</t>
  </si>
  <si>
    <t>2--2</t>
  </si>
  <si>
    <t>1--2</t>
  </si>
  <si>
    <t>3--3</t>
  </si>
  <si>
    <t>4--0</t>
  </si>
  <si>
    <t>5--2</t>
  </si>
  <si>
    <t>5--0</t>
  </si>
  <si>
    <t>PRICE</t>
  </si>
  <si>
    <t>ANALISE-FUNDAMENTALSTA</t>
  </si>
  <si>
    <t>ANALISE-TECNICA</t>
  </si>
  <si>
    <t>RETURN</t>
  </si>
  <si>
    <t>PROFIT</t>
  </si>
  <si>
    <t>league</t>
  </si>
  <si>
    <t>ITALY - SERIE C - GROUP C</t>
  </si>
  <si>
    <t>BUNDESLIGA</t>
  </si>
  <si>
    <t>ITALY - SERIE B</t>
  </si>
  <si>
    <t>USA - USL CHAMPIONSHIP</t>
  </si>
  <si>
    <t>T.ENTRADA</t>
  </si>
  <si>
    <t>LEAGUE PROFIT +</t>
  </si>
  <si>
    <t>T.ERROS</t>
  </si>
  <si>
    <t>TOTAL DE ENTRADA</t>
  </si>
  <si>
    <t>PROFIT/LOSS</t>
  </si>
  <si>
    <t>%</t>
  </si>
  <si>
    <t>T.ACERTOS</t>
  </si>
  <si>
    <t>MARGEM</t>
  </si>
  <si>
    <t>EX.MARGEM</t>
  </si>
  <si>
    <t>MEDIA ODDS</t>
  </si>
  <si>
    <t>PROFIT RATE</t>
  </si>
  <si>
    <t>MONTH RATE</t>
  </si>
  <si>
    <t>CAPITAL</t>
  </si>
  <si>
    <t>STAKE</t>
  </si>
  <si>
    <t>stake bet matriz-primo/…</t>
  </si>
  <si>
    <t>STAKE BET EX-OVER 2,5%</t>
  </si>
  <si>
    <t>LUCRO</t>
  </si>
  <si>
    <t>RATE</t>
  </si>
  <si>
    <t>ITALY - SERIE D - GROUP A</t>
  </si>
  <si>
    <t>BRAZIL - SERIE C</t>
  </si>
  <si>
    <t>1.9</t>
  </si>
  <si>
    <t>PROFIF</t>
  </si>
  <si>
    <t>STAKE BET EX-OVER 2%</t>
  </si>
  <si>
    <t>GIUGLIANO vs PICERNO</t>
  </si>
  <si>
    <t>BIRMINGHAM CITY vs COVENTRY CITY</t>
  </si>
  <si>
    <t>BURNLEY vs BRISTOL CITY</t>
  </si>
  <si>
    <t>CARLISLE UTD vs AFC WIMBLEDON</t>
  </si>
  <si>
    <t> LEAGUE TWO</t>
  </si>
  <si>
    <t> DERBY COUNTY vs WYCOMBE</t>
  </si>
  <si>
    <t>DORKING vs NOTTS COUNTY</t>
  </si>
  <si>
    <t>FROSINONE vs PALERMO</t>
  </si>
  <si>
    <t>LILLE vs TOULOUSE</t>
  </si>
  <si>
    <t>NEWCASTLE UTD vs BOURNEMOUTH</t>
  </si>
  <si>
    <t>OLDHAM vs EASTLEIGH</t>
  </si>
  <si>
    <t> ENGLAND - NATIONAL LEAGUE</t>
  </si>
  <si>
    <t>OXFORD UTD vs MILTON KEYNES</t>
  </si>
  <si>
    <t> LEAGUE ONE</t>
  </si>
  <si>
    <t>BTS</t>
  </si>
  <si>
    <t>QP RANGERS vs STOKE CITY</t>
  </si>
  <si>
    <t>AC MILAN vs NAPOLI</t>
  </si>
  <si>
    <t>ATLAS vs BERAZATEGUI</t>
  </si>
  <si>
    <t>CASALE vs FOSSANO</t>
  </si>
  <si>
    <t>CLAYPOLE vs ARGENTINO MERLO</t>
  </si>
  <si>
    <t>GIMCHEON SANGMU vs INCHEON UTD</t>
  </si>
  <si>
    <t>LIGORNA vs CASTELLANZESE</t>
  </si>
  <si>
    <t>M. YAMAGATA vs JEF UTD CHIBA</t>
  </si>
  <si>
    <t>NAGANO PARCEIRO vs FUKUSHIMA UTD</t>
  </si>
  <si>
    <t>SAN DONATO vs RECANATESE</t>
  </si>
  <si>
    <t>ITALY - SERIE C - GROUP B</t>
  </si>
  <si>
    <t>Z. KANAZAWA vs OITA TRINITA</t>
  </si>
  <si>
    <t>UNION SANTA FE vs INDEPENDIENTE</t>
  </si>
  <si>
    <t>REAL PILAR vs EXCURSIONISTAS</t>
  </si>
  <si>
    <t>ATLETICO MITRE vs D. MADRYN</t>
  </si>
  <si>
    <t>DAGENHAM &amp; R. vs BARNET</t>
  </si>
  <si>
    <t>NORTHAMPTON vs STOCKPORT</t>
  </si>
  <si>
    <t>PRO PATRIA vs RENATE</t>
  </si>
  <si>
    <t>ITALY - SERIE C - GROUP A</t>
  </si>
  <si>
    <t>SHEFFIELD WED vs WYCOMBE</t>
  </si>
  <si>
    <t>V-V. NAGASAKI vs YOKOHAMA FC</t>
  </si>
  <si>
    <t>CALVINA vs BRENO</t>
  </si>
  <si>
    <t>ITALY - SERIE D - GROUP B</t>
  </si>
  <si>
    <t>GOZZANO vs CASTELLANZESE</t>
  </si>
  <si>
    <t>VIRTUS BOLZANO vs DOLOMITI BELLUN</t>
  </si>
  <si>
    <t>ITALY - SERIE D - GROUP C</t>
  </si>
  <si>
    <t>ALANYASPOR vs GALATASARAY</t>
  </si>
  <si>
    <t>TURKEY - SUPER LIG</t>
  </si>
  <si>
    <t>ANDERLECHT vs EUPEN</t>
  </si>
  <si>
    <t>BELGIUM - JUPILER LEAGUE</t>
  </si>
  <si>
    <t>CHELTENHAM vs SUNDERLAND</t>
  </si>
  <si>
    <t>FLEETWOOD vs MILTON KEYNES</t>
  </si>
  <si>
    <t>HARROGATE vs CRAWLEY TOWN</t>
  </si>
  <si>
    <t>OLDHAM vs BRISTOL ROVERS</t>
  </si>
  <si>
    <t>ASTON VILLA vs LEEDS UTD</t>
  </si>
  <si>
    <t>BOURNEMOUTH vs BIRMINGHAM CITY</t>
  </si>
  <si>
    <t>PRESTON vs HUDDERSFIELD</t>
  </si>
  <si>
    <t>EXCELSIOR vs JONG AJAX</t>
  </si>
  <si>
    <t>NETHERLANDS - EERSTE DIVISIE</t>
  </si>
  <si>
    <t>RB LEIPZIG vs FC KOLN</t>
  </si>
  <si>
    <t>AFC WIMBLEDON vs SUNDERLAND</t>
  </si>
  <si>
    <t>BENFICA vs SANTA CLARA</t>
  </si>
  <si>
    <t>PORTUGAL - PRIMEIRA LIGA</t>
  </si>
  <si>
    <t>BURTON ALBION vs CAMBRIDGE UTD</t>
  </si>
  <si>
    <t>CHELTENHAM vs FLEETWOOD</t>
  </si>
  <si>
    <t>ESTORIL vs TONDELA</t>
  </si>
  <si>
    <t>EVERTON vs LEEDS UTD</t>
  </si>
  <si>
    <t>HUDDERSFIELD vs SHEFFIELD UTD</t>
  </si>
  <si>
    <t>HULL CITY vs FULHAM</t>
  </si>
  <si>
    <t>LINCOLN CITY vs WYCOMBE</t>
  </si>
  <si>
    <t>MANCHESTER UTD vs SOUTHAMPTON</t>
  </si>
  <si>
    <t>VILLARREAL vs REAL MADRID</t>
  </si>
  <si>
    <t>WATFORD vs BRIGHTON</t>
  </si>
  <si>
    <t>ATALANTA vs JUVENTUS</t>
  </si>
  <si>
    <t>HEERENVEEN vs NEC NIJMEGEN</t>
  </si>
  <si>
    <t>NETHERLANDS - EREDIVISIE</t>
  </si>
  <si>
    <t>TELSTAR vs NAC BREDA</t>
  </si>
  <si>
    <t>BIELEFELD vs UNION BERLIN</t>
  </si>
  <si>
    <t>FLEETWOOD vs LINCOLN CITY</t>
  </si>
  <si>
    <t>GUINGAMP vs PARIS FC</t>
  </si>
  <si>
    <t>STOKE CITY vs BIRMINGHAM CITY</t>
  </si>
  <si>
    <t>WOLFSBURG vs HOFFENHEIM</t>
  </si>
  <si>
    <t>WYCOMBE vs CHELTENHAM</t>
  </si>
  <si>
    <t>ATHLETIC BILBAO vs REAL SOCIEDAD</t>
  </si>
  <si>
    <t>BRESCIA vs FROSINONE</t>
  </si>
  <si>
    <t>FEIRENSE vs RIO AVE</t>
  </si>
  <si>
    <t>PORTUGAL - SEGUNDA LIGA</t>
  </si>
  <si>
    <t>NICE vs ANGERS</t>
  </si>
  <si>
    <t>SAINT-ETIENNE vs STRASBOURG</t>
  </si>
  <si>
    <t>TONDELA vs SPORTING BRAGA</t>
  </si>
  <si>
    <t>TROFENSE vs MAFRA</t>
  </si>
  <si>
    <t>AMOREBIETA vs LEGANES</t>
  </si>
  <si>
    <t>SPAIN - LA LIGA 2</t>
  </si>
  <si>
    <t>CHARLTON vs MILTON KEYNES</t>
  </si>
  <si>
    <t>CREMONESE vs VICENZA</t>
  </si>
  <si>
    <t>IPSWICH TOWN vs CHELTENHAM</t>
  </si>
  <si>
    <t>READING vs BIRMINGHAM CITY</t>
  </si>
  <si>
    <t>SPAL vs TERNANA</t>
  </si>
  <si>
    <t>BENEVENTO vs COMO</t>
  </si>
  <si>
    <t>BRESCIA vs ASCOLI</t>
  </si>
  <si>
    <t>HUDDERSFIELD vs CARDIFF CITY</t>
  </si>
  <si>
    <t>EXCELSIOR vs RODA JC</t>
  </si>
  <si>
    <t>BLACKBURN vs QP RANGERS</t>
  </si>
  <si>
    <t>CAEN vs SC BASTIA</t>
  </si>
  <si>
    <t>EMPOLI vs JUVENTUS</t>
  </si>
  <si>
    <t>GUINGAMP vs NIORT</t>
  </si>
  <si>
    <t>NOTTM FOREST vs BRISTOL CITY</t>
  </si>
  <si>
    <t>OXFORD UTD vs CAMBRIDGE UTD</t>
  </si>
  <si>
    <t>PORTSMOUTH vs FLEETWOOD</t>
  </si>
  <si>
    <t>UD IBIZA vs HUESCA</t>
  </si>
  <si>
    <t>CITTADELLA vs FROSINONE</t>
  </si>
  <si>
    <t>LEIXOES vs ESTRELA AMADORA</t>
  </si>
  <si>
    <t>RIO AVE vs FC PORTO B</t>
  </si>
  <si>
    <t>SPORTING GIJON vs REAL ZARAGOZA</t>
  </si>
  <si>
    <t>NEWPORT vs FOREST GREEN</t>
  </si>
  <si>
    <t>SERVETTE vs BSC YOUNG BOYS</t>
  </si>
  <si>
    <t>SWITZERLAND - SUPER LEAGUE</t>
  </si>
  <si>
    <t> WIGAN ATHLETIC vs FLEETWOOD</t>
  </si>
  <si>
    <t>WYCOMBE vs CAMBRIDGE UTD</t>
  </si>
  <si>
    <t>SPAL vs CITTADELLA</t>
  </si>
  <si>
    <t>MANSFIELD vs EXETER CITY</t>
  </si>
  <si>
    <t>ASTON VILLA vs SOUTHAMPTON</t>
  </si>
  <si>
    <t>BRADFORD vs SWINDON TOWN</t>
  </si>
  <si>
    <t>CAGLIARI vs LAZIO</t>
  </si>
  <si>
    <t>CHARLTON vs SUNDERLAND</t>
  </si>
  <si>
    <t>COLCHESTER UTD vs PORT VALE</t>
  </si>
  <si>
    <t>NEWCASTLE UTD vs BRIGHTON</t>
  </si>
  <si>
    <t>NEWPORT vs BRISTOL ROVERS</t>
  </si>
  <si>
    <t>NICE vs PARIS SG</t>
  </si>
  <si>
    <t> NIMES vs PARIS FC</t>
  </si>
  <si>
    <t>STOKE CITY vs BLACKPOOL</t>
  </si>
  <si>
    <t> CHAMPIONSHIP</t>
  </si>
  <si>
    <t> WIGAN ATHLETIC vs AFC WIMBLEDON</t>
  </si>
  <si>
    <t>LILLE vs CLERMONT</t>
  </si>
  <si>
    <t>NANTES vs MONTPELLIER</t>
  </si>
  <si>
    <t>REAL BETIS vs ATLETICO MADRID</t>
  </si>
  <si>
    <t>SANTA CLARA vs VIZELA</t>
  </si>
  <si>
    <t>VENEZIA vs SASSUOLO</t>
  </si>
  <si>
    <t>CRAWLEY TOWN vs BRISTOL ROVERS</t>
  </si>
  <si>
    <t>IPSWICH TOWN vs LINCOLN CITY</t>
  </si>
  <si>
    <t>BENFICA vs VIZELA</t>
  </si>
  <si>
    <t>AUXERRE vs SOCHAUX</t>
  </si>
  <si>
    <t>BLACKBURN vs BRISTOL CITY</t>
  </si>
  <si>
    <t>BRISTOL ROVERS vs HARROGATE</t>
  </si>
  <si>
    <t>GREENOCK MORTON vs PARTICK THISTLE</t>
  </si>
  <si>
    <t>SAMPDORIA vs JUVENTUS</t>
  </si>
  <si>
    <t>SPAL vs ASCOLI</t>
  </si>
  <si>
    <t>UD IBIZA vs LEGANES</t>
  </si>
  <si>
    <t>VALENCIENNES vs DIJON</t>
  </si>
  <si>
    <t>WALSALL vs SUTTON UTD</t>
  </si>
  <si>
    <t>METZ vs LENS</t>
  </si>
  <si>
    <t>UDINESE vs AS ROMA</t>
  </si>
  <si>
    <t>DIJON vs LE HAVRE</t>
  </si>
  <si>
    <t>NIMES vs AUXERRE</t>
  </si>
  <si>
    <t>SHREWSBURY vs MORECAMBE</t>
  </si>
  <si>
    <t>WYCOMBE vs FLEETWOOD</t>
  </si>
  <si>
    <t>BLACKPOOL vs SHEFFIELD UTD</t>
  </si>
  <si>
    <t>NOTTM FOREST vs QP RANGERS</t>
  </si>
  <si>
    <t>ASTON VILLA vs ARSENAL</t>
  </si>
  <si>
    <t>BARNET vs WOKING</t>
  </si>
  <si>
    <t>BRADFORD vs PORT VALE</t>
  </si>
  <si>
    <t>CAGLIARI vs AC MILAN</t>
  </si>
  <si>
    <t>CRAWLEY TOWN vs SWINDON TOWN</t>
  </si>
  <si>
    <t>LINCOLN CITY vs SUNDERLAND</t>
  </si>
  <si>
    <t>OLDHAM vs EXETER CITY</t>
  </si>
  <si>
    <t>OXFORD UTD vs IPSWICH TOWN</t>
  </si>
  <si>
    <t>PORTSMOUTH vs WYCOMBE</t>
  </si>
  <si>
    <t>CELTA VIGO vs REAL BETIS</t>
  </si>
  <si>
    <t>EMPOLI vs HELLAS VERONA</t>
  </si>
  <si>
    <t>GIL VICENTE vs MARITIMO</t>
  </si>
  <si>
    <t>SPAL vs CREMONESE</t>
  </si>
  <si>
    <t>VILLA ALME vs BRENO</t>
  </si>
  <si>
    <t>COLCHESTER UTD vs FOREST GREEN</t>
  </si>
  <si>
    <t>OLDHAM vs SUTTON UTD</t>
  </si>
  <si>
    <t>CRAWLEY TOWN vs ROCHDALE</t>
  </si>
  <si>
    <t>GREENOCK MORTON vs AYR UTD</t>
  </si>
  <si>
    <t>HAMILTON vs QUEEN OF SOUTH</t>
  </si>
  <si>
    <t>IPSWICH TOWN vs PLYMOUTH</t>
  </si>
  <si>
    <t>MAIDENHEAD UTD vs BARNET</t>
  </si>
  <si>
    <t>SEREGNO vs PRO PATRIA</t>
  </si>
  <si>
    <t>UD IBIZA vs REAL SOCIEDAD B</t>
  </si>
  <si>
    <t>LAS PALMAS vs LEGANES</t>
  </si>
  <si>
    <t>BLAUBLITZ AKITA vs VENTFORET KOFU</t>
  </si>
  <si>
    <t>FC RYUKYU vs TOKYO VERDY</t>
  </si>
  <si>
    <t>AMOREBIETA vs UD IBIZA</t>
  </si>
  <si>
    <t>BOURNEMOUTH vs BRISTOL CITY</t>
  </si>
  <si>
    <t>CHARLTON vs LINCOLN CITY</t>
  </si>
  <si>
    <t>ESTORIL vs VIZELA</t>
  </si>
  <si>
    <t>LILLE vs BORDEAUX</t>
  </si>
  <si>
    <t>MANCHESTER UTD vs LEICESTER CITY</t>
  </si>
  <si>
    <t>NEWPORT vs EXETER CITY</t>
  </si>
  <si>
    <t>WOLVERHAMPTON vs ASTON VILLA</t>
  </si>
  <si>
    <t>GOZZANO vs CASALE</t>
  </si>
  <si>
    <t>LIGORNA vs DERTHONA</t>
  </si>
  <si>
    <t>LYON vs ANGERS</t>
  </si>
  <si>
    <t>MONTPELLIER vs BREST</t>
  </si>
  <si>
    <t>PONTEDERA vs OLBIA</t>
  </si>
  <si>
    <t>R. YAMAGUCHI vs OMIYA ARDIJA</t>
  </si>
  <si>
    <t>SAMPDORIA vs AS ROMA</t>
  </si>
  <si>
    <t>CRYSTAL PALACE vs ARSENAL</t>
  </si>
  <si>
    <t>PRESTON vs BLACKPOOL</t>
  </si>
  <si>
    <t>READING vs STOKE CITY</t>
  </si>
  <si>
    <t>SUWON BLUEWINGS vs JEONBUK MOTORS</t>
  </si>
  <si>
    <t>BLACKBURN vs BLACKPOOL</t>
  </si>
  <si>
    <t>EMPOLI vs SPEZIA</t>
  </si>
  <si>
    <t>GRENOBLE vs CAEN</t>
  </si>
  <si>
    <t>NOTTM FOREST vs BIRMINGHAM CITY</t>
  </si>
  <si>
    <t>PACOS FERREIRA vs MARITIMO</t>
  </si>
  <si>
    <t>PRESTON vs QP RANGERS</t>
  </si>
  <si>
    <t>READING vs CARDIFF CITY</t>
  </si>
  <si>
    <t>ROTHERHAM vs CHARLTON</t>
  </si>
  <si>
    <t>V-V. NAGASAKI vs MACHIDA ZELVIA</t>
  </si>
  <si>
    <t>WATFORD vs LEEDS UTD</t>
  </si>
  <si>
    <t>ALBINOLEFFE vs VIRTUS VERONA</t>
  </si>
  <si>
    <t>GANGWON vs POHANG STEELERS</t>
  </si>
  <si>
    <t>MARSEILLE vs MONTPELLIER</t>
  </si>
  <si>
    <t>TORINO vs AC MILAN</t>
  </si>
  <si>
    <t>TRISTAN SUAREZ vs FERRO CARRIL</t>
  </si>
  <si>
    <t>UD IBIZA vs EIBAR</t>
  </si>
  <si>
    <t> VENEZIA vs UDINESE</t>
  </si>
  <si>
    <t>BRESCIA vs PARMA</t>
  </si>
  <si>
    <t>HUDDERSFIELD vs LUTON TOWN</t>
  </si>
  <si>
    <t>ANCONA 1905 vs TERAMO</t>
  </si>
  <si>
    <t>BOURNEMOUTH vs MIDDLESBROUGH</t>
  </si>
  <si>
    <t>CHAMBLY vs BOURG-EN-BRESSE</t>
  </si>
  <si>
    <t>FRANCE - NATIONAL</t>
  </si>
  <si>
    <t>HARROGATE vs SWINDON TOWN</t>
  </si>
  <si>
    <t>HUDDERSFIELD vs QP RANGERS</t>
  </si>
  <si>
    <t>NEWPORT vs CRAWLEY TOWN</t>
  </si>
  <si>
    <t>PORTSMOUTH vs LINCOLN CITY</t>
  </si>
  <si>
    <t>STEVENAGE vs ROCHDALE</t>
  </si>
  <si>
    <t>STOKE CITY vs BRISTOL CITY</t>
  </si>
  <si>
    <t>VILLEFRANCHE vs LE MANS</t>
  </si>
  <si>
    <t>WALSALL vs CARLISLE UTD</t>
  </si>
  <si>
    <t>WYCOMBE vs PLYMOUTH</t>
  </si>
  <si>
    <t>CAGLIARI vs SASSUOLO</t>
  </si>
  <si>
    <t>DORTMUND vs WOLFSBURG</t>
  </si>
  <si>
    <t>GREENOCK MORTON vs HAMILTON</t>
  </si>
  <si>
    <t>NIMES vs SOCHAUX</t>
  </si>
  <si>
    <t>ROTHERHAM vs IPSWICH TOWN</t>
  </si>
  <si>
    <t>SAINT-ETIENNE vs BREST</t>
  </si>
  <si>
    <t>TOTTENHAM vs BRIGHTON</t>
  </si>
  <si>
    <t>VALENCIENNES vs LE HAVRE</t>
  </si>
  <si>
    <t>HOUSTON DYNAMO vs PORTLAND</t>
  </si>
  <si>
    <t>USA - MLS</t>
  </si>
  <si>
    <t>LEVERKUSEN vs RB LEIPZIG</t>
  </si>
  <si>
    <t>LYON vs BORDEAUX</t>
  </si>
  <si>
    <t>NEWCASTLE UTD vs LEICESTER CITY</t>
  </si>
  <si>
    <t>RIO AVE vs BENFICA B</t>
  </si>
  <si>
    <t>YOKOHAMA FC vs VEGALTA SENDAI</t>
  </si>
  <si>
    <t>ATALANTA vs HELLAS VERONA</t>
  </si>
  <si>
    <t>BLACKBURN vs STOKE CITY</t>
  </si>
  <si>
    <t>BLACKPOOL vs BIRMINGHAM CITY</t>
  </si>
  <si>
    <t>ESTORIL vs SPORTING BRAGA</t>
  </si>
  <si>
    <t>PARMA vs ASCOLI</t>
  </si>
  <si>
    <t>READING vs SWANSEA CITY</t>
  </si>
  <si>
    <t>AUXERRE vs DIJON</t>
  </si>
  <si>
    <t>CHELSEA vs ARSENAL</t>
  </si>
  <si>
    <t>REIMS vs LILLE</t>
  </si>
  <si>
    <t>TELSTAR vs FC EINDHOVEN</t>
  </si>
  <si>
    <t>BARROW vs SUTTON UTD</t>
  </si>
  <si>
    <t>BENFICA vs FAMALICAO</t>
  </si>
  <si>
    <t>CAEN vs AUXERRE</t>
  </si>
  <si>
    <t>CHESTERFIELD vs DOVER ATHLETIC</t>
  </si>
  <si>
    <t>DAGENHAM &amp; R. vs KINGS LYNN</t>
  </si>
  <si>
    <t>E. FRANKFURT vs HOFFENHEIM</t>
  </si>
  <si>
    <t>GREENOCK MORTON vs INVERNESS</t>
  </si>
  <si>
    <t>GYEONGNAM vs SEOUL E-LAND</t>
  </si>
  <si>
    <t>LUTON TOWN vs BLACKPOOL</t>
  </si>
  <si>
    <t>LYON vs MONTPELLIER</t>
  </si>
  <si>
    <t>MANSFIELD vs CRAWLEY TOWN</t>
  </si>
  <si>
    <t>PESCARA vs IMOLESE</t>
  </si>
  <si>
    <t>RB LEIPZIG vs UNION BERLIN</t>
  </si>
  <si>
    <t>SANTA CLARA vs MARITIMO</t>
  </si>
  <si>
    <t>SCHALKE 04 vs WERDER BREMEN</t>
  </si>
  <si>
    <t>GERMANY - 2. BUNDESLIGA</t>
  </si>
  <si>
    <t>STOKE CITY vs QP RANGERS</t>
  </si>
  <si>
    <t>WALSALL vs PORT VALE</t>
  </si>
  <si>
    <t>WOKING vs WREXHAM</t>
  </si>
  <si>
    <t>CHELSEA vs WEST HAM UTD</t>
  </si>
  <si>
    <t>CLERMONT vs ANGERS</t>
  </si>
  <si>
    <t>LILLE vs STRASBOURG</t>
  </si>
  <si>
    <t>METZ vs BREST</t>
  </si>
  <si>
    <t>MIRANDES vs VALLADOLID</t>
  </si>
  <si>
    <t>PADERBORN vs HANNOVER 96</t>
  </si>
  <si>
    <t>SEREGNO vs PIACENZA</t>
  </si>
  <si>
    <t>SASSUOLO vs JUVENTUS:</t>
  </si>
  <si>
    <t>AYR UTD vs PARTICK THISTLE</t>
  </si>
  <si>
    <t>FC DEN BOSCH vs RODA JC</t>
  </si>
  <si>
    <t>FC UTRECHT vs NEC NIJMEGEN</t>
  </si>
  <si>
    <t>RED STAR vs SEDAN</t>
  </si>
  <si>
    <t>TELSTAR vs JONG UTRECHT</t>
  </si>
  <si>
    <t>VVV vs EXCELSIOR</t>
  </si>
  <si>
    <t>ATHLETIC BILBAO vs ATLETICO MADRID</t>
  </si>
  <si>
    <t>CAGLIARI vs HELLAS VERONA</t>
  </si>
  <si>
    <t>DARMSTADT vs ERZGEBIRGE AUE</t>
  </si>
  <si>
    <t>FC AUGSBURG vs FC KOLN</t>
  </si>
  <si>
    <t>GUINGAMP vs CAEN</t>
  </si>
  <si>
    <t>IPSWICH TOWN vs CHARLTON</t>
  </si>
  <si>
    <t>MITO HOLLYHOCK vs VENTFORET KOFU</t>
  </si>
  <si>
    <t>REGGINA vs COMO</t>
  </si>
  <si>
    <t>SHREWSBURY vs WIGAN ATHLETIC</t>
  </si>
  <si>
    <t>SPAL vs FROSINONE</t>
  </si>
  <si>
    <t>STUTTGART vs WOLFSBURG</t>
  </si>
  <si>
    <t>WOLVERHAMPTON vs BRIGHTON</t>
  </si>
  <si>
    <t>0--4</t>
  </si>
  <si>
    <t>5--4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</si>
</sst>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rgb="FF000000"/>
      <name val="Calibri"/>
      <family val="2"/>
    </font>
    <font>
      <sz val="14"/>
      <name val="Arial"/>
      <family val="2"/>
    </font>
    <font>
      <b/>
      <sz val="11"/>
      <color rgb="FF434343"/>
      <name val="Calibri"/>
      <family val="2"/>
    </font>
    <font>
      <sz val="11"/>
      <color rgb="FF000000"/>
      <name val="Calibri"/>
      <family val="2"/>
    </font>
    <font>
      <b/>
      <sz val="11"/>
      <color rgb="FF548135"/>
      <name val="Calibri"/>
      <family val="2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theme="9" tint="0.59999389629810485"/>
        <bgColor rgb="FFFCF5E8"/>
      </patternFill>
    </fill>
    <fill>
      <patternFill patternType="solid">
        <fgColor theme="9" tint="0.79998168889431442"/>
        <bgColor rgb="FFFCF5E8"/>
      </patternFill>
    </fill>
    <fill>
      <patternFill patternType="solid">
        <fgColor rgb="FF00B050"/>
        <bgColor indexed="64"/>
      </patternFill>
    </fill>
    <fill>
      <patternFill patternType="solid">
        <fgColor rgb="FFFCF5E8"/>
        <bgColor rgb="FFFCF5E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textRotation="45"/>
    </xf>
    <xf numFmtId="0" fontId="1" fillId="2" borderId="0" xfId="0" applyFont="1" applyFill="1" applyAlignment="1">
      <alignment horizontal="center" textRotation="90"/>
    </xf>
    <xf numFmtId="0" fontId="1" fillId="3" borderId="0" xfId="0" applyFont="1" applyFill="1" applyAlignment="1">
      <alignment horizontal="center" textRotation="90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ill="1"/>
    <xf numFmtId="0" fontId="3" fillId="0" borderId="0" xfId="0" applyFont="1" applyAlignment="1">
      <alignment horizontal="center" textRotation="90"/>
    </xf>
    <xf numFmtId="0" fontId="3" fillId="0" borderId="0" xfId="0" applyFont="1" applyFill="1" applyAlignment="1">
      <alignment horizontal="center" textRotation="90"/>
    </xf>
    <xf numFmtId="2" fontId="4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4" fontId="5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  <xf numFmtId="14" fontId="0" fillId="0" borderId="0" xfId="0" applyNumberFormat="1" applyFill="1"/>
    <xf numFmtId="164" fontId="2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11" fillId="6" borderId="4" xfId="0" applyFont="1" applyFill="1" applyBorder="1" applyAlignment="1">
      <alignment horizontal="center" vertical="center"/>
    </xf>
    <xf numFmtId="164" fontId="11" fillId="6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7" borderId="4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165" fontId="13" fillId="8" borderId="4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12" fillId="10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164" fontId="14" fillId="1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164" fontId="0" fillId="13" borderId="0" xfId="0" applyNumberForma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4" fontId="0" fillId="0" borderId="0" xfId="0" applyNumberFormat="1"/>
    <xf numFmtId="0" fontId="0" fillId="14" borderId="0" xfId="0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</cellXfs>
  <cellStyles count="1">
    <cellStyle name="Normal" xfId="0" builtinId="0"/>
  </cellStyles>
  <dxfs count="4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ck">
          <color rgb="FFFFFFFF"/>
        </left>
        <right style="thick">
          <color rgb="FFFFFFFF"/>
        </right>
        <top/>
        <bottom/>
      </border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65" formatCode="&quot;R$&quot;\ #,##0.00"/>
      <fill>
        <patternFill patternType="solid">
          <bgColor theme="9" tint="0.79998168889431442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fill>
        <patternFill>
          <bgColor theme="5" tint="0.39997558519241921"/>
        </patternFill>
      </fill>
      <alignment horizont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165" formatCode="&quot;R$&quot;\ #,##0.00"/>
      <alignment horizontal="center" wrapText="0" indent="0" justifyLastLine="0" shrinkToFit="0" readingOrder="0"/>
    </dxf>
    <dxf>
      <fill>
        <patternFill>
          <bgColor theme="9" tint="0.79998168889431442"/>
        </patternFill>
      </fill>
      <alignment horizontal="center" vertical="center" textRotation="0" wrapText="0" indent="0" justifyLastLine="0" shrinkToFit="0" readingOrder="0"/>
      <border outline="0">
        <left style="thick">
          <color rgb="FFFFFFFF"/>
        </left>
        <right style="thick">
          <color rgb="FFFFFFFF"/>
        </right>
      </border>
    </dxf>
    <dxf>
      <fill>
        <patternFill patternType="solid">
          <fgColor rgb="FFFCF5E8"/>
          <bgColor theme="9" tint="0.59999389629810485"/>
        </patternFill>
      </fill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alignment horizontal="center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F5E8"/>
          <bgColor rgb="FFFCF5E8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F5E8"/>
          <bgColor rgb="FFFCF5E8"/>
        </patternFill>
      </fill>
    </dxf>
  </dxfs>
  <tableStyles count="3" defaultTableStyle="TableStyleMedium2" defaultPivotStyle="PivotStyleLight16">
    <tableStyle name="Equipes-style 2" pivot="0" count="2">
      <tableStyleElement type="firstRowStripe" dxfId="47"/>
      <tableStyleElement type="secondRowStripe" dxfId="46"/>
    </tableStyle>
    <tableStyle name="Equipes-style 3" pivot="0" count="2">
      <tableStyleElement type="firstRowStripe" dxfId="45"/>
      <tableStyleElement type="secondRowStripe" dxfId="44"/>
    </tableStyle>
    <tableStyle name="Equipes-style 4" pivot="0" count="2">
      <tableStyleElement type="firstRowStripe" dxfId="43"/>
      <tableStyleElement type="secondRowStripe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2355" displayName="Table_2355" ref="G106:J106" headerRowCount="0" headerRowDxfId="35" dataDxfId="34" totalsRowDxfId="33">
  <tableColumns count="4">
    <tableColumn id="1" name="Column1" dataDxfId="32">
      <calculatedColumnFormula>COUNTIF($J$2:$J$90,H106)</calculatedColumnFormula>
    </tableColumn>
    <tableColumn id="2" name="Column2" dataDxfId="31"/>
    <tableColumn id="3" name="Column3" dataDxfId="30">
      <calculatedColumnFormula>SUMIFS($H$2:$H$90,$J$2:$J$90,H106)</calculatedColumnFormula>
    </tableColumn>
    <tableColumn id="4" name="Column4" dataDxfId="29">
      <calculatedColumnFormula>I106/D$100*100</calculatedColumnFormula>
    </tableColumn>
  </tableColumns>
  <tableStyleInfo name="Equipes-style 2" showFirstColumn="1" showLastColumn="1" showRowStripes="1" showColumnStripes="0"/>
</table>
</file>

<file path=xl/tables/table2.xml><?xml version="1.0" encoding="utf-8"?>
<table xmlns="http://schemas.openxmlformats.org/spreadsheetml/2006/main" id="2" name="Table_3366" displayName="Table_3366" ref="G107:J107" headerRowCount="0" headerRowDxfId="28" dataDxfId="27" totalsRowDxfId="26">
  <tableColumns count="4">
    <tableColumn id="1" name="Column1" dataDxfId="25">
      <calculatedColumnFormula>COUNTIF($J$2:$J$90,H107)</calculatedColumnFormula>
    </tableColumn>
    <tableColumn id="2" name="Column2" dataDxfId="24"/>
    <tableColumn id="3" name="Column3" dataDxfId="23">
      <calculatedColumnFormula>SUMIFS($H$2:$H$90,$J$2:$J$90,H107)</calculatedColumnFormula>
    </tableColumn>
    <tableColumn id="4" name="Column4" dataDxfId="22">
      <calculatedColumnFormula>I107/D$100*100</calculatedColumnFormula>
    </tableColumn>
  </tableColumns>
  <tableStyleInfo name="Equipes-style 3" showFirstColumn="1" showLastColumn="1" showRowStripes="1" showColumnStripes="0"/>
</table>
</file>

<file path=xl/tables/table3.xml><?xml version="1.0" encoding="utf-8"?>
<table xmlns="http://schemas.openxmlformats.org/spreadsheetml/2006/main" id="3" name="Table_4377" displayName="Table_4377" ref="G108:J110" headerRowCount="0" totalsRowCount="1" headerRowDxfId="21" dataDxfId="20" totalsRowDxfId="19">
  <tableColumns count="4">
    <tableColumn id="1" name="Column1" totalsRowFunction="custom" dataDxfId="18" totalsRowDxfId="17">
      <calculatedColumnFormula>COUNTIF($J$2:$J$90,H108)</calculatedColumnFormula>
      <totalsRowFormula>SUM(G93:G109)</totalsRowFormula>
    </tableColumn>
    <tableColumn id="2" name="Column2" dataDxfId="16" totalsRowDxfId="15"/>
    <tableColumn id="3" name="Column3" dataDxfId="14" totalsRowDxfId="13">
      <calculatedColumnFormula>SUMIFS($H$2:$H$90,$J$2:$J$90,H108)</calculatedColumnFormula>
    </tableColumn>
    <tableColumn id="4" name="Column4" dataDxfId="12" totalsRowDxfId="11">
      <calculatedColumnFormula>I108/D$100*100</calculatedColumnFormula>
    </tableColumn>
  </tableColumns>
  <tableStyleInfo name="Equipes-style 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opLeftCell="A85" workbookViewId="0">
      <selection activeCell="B91" sqref="B91:D105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3" width="6.7109375" bestFit="1" customWidth="1"/>
    <col min="4" max="4" width="17.140625" bestFit="1" customWidth="1"/>
    <col min="6" max="6" width="10.42578125" bestFit="1" customWidth="1"/>
    <col min="7" max="7" width="18.42578125" bestFit="1" customWidth="1"/>
    <col min="8" max="8" width="28.140625" bestFit="1" customWidth="1"/>
    <col min="9" max="9" width="13.7109375" bestFit="1" customWidth="1"/>
    <col min="10" max="10" width="34.28515625" bestFit="1" customWidth="1"/>
  </cols>
  <sheetData>
    <row r="1" spans="1:10" ht="154.5" x14ac:dyDescent="0.25">
      <c r="A1" s="11" t="s">
        <v>0</v>
      </c>
      <c r="B1" s="11" t="s">
        <v>1</v>
      </c>
      <c r="C1" s="11" t="s">
        <v>163</v>
      </c>
      <c r="D1" s="11" t="s">
        <v>164</v>
      </c>
      <c r="E1" s="11"/>
      <c r="F1" s="12" t="s">
        <v>165</v>
      </c>
      <c r="G1" s="11" t="s">
        <v>166</v>
      </c>
      <c r="H1" s="11" t="s">
        <v>167</v>
      </c>
      <c r="I1" s="11" t="s">
        <v>9</v>
      </c>
      <c r="J1" s="12" t="s">
        <v>168</v>
      </c>
    </row>
    <row r="2" spans="1:10" x14ac:dyDescent="0.25">
      <c r="A2" s="5">
        <v>44777</v>
      </c>
      <c r="B2" s="6" t="s">
        <v>16</v>
      </c>
      <c r="C2" s="13"/>
      <c r="D2" s="14"/>
      <c r="E2" s="15"/>
      <c r="F2" s="16"/>
      <c r="G2" s="17"/>
      <c r="H2" s="17"/>
      <c r="I2" s="6" t="s">
        <v>142</v>
      </c>
      <c r="J2" s="7" t="s">
        <v>15</v>
      </c>
    </row>
    <row r="3" spans="1:10" x14ac:dyDescent="0.25">
      <c r="A3" s="5">
        <v>44779</v>
      </c>
      <c r="B3" s="6" t="s">
        <v>17</v>
      </c>
      <c r="C3" s="13"/>
      <c r="D3" s="14"/>
      <c r="E3" s="15"/>
      <c r="F3" s="16"/>
      <c r="G3" s="17"/>
      <c r="H3" s="17"/>
      <c r="I3" s="6" t="s">
        <v>143</v>
      </c>
      <c r="J3" s="6" t="s">
        <v>18</v>
      </c>
    </row>
    <row r="4" spans="1:10" x14ac:dyDescent="0.25">
      <c r="A4" s="5">
        <v>44779</v>
      </c>
      <c r="B4" s="6" t="s">
        <v>19</v>
      </c>
      <c r="C4" s="13"/>
      <c r="D4" s="14"/>
      <c r="E4" s="15"/>
      <c r="F4" s="16"/>
      <c r="G4" s="17"/>
      <c r="H4" s="17"/>
      <c r="I4" s="6" t="s">
        <v>144</v>
      </c>
      <c r="J4" s="6" t="s">
        <v>14</v>
      </c>
    </row>
    <row r="5" spans="1:10" x14ac:dyDescent="0.25">
      <c r="A5" s="5">
        <v>44779</v>
      </c>
      <c r="B5" s="6" t="s">
        <v>20</v>
      </c>
      <c r="C5" s="13"/>
      <c r="D5" s="14"/>
      <c r="E5" s="15"/>
      <c r="F5" s="19"/>
      <c r="G5" s="17"/>
      <c r="H5" s="17"/>
      <c r="I5" s="6" t="s">
        <v>145</v>
      </c>
      <c r="J5" s="6" t="s">
        <v>14</v>
      </c>
    </row>
    <row r="6" spans="1:10" x14ac:dyDescent="0.25">
      <c r="A6" s="5">
        <v>44779</v>
      </c>
      <c r="B6" s="6" t="s">
        <v>21</v>
      </c>
      <c r="C6" s="13"/>
      <c r="D6" s="14"/>
      <c r="E6" s="15"/>
      <c r="F6" s="19"/>
      <c r="G6" s="17"/>
      <c r="H6" s="17"/>
      <c r="I6" s="6" t="s">
        <v>146</v>
      </c>
      <c r="J6" s="6" t="s">
        <v>14</v>
      </c>
    </row>
    <row r="7" spans="1:10" x14ac:dyDescent="0.25">
      <c r="A7" s="5">
        <v>44780</v>
      </c>
      <c r="B7" s="6" t="s">
        <v>22</v>
      </c>
      <c r="C7" s="13"/>
      <c r="D7" s="14"/>
      <c r="E7" s="15"/>
      <c r="F7" s="19"/>
      <c r="G7" s="17"/>
      <c r="H7" s="17"/>
      <c r="I7" s="6" t="s">
        <v>147</v>
      </c>
      <c r="J7" s="6" t="s">
        <v>23</v>
      </c>
    </row>
    <row r="8" spans="1:10" x14ac:dyDescent="0.25">
      <c r="A8" s="5">
        <v>44780</v>
      </c>
      <c r="B8" s="6" t="s">
        <v>24</v>
      </c>
      <c r="C8" s="13"/>
      <c r="D8" s="14"/>
      <c r="E8" s="15"/>
      <c r="F8" s="16"/>
      <c r="G8" s="17"/>
      <c r="H8" s="17"/>
      <c r="I8" s="6" t="s">
        <v>148</v>
      </c>
      <c r="J8" s="6" t="s">
        <v>13</v>
      </c>
    </row>
    <row r="9" spans="1:10" x14ac:dyDescent="0.25">
      <c r="A9" s="5">
        <v>44780</v>
      </c>
      <c r="B9" s="6" t="s">
        <v>25</v>
      </c>
      <c r="C9" s="13"/>
      <c r="D9" s="14"/>
      <c r="E9" s="15"/>
      <c r="F9" s="16"/>
      <c r="G9" s="17"/>
      <c r="H9" s="17"/>
      <c r="I9" s="6" t="s">
        <v>143</v>
      </c>
      <c r="J9" s="6" t="s">
        <v>26</v>
      </c>
    </row>
    <row r="10" spans="1:10" x14ac:dyDescent="0.25">
      <c r="A10" s="5">
        <v>44785</v>
      </c>
      <c r="B10" s="6" t="s">
        <v>27</v>
      </c>
      <c r="C10" s="13"/>
      <c r="D10" s="14"/>
      <c r="E10" s="15"/>
      <c r="F10" s="16"/>
      <c r="G10" s="17"/>
      <c r="H10" s="17"/>
      <c r="I10" s="6" t="s">
        <v>149</v>
      </c>
      <c r="J10" s="6" t="s">
        <v>18</v>
      </c>
    </row>
    <row r="11" spans="1:10" x14ac:dyDescent="0.25">
      <c r="A11" s="5">
        <v>44786</v>
      </c>
      <c r="B11" s="6" t="s">
        <v>28</v>
      </c>
      <c r="C11" s="13"/>
      <c r="D11" s="14"/>
      <c r="E11" s="15"/>
      <c r="F11" s="16"/>
      <c r="G11" s="17"/>
      <c r="H11" s="17"/>
      <c r="I11" s="6">
        <v>404</v>
      </c>
      <c r="J11" s="6" t="s">
        <v>13</v>
      </c>
    </row>
    <row r="12" spans="1:10" x14ac:dyDescent="0.25">
      <c r="A12" s="5">
        <v>44786</v>
      </c>
      <c r="B12" s="6" t="s">
        <v>29</v>
      </c>
      <c r="C12" s="6"/>
      <c r="D12" s="14"/>
      <c r="E12" s="15"/>
      <c r="F12" s="19"/>
      <c r="G12" s="17"/>
      <c r="H12" s="17"/>
      <c r="I12" s="6" t="s">
        <v>150</v>
      </c>
      <c r="J12" s="6" t="s">
        <v>14</v>
      </c>
    </row>
    <row r="13" spans="1:10" x14ac:dyDescent="0.25">
      <c r="A13" s="5">
        <v>44786</v>
      </c>
      <c r="B13" s="6" t="s">
        <v>30</v>
      </c>
      <c r="C13" s="15"/>
      <c r="D13" s="14"/>
      <c r="E13" s="15"/>
      <c r="F13" s="19"/>
      <c r="G13" s="17"/>
      <c r="H13" s="17"/>
      <c r="I13" s="6">
        <v>404</v>
      </c>
      <c r="J13" s="6" t="s">
        <v>14</v>
      </c>
    </row>
    <row r="14" spans="1:10" x14ac:dyDescent="0.25">
      <c r="A14" s="5">
        <v>44786</v>
      </c>
      <c r="B14" s="6" t="s">
        <v>31</v>
      </c>
      <c r="C14" s="13"/>
      <c r="D14" s="14"/>
      <c r="E14" s="15"/>
      <c r="F14" s="19"/>
      <c r="G14" s="17"/>
      <c r="H14" s="17"/>
      <c r="I14" s="6" t="s">
        <v>145</v>
      </c>
      <c r="J14" s="6" t="s">
        <v>32</v>
      </c>
    </row>
    <row r="15" spans="1:10" x14ac:dyDescent="0.25">
      <c r="A15" s="5">
        <v>44786</v>
      </c>
      <c r="B15" s="6" t="s">
        <v>34</v>
      </c>
      <c r="C15" s="13"/>
      <c r="D15" s="14"/>
      <c r="E15" s="15"/>
      <c r="F15" s="16"/>
      <c r="G15" s="17"/>
      <c r="H15" s="17"/>
      <c r="I15" s="6" t="s">
        <v>151</v>
      </c>
      <c r="J15" s="6" t="s">
        <v>35</v>
      </c>
    </row>
    <row r="16" spans="1:10" x14ac:dyDescent="0.25">
      <c r="A16" s="5">
        <v>44787</v>
      </c>
      <c r="B16" s="6" t="s">
        <v>36</v>
      </c>
      <c r="C16" s="14"/>
      <c r="D16" s="14"/>
      <c r="E16" s="14"/>
      <c r="F16" s="20"/>
      <c r="G16" s="17"/>
      <c r="H16" s="17"/>
      <c r="I16" s="6" t="s">
        <v>144</v>
      </c>
      <c r="J16" s="14" t="s">
        <v>37</v>
      </c>
    </row>
    <row r="17" spans="1:10" x14ac:dyDescent="0.25">
      <c r="A17" s="5">
        <v>44787</v>
      </c>
      <c r="B17" s="6" t="s">
        <v>38</v>
      </c>
      <c r="C17" s="13"/>
      <c r="D17" s="14"/>
      <c r="E17" s="15"/>
      <c r="F17" s="19"/>
      <c r="G17" s="17"/>
      <c r="H17" s="17"/>
      <c r="I17" s="6" t="s">
        <v>145</v>
      </c>
      <c r="J17" s="14" t="s">
        <v>39</v>
      </c>
    </row>
    <row r="18" spans="1:10" x14ac:dyDescent="0.25">
      <c r="A18" s="5">
        <v>44787</v>
      </c>
      <c r="B18" s="6" t="s">
        <v>40</v>
      </c>
      <c r="C18" s="13"/>
      <c r="D18" s="14"/>
      <c r="E18" s="15"/>
      <c r="F18" s="19"/>
      <c r="G18" s="17"/>
      <c r="H18" s="17"/>
      <c r="I18" s="6" t="s">
        <v>152</v>
      </c>
      <c r="J18" s="14" t="s">
        <v>39</v>
      </c>
    </row>
    <row r="19" spans="1:10" x14ac:dyDescent="0.25">
      <c r="A19" s="5">
        <v>44787</v>
      </c>
      <c r="B19" s="6" t="s">
        <v>41</v>
      </c>
      <c r="C19" s="13"/>
      <c r="D19" s="14"/>
      <c r="E19" s="15"/>
      <c r="F19" s="16"/>
      <c r="G19" s="17"/>
      <c r="H19" s="17"/>
      <c r="I19" s="6" t="s">
        <v>144</v>
      </c>
      <c r="J19" s="53" t="s">
        <v>13</v>
      </c>
    </row>
    <row r="20" spans="1:10" x14ac:dyDescent="0.25">
      <c r="A20" s="5">
        <v>44787</v>
      </c>
      <c r="B20" s="6" t="s">
        <v>42</v>
      </c>
      <c r="C20" s="13"/>
      <c r="D20" s="14"/>
      <c r="E20" s="15"/>
      <c r="F20" s="19"/>
      <c r="G20" s="17"/>
      <c r="H20" s="17"/>
      <c r="I20" s="6" t="s">
        <v>151</v>
      </c>
      <c r="J20" s="6" t="s">
        <v>43</v>
      </c>
    </row>
    <row r="21" spans="1:10" x14ac:dyDescent="0.25">
      <c r="A21" s="5">
        <v>44787</v>
      </c>
      <c r="B21" s="6" t="s">
        <v>44</v>
      </c>
      <c r="C21" s="13"/>
      <c r="D21" s="14"/>
      <c r="E21" s="15"/>
      <c r="F21" s="16"/>
      <c r="G21" s="17"/>
      <c r="H21" s="17"/>
      <c r="I21" s="6" t="s">
        <v>152</v>
      </c>
      <c r="J21" s="6" t="s">
        <v>39</v>
      </c>
    </row>
    <row r="22" spans="1:10" x14ac:dyDescent="0.25">
      <c r="A22" s="5">
        <v>44788</v>
      </c>
      <c r="B22" s="6" t="s">
        <v>40</v>
      </c>
      <c r="C22" s="13"/>
      <c r="D22" s="14"/>
      <c r="E22" s="15"/>
      <c r="F22" s="16"/>
      <c r="G22" s="17"/>
      <c r="H22" s="17"/>
      <c r="I22" s="6" t="s">
        <v>152</v>
      </c>
      <c r="J22" s="6" t="s">
        <v>39</v>
      </c>
    </row>
    <row r="23" spans="1:10" x14ac:dyDescent="0.25">
      <c r="A23" s="5">
        <v>44788</v>
      </c>
      <c r="B23" s="6" t="s">
        <v>29</v>
      </c>
      <c r="C23" s="6"/>
      <c r="D23" s="14"/>
      <c r="E23" s="15"/>
      <c r="F23" s="16"/>
      <c r="G23" s="17"/>
      <c r="H23" s="17"/>
      <c r="I23" s="6" t="s">
        <v>150</v>
      </c>
      <c r="J23" s="6" t="s">
        <v>14</v>
      </c>
    </row>
    <row r="24" spans="1:10" x14ac:dyDescent="0.25">
      <c r="A24" s="5">
        <v>44789</v>
      </c>
      <c r="B24" s="6" t="s">
        <v>45</v>
      </c>
      <c r="C24" s="6"/>
      <c r="D24" s="14"/>
      <c r="E24" s="15"/>
      <c r="F24" s="19"/>
      <c r="G24" s="17"/>
      <c r="H24" s="17"/>
      <c r="I24" s="6" t="s">
        <v>151</v>
      </c>
      <c r="J24" s="6" t="s">
        <v>35</v>
      </c>
    </row>
    <row r="25" spans="1:10" x14ac:dyDescent="0.25">
      <c r="A25" s="5">
        <v>44789</v>
      </c>
      <c r="B25" s="6" t="s">
        <v>47</v>
      </c>
      <c r="C25" s="13"/>
      <c r="D25" s="14"/>
      <c r="E25" s="15"/>
      <c r="F25" s="16"/>
      <c r="G25" s="17"/>
      <c r="H25" s="17"/>
      <c r="I25" s="6" t="s">
        <v>154</v>
      </c>
      <c r="J25" s="6" t="s">
        <v>48</v>
      </c>
    </row>
    <row r="26" spans="1:10" x14ac:dyDescent="0.25">
      <c r="A26" s="5">
        <v>44789</v>
      </c>
      <c r="B26" s="6" t="s">
        <v>49</v>
      </c>
      <c r="C26" s="13"/>
      <c r="D26" s="14"/>
      <c r="E26" s="15"/>
      <c r="F26" s="16"/>
      <c r="G26" s="17"/>
      <c r="H26" s="17"/>
      <c r="I26" s="6" t="s">
        <v>153</v>
      </c>
      <c r="J26" s="6" t="s">
        <v>35</v>
      </c>
    </row>
    <row r="27" spans="1:10" x14ac:dyDescent="0.25">
      <c r="A27" s="5">
        <v>44789</v>
      </c>
      <c r="B27" s="6" t="s">
        <v>50</v>
      </c>
      <c r="C27" s="13"/>
      <c r="D27" s="14"/>
      <c r="E27" s="15"/>
      <c r="F27" s="16"/>
      <c r="G27" s="17"/>
      <c r="H27" s="17"/>
      <c r="I27" s="6" t="s">
        <v>155</v>
      </c>
      <c r="J27" s="6" t="s">
        <v>51</v>
      </c>
    </row>
    <row r="28" spans="1:10" x14ac:dyDescent="0.25">
      <c r="A28" s="5">
        <v>44790</v>
      </c>
      <c r="B28" s="6" t="s">
        <v>52</v>
      </c>
      <c r="C28" s="13"/>
      <c r="D28" s="14"/>
      <c r="E28" s="15"/>
      <c r="F28" s="16"/>
      <c r="G28" s="17"/>
      <c r="H28" s="17"/>
      <c r="I28" s="6" t="s">
        <v>143</v>
      </c>
      <c r="J28" s="6" t="s">
        <v>18</v>
      </c>
    </row>
    <row r="29" spans="1:10" x14ac:dyDescent="0.25">
      <c r="A29" s="5">
        <v>44792</v>
      </c>
      <c r="B29" s="6" t="s">
        <v>53</v>
      </c>
      <c r="C29" s="15"/>
      <c r="D29" s="14"/>
      <c r="E29" s="15"/>
      <c r="F29" s="16"/>
      <c r="G29" s="17"/>
      <c r="H29" s="17"/>
      <c r="I29" s="6" t="s">
        <v>143</v>
      </c>
      <c r="J29" s="6" t="s">
        <v>23</v>
      </c>
    </row>
    <row r="30" spans="1:10" x14ac:dyDescent="0.25">
      <c r="A30" s="5">
        <v>44793</v>
      </c>
      <c r="B30" s="6" t="s">
        <v>54</v>
      </c>
      <c r="C30" s="15"/>
      <c r="D30" s="14"/>
      <c r="E30" s="15"/>
      <c r="F30" s="16"/>
      <c r="G30" s="17"/>
      <c r="H30" s="17"/>
      <c r="I30" s="6" t="s">
        <v>151</v>
      </c>
      <c r="J30" s="6" t="s">
        <v>14</v>
      </c>
    </row>
    <row r="31" spans="1:10" x14ac:dyDescent="0.25">
      <c r="A31" s="5">
        <v>44793</v>
      </c>
      <c r="B31" s="6" t="s">
        <v>55</v>
      </c>
      <c r="C31" s="6"/>
      <c r="D31" s="14"/>
      <c r="E31" s="15"/>
      <c r="F31" s="16"/>
      <c r="G31" s="17"/>
      <c r="H31" s="17"/>
      <c r="I31" s="6" t="s">
        <v>148</v>
      </c>
      <c r="J31" s="6" t="s">
        <v>18</v>
      </c>
    </row>
    <row r="32" spans="1:10" x14ac:dyDescent="0.25">
      <c r="A32" s="5">
        <v>44793</v>
      </c>
      <c r="B32" s="6" t="s">
        <v>56</v>
      </c>
      <c r="C32" s="6"/>
      <c r="D32" s="14"/>
      <c r="E32" s="15"/>
      <c r="F32" s="16"/>
      <c r="G32" s="17"/>
      <c r="H32" s="17"/>
      <c r="I32" s="6" t="s">
        <v>151</v>
      </c>
      <c r="J32" s="6" t="s">
        <v>37</v>
      </c>
    </row>
    <row r="33" spans="1:10" x14ac:dyDescent="0.25">
      <c r="A33" s="5">
        <v>44793</v>
      </c>
      <c r="B33" s="6" t="s">
        <v>57</v>
      </c>
      <c r="C33" s="15"/>
      <c r="D33" s="14"/>
      <c r="E33" s="15"/>
      <c r="F33" s="16"/>
      <c r="G33" s="17"/>
      <c r="H33" s="17"/>
      <c r="I33" s="6" t="s">
        <v>156</v>
      </c>
      <c r="J33" s="6" t="s">
        <v>58</v>
      </c>
    </row>
    <row r="34" spans="1:10" x14ac:dyDescent="0.25">
      <c r="A34" s="5">
        <v>44793</v>
      </c>
      <c r="B34" s="6" t="s">
        <v>59</v>
      </c>
      <c r="C34" s="15"/>
      <c r="D34" s="14"/>
      <c r="E34" s="15"/>
      <c r="F34" s="16"/>
      <c r="G34" s="17"/>
      <c r="H34" s="17"/>
      <c r="I34" s="6" t="s">
        <v>157</v>
      </c>
      <c r="J34" s="6" t="s">
        <v>14</v>
      </c>
    </row>
    <row r="35" spans="1:10" x14ac:dyDescent="0.25">
      <c r="A35" s="5">
        <v>44793</v>
      </c>
      <c r="B35" s="8" t="s">
        <v>53</v>
      </c>
      <c r="C35" s="15"/>
      <c r="D35" s="14"/>
      <c r="E35" s="15"/>
      <c r="F35" s="19"/>
      <c r="G35" s="17"/>
      <c r="H35" s="17"/>
      <c r="I35" s="6" t="s">
        <v>143</v>
      </c>
      <c r="J35" s="6" t="s">
        <v>23</v>
      </c>
    </row>
    <row r="36" spans="1:10" x14ac:dyDescent="0.25">
      <c r="A36" s="5">
        <v>44793</v>
      </c>
      <c r="B36" s="6" t="s">
        <v>60</v>
      </c>
      <c r="C36" s="15"/>
      <c r="D36" s="14"/>
      <c r="E36" s="15"/>
      <c r="F36" s="16"/>
      <c r="G36" s="17"/>
      <c r="H36" s="17"/>
      <c r="I36" s="6" t="s">
        <v>152</v>
      </c>
      <c r="J36" s="6" t="s">
        <v>14</v>
      </c>
    </row>
    <row r="37" spans="1:10" x14ac:dyDescent="0.25">
      <c r="A37" s="5">
        <v>44793</v>
      </c>
      <c r="B37" s="6" t="s">
        <v>61</v>
      </c>
      <c r="C37" s="6"/>
      <c r="D37" s="14"/>
      <c r="E37" s="14"/>
      <c r="F37" s="21"/>
      <c r="G37" s="17"/>
      <c r="H37" s="17"/>
      <c r="I37" s="6" t="s">
        <v>151</v>
      </c>
      <c r="J37" s="6" t="s">
        <v>14</v>
      </c>
    </row>
    <row r="38" spans="1:10" x14ac:dyDescent="0.25">
      <c r="A38" s="5">
        <v>44793</v>
      </c>
      <c r="B38" s="6" t="s">
        <v>62</v>
      </c>
      <c r="C38" s="6"/>
      <c r="D38" s="14"/>
      <c r="E38" s="15"/>
      <c r="F38" s="16"/>
      <c r="G38" s="17"/>
      <c r="H38" s="17"/>
      <c r="I38" s="6" t="s">
        <v>145</v>
      </c>
      <c r="J38" s="6" t="s">
        <v>43</v>
      </c>
    </row>
    <row r="39" spans="1:10" x14ac:dyDescent="0.25">
      <c r="A39" s="5">
        <v>44793</v>
      </c>
      <c r="B39" s="8" t="s">
        <v>63</v>
      </c>
      <c r="C39" s="6"/>
      <c r="D39" s="14"/>
      <c r="E39" s="15"/>
      <c r="F39" s="16"/>
      <c r="G39" s="17"/>
      <c r="H39" s="17"/>
      <c r="I39" s="6" t="s">
        <v>154</v>
      </c>
      <c r="J39" s="6" t="s">
        <v>15</v>
      </c>
    </row>
    <row r="40" spans="1:10" x14ac:dyDescent="0.25">
      <c r="A40" s="5">
        <v>44793</v>
      </c>
      <c r="B40" s="8" t="s">
        <v>64</v>
      </c>
      <c r="C40" s="6"/>
      <c r="D40" s="14"/>
      <c r="E40" s="15"/>
      <c r="F40" s="19"/>
      <c r="G40" s="17"/>
      <c r="H40" s="17"/>
      <c r="I40" s="6" t="s">
        <v>142</v>
      </c>
      <c r="J40" s="6" t="s">
        <v>43</v>
      </c>
    </row>
    <row r="41" spans="1:10" x14ac:dyDescent="0.25">
      <c r="A41" s="5">
        <v>44793</v>
      </c>
      <c r="B41" s="6" t="s">
        <v>65</v>
      </c>
      <c r="C41" s="6"/>
      <c r="D41" s="14"/>
      <c r="E41" s="15"/>
      <c r="F41" s="16"/>
      <c r="G41" s="17"/>
      <c r="H41" s="17"/>
      <c r="I41" s="6">
        <v>404</v>
      </c>
      <c r="J41" s="6" t="s">
        <v>14</v>
      </c>
    </row>
    <row r="42" spans="1:10" x14ac:dyDescent="0.25">
      <c r="A42" s="5">
        <v>44793</v>
      </c>
      <c r="B42" s="6" t="s">
        <v>66</v>
      </c>
      <c r="C42" s="15"/>
      <c r="D42" s="14"/>
      <c r="E42" s="15"/>
      <c r="F42" s="19"/>
      <c r="G42" s="17"/>
      <c r="H42" s="17"/>
      <c r="I42" s="6" t="s">
        <v>147</v>
      </c>
      <c r="J42" s="6" t="s">
        <v>35</v>
      </c>
    </row>
    <row r="43" spans="1:10" x14ac:dyDescent="0.25">
      <c r="A43" s="5">
        <v>44793</v>
      </c>
      <c r="B43" s="6" t="s">
        <v>67</v>
      </c>
      <c r="C43" s="15"/>
      <c r="D43" s="14"/>
      <c r="E43" s="15"/>
      <c r="F43" s="16"/>
      <c r="G43" s="17"/>
      <c r="H43" s="17"/>
      <c r="I43" s="6" t="s">
        <v>145</v>
      </c>
      <c r="J43" s="6" t="s">
        <v>48</v>
      </c>
    </row>
    <row r="44" spans="1:10" x14ac:dyDescent="0.25">
      <c r="A44" s="5">
        <v>44793</v>
      </c>
      <c r="B44" s="6" t="s">
        <v>68</v>
      </c>
      <c r="C44" s="13"/>
      <c r="D44" s="14"/>
      <c r="E44" s="15"/>
      <c r="F44" s="19"/>
      <c r="G44" s="17"/>
      <c r="H44" s="17"/>
      <c r="I44" s="6" t="s">
        <v>149</v>
      </c>
      <c r="J44" s="6" t="s">
        <v>35</v>
      </c>
    </row>
    <row r="45" spans="1:10" x14ac:dyDescent="0.25">
      <c r="A45" s="5">
        <v>44794</v>
      </c>
      <c r="B45" s="6" t="s">
        <v>57</v>
      </c>
      <c r="C45" s="15"/>
      <c r="D45" s="14"/>
      <c r="E45" s="15"/>
      <c r="F45" s="16"/>
      <c r="G45" s="17"/>
      <c r="H45" s="17"/>
      <c r="I45" s="6" t="s">
        <v>156</v>
      </c>
      <c r="J45" s="6" t="s">
        <v>58</v>
      </c>
    </row>
    <row r="46" spans="1:10" x14ac:dyDescent="0.25">
      <c r="A46" s="5">
        <v>44794</v>
      </c>
      <c r="B46" s="8" t="s">
        <v>53</v>
      </c>
      <c r="C46" s="15"/>
      <c r="D46" s="14"/>
      <c r="E46" s="14"/>
      <c r="F46" s="20"/>
      <c r="G46" s="17"/>
      <c r="H46" s="17"/>
      <c r="I46" s="6" t="s">
        <v>143</v>
      </c>
      <c r="J46" s="6" t="s">
        <v>23</v>
      </c>
    </row>
    <row r="47" spans="1:10" x14ac:dyDescent="0.25">
      <c r="A47" s="5">
        <v>44794</v>
      </c>
      <c r="B47" s="6" t="s">
        <v>69</v>
      </c>
      <c r="C47" s="15"/>
      <c r="D47" s="14"/>
      <c r="E47" s="15"/>
      <c r="F47" s="19"/>
      <c r="G47" s="17"/>
      <c r="H47" s="17"/>
      <c r="I47" s="6">
        <v>0</v>
      </c>
      <c r="J47" s="6" t="s">
        <v>70</v>
      </c>
    </row>
    <row r="48" spans="1:10" x14ac:dyDescent="0.25">
      <c r="A48" s="5">
        <v>44794</v>
      </c>
      <c r="B48" s="8" t="s">
        <v>63</v>
      </c>
      <c r="C48" s="6"/>
      <c r="D48" s="14"/>
      <c r="E48" s="15"/>
      <c r="F48" s="16"/>
      <c r="G48" s="17"/>
      <c r="H48" s="17"/>
      <c r="I48" s="6" t="s">
        <v>154</v>
      </c>
      <c r="J48" s="6" t="s">
        <v>15</v>
      </c>
    </row>
    <row r="49" spans="1:10" x14ac:dyDescent="0.25">
      <c r="A49" s="5">
        <v>44794</v>
      </c>
      <c r="B49" s="8" t="s">
        <v>64</v>
      </c>
      <c r="C49" s="13"/>
      <c r="D49" s="14"/>
      <c r="E49" s="15"/>
      <c r="F49" s="19"/>
      <c r="G49" s="17"/>
      <c r="H49" s="17"/>
      <c r="I49" s="6" t="s">
        <v>142</v>
      </c>
      <c r="J49" s="6" t="s">
        <v>43</v>
      </c>
    </row>
    <row r="50" spans="1:10" x14ac:dyDescent="0.25">
      <c r="A50" s="5">
        <v>44799</v>
      </c>
      <c r="B50" s="6" t="s">
        <v>71</v>
      </c>
      <c r="C50" s="6"/>
      <c r="D50" s="14"/>
      <c r="E50" s="15"/>
      <c r="F50" s="19"/>
      <c r="G50" s="17"/>
      <c r="H50" s="17"/>
      <c r="I50" s="6" t="s">
        <v>151</v>
      </c>
      <c r="J50" s="6" t="s">
        <v>23</v>
      </c>
    </row>
    <row r="51" spans="1:10" x14ac:dyDescent="0.25">
      <c r="A51" s="5">
        <v>44801</v>
      </c>
      <c r="B51" s="6" t="s">
        <v>72</v>
      </c>
      <c r="C51" s="13"/>
      <c r="D51" s="14"/>
      <c r="E51" s="15"/>
      <c r="F51" s="16"/>
      <c r="G51" s="17"/>
      <c r="H51" s="17"/>
      <c r="I51" s="6" t="s">
        <v>143</v>
      </c>
      <c r="J51" s="6" t="s">
        <v>39</v>
      </c>
    </row>
    <row r="52" spans="1:10" x14ac:dyDescent="0.25">
      <c r="A52" s="5">
        <v>44801</v>
      </c>
      <c r="B52" s="6" t="s">
        <v>73</v>
      </c>
      <c r="C52" s="6"/>
      <c r="D52" s="14"/>
      <c r="E52" s="15"/>
      <c r="F52" s="16"/>
      <c r="G52" s="17"/>
      <c r="H52" s="17"/>
      <c r="I52" s="6" t="s">
        <v>143</v>
      </c>
      <c r="J52" s="6" t="s">
        <v>74</v>
      </c>
    </row>
    <row r="53" spans="1:10" x14ac:dyDescent="0.25">
      <c r="A53" s="5">
        <v>44801</v>
      </c>
      <c r="B53" s="6" t="s">
        <v>75</v>
      </c>
      <c r="C53" s="6"/>
      <c r="D53" s="14"/>
      <c r="E53" s="15"/>
      <c r="F53" s="19"/>
      <c r="G53" s="17"/>
      <c r="H53" s="17"/>
      <c r="I53" s="6" t="s">
        <v>148</v>
      </c>
      <c r="J53" s="6" t="s">
        <v>58</v>
      </c>
    </row>
    <row r="54" spans="1:10" x14ac:dyDescent="0.25">
      <c r="A54" s="5">
        <v>44801</v>
      </c>
      <c r="B54" s="6" t="s">
        <v>76</v>
      </c>
      <c r="C54" s="6"/>
      <c r="D54" s="14"/>
      <c r="E54" s="15"/>
      <c r="F54" s="16"/>
      <c r="G54" s="17"/>
      <c r="H54" s="17"/>
      <c r="I54" s="6" t="s">
        <v>151</v>
      </c>
      <c r="J54" s="6" t="s">
        <v>43</v>
      </c>
    </row>
    <row r="55" spans="1:10" x14ac:dyDescent="0.25">
      <c r="A55" s="5">
        <v>44801</v>
      </c>
      <c r="B55" s="6" t="s">
        <v>77</v>
      </c>
      <c r="C55" s="6"/>
      <c r="D55" s="14"/>
      <c r="E55" s="15"/>
      <c r="F55" s="16"/>
      <c r="G55" s="17"/>
      <c r="H55" s="17"/>
      <c r="I55" s="6" t="s">
        <v>145</v>
      </c>
      <c r="J55" s="6" t="s">
        <v>39</v>
      </c>
    </row>
    <row r="56" spans="1:10" x14ac:dyDescent="0.25">
      <c r="A56" s="5">
        <v>44802</v>
      </c>
      <c r="B56" s="6" t="s">
        <v>78</v>
      </c>
      <c r="C56" s="15"/>
      <c r="D56" s="14"/>
      <c r="E56" s="15"/>
      <c r="F56" s="16"/>
      <c r="G56" s="17"/>
      <c r="H56" s="17"/>
      <c r="I56" s="6" t="s">
        <v>157</v>
      </c>
      <c r="J56" s="6" t="s">
        <v>15</v>
      </c>
    </row>
    <row r="57" spans="1:10" x14ac:dyDescent="0.25">
      <c r="A57" s="5">
        <v>44803</v>
      </c>
      <c r="B57" s="6" t="s">
        <v>79</v>
      </c>
      <c r="C57" s="6"/>
      <c r="D57" s="14"/>
      <c r="E57" s="15"/>
      <c r="F57" s="16"/>
      <c r="G57" s="17"/>
      <c r="H57" s="17"/>
      <c r="I57" s="6" t="s">
        <v>142</v>
      </c>
      <c r="J57" s="6" t="s">
        <v>32</v>
      </c>
    </row>
    <row r="58" spans="1:10" x14ac:dyDescent="0.25">
      <c r="A58" s="5">
        <v>44803</v>
      </c>
      <c r="B58" s="6" t="s">
        <v>80</v>
      </c>
      <c r="C58" s="13"/>
      <c r="D58" s="14"/>
      <c r="E58" s="15"/>
      <c r="F58" s="16"/>
      <c r="G58" s="17"/>
      <c r="H58" s="17"/>
      <c r="I58" s="6" t="s">
        <v>148</v>
      </c>
      <c r="J58" s="6" t="s">
        <v>48</v>
      </c>
    </row>
    <row r="59" spans="1:10" x14ac:dyDescent="0.25">
      <c r="A59" s="5">
        <v>44804</v>
      </c>
      <c r="B59" s="6" t="s">
        <v>81</v>
      </c>
      <c r="C59" s="13"/>
      <c r="D59" s="14"/>
      <c r="E59" s="15"/>
      <c r="F59" s="16"/>
      <c r="G59" s="17"/>
      <c r="H59" s="17"/>
      <c r="I59" s="6" t="s">
        <v>154</v>
      </c>
      <c r="J59" s="6" t="s">
        <v>82</v>
      </c>
    </row>
    <row r="60" spans="1:10" x14ac:dyDescent="0.25">
      <c r="A60" s="5">
        <v>44804</v>
      </c>
      <c r="B60" s="6" t="s">
        <v>83</v>
      </c>
      <c r="C60" s="15"/>
      <c r="D60" s="14"/>
      <c r="E60" s="15"/>
      <c r="F60" s="19"/>
      <c r="G60" s="17"/>
      <c r="H60" s="17"/>
      <c r="I60" s="6" t="s">
        <v>160</v>
      </c>
      <c r="J60" s="6" t="s">
        <v>13</v>
      </c>
    </row>
    <row r="61" spans="1:10" x14ac:dyDescent="0.25">
      <c r="A61" s="5">
        <v>44804</v>
      </c>
      <c r="B61" s="6" t="s">
        <v>84</v>
      </c>
      <c r="C61" s="15"/>
      <c r="D61" s="14"/>
      <c r="E61" s="15"/>
      <c r="F61" s="16"/>
      <c r="G61" s="17"/>
      <c r="H61" s="17"/>
      <c r="I61" s="6" t="s">
        <v>161</v>
      </c>
      <c r="J61" s="6" t="s">
        <v>85</v>
      </c>
    </row>
    <row r="62" spans="1:10" x14ac:dyDescent="0.25">
      <c r="A62" s="5">
        <v>44804</v>
      </c>
      <c r="B62" s="6" t="s">
        <v>86</v>
      </c>
      <c r="C62" s="15"/>
      <c r="D62" s="14"/>
      <c r="E62" s="14"/>
      <c r="F62" s="21"/>
      <c r="G62" s="17"/>
      <c r="H62" s="17"/>
      <c r="I62" s="6" t="s">
        <v>162</v>
      </c>
      <c r="J62" s="6" t="s">
        <v>85</v>
      </c>
    </row>
    <row r="63" spans="1:10" x14ac:dyDescent="0.25">
      <c r="A63" s="22"/>
      <c r="B63" s="6"/>
      <c r="C63" s="15"/>
      <c r="D63" s="14"/>
      <c r="E63" s="15"/>
      <c r="F63" s="16"/>
      <c r="G63" s="17"/>
      <c r="H63" s="17"/>
      <c r="I63" s="6"/>
      <c r="J63" s="6"/>
    </row>
    <row r="64" spans="1:10" x14ac:dyDescent="0.25">
      <c r="A64" s="22"/>
      <c r="B64" s="6"/>
      <c r="C64" s="6"/>
      <c r="D64" s="14"/>
      <c r="E64" s="15"/>
      <c r="F64" s="16"/>
      <c r="G64" s="17"/>
      <c r="H64" s="17"/>
      <c r="I64" s="6"/>
      <c r="J64" s="6"/>
    </row>
    <row r="65" spans="1:10" x14ac:dyDescent="0.25">
      <c r="A65" s="22"/>
      <c r="B65" s="6"/>
      <c r="C65" s="13"/>
      <c r="D65" s="14"/>
      <c r="E65" s="15"/>
      <c r="F65" s="19"/>
      <c r="G65" s="17"/>
      <c r="H65" s="17"/>
      <c r="I65" s="6"/>
      <c r="J65" s="6"/>
    </row>
    <row r="66" spans="1:10" x14ac:dyDescent="0.25">
      <c r="A66" s="22"/>
      <c r="B66" s="6"/>
      <c r="C66" s="6"/>
      <c r="D66" s="14"/>
      <c r="E66" s="15"/>
      <c r="F66" s="16"/>
      <c r="G66" s="17"/>
      <c r="H66" s="17"/>
      <c r="I66" s="6"/>
      <c r="J66" s="6"/>
    </row>
    <row r="67" spans="1:10" x14ac:dyDescent="0.25">
      <c r="A67" s="22"/>
      <c r="B67" s="6"/>
      <c r="C67" s="13"/>
      <c r="D67" s="14"/>
      <c r="E67" s="15"/>
      <c r="F67" s="19"/>
      <c r="G67" s="17"/>
      <c r="H67" s="17"/>
      <c r="I67" s="6"/>
      <c r="J67" s="6"/>
    </row>
    <row r="68" spans="1:10" x14ac:dyDescent="0.25">
      <c r="A68" s="22"/>
      <c r="B68" s="6"/>
      <c r="C68" s="6"/>
      <c r="D68" s="14"/>
      <c r="E68" s="15"/>
      <c r="F68" s="16"/>
      <c r="G68" s="17"/>
      <c r="H68" s="17"/>
      <c r="I68" s="6"/>
      <c r="J68" s="6"/>
    </row>
    <row r="69" spans="1:10" x14ac:dyDescent="0.25">
      <c r="A69" s="22"/>
      <c r="B69" s="6"/>
      <c r="C69" s="6"/>
      <c r="D69" s="14"/>
      <c r="E69" s="15"/>
      <c r="F69" s="16"/>
      <c r="G69" s="17"/>
      <c r="H69" s="17"/>
      <c r="I69" s="6"/>
      <c r="J69" s="6"/>
    </row>
    <row r="70" spans="1:10" x14ac:dyDescent="0.25">
      <c r="A70" s="22"/>
      <c r="B70" s="6"/>
      <c r="C70" s="6"/>
      <c r="D70" s="14"/>
      <c r="E70" s="15"/>
      <c r="F70" s="16"/>
      <c r="G70" s="17"/>
      <c r="H70" s="17"/>
      <c r="I70" s="6"/>
      <c r="J70" s="6"/>
    </row>
    <row r="71" spans="1:10" x14ac:dyDescent="0.25">
      <c r="A71" s="22"/>
      <c r="B71" s="6"/>
      <c r="C71" s="6"/>
      <c r="D71" s="14"/>
      <c r="E71" s="15"/>
      <c r="F71" s="16"/>
      <c r="G71" s="17"/>
      <c r="H71" s="17"/>
      <c r="I71" s="6"/>
      <c r="J71" s="6"/>
    </row>
    <row r="72" spans="1:10" x14ac:dyDescent="0.25">
      <c r="A72" s="22"/>
      <c r="B72" s="6"/>
      <c r="C72" s="6"/>
      <c r="D72" s="14"/>
      <c r="E72" s="15"/>
      <c r="F72" s="19"/>
      <c r="G72" s="17"/>
      <c r="H72" s="17"/>
      <c r="I72" s="6"/>
      <c r="J72" s="6"/>
    </row>
    <row r="73" spans="1:10" x14ac:dyDescent="0.25">
      <c r="A73" s="22"/>
      <c r="B73" s="6"/>
      <c r="C73" s="6"/>
      <c r="D73" s="14"/>
      <c r="E73" s="15"/>
      <c r="F73" s="16"/>
      <c r="G73" s="17"/>
      <c r="H73" s="17"/>
      <c r="I73" s="6"/>
      <c r="J73" s="6"/>
    </row>
    <row r="74" spans="1:10" x14ac:dyDescent="0.25">
      <c r="A74" s="22"/>
      <c r="B74" s="6"/>
      <c r="C74" s="13"/>
      <c r="D74" s="14"/>
      <c r="E74" s="15"/>
      <c r="F74" s="16"/>
      <c r="G74" s="17"/>
      <c r="H74" s="17"/>
      <c r="I74" s="6"/>
      <c r="J74" s="6"/>
    </row>
    <row r="75" spans="1:10" x14ac:dyDescent="0.25">
      <c r="A75" s="22"/>
      <c r="B75" s="6"/>
      <c r="C75" s="13"/>
      <c r="D75" s="14"/>
      <c r="E75" s="15"/>
      <c r="F75" s="19"/>
      <c r="G75" s="17"/>
      <c r="H75" s="17"/>
      <c r="I75" s="6"/>
      <c r="J75" s="6"/>
    </row>
    <row r="76" spans="1:10" x14ac:dyDescent="0.25">
      <c r="A76" s="22"/>
      <c r="B76" s="6"/>
      <c r="C76" s="6"/>
      <c r="D76" s="14"/>
      <c r="E76" s="15"/>
      <c r="F76" s="19"/>
      <c r="G76" s="17"/>
      <c r="H76" s="17"/>
      <c r="I76" s="6"/>
      <c r="J76" s="6"/>
    </row>
    <row r="77" spans="1:10" x14ac:dyDescent="0.25">
      <c r="A77" s="22"/>
      <c r="B77" s="6"/>
      <c r="C77" s="6"/>
      <c r="D77" s="14"/>
      <c r="E77" s="15"/>
      <c r="F77" s="16"/>
      <c r="G77" s="17"/>
      <c r="H77" s="17"/>
      <c r="I77" s="6"/>
      <c r="J77" s="6"/>
    </row>
    <row r="78" spans="1:10" x14ac:dyDescent="0.25">
      <c r="A78" s="5"/>
      <c r="C78" s="15"/>
      <c r="D78" s="14"/>
      <c r="E78" s="14"/>
      <c r="F78" s="20"/>
      <c r="G78" s="17"/>
      <c r="H78" s="17"/>
      <c r="I78" s="6"/>
      <c r="J78" s="6"/>
    </row>
    <row r="79" spans="1:10" x14ac:dyDescent="0.25">
      <c r="A79" s="5"/>
      <c r="C79" s="6"/>
      <c r="D79" s="14"/>
      <c r="E79" s="15"/>
      <c r="F79" s="16"/>
      <c r="G79" s="17"/>
      <c r="H79" s="17"/>
      <c r="I79" s="6"/>
      <c r="J79" s="6"/>
    </row>
    <row r="80" spans="1:10" ht="15.75" x14ac:dyDescent="0.25">
      <c r="A80" s="22"/>
      <c r="B80" s="23"/>
      <c r="C80" s="6"/>
      <c r="D80" s="24"/>
      <c r="E80" s="25"/>
      <c r="F80" s="26"/>
      <c r="G80" s="17"/>
      <c r="H80" s="17"/>
      <c r="I80" s="23"/>
      <c r="J80" s="23"/>
    </row>
    <row r="81" spans="1:10" ht="15.75" x14ac:dyDescent="0.25">
      <c r="A81" s="22"/>
      <c r="B81" s="23"/>
      <c r="C81" s="6"/>
      <c r="D81" s="24"/>
      <c r="E81" s="25"/>
      <c r="F81" s="27"/>
      <c r="G81" s="17"/>
      <c r="H81" s="17"/>
      <c r="I81" s="23"/>
      <c r="J81" s="23"/>
    </row>
    <row r="82" spans="1:10" ht="15.75" x14ac:dyDescent="0.25">
      <c r="A82" s="22"/>
      <c r="B82" s="6"/>
      <c r="C82" s="24"/>
      <c r="D82" s="24"/>
      <c r="E82" s="25"/>
      <c r="F82" s="27"/>
      <c r="G82" s="17"/>
      <c r="H82" s="17"/>
      <c r="I82" s="6"/>
      <c r="J82" s="6"/>
    </row>
    <row r="83" spans="1:10" ht="15.75" x14ac:dyDescent="0.25">
      <c r="A83" s="22"/>
      <c r="B83" s="6"/>
      <c r="C83" s="24"/>
      <c r="D83" s="24"/>
      <c r="E83" s="25"/>
      <c r="F83" s="27"/>
      <c r="G83" s="17"/>
      <c r="H83" s="17"/>
      <c r="I83" s="6"/>
      <c r="J83" s="6"/>
    </row>
    <row r="84" spans="1:10" x14ac:dyDescent="0.25">
      <c r="A84" s="18"/>
      <c r="B84" s="15"/>
      <c r="C84" s="13"/>
      <c r="D84" s="14"/>
      <c r="E84" s="15"/>
      <c r="F84" s="19"/>
      <c r="G84" s="17"/>
      <c r="H84" s="17"/>
      <c r="I84" s="15"/>
      <c r="J84" s="15"/>
    </row>
    <row r="85" spans="1:10" x14ac:dyDescent="0.25">
      <c r="A85" s="18"/>
      <c r="B85" s="15"/>
      <c r="C85" s="15"/>
      <c r="D85" s="14"/>
      <c r="E85" s="15"/>
      <c r="F85" s="19"/>
      <c r="G85" s="17"/>
      <c r="H85" s="17"/>
      <c r="I85" s="15"/>
      <c r="J85" s="15"/>
    </row>
    <row r="86" spans="1:10" x14ac:dyDescent="0.25">
      <c r="A86" s="18"/>
      <c r="B86" s="15"/>
      <c r="C86" s="13"/>
      <c r="D86" s="14"/>
      <c r="E86" s="15"/>
      <c r="F86" s="19"/>
      <c r="G86" s="17"/>
      <c r="H86" s="17"/>
      <c r="I86" s="15"/>
      <c r="J86" s="15"/>
    </row>
    <row r="87" spans="1:10" x14ac:dyDescent="0.25">
      <c r="A87" s="18"/>
      <c r="B87" s="15"/>
      <c r="C87" s="13"/>
      <c r="D87" s="14"/>
      <c r="E87" s="15"/>
      <c r="F87" s="16"/>
      <c r="G87" s="17"/>
      <c r="H87" s="17"/>
      <c r="I87" s="15"/>
      <c r="J87" s="15"/>
    </row>
    <row r="88" spans="1:10" x14ac:dyDescent="0.25">
      <c r="A88" s="18"/>
      <c r="B88" s="15"/>
      <c r="C88" s="13"/>
      <c r="D88" s="14"/>
      <c r="E88" s="15"/>
      <c r="F88" s="16"/>
      <c r="G88" s="17"/>
      <c r="H88" s="17"/>
      <c r="I88" s="15"/>
      <c r="J88" s="15"/>
    </row>
    <row r="89" spans="1:10" x14ac:dyDescent="0.25">
      <c r="A89" s="18"/>
      <c r="B89" s="15"/>
      <c r="C89" s="13"/>
      <c r="D89" s="14"/>
      <c r="E89" s="15"/>
      <c r="F89" s="16"/>
      <c r="G89" s="17"/>
      <c r="H89" s="17"/>
      <c r="I89" s="15"/>
      <c r="J89" s="15"/>
    </row>
    <row r="90" spans="1:10" ht="15.75" thickBot="1" x14ac:dyDescent="0.3">
      <c r="A90" s="18"/>
      <c r="B90" s="15"/>
      <c r="C90" s="13"/>
      <c r="D90" s="14"/>
      <c r="E90" s="15"/>
      <c r="F90" s="16"/>
      <c r="G90" s="17"/>
      <c r="H90" s="17"/>
      <c r="I90" s="15"/>
      <c r="J90" s="15"/>
    </row>
    <row r="91" spans="1:10" ht="19.5" thickTop="1" thickBot="1" x14ac:dyDescent="0.3">
      <c r="A91" s="6"/>
      <c r="B91" s="6" t="s">
        <v>173</v>
      </c>
      <c r="C91" s="6"/>
      <c r="D91" s="28">
        <f>COUNT(C:C)</f>
        <v>0</v>
      </c>
      <c r="E91" s="15"/>
      <c r="F91" s="15"/>
      <c r="G91" s="29" t="s">
        <v>174</v>
      </c>
      <c r="H91" s="30"/>
      <c r="I91" s="31"/>
      <c r="J91" s="32"/>
    </row>
    <row r="92" spans="1:10" ht="16.5" thickTop="1" thickBot="1" x14ac:dyDescent="0.3">
      <c r="A92" s="6"/>
      <c r="B92" s="6" t="s">
        <v>175</v>
      </c>
      <c r="C92" s="6"/>
      <c r="D92" s="33">
        <f>COUNTIF(H2:H90,"&lt;0")</f>
        <v>0</v>
      </c>
      <c r="E92" s="15"/>
      <c r="F92" s="15"/>
      <c r="G92" s="34" t="s">
        <v>176</v>
      </c>
      <c r="H92" s="34" t="s">
        <v>10</v>
      </c>
      <c r="I92" s="35" t="s">
        <v>177</v>
      </c>
      <c r="J92" s="32" t="s">
        <v>178</v>
      </c>
    </row>
    <row r="93" spans="1:10" ht="16.5" thickTop="1" thickBot="1" x14ac:dyDescent="0.3">
      <c r="A93" s="6"/>
      <c r="B93" s="6" t="s">
        <v>179</v>
      </c>
      <c r="C93" s="6"/>
      <c r="D93" s="36">
        <f>D91-D92</f>
        <v>0</v>
      </c>
      <c r="E93" s="15"/>
      <c r="F93" s="15"/>
      <c r="G93" s="37">
        <f t="shared" ref="G93:G109" si="0">COUNTIF($J$2:$J$90,H93)</f>
        <v>3</v>
      </c>
      <c r="H93" s="38" t="s">
        <v>48</v>
      </c>
      <c r="I93" s="39">
        <f t="shared" ref="I93:I109" si="1">SUMIFS($H$2:$H$90,$J$2:$J$90,H93)</f>
        <v>0</v>
      </c>
      <c r="J93" s="40">
        <f t="shared" ref="J93:J109" si="2">I93/D$100*100</f>
        <v>0</v>
      </c>
    </row>
    <row r="94" spans="1:10" ht="16.5" thickTop="1" thickBot="1" x14ac:dyDescent="0.3">
      <c r="A94" s="6"/>
      <c r="B94" s="6" t="s">
        <v>180</v>
      </c>
      <c r="C94" s="6"/>
      <c r="D94" s="6" t="e">
        <f>D93/D91*100</f>
        <v>#DIV/0!</v>
      </c>
      <c r="E94" s="15"/>
      <c r="F94" s="15"/>
      <c r="G94" s="37">
        <f t="shared" si="0"/>
        <v>0</v>
      </c>
      <c r="H94" s="41" t="s">
        <v>98</v>
      </c>
      <c r="I94" s="39">
        <f t="shared" si="1"/>
        <v>0</v>
      </c>
      <c r="J94" s="42">
        <f t="shared" si="2"/>
        <v>0</v>
      </c>
    </row>
    <row r="95" spans="1:10" ht="16.5" thickTop="1" thickBot="1" x14ac:dyDescent="0.3">
      <c r="A95" s="6"/>
      <c r="B95" s="6" t="s">
        <v>181</v>
      </c>
      <c r="C95" s="6"/>
      <c r="D95" s="6" t="e">
        <f>1/D96*100</f>
        <v>#DIV/0!</v>
      </c>
      <c r="E95" s="15"/>
      <c r="F95" s="15"/>
      <c r="G95" s="37">
        <f t="shared" si="0"/>
        <v>5</v>
      </c>
      <c r="H95" s="41" t="s">
        <v>35</v>
      </c>
      <c r="I95" s="39">
        <f t="shared" si="1"/>
        <v>0</v>
      </c>
      <c r="J95" s="32">
        <f t="shared" si="2"/>
        <v>0</v>
      </c>
    </row>
    <row r="96" spans="1:10" ht="16.5" thickTop="1" thickBot="1" x14ac:dyDescent="0.3">
      <c r="A96" s="6"/>
      <c r="B96" s="6" t="s">
        <v>182</v>
      </c>
      <c r="C96" s="6"/>
      <c r="D96" s="6" t="e">
        <f>SUM(C:C)/D91</f>
        <v>#DIV/0!</v>
      </c>
      <c r="E96" s="15"/>
      <c r="F96" s="15"/>
      <c r="G96" s="37">
        <f t="shared" si="0"/>
        <v>1</v>
      </c>
      <c r="H96" s="15" t="s">
        <v>51</v>
      </c>
      <c r="I96" s="39">
        <f t="shared" si="1"/>
        <v>0</v>
      </c>
      <c r="J96" s="42">
        <f t="shared" si="2"/>
        <v>0</v>
      </c>
    </row>
    <row r="97" spans="1:10" ht="16.5" thickTop="1" thickBot="1" x14ac:dyDescent="0.3">
      <c r="A97" s="6"/>
      <c r="B97" s="6" t="s">
        <v>183</v>
      </c>
      <c r="C97" s="6"/>
      <c r="D97" s="36" t="e">
        <f>D94-D95</f>
        <v>#DIV/0!</v>
      </c>
      <c r="E97" s="15"/>
      <c r="F97" s="15"/>
      <c r="G97" s="37">
        <f t="shared" si="0"/>
        <v>0</v>
      </c>
      <c r="H97" s="32" t="s">
        <v>96</v>
      </c>
      <c r="I97" s="39">
        <f t="shared" si="1"/>
        <v>0</v>
      </c>
      <c r="J97" s="32">
        <f t="shared" si="2"/>
        <v>0</v>
      </c>
    </row>
    <row r="98" spans="1:10" ht="16.5" thickTop="1" thickBot="1" x14ac:dyDescent="0.3">
      <c r="A98" s="6"/>
      <c r="B98" s="6" t="s">
        <v>184</v>
      </c>
      <c r="C98" s="6"/>
      <c r="D98" s="36">
        <f>D105/1</f>
        <v>0</v>
      </c>
      <c r="E98" s="15"/>
      <c r="F98" s="15"/>
      <c r="G98" s="37">
        <f t="shared" si="0"/>
        <v>2</v>
      </c>
      <c r="H98" s="38" t="s">
        <v>85</v>
      </c>
      <c r="I98" s="39">
        <f t="shared" si="1"/>
        <v>0</v>
      </c>
      <c r="J98" s="40">
        <f t="shared" si="2"/>
        <v>0</v>
      </c>
    </row>
    <row r="99" spans="1:10" ht="16.5" thickTop="1" thickBot="1" x14ac:dyDescent="0.3">
      <c r="A99" s="6"/>
      <c r="B99" s="6"/>
      <c r="C99" s="6"/>
      <c r="D99" s="36"/>
      <c r="E99" s="15"/>
      <c r="F99" s="15"/>
      <c r="G99" s="37">
        <f t="shared" si="0"/>
        <v>0</v>
      </c>
      <c r="H99" s="7" t="s">
        <v>126</v>
      </c>
      <c r="I99" s="39">
        <f t="shared" si="1"/>
        <v>0</v>
      </c>
      <c r="J99" s="42">
        <f t="shared" si="2"/>
        <v>0</v>
      </c>
    </row>
    <row r="100" spans="1:10" ht="20.25" thickTop="1" thickBot="1" x14ac:dyDescent="0.35">
      <c r="A100" s="6"/>
      <c r="B100" s="6" t="s">
        <v>185</v>
      </c>
      <c r="C100" s="6"/>
      <c r="D100" s="43">
        <v>100000</v>
      </c>
      <c r="E100" s="15"/>
      <c r="F100" s="15"/>
      <c r="G100" s="37">
        <f t="shared" si="0"/>
        <v>6</v>
      </c>
      <c r="H100" s="38" t="s">
        <v>39</v>
      </c>
      <c r="I100" s="39">
        <f t="shared" si="1"/>
        <v>0</v>
      </c>
      <c r="J100" s="32">
        <f t="shared" si="2"/>
        <v>0</v>
      </c>
    </row>
    <row r="101" spans="1:10" ht="16.5" thickTop="1" thickBot="1" x14ac:dyDescent="0.3">
      <c r="A101" s="6"/>
      <c r="B101" s="6" t="s">
        <v>186</v>
      </c>
      <c r="C101" s="6"/>
      <c r="D101" s="44">
        <f>D100/100</f>
        <v>1000</v>
      </c>
      <c r="E101" s="15"/>
      <c r="F101" s="15"/>
      <c r="G101" s="37">
        <f t="shared" si="0"/>
        <v>0</v>
      </c>
      <c r="H101" s="45" t="s">
        <v>172</v>
      </c>
      <c r="I101" s="39">
        <f t="shared" si="1"/>
        <v>0</v>
      </c>
      <c r="J101" s="32">
        <f t="shared" si="2"/>
        <v>0</v>
      </c>
    </row>
    <row r="102" spans="1:10" ht="16.5" thickTop="1" thickBot="1" x14ac:dyDescent="0.3">
      <c r="A102" s="6"/>
      <c r="B102" s="6" t="s">
        <v>187</v>
      </c>
      <c r="C102" s="6"/>
      <c r="D102" s="46">
        <f>D101*4</f>
        <v>4000</v>
      </c>
      <c r="E102" s="15"/>
      <c r="F102" s="15"/>
      <c r="G102" s="37">
        <f t="shared" si="0"/>
        <v>1</v>
      </c>
      <c r="H102" s="47" t="s">
        <v>74</v>
      </c>
      <c r="I102" s="39">
        <f t="shared" si="1"/>
        <v>0</v>
      </c>
      <c r="J102" s="42">
        <f t="shared" si="2"/>
        <v>0</v>
      </c>
    </row>
    <row r="103" spans="1:10" ht="16.5" thickTop="1" thickBot="1" x14ac:dyDescent="0.3">
      <c r="A103" s="6"/>
      <c r="B103" s="6" t="s">
        <v>188</v>
      </c>
      <c r="C103" s="6"/>
      <c r="D103" s="46">
        <f>D101*2.5</f>
        <v>2500</v>
      </c>
      <c r="E103" s="15"/>
      <c r="F103" s="15"/>
      <c r="G103" s="37">
        <f t="shared" si="0"/>
        <v>1</v>
      </c>
      <c r="H103" s="48" t="s">
        <v>82</v>
      </c>
      <c r="I103" s="39">
        <f t="shared" si="1"/>
        <v>0</v>
      </c>
      <c r="J103" s="32">
        <f t="shared" si="2"/>
        <v>0</v>
      </c>
    </row>
    <row r="104" spans="1:10" ht="16.5" thickTop="1" thickBot="1" x14ac:dyDescent="0.3">
      <c r="A104" s="6"/>
      <c r="B104" s="6" t="s">
        <v>189</v>
      </c>
      <c r="C104" s="6"/>
      <c r="D104" s="44">
        <f>SUM(H2:H90)</f>
        <v>0</v>
      </c>
      <c r="E104" s="15"/>
      <c r="F104" s="15"/>
      <c r="G104" s="37">
        <f t="shared" si="0"/>
        <v>0</v>
      </c>
      <c r="H104" s="41" t="s">
        <v>171</v>
      </c>
      <c r="I104" s="39">
        <f t="shared" si="1"/>
        <v>0</v>
      </c>
      <c r="J104" s="32">
        <f t="shared" si="2"/>
        <v>0</v>
      </c>
    </row>
    <row r="105" spans="1:10" ht="16.5" thickTop="1" thickBot="1" x14ac:dyDescent="0.3">
      <c r="A105" s="6"/>
      <c r="B105" s="40" t="s">
        <v>190</v>
      </c>
      <c r="C105" s="6"/>
      <c r="D105" s="6">
        <f>D104/D100*100</f>
        <v>0</v>
      </c>
      <c r="E105" s="15"/>
      <c r="F105" s="15"/>
      <c r="G105" s="37">
        <f t="shared" si="0"/>
        <v>0</v>
      </c>
      <c r="H105" s="15" t="s">
        <v>169</v>
      </c>
      <c r="I105" s="39">
        <f t="shared" si="1"/>
        <v>0</v>
      </c>
      <c r="J105" s="32">
        <f t="shared" si="2"/>
        <v>0</v>
      </c>
    </row>
    <row r="106" spans="1:10" ht="16.5" thickTop="1" thickBot="1" x14ac:dyDescent="0.3">
      <c r="A106" s="6"/>
      <c r="B106" s="6"/>
      <c r="C106" s="6"/>
      <c r="D106" s="44">
        <f>D105/7</f>
        <v>0</v>
      </c>
      <c r="E106" s="15"/>
      <c r="F106" s="15"/>
      <c r="G106" s="37">
        <f t="shared" si="0"/>
        <v>0</v>
      </c>
      <c r="H106" s="7" t="s">
        <v>191</v>
      </c>
      <c r="I106" s="39">
        <f t="shared" si="1"/>
        <v>0</v>
      </c>
      <c r="J106" s="42">
        <f t="shared" si="2"/>
        <v>0</v>
      </c>
    </row>
    <row r="107" spans="1:10" ht="16.5" thickTop="1" thickBot="1" x14ac:dyDescent="0.3">
      <c r="A107" s="6"/>
      <c r="B107" s="6"/>
      <c r="C107" s="6"/>
      <c r="D107" s="44"/>
      <c r="E107" s="15"/>
      <c r="F107" s="15"/>
      <c r="G107" s="37">
        <f t="shared" si="0"/>
        <v>4</v>
      </c>
      <c r="H107" s="32" t="s">
        <v>13</v>
      </c>
      <c r="I107" s="39">
        <f t="shared" si="1"/>
        <v>0</v>
      </c>
      <c r="J107" s="32">
        <f t="shared" si="2"/>
        <v>0</v>
      </c>
    </row>
    <row r="108" spans="1:10" ht="16.5" thickTop="1" thickBot="1" x14ac:dyDescent="0.3">
      <c r="A108" s="6"/>
      <c r="B108" s="6"/>
      <c r="C108" s="6"/>
      <c r="D108" s="6"/>
      <c r="E108" s="6"/>
      <c r="F108" s="15"/>
      <c r="G108" s="37">
        <f t="shared" si="0"/>
        <v>0</v>
      </c>
      <c r="H108" s="41" t="s">
        <v>170</v>
      </c>
      <c r="I108" s="39">
        <f t="shared" si="1"/>
        <v>0</v>
      </c>
      <c r="J108" s="32">
        <f t="shared" si="2"/>
        <v>0</v>
      </c>
    </row>
    <row r="109" spans="1:10" ht="16.5" thickTop="1" thickBot="1" x14ac:dyDescent="0.3">
      <c r="A109" s="6"/>
      <c r="B109" s="6"/>
      <c r="C109" s="6"/>
      <c r="D109" s="6"/>
      <c r="E109" s="6"/>
      <c r="F109" s="15"/>
      <c r="G109" s="37">
        <f t="shared" si="0"/>
        <v>0</v>
      </c>
      <c r="H109" s="38" t="s">
        <v>192</v>
      </c>
      <c r="I109" s="39">
        <f t="shared" si="1"/>
        <v>0</v>
      </c>
      <c r="J109" s="32">
        <f t="shared" si="2"/>
        <v>0</v>
      </c>
    </row>
    <row r="110" spans="1:10" ht="15.75" thickTop="1" x14ac:dyDescent="0.25">
      <c r="F110" s="10"/>
      <c r="G110" s="49">
        <f>SUM(G93:G109)</f>
        <v>23</v>
      </c>
      <c r="H110" s="50"/>
      <c r="I110" s="51"/>
      <c r="J110" s="52"/>
    </row>
  </sheetData>
  <conditionalFormatting sqref="I93:I109">
    <cfRule type="cellIs" dxfId="41" priority="5" operator="greaterThan">
      <formula>0</formula>
    </cfRule>
    <cfRule type="cellIs" dxfId="40" priority="6" operator="lessThan">
      <formula>0</formula>
    </cfRule>
  </conditionalFormatting>
  <conditionalFormatting sqref="H85:H90 H2:H83">
    <cfRule type="cellIs" dxfId="39" priority="3" operator="lessThan">
      <formula>0</formula>
    </cfRule>
    <cfRule type="cellIs" dxfId="38" priority="4" operator="greaterThan">
      <formula>0</formula>
    </cfRule>
  </conditionalFormatting>
  <conditionalFormatting sqref="H84">
    <cfRule type="cellIs" dxfId="37" priority="1" operator="lessThan">
      <formula>0</formula>
    </cfRule>
    <cfRule type="cellIs" dxfId="36" priority="2" operator="greaterThan">
      <formula>0</formula>
    </cfRule>
  </conditionalFormatting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zoomScale="80" zoomScaleNormal="80" workbookViewId="0">
      <selection sqref="A1:P1"/>
    </sheetView>
  </sheetViews>
  <sheetFormatPr defaultRowHeight="15" x14ac:dyDescent="0.25"/>
  <cols>
    <col min="1" max="1" width="11.5703125" bestFit="1" customWidth="1"/>
    <col min="2" max="2" width="37.85546875" style="6" bestFit="1" customWidth="1"/>
    <col min="14" max="14" width="24.7109375" bestFit="1" customWidth="1"/>
  </cols>
  <sheetData>
    <row r="1" spans="1:16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4" t="s">
        <v>12</v>
      </c>
      <c r="K1" s="4" t="s">
        <v>11</v>
      </c>
      <c r="L1" s="2" t="s">
        <v>9</v>
      </c>
      <c r="M1" s="4" t="s">
        <v>163</v>
      </c>
      <c r="N1" s="2" t="s">
        <v>10</v>
      </c>
      <c r="O1" t="s">
        <v>166</v>
      </c>
      <c r="P1" t="s">
        <v>194</v>
      </c>
    </row>
    <row r="2" spans="1:16" x14ac:dyDescent="0.25">
      <c r="A2" s="5">
        <v>44598</v>
      </c>
      <c r="B2" s="6" t="s">
        <v>237</v>
      </c>
      <c r="I2" t="s">
        <v>11</v>
      </c>
      <c r="N2" t="s">
        <v>238</v>
      </c>
    </row>
    <row r="3" spans="1:16" x14ac:dyDescent="0.25">
      <c r="A3" s="5">
        <v>44598</v>
      </c>
      <c r="B3" s="6" t="s">
        <v>239</v>
      </c>
      <c r="I3" t="s">
        <v>11</v>
      </c>
      <c r="N3" t="s">
        <v>240</v>
      </c>
    </row>
    <row r="4" spans="1:16" x14ac:dyDescent="0.25">
      <c r="A4" s="5">
        <v>44600</v>
      </c>
      <c r="B4" s="6" t="s">
        <v>241</v>
      </c>
      <c r="I4" t="s">
        <v>11</v>
      </c>
      <c r="N4" t="s">
        <v>35</v>
      </c>
    </row>
    <row r="5" spans="1:16" x14ac:dyDescent="0.25">
      <c r="A5" s="5">
        <v>44600</v>
      </c>
      <c r="B5" s="6" t="s">
        <v>242</v>
      </c>
      <c r="I5" t="s">
        <v>11</v>
      </c>
      <c r="N5" t="s">
        <v>35</v>
      </c>
    </row>
    <row r="6" spans="1:16" x14ac:dyDescent="0.25">
      <c r="A6" s="5">
        <v>44600</v>
      </c>
      <c r="B6" s="6" t="s">
        <v>243</v>
      </c>
      <c r="I6" t="s">
        <v>11</v>
      </c>
      <c r="N6" t="s">
        <v>98</v>
      </c>
    </row>
    <row r="7" spans="1:16" x14ac:dyDescent="0.25">
      <c r="A7" s="5">
        <v>44600</v>
      </c>
      <c r="B7" s="6" t="s">
        <v>244</v>
      </c>
      <c r="I7" t="s">
        <v>11</v>
      </c>
      <c r="N7" t="s">
        <v>98</v>
      </c>
    </row>
    <row r="8" spans="1:16" x14ac:dyDescent="0.25">
      <c r="A8" s="5">
        <v>44601</v>
      </c>
      <c r="B8" s="6" t="s">
        <v>245</v>
      </c>
      <c r="I8" t="s">
        <v>11</v>
      </c>
      <c r="N8" t="s">
        <v>96</v>
      </c>
    </row>
    <row r="9" spans="1:16" x14ac:dyDescent="0.25">
      <c r="A9" s="5">
        <v>44601</v>
      </c>
      <c r="B9" s="6" t="s">
        <v>246</v>
      </c>
      <c r="I9" t="s">
        <v>11</v>
      </c>
      <c r="N9" t="s">
        <v>48</v>
      </c>
    </row>
    <row r="10" spans="1:16" x14ac:dyDescent="0.25">
      <c r="A10" s="5">
        <v>44601</v>
      </c>
      <c r="B10" s="6" t="s">
        <v>247</v>
      </c>
      <c r="I10" t="s">
        <v>11</v>
      </c>
      <c r="N10" t="s">
        <v>48</v>
      </c>
    </row>
    <row r="11" spans="1:16" x14ac:dyDescent="0.25">
      <c r="A11" s="5">
        <v>44602</v>
      </c>
      <c r="B11" s="6" t="s">
        <v>248</v>
      </c>
      <c r="I11" t="s">
        <v>11</v>
      </c>
      <c r="N11" t="s">
        <v>249</v>
      </c>
    </row>
    <row r="12" spans="1:16" x14ac:dyDescent="0.25">
      <c r="A12" s="5">
        <v>44602</v>
      </c>
      <c r="B12" s="6" t="s">
        <v>250</v>
      </c>
      <c r="I12" t="s">
        <v>11</v>
      </c>
      <c r="N12" t="s">
        <v>170</v>
      </c>
    </row>
    <row r="13" spans="1:16" x14ac:dyDescent="0.25">
      <c r="A13" s="5">
        <v>44604</v>
      </c>
      <c r="B13" s="6" t="s">
        <v>251</v>
      </c>
      <c r="I13" t="s">
        <v>11</v>
      </c>
      <c r="N13" t="s">
        <v>35</v>
      </c>
    </row>
    <row r="14" spans="1:16" x14ac:dyDescent="0.25">
      <c r="A14" s="5">
        <v>44604</v>
      </c>
      <c r="B14" s="6" t="s">
        <v>252</v>
      </c>
      <c r="I14" t="s">
        <v>11</v>
      </c>
      <c r="N14" t="s">
        <v>253</v>
      </c>
    </row>
    <row r="15" spans="1:16" x14ac:dyDescent="0.25">
      <c r="A15" s="5">
        <v>44604</v>
      </c>
      <c r="B15" s="6" t="s">
        <v>254</v>
      </c>
      <c r="I15" t="s">
        <v>11</v>
      </c>
      <c r="N15" t="s">
        <v>35</v>
      </c>
    </row>
    <row r="16" spans="1:16" x14ac:dyDescent="0.25">
      <c r="A16" s="5">
        <v>44604</v>
      </c>
      <c r="B16" s="6" t="s">
        <v>255</v>
      </c>
      <c r="I16" t="s">
        <v>11</v>
      </c>
      <c r="N16" t="s">
        <v>35</v>
      </c>
    </row>
    <row r="17" spans="1:14" x14ac:dyDescent="0.25">
      <c r="A17" s="5">
        <v>44604</v>
      </c>
      <c r="B17" s="6" t="s">
        <v>256</v>
      </c>
      <c r="I17" t="s">
        <v>11</v>
      </c>
      <c r="N17" t="s">
        <v>253</v>
      </c>
    </row>
    <row r="18" spans="1:14" x14ac:dyDescent="0.25">
      <c r="A18" s="5">
        <v>44604</v>
      </c>
      <c r="B18" s="6" t="s">
        <v>257</v>
      </c>
      <c r="I18" t="s">
        <v>11</v>
      </c>
      <c r="N18" t="s">
        <v>96</v>
      </c>
    </row>
    <row r="19" spans="1:14" x14ac:dyDescent="0.25">
      <c r="A19" s="5">
        <v>44604</v>
      </c>
      <c r="B19" s="6" t="s">
        <v>258</v>
      </c>
      <c r="I19" t="s">
        <v>11</v>
      </c>
      <c r="N19" t="s">
        <v>48</v>
      </c>
    </row>
    <row r="20" spans="1:14" x14ac:dyDescent="0.25">
      <c r="A20" s="5">
        <v>44604</v>
      </c>
      <c r="B20" s="6" t="s">
        <v>259</v>
      </c>
      <c r="I20" t="s">
        <v>11</v>
      </c>
      <c r="N20" t="s">
        <v>48</v>
      </c>
    </row>
    <row r="21" spans="1:14" x14ac:dyDescent="0.25">
      <c r="A21" s="5">
        <v>44604</v>
      </c>
      <c r="B21" s="6" t="s">
        <v>260</v>
      </c>
      <c r="I21" t="s">
        <v>11</v>
      </c>
      <c r="N21" t="s">
        <v>35</v>
      </c>
    </row>
    <row r="22" spans="1:14" x14ac:dyDescent="0.25">
      <c r="A22" s="5">
        <v>44604</v>
      </c>
      <c r="B22" s="6" t="s">
        <v>261</v>
      </c>
      <c r="I22" t="s">
        <v>11</v>
      </c>
      <c r="N22" t="s">
        <v>96</v>
      </c>
    </row>
    <row r="23" spans="1:14" x14ac:dyDescent="0.25">
      <c r="A23" s="5">
        <v>44604</v>
      </c>
      <c r="B23" s="6" t="s">
        <v>262</v>
      </c>
      <c r="I23" t="s">
        <v>11</v>
      </c>
      <c r="N23" t="s">
        <v>74</v>
      </c>
    </row>
    <row r="24" spans="1:14" x14ac:dyDescent="0.25">
      <c r="A24" s="5">
        <v>44604</v>
      </c>
      <c r="B24" s="6" t="s">
        <v>263</v>
      </c>
      <c r="I24" t="s">
        <v>11</v>
      </c>
      <c r="N24" t="s">
        <v>96</v>
      </c>
    </row>
    <row r="25" spans="1:14" x14ac:dyDescent="0.25">
      <c r="A25" s="5">
        <v>44605</v>
      </c>
      <c r="B25" s="6" t="s">
        <v>264</v>
      </c>
      <c r="I25" t="s">
        <v>11</v>
      </c>
      <c r="N25" t="s">
        <v>82</v>
      </c>
    </row>
    <row r="26" spans="1:14" x14ac:dyDescent="0.25">
      <c r="A26" s="5">
        <v>44605</v>
      </c>
      <c r="B26" s="6" t="s">
        <v>265</v>
      </c>
      <c r="I26" t="s">
        <v>11</v>
      </c>
      <c r="N26" t="s">
        <v>266</v>
      </c>
    </row>
    <row r="27" spans="1:14" x14ac:dyDescent="0.25">
      <c r="A27" s="5">
        <v>44610</v>
      </c>
      <c r="B27" s="6" t="s">
        <v>267</v>
      </c>
      <c r="I27" t="s">
        <v>11</v>
      </c>
      <c r="N27" t="s">
        <v>249</v>
      </c>
    </row>
    <row r="28" spans="1:14" x14ac:dyDescent="0.25">
      <c r="A28" s="5">
        <v>44611</v>
      </c>
      <c r="B28" s="6" t="s">
        <v>268</v>
      </c>
      <c r="I28" t="s">
        <v>11</v>
      </c>
      <c r="N28" t="s">
        <v>170</v>
      </c>
    </row>
    <row r="29" spans="1:14" x14ac:dyDescent="0.25">
      <c r="A29" s="5">
        <v>44611</v>
      </c>
      <c r="B29" s="6" t="s">
        <v>269</v>
      </c>
      <c r="I29" t="s">
        <v>11</v>
      </c>
      <c r="N29" t="s">
        <v>35</v>
      </c>
    </row>
    <row r="30" spans="1:14" x14ac:dyDescent="0.25">
      <c r="A30" s="5">
        <v>44611</v>
      </c>
      <c r="B30" s="6" t="s">
        <v>270</v>
      </c>
      <c r="I30" t="s">
        <v>11</v>
      </c>
      <c r="N30" t="s">
        <v>32</v>
      </c>
    </row>
    <row r="31" spans="1:14" x14ac:dyDescent="0.25">
      <c r="A31" s="5">
        <v>44611</v>
      </c>
      <c r="B31" s="6" t="s">
        <v>271</v>
      </c>
      <c r="I31" t="s">
        <v>11</v>
      </c>
      <c r="N31" t="s">
        <v>48</v>
      </c>
    </row>
    <row r="32" spans="1:14" x14ac:dyDescent="0.25">
      <c r="A32" s="5">
        <v>44611</v>
      </c>
      <c r="B32" s="6" t="s">
        <v>272</v>
      </c>
      <c r="I32" t="s">
        <v>11</v>
      </c>
      <c r="N32" t="s">
        <v>170</v>
      </c>
    </row>
    <row r="33" spans="1:14" x14ac:dyDescent="0.25">
      <c r="A33" s="5">
        <v>44611</v>
      </c>
      <c r="B33" s="6" t="s">
        <v>273</v>
      </c>
      <c r="I33" t="s">
        <v>11</v>
      </c>
      <c r="N33" t="s">
        <v>35</v>
      </c>
    </row>
    <row r="34" spans="1:14" x14ac:dyDescent="0.25">
      <c r="A34" s="5">
        <v>44612</v>
      </c>
      <c r="B34" s="6" t="s">
        <v>274</v>
      </c>
      <c r="I34" t="s">
        <v>11</v>
      </c>
      <c r="N34" t="s">
        <v>74</v>
      </c>
    </row>
    <row r="35" spans="1:14" x14ac:dyDescent="0.25">
      <c r="A35" s="5">
        <v>44612</v>
      </c>
      <c r="B35" s="6" t="s">
        <v>275</v>
      </c>
      <c r="I35" t="s">
        <v>11</v>
      </c>
      <c r="N35" t="s">
        <v>171</v>
      </c>
    </row>
    <row r="36" spans="1:14" x14ac:dyDescent="0.25">
      <c r="A36" s="5">
        <v>44612</v>
      </c>
      <c r="B36" s="6" t="s">
        <v>276</v>
      </c>
      <c r="I36" t="s">
        <v>11</v>
      </c>
      <c r="N36" t="s">
        <v>277</v>
      </c>
    </row>
    <row r="37" spans="1:14" x14ac:dyDescent="0.25">
      <c r="A37" s="5">
        <v>44612</v>
      </c>
      <c r="B37" s="6" t="s">
        <v>278</v>
      </c>
      <c r="I37" t="s">
        <v>11</v>
      </c>
      <c r="N37" t="s">
        <v>85</v>
      </c>
    </row>
    <row r="38" spans="1:14" x14ac:dyDescent="0.25">
      <c r="A38" s="5">
        <v>44612</v>
      </c>
      <c r="B38" s="6" t="s">
        <v>279</v>
      </c>
      <c r="I38" t="s">
        <v>11</v>
      </c>
      <c r="N38" t="s">
        <v>85</v>
      </c>
    </row>
    <row r="39" spans="1:14" x14ac:dyDescent="0.25">
      <c r="A39" s="5">
        <v>44612</v>
      </c>
      <c r="B39" s="6" t="s">
        <v>280</v>
      </c>
      <c r="I39" t="s">
        <v>11</v>
      </c>
      <c r="N39" t="s">
        <v>253</v>
      </c>
    </row>
    <row r="40" spans="1:14" x14ac:dyDescent="0.25">
      <c r="A40" s="5">
        <v>44612</v>
      </c>
      <c r="B40" s="6" t="s">
        <v>281</v>
      </c>
      <c r="I40" t="s">
        <v>11</v>
      </c>
      <c r="N40" t="s">
        <v>277</v>
      </c>
    </row>
    <row r="41" spans="1:14" x14ac:dyDescent="0.25">
      <c r="A41" s="5">
        <v>44613</v>
      </c>
      <c r="B41" s="6" t="s">
        <v>282</v>
      </c>
      <c r="I41" t="s">
        <v>11</v>
      </c>
      <c r="N41" t="s">
        <v>283</v>
      </c>
    </row>
    <row r="42" spans="1:14" x14ac:dyDescent="0.25">
      <c r="A42" s="5">
        <v>44614</v>
      </c>
      <c r="B42" s="6" t="s">
        <v>284</v>
      </c>
      <c r="I42" t="s">
        <v>11</v>
      </c>
      <c r="N42" t="s">
        <v>35</v>
      </c>
    </row>
    <row r="43" spans="1:14" x14ac:dyDescent="0.25">
      <c r="A43" s="5">
        <v>44614</v>
      </c>
      <c r="B43" s="6" t="s">
        <v>285</v>
      </c>
      <c r="I43" t="s">
        <v>11</v>
      </c>
      <c r="N43" t="s">
        <v>171</v>
      </c>
    </row>
    <row r="44" spans="1:14" x14ac:dyDescent="0.25">
      <c r="A44" s="5">
        <v>44614</v>
      </c>
      <c r="B44" s="6" t="s">
        <v>286</v>
      </c>
      <c r="I44" t="s">
        <v>11</v>
      </c>
      <c r="N44" t="s">
        <v>35</v>
      </c>
    </row>
    <row r="45" spans="1:14" x14ac:dyDescent="0.25">
      <c r="A45" s="5">
        <v>44614</v>
      </c>
      <c r="B45" s="6" t="s">
        <v>287</v>
      </c>
      <c r="I45" t="s">
        <v>11</v>
      </c>
      <c r="N45" t="s">
        <v>48</v>
      </c>
    </row>
    <row r="46" spans="1:14" x14ac:dyDescent="0.25">
      <c r="A46" s="5">
        <v>44615</v>
      </c>
      <c r="B46" s="6" t="s">
        <v>288</v>
      </c>
      <c r="I46" t="s">
        <v>11</v>
      </c>
      <c r="N46" t="s">
        <v>171</v>
      </c>
    </row>
    <row r="47" spans="1:14" x14ac:dyDescent="0.25">
      <c r="A47" s="5">
        <v>44615</v>
      </c>
      <c r="B47" s="6" t="s">
        <v>289</v>
      </c>
      <c r="I47" t="s">
        <v>11</v>
      </c>
      <c r="N47" t="s">
        <v>171</v>
      </c>
    </row>
    <row r="48" spans="1:14" x14ac:dyDescent="0.25">
      <c r="A48" s="5">
        <v>44615</v>
      </c>
      <c r="B48" s="6" t="s">
        <v>290</v>
      </c>
      <c r="I48" t="s">
        <v>11</v>
      </c>
      <c r="N48" t="s">
        <v>171</v>
      </c>
    </row>
    <row r="49" spans="1:14" x14ac:dyDescent="0.25">
      <c r="A49" s="5">
        <v>44615</v>
      </c>
      <c r="B49" s="6" t="s">
        <v>291</v>
      </c>
      <c r="I49" t="s">
        <v>11</v>
      </c>
      <c r="N49" t="s">
        <v>48</v>
      </c>
    </row>
    <row r="50" spans="1:14" x14ac:dyDescent="0.25">
      <c r="A50" s="5">
        <v>44617</v>
      </c>
      <c r="B50" s="6" t="s">
        <v>292</v>
      </c>
      <c r="I50" t="s">
        <v>11</v>
      </c>
      <c r="N50" t="s">
        <v>249</v>
      </c>
    </row>
    <row r="51" spans="1:14" x14ac:dyDescent="0.25">
      <c r="A51" s="5">
        <v>44618</v>
      </c>
      <c r="B51" s="6" t="s">
        <v>293</v>
      </c>
      <c r="I51" t="s">
        <v>11</v>
      </c>
      <c r="N51" t="s">
        <v>48</v>
      </c>
    </row>
    <row r="52" spans="1:14" x14ac:dyDescent="0.25">
      <c r="A52" s="5">
        <v>44618</v>
      </c>
      <c r="B52" s="6" t="s">
        <v>294</v>
      </c>
      <c r="I52" t="s">
        <v>11</v>
      </c>
      <c r="N52" t="s">
        <v>32</v>
      </c>
    </row>
    <row r="53" spans="1:14" x14ac:dyDescent="0.25">
      <c r="A53" s="5">
        <v>44618</v>
      </c>
      <c r="B53" s="6" t="s">
        <v>295</v>
      </c>
      <c r="I53" t="s">
        <v>11</v>
      </c>
      <c r="N53" t="s">
        <v>82</v>
      </c>
    </row>
    <row r="54" spans="1:14" x14ac:dyDescent="0.25">
      <c r="A54" s="5">
        <v>44618</v>
      </c>
      <c r="B54" s="6" t="s">
        <v>296</v>
      </c>
      <c r="I54" t="s">
        <v>11</v>
      </c>
      <c r="N54" t="s">
        <v>32</v>
      </c>
    </row>
    <row r="55" spans="1:14" x14ac:dyDescent="0.25">
      <c r="A55" s="5">
        <v>44618</v>
      </c>
      <c r="B55" s="6" t="s">
        <v>297</v>
      </c>
      <c r="I55" t="s">
        <v>11</v>
      </c>
      <c r="N55" t="s">
        <v>48</v>
      </c>
    </row>
    <row r="56" spans="1:14" x14ac:dyDescent="0.25">
      <c r="A56" s="5">
        <v>44618</v>
      </c>
      <c r="B56" s="6" t="s">
        <v>298</v>
      </c>
      <c r="I56" t="s">
        <v>11</v>
      </c>
      <c r="N56" t="s">
        <v>35</v>
      </c>
    </row>
    <row r="57" spans="1:14" x14ac:dyDescent="0.25">
      <c r="A57" s="5">
        <v>44618</v>
      </c>
      <c r="B57" s="6" t="s">
        <v>299</v>
      </c>
      <c r="I57" t="s">
        <v>11</v>
      </c>
      <c r="N57" t="s">
        <v>35</v>
      </c>
    </row>
    <row r="58" spans="1:14" x14ac:dyDescent="0.25">
      <c r="A58" s="5">
        <v>44618</v>
      </c>
      <c r="B58" s="6" t="s">
        <v>300</v>
      </c>
      <c r="I58" t="s">
        <v>11</v>
      </c>
      <c r="N58" t="s">
        <v>283</v>
      </c>
    </row>
    <row r="59" spans="1:14" x14ac:dyDescent="0.25">
      <c r="A59" s="5">
        <v>44619</v>
      </c>
      <c r="B59" s="6" t="s">
        <v>301</v>
      </c>
      <c r="I59" t="s">
        <v>11</v>
      </c>
      <c r="N59" t="s">
        <v>171</v>
      </c>
    </row>
    <row r="60" spans="1:14" x14ac:dyDescent="0.25">
      <c r="A60" s="5">
        <v>44619</v>
      </c>
      <c r="B60" s="6" t="s">
        <v>302</v>
      </c>
      <c r="I60" t="s">
        <v>11</v>
      </c>
      <c r="N60" t="s">
        <v>277</v>
      </c>
    </row>
    <row r="61" spans="1:14" x14ac:dyDescent="0.25">
      <c r="A61" s="5">
        <v>44619</v>
      </c>
      <c r="B61" s="6" t="s">
        <v>303</v>
      </c>
      <c r="I61" t="s">
        <v>11</v>
      </c>
      <c r="N61" t="s">
        <v>277</v>
      </c>
    </row>
    <row r="62" spans="1:14" x14ac:dyDescent="0.25">
      <c r="A62" s="5">
        <v>44619</v>
      </c>
      <c r="B62" s="6" t="s">
        <v>304</v>
      </c>
      <c r="I62" t="s">
        <v>11</v>
      </c>
      <c r="N62" t="s">
        <v>283</v>
      </c>
    </row>
  </sheetData>
  <conditionalFormatting sqref="J1">
    <cfRule type="cellIs" dxfId="10" priority="2" operator="equal">
      <formula>0</formula>
    </cfRule>
  </conditionalFormatting>
  <conditionalFormatting sqref="M1">
    <cfRule type="cellIs" dxfId="9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zoomScale="80" zoomScaleNormal="80" workbookViewId="0">
      <selection sqref="A1:P1"/>
    </sheetView>
  </sheetViews>
  <sheetFormatPr defaultRowHeight="15" x14ac:dyDescent="0.25"/>
  <cols>
    <col min="1" max="1" width="11.5703125" bestFit="1" customWidth="1"/>
    <col min="2" max="2" width="39.42578125" style="6" bestFit="1" customWidth="1"/>
    <col min="14" max="14" width="30.5703125" style="6" bestFit="1" customWidth="1"/>
  </cols>
  <sheetData>
    <row r="1" spans="1:16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4" t="s">
        <v>12</v>
      </c>
      <c r="K1" s="4" t="s">
        <v>11</v>
      </c>
      <c r="L1" s="2" t="s">
        <v>9</v>
      </c>
      <c r="M1" s="4" t="s">
        <v>163</v>
      </c>
      <c r="N1" s="2" t="s">
        <v>10</v>
      </c>
      <c r="O1" t="s">
        <v>166</v>
      </c>
      <c r="P1" t="s">
        <v>194</v>
      </c>
    </row>
    <row r="2" spans="1:16" x14ac:dyDescent="0.25">
      <c r="A2" s="5">
        <v>44621</v>
      </c>
      <c r="B2" s="6" t="s">
        <v>305</v>
      </c>
      <c r="I2" t="s">
        <v>11</v>
      </c>
      <c r="N2" s="6" t="s">
        <v>98</v>
      </c>
    </row>
    <row r="3" spans="1:16" x14ac:dyDescent="0.25">
      <c r="A3" s="5">
        <v>44621</v>
      </c>
      <c r="B3" s="6" t="s">
        <v>306</v>
      </c>
      <c r="I3" t="s">
        <v>11</v>
      </c>
      <c r="N3" s="6" t="s">
        <v>307</v>
      </c>
    </row>
    <row r="4" spans="1:16" x14ac:dyDescent="0.25">
      <c r="A4" s="5">
        <v>44621</v>
      </c>
      <c r="B4" s="6" t="s">
        <v>308</v>
      </c>
      <c r="I4" t="s">
        <v>11</v>
      </c>
      <c r="N4" s="6" t="s">
        <v>35</v>
      </c>
    </row>
    <row r="5" spans="1:16" x14ac:dyDescent="0.25">
      <c r="A5" s="5">
        <v>44621</v>
      </c>
      <c r="B5" s="6" t="s">
        <v>309</v>
      </c>
      <c r="I5" t="s">
        <v>11</v>
      </c>
      <c r="N5" s="6" t="s">
        <v>35</v>
      </c>
    </row>
    <row r="6" spans="1:16" x14ac:dyDescent="0.25">
      <c r="A6" s="5">
        <v>44622</v>
      </c>
      <c r="B6" s="6" t="s">
        <v>310</v>
      </c>
      <c r="I6" t="s">
        <v>11</v>
      </c>
      <c r="N6" s="6" t="s">
        <v>171</v>
      </c>
    </row>
    <row r="7" spans="1:16" x14ac:dyDescent="0.25">
      <c r="A7" s="5">
        <v>44624</v>
      </c>
      <c r="B7" s="6" t="s">
        <v>311</v>
      </c>
      <c r="I7" t="s">
        <v>11</v>
      </c>
      <c r="N7" s="6" t="s">
        <v>98</v>
      </c>
    </row>
    <row r="8" spans="1:16" x14ac:dyDescent="0.25">
      <c r="A8" s="5">
        <v>44625</v>
      </c>
      <c r="B8" s="6" t="s">
        <v>312</v>
      </c>
      <c r="I8" t="s">
        <v>11</v>
      </c>
      <c r="N8" s="6" t="s">
        <v>96</v>
      </c>
    </row>
    <row r="9" spans="1:16" x14ac:dyDescent="0.25">
      <c r="A9" s="5">
        <v>44625</v>
      </c>
      <c r="B9" s="6" t="s">
        <v>313</v>
      </c>
      <c r="I9" t="s">
        <v>11</v>
      </c>
      <c r="N9" s="6" t="s">
        <v>98</v>
      </c>
    </row>
    <row r="10" spans="1:16" x14ac:dyDescent="0.25">
      <c r="A10" s="5">
        <v>44625</v>
      </c>
      <c r="B10" s="6" t="s">
        <v>314</v>
      </c>
      <c r="I10" t="s">
        <v>11</v>
      </c>
      <c r="N10" s="6" t="s">
        <v>82</v>
      </c>
    </row>
    <row r="11" spans="1:16" x14ac:dyDescent="0.25">
      <c r="A11" s="5">
        <v>44625</v>
      </c>
      <c r="B11" s="6" t="s">
        <v>315</v>
      </c>
      <c r="I11" t="s">
        <v>11</v>
      </c>
      <c r="N11" s="6" t="s">
        <v>35</v>
      </c>
    </row>
    <row r="12" spans="1:16" x14ac:dyDescent="0.25">
      <c r="A12" s="5">
        <v>44625</v>
      </c>
      <c r="B12" s="6" t="s">
        <v>316</v>
      </c>
      <c r="I12" t="s">
        <v>11</v>
      </c>
      <c r="N12" s="7" t="s">
        <v>98</v>
      </c>
    </row>
    <row r="13" spans="1:16" x14ac:dyDescent="0.25">
      <c r="A13" s="5">
        <v>44625</v>
      </c>
      <c r="B13" s="6" t="s">
        <v>317</v>
      </c>
      <c r="I13" t="s">
        <v>11</v>
      </c>
      <c r="N13" s="6" t="s">
        <v>96</v>
      </c>
    </row>
    <row r="14" spans="1:16" x14ac:dyDescent="0.25">
      <c r="A14" s="5">
        <v>44625</v>
      </c>
      <c r="B14" s="6" t="s">
        <v>318</v>
      </c>
      <c r="I14" t="s">
        <v>11</v>
      </c>
      <c r="N14" s="6" t="s">
        <v>98</v>
      </c>
    </row>
    <row r="15" spans="1:16" x14ac:dyDescent="0.25">
      <c r="A15" s="5">
        <v>44625</v>
      </c>
      <c r="B15" s="6" t="s">
        <v>319</v>
      </c>
      <c r="I15" t="s">
        <v>11</v>
      </c>
      <c r="N15" s="6" t="s">
        <v>85</v>
      </c>
    </row>
    <row r="16" spans="1:16" x14ac:dyDescent="0.25">
      <c r="A16" s="5">
        <v>44625</v>
      </c>
      <c r="B16" s="6" t="s">
        <v>320</v>
      </c>
      <c r="I16" t="s">
        <v>11</v>
      </c>
      <c r="N16" s="6" t="s">
        <v>32</v>
      </c>
    </row>
    <row r="17" spans="1:14" x14ac:dyDescent="0.25">
      <c r="A17" s="5">
        <v>44625</v>
      </c>
      <c r="B17" s="6" t="s">
        <v>321</v>
      </c>
      <c r="I17" t="s">
        <v>11</v>
      </c>
      <c r="N17" s="6" t="s">
        <v>322</v>
      </c>
    </row>
    <row r="18" spans="1:14" x14ac:dyDescent="0.25">
      <c r="A18" s="5">
        <v>44625</v>
      </c>
      <c r="B18" s="6" t="s">
        <v>323</v>
      </c>
      <c r="I18" t="s">
        <v>11</v>
      </c>
      <c r="N18" s="6" t="s">
        <v>35</v>
      </c>
    </row>
    <row r="19" spans="1:14" x14ac:dyDescent="0.25">
      <c r="A19" s="5">
        <v>44626</v>
      </c>
      <c r="B19" s="57" t="s">
        <v>324</v>
      </c>
      <c r="I19" t="s">
        <v>11</v>
      </c>
      <c r="N19" s="6" t="s">
        <v>85</v>
      </c>
    </row>
    <row r="20" spans="1:14" x14ac:dyDescent="0.25">
      <c r="A20" s="5">
        <v>44626</v>
      </c>
      <c r="B20" s="6" t="s">
        <v>325</v>
      </c>
      <c r="I20" t="s">
        <v>11</v>
      </c>
      <c r="N20" s="6" t="s">
        <v>85</v>
      </c>
    </row>
    <row r="21" spans="1:14" x14ac:dyDescent="0.25">
      <c r="A21" s="5">
        <v>44626</v>
      </c>
      <c r="B21" s="6" t="s">
        <v>326</v>
      </c>
      <c r="I21" t="s">
        <v>11</v>
      </c>
      <c r="N21" s="6" t="s">
        <v>74</v>
      </c>
    </row>
    <row r="22" spans="1:14" x14ac:dyDescent="0.25">
      <c r="A22" s="5">
        <v>44626</v>
      </c>
      <c r="B22" s="6" t="s">
        <v>327</v>
      </c>
      <c r="I22" t="s">
        <v>11</v>
      </c>
      <c r="N22" s="6" t="s">
        <v>253</v>
      </c>
    </row>
    <row r="23" spans="1:14" x14ac:dyDescent="0.25">
      <c r="A23" s="5">
        <v>44626</v>
      </c>
      <c r="B23" s="6" t="s">
        <v>328</v>
      </c>
      <c r="I23" t="s">
        <v>11</v>
      </c>
      <c r="N23" s="6" t="s">
        <v>82</v>
      </c>
    </row>
    <row r="24" spans="1:14" x14ac:dyDescent="0.25">
      <c r="A24" s="5">
        <v>44628</v>
      </c>
      <c r="B24" s="6" t="s">
        <v>329</v>
      </c>
      <c r="I24" t="s">
        <v>11</v>
      </c>
      <c r="N24" s="6" t="s">
        <v>98</v>
      </c>
    </row>
    <row r="25" spans="1:14" x14ac:dyDescent="0.25">
      <c r="A25" s="5">
        <v>44628</v>
      </c>
      <c r="B25" s="6" t="s">
        <v>330</v>
      </c>
      <c r="I25" t="s">
        <v>11</v>
      </c>
      <c r="N25" s="6" t="s">
        <v>35</v>
      </c>
    </row>
    <row r="26" spans="1:14" x14ac:dyDescent="0.25">
      <c r="A26" s="5">
        <v>44631</v>
      </c>
      <c r="B26" s="6" t="s">
        <v>331</v>
      </c>
      <c r="I26" t="s">
        <v>11</v>
      </c>
      <c r="N26" s="6" t="s">
        <v>253</v>
      </c>
    </row>
    <row r="27" spans="1:14" x14ac:dyDescent="0.25">
      <c r="A27" s="5">
        <v>44632</v>
      </c>
      <c r="B27" s="6" t="s">
        <v>332</v>
      </c>
      <c r="I27" t="s">
        <v>11</v>
      </c>
      <c r="N27" s="6" t="s">
        <v>32</v>
      </c>
    </row>
    <row r="28" spans="1:14" x14ac:dyDescent="0.25">
      <c r="A28" s="5">
        <v>44632</v>
      </c>
      <c r="B28" s="6" t="s">
        <v>333</v>
      </c>
      <c r="I28" t="s">
        <v>11</v>
      </c>
      <c r="N28" s="6" t="s">
        <v>48</v>
      </c>
    </row>
    <row r="29" spans="1:14" x14ac:dyDescent="0.25">
      <c r="A29" s="5">
        <v>44632</v>
      </c>
      <c r="B29" s="6" t="s">
        <v>334</v>
      </c>
      <c r="I29" t="s">
        <v>11</v>
      </c>
      <c r="N29" s="6" t="s">
        <v>98</v>
      </c>
    </row>
    <row r="30" spans="1:14" x14ac:dyDescent="0.25">
      <c r="A30" s="5">
        <v>44632</v>
      </c>
      <c r="B30" s="6" t="s">
        <v>335</v>
      </c>
      <c r="I30" t="s">
        <v>11</v>
      </c>
      <c r="N30" s="6" t="s">
        <v>126</v>
      </c>
    </row>
    <row r="31" spans="1:14" x14ac:dyDescent="0.25">
      <c r="A31" s="5">
        <v>44632</v>
      </c>
      <c r="B31" s="6" t="s">
        <v>336</v>
      </c>
      <c r="I31" t="s">
        <v>11</v>
      </c>
      <c r="N31" s="6" t="s">
        <v>82</v>
      </c>
    </row>
    <row r="32" spans="1:14" x14ac:dyDescent="0.25">
      <c r="A32" s="5">
        <v>44632</v>
      </c>
      <c r="B32" s="6" t="s">
        <v>337</v>
      </c>
      <c r="I32" t="s">
        <v>11</v>
      </c>
      <c r="N32" s="6" t="s">
        <v>171</v>
      </c>
    </row>
    <row r="33" spans="1:14" x14ac:dyDescent="0.25">
      <c r="A33" s="5">
        <v>44632</v>
      </c>
      <c r="B33" s="6" t="s">
        <v>338</v>
      </c>
      <c r="I33" t="s">
        <v>11</v>
      </c>
      <c r="N33" s="6" t="s">
        <v>283</v>
      </c>
    </row>
    <row r="34" spans="1:14" x14ac:dyDescent="0.25">
      <c r="A34" s="5">
        <v>44632</v>
      </c>
      <c r="B34" s="6" t="s">
        <v>339</v>
      </c>
      <c r="I34" t="s">
        <v>11</v>
      </c>
      <c r="N34" s="6" t="s">
        <v>32</v>
      </c>
    </row>
    <row r="35" spans="1:14" x14ac:dyDescent="0.25">
      <c r="A35" s="5">
        <v>44632</v>
      </c>
      <c r="B35" s="6" t="s">
        <v>340</v>
      </c>
      <c r="I35" t="s">
        <v>11</v>
      </c>
      <c r="N35" s="6" t="s">
        <v>98</v>
      </c>
    </row>
    <row r="36" spans="1:14" x14ac:dyDescent="0.25">
      <c r="A36" s="5">
        <v>44633</v>
      </c>
      <c r="B36" s="6" t="s">
        <v>341</v>
      </c>
      <c r="I36" t="s">
        <v>11</v>
      </c>
      <c r="N36" s="6" t="s">
        <v>85</v>
      </c>
    </row>
    <row r="37" spans="1:14" x14ac:dyDescent="0.25">
      <c r="A37" s="5">
        <v>44633</v>
      </c>
      <c r="B37" s="6" t="s">
        <v>342</v>
      </c>
      <c r="I37" t="s">
        <v>11</v>
      </c>
      <c r="N37" s="6" t="s">
        <v>82</v>
      </c>
    </row>
    <row r="38" spans="1:14" x14ac:dyDescent="0.25">
      <c r="A38" s="5">
        <v>44635</v>
      </c>
      <c r="B38" s="6" t="s">
        <v>343</v>
      </c>
      <c r="I38" t="s">
        <v>11</v>
      </c>
      <c r="N38" s="6" t="s">
        <v>32</v>
      </c>
    </row>
    <row r="39" spans="1:14" x14ac:dyDescent="0.25">
      <c r="A39" s="5">
        <v>44635</v>
      </c>
      <c r="B39" s="6" t="s">
        <v>344</v>
      </c>
      <c r="I39" t="s">
        <v>11</v>
      </c>
      <c r="N39" s="6" t="s">
        <v>32</v>
      </c>
    </row>
    <row r="40" spans="1:14" x14ac:dyDescent="0.25">
      <c r="A40" s="5">
        <v>44635</v>
      </c>
      <c r="B40" s="6" t="s">
        <v>345</v>
      </c>
      <c r="I40" t="s">
        <v>11</v>
      </c>
      <c r="N40" s="6" t="s">
        <v>35</v>
      </c>
    </row>
    <row r="41" spans="1:14" x14ac:dyDescent="0.25">
      <c r="A41" s="5">
        <v>44635</v>
      </c>
      <c r="B41" s="6" t="s">
        <v>346</v>
      </c>
      <c r="I41" t="s">
        <v>11</v>
      </c>
      <c r="N41" s="6" t="s">
        <v>35</v>
      </c>
    </row>
    <row r="42" spans="1:14" x14ac:dyDescent="0.25">
      <c r="A42" s="5">
        <v>44636</v>
      </c>
      <c r="B42" s="6" t="s">
        <v>347</v>
      </c>
      <c r="I42" t="s">
        <v>11</v>
      </c>
      <c r="N42" s="6" t="s">
        <v>48</v>
      </c>
    </row>
    <row r="43" spans="1:14" x14ac:dyDescent="0.25">
      <c r="A43" s="5">
        <v>44636</v>
      </c>
      <c r="B43" s="6" t="s">
        <v>348</v>
      </c>
      <c r="I43" t="s">
        <v>11</v>
      </c>
      <c r="N43" s="6" t="s">
        <v>48</v>
      </c>
    </row>
    <row r="44" spans="1:14" x14ac:dyDescent="0.25">
      <c r="A44" s="5">
        <v>44639</v>
      </c>
      <c r="B44" s="6" t="s">
        <v>349</v>
      </c>
      <c r="I44" s="58" t="s">
        <v>210</v>
      </c>
      <c r="N44" s="6" t="s">
        <v>96</v>
      </c>
    </row>
    <row r="45" spans="1:14" x14ac:dyDescent="0.25">
      <c r="A45" s="5">
        <v>44639</v>
      </c>
      <c r="B45" s="6" t="s">
        <v>350</v>
      </c>
      <c r="I45" t="s">
        <v>11</v>
      </c>
      <c r="N45" s="6" t="s">
        <v>51</v>
      </c>
    </row>
    <row r="46" spans="1:14" x14ac:dyDescent="0.25">
      <c r="A46" s="5">
        <v>44639</v>
      </c>
      <c r="B46" s="6" t="s">
        <v>351</v>
      </c>
      <c r="I46" t="s">
        <v>11</v>
      </c>
      <c r="N46" s="6" t="s">
        <v>98</v>
      </c>
    </row>
    <row r="47" spans="1:14" x14ac:dyDescent="0.25">
      <c r="A47" s="5">
        <v>44639</v>
      </c>
      <c r="B47" s="6" t="s">
        <v>352</v>
      </c>
      <c r="I47" t="s">
        <v>11</v>
      </c>
      <c r="N47" s="6" t="s">
        <v>82</v>
      </c>
    </row>
    <row r="48" spans="1:14" x14ac:dyDescent="0.25">
      <c r="A48" s="5">
        <v>44639</v>
      </c>
      <c r="B48" s="6" t="s">
        <v>353</v>
      </c>
      <c r="I48" t="s">
        <v>11</v>
      </c>
      <c r="N48" s="6" t="s">
        <v>98</v>
      </c>
    </row>
    <row r="49" spans="1:14" x14ac:dyDescent="0.25">
      <c r="A49" s="5">
        <v>44639</v>
      </c>
      <c r="B49" s="6" t="s">
        <v>354</v>
      </c>
      <c r="I49" t="s">
        <v>11</v>
      </c>
      <c r="N49" s="6" t="s">
        <v>35</v>
      </c>
    </row>
    <row r="50" spans="1:14" x14ac:dyDescent="0.25">
      <c r="A50" s="5">
        <v>44639</v>
      </c>
      <c r="B50" s="6" t="s">
        <v>355</v>
      </c>
      <c r="I50" t="s">
        <v>11</v>
      </c>
      <c r="N50" s="6" t="s">
        <v>98</v>
      </c>
    </row>
    <row r="51" spans="1:14" x14ac:dyDescent="0.25">
      <c r="A51" s="5">
        <v>44639</v>
      </c>
      <c r="B51" s="6" t="s">
        <v>356</v>
      </c>
      <c r="I51" t="s">
        <v>11</v>
      </c>
      <c r="N51" s="6" t="s">
        <v>35</v>
      </c>
    </row>
    <row r="52" spans="1:14" x14ac:dyDescent="0.25">
      <c r="A52" s="5">
        <v>44639</v>
      </c>
      <c r="B52" s="6" t="s">
        <v>357</v>
      </c>
      <c r="I52" t="s">
        <v>11</v>
      </c>
      <c r="N52" s="6" t="s">
        <v>35</v>
      </c>
    </row>
    <row r="53" spans="1:14" x14ac:dyDescent="0.25">
      <c r="A53" s="5">
        <v>44640</v>
      </c>
      <c r="B53" s="6" t="s">
        <v>358</v>
      </c>
      <c r="I53" t="s">
        <v>11</v>
      </c>
      <c r="N53" s="6" t="s">
        <v>74</v>
      </c>
    </row>
    <row r="54" spans="1:14" x14ac:dyDescent="0.25">
      <c r="A54" s="5">
        <v>44640</v>
      </c>
      <c r="B54" s="6" t="s">
        <v>359</v>
      </c>
      <c r="I54" t="s">
        <v>11</v>
      </c>
      <c r="N54" s="6" t="s">
        <v>82</v>
      </c>
    </row>
    <row r="55" spans="1:14" x14ac:dyDescent="0.25">
      <c r="A55" s="5">
        <v>44640</v>
      </c>
      <c r="B55" s="6" t="s">
        <v>360</v>
      </c>
      <c r="I55" t="s">
        <v>11</v>
      </c>
      <c r="N55" s="6" t="s">
        <v>253</v>
      </c>
    </row>
    <row r="56" spans="1:14" x14ac:dyDescent="0.25">
      <c r="A56" s="5">
        <v>44640</v>
      </c>
      <c r="B56" s="6" t="s">
        <v>361</v>
      </c>
      <c r="I56" t="s">
        <v>11</v>
      </c>
      <c r="N56" s="6" t="s">
        <v>171</v>
      </c>
    </row>
    <row r="57" spans="1:14" x14ac:dyDescent="0.25">
      <c r="A57" s="5">
        <v>44640</v>
      </c>
      <c r="B57" s="6" t="s">
        <v>362</v>
      </c>
      <c r="I57" t="s">
        <v>11</v>
      </c>
      <c r="N57" s="6" t="s">
        <v>233</v>
      </c>
    </row>
    <row r="58" spans="1:14" x14ac:dyDescent="0.25">
      <c r="A58" s="5">
        <v>44641</v>
      </c>
      <c r="B58" s="6" t="s">
        <v>363</v>
      </c>
      <c r="I58" t="s">
        <v>11</v>
      </c>
      <c r="N58" s="6" t="s">
        <v>98</v>
      </c>
    </row>
    <row r="59" spans="1:14" x14ac:dyDescent="0.25">
      <c r="A59" s="5">
        <v>44642</v>
      </c>
      <c r="B59" s="6" t="s">
        <v>364</v>
      </c>
      <c r="I59" t="s">
        <v>11</v>
      </c>
      <c r="N59" s="6" t="s">
        <v>98</v>
      </c>
    </row>
    <row r="60" spans="1:14" x14ac:dyDescent="0.25">
      <c r="A60" s="5">
        <v>44646</v>
      </c>
      <c r="B60" s="6" t="s">
        <v>365</v>
      </c>
      <c r="I60" t="s">
        <v>11</v>
      </c>
      <c r="N60" s="6" t="s">
        <v>98</v>
      </c>
    </row>
    <row r="61" spans="1:14" x14ac:dyDescent="0.25">
      <c r="A61" s="5">
        <v>44646</v>
      </c>
      <c r="B61" s="6" t="s">
        <v>366</v>
      </c>
      <c r="I61" t="s">
        <v>11</v>
      </c>
      <c r="N61" s="6" t="s">
        <v>126</v>
      </c>
    </row>
    <row r="62" spans="1:14" x14ac:dyDescent="0.25">
      <c r="A62" s="5">
        <v>44646</v>
      </c>
      <c r="B62" s="6" t="s">
        <v>367</v>
      </c>
      <c r="I62" t="s">
        <v>11</v>
      </c>
      <c r="N62" s="6" t="s">
        <v>126</v>
      </c>
    </row>
    <row r="63" spans="1:14" x14ac:dyDescent="0.25">
      <c r="A63" s="5">
        <v>44646</v>
      </c>
      <c r="B63" s="6" t="s">
        <v>368</v>
      </c>
      <c r="I63" t="s">
        <v>11</v>
      </c>
      <c r="N63" s="6" t="s">
        <v>35</v>
      </c>
    </row>
    <row r="64" spans="1:14" x14ac:dyDescent="0.25">
      <c r="A64" s="5">
        <v>44646</v>
      </c>
      <c r="B64" s="6" t="s">
        <v>369</v>
      </c>
      <c r="I64" t="s">
        <v>11</v>
      </c>
      <c r="N64" s="6" t="s">
        <v>51</v>
      </c>
    </row>
    <row r="65" spans="1:14" x14ac:dyDescent="0.25">
      <c r="A65" s="5">
        <v>44646</v>
      </c>
      <c r="B65" s="6" t="s">
        <v>370</v>
      </c>
      <c r="I65" t="s">
        <v>11</v>
      </c>
      <c r="N65" s="6" t="s">
        <v>229</v>
      </c>
    </row>
    <row r="66" spans="1:14" x14ac:dyDescent="0.25">
      <c r="A66" s="5">
        <v>44646</v>
      </c>
      <c r="B66" s="6" t="s">
        <v>371</v>
      </c>
      <c r="I66" t="s">
        <v>11</v>
      </c>
      <c r="N66" s="6" t="s">
        <v>283</v>
      </c>
    </row>
    <row r="67" spans="1:14" x14ac:dyDescent="0.25">
      <c r="A67" s="5">
        <v>44648</v>
      </c>
      <c r="B67" s="6" t="s">
        <v>372</v>
      </c>
      <c r="I67" t="s">
        <v>11</v>
      </c>
      <c r="N67" s="6" t="s">
        <v>283</v>
      </c>
    </row>
    <row r="68" spans="1:14" x14ac:dyDescent="0.25">
      <c r="A68" s="5">
        <v>44650</v>
      </c>
      <c r="B68" s="6" t="s">
        <v>373</v>
      </c>
      <c r="I68" t="s">
        <v>11</v>
      </c>
      <c r="N68" s="6" t="s">
        <v>14</v>
      </c>
    </row>
    <row r="69" spans="1:14" x14ac:dyDescent="0.25">
      <c r="A69" s="5">
        <v>44650</v>
      </c>
      <c r="B69" s="6" t="s">
        <v>374</v>
      </c>
      <c r="I69" t="s">
        <v>11</v>
      </c>
      <c r="N69" s="6" t="s">
        <v>14</v>
      </c>
    </row>
  </sheetData>
  <conditionalFormatting sqref="J1">
    <cfRule type="cellIs" dxfId="8" priority="2" operator="equal">
      <formula>0</formula>
    </cfRule>
  </conditionalFormatting>
  <conditionalFormatting sqref="M1">
    <cfRule type="cellIs" dxfId="7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opLeftCell="A92" zoomScale="80" zoomScaleNormal="80" workbookViewId="0">
      <selection activeCell="F120" sqref="F120"/>
    </sheetView>
  </sheetViews>
  <sheetFormatPr defaultRowHeight="15" x14ac:dyDescent="0.25"/>
  <cols>
    <col min="1" max="1" width="11.5703125" bestFit="1" customWidth="1"/>
    <col min="2" max="2" width="35.85546875" style="6" bestFit="1" customWidth="1"/>
    <col min="14" max="14" width="33.140625" style="6" bestFit="1" customWidth="1"/>
  </cols>
  <sheetData>
    <row r="1" spans="1:16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4" t="s">
        <v>12</v>
      </c>
      <c r="K1" s="4" t="s">
        <v>11</v>
      </c>
      <c r="L1" s="2" t="s">
        <v>9</v>
      </c>
      <c r="M1" s="4" t="s">
        <v>163</v>
      </c>
      <c r="N1" s="2" t="s">
        <v>10</v>
      </c>
      <c r="O1" t="s">
        <v>166</v>
      </c>
      <c r="P1" t="s">
        <v>194</v>
      </c>
    </row>
    <row r="2" spans="1:16" x14ac:dyDescent="0.25">
      <c r="A2" s="5">
        <v>44653</v>
      </c>
      <c r="B2" s="6" t="s">
        <v>375</v>
      </c>
      <c r="I2" t="s">
        <v>11</v>
      </c>
      <c r="N2" s="6" t="s">
        <v>283</v>
      </c>
    </row>
    <row r="3" spans="1:16" x14ac:dyDescent="0.25">
      <c r="A3" s="5">
        <v>44653</v>
      </c>
      <c r="B3" s="6" t="s">
        <v>376</v>
      </c>
      <c r="I3" t="s">
        <v>11</v>
      </c>
      <c r="N3" s="6" t="s">
        <v>48</v>
      </c>
    </row>
    <row r="4" spans="1:16" x14ac:dyDescent="0.25">
      <c r="A4" s="5">
        <v>44653</v>
      </c>
      <c r="B4" s="6" t="s">
        <v>377</v>
      </c>
      <c r="I4" t="s">
        <v>11</v>
      </c>
      <c r="N4" s="6" t="s">
        <v>35</v>
      </c>
    </row>
    <row r="5" spans="1:16" x14ac:dyDescent="0.25">
      <c r="A5" s="5">
        <v>44653</v>
      </c>
      <c r="B5" s="6" t="s">
        <v>378</v>
      </c>
      <c r="I5" t="s">
        <v>11</v>
      </c>
      <c r="N5" s="6" t="s">
        <v>253</v>
      </c>
    </row>
    <row r="6" spans="1:16" x14ac:dyDescent="0.25">
      <c r="A6" s="5">
        <v>44653</v>
      </c>
      <c r="B6" s="6" t="s">
        <v>379</v>
      </c>
      <c r="I6" t="s">
        <v>11</v>
      </c>
      <c r="N6" s="6" t="s">
        <v>85</v>
      </c>
    </row>
    <row r="7" spans="1:16" x14ac:dyDescent="0.25">
      <c r="A7" s="5">
        <v>44653</v>
      </c>
      <c r="B7" s="6" t="s">
        <v>380</v>
      </c>
      <c r="I7" t="s">
        <v>11</v>
      </c>
      <c r="N7" s="6" t="s">
        <v>96</v>
      </c>
    </row>
    <row r="8" spans="1:16" x14ac:dyDescent="0.25">
      <c r="A8" s="5">
        <v>44653</v>
      </c>
      <c r="B8" s="6" t="s">
        <v>381</v>
      </c>
      <c r="I8" t="s">
        <v>11</v>
      </c>
      <c r="N8" s="6" t="s">
        <v>98</v>
      </c>
    </row>
    <row r="9" spans="1:16" x14ac:dyDescent="0.25">
      <c r="A9" s="5">
        <v>44653</v>
      </c>
      <c r="B9" s="6" t="s">
        <v>382</v>
      </c>
      <c r="I9" t="s">
        <v>11</v>
      </c>
      <c r="N9" s="6" t="s">
        <v>96</v>
      </c>
    </row>
    <row r="10" spans="1:16" x14ac:dyDescent="0.25">
      <c r="A10" s="5">
        <v>44654</v>
      </c>
      <c r="B10" s="6" t="s">
        <v>383</v>
      </c>
      <c r="I10" t="s">
        <v>11</v>
      </c>
      <c r="N10" s="6" t="s">
        <v>191</v>
      </c>
    </row>
    <row r="11" spans="1:16" x14ac:dyDescent="0.25">
      <c r="A11" s="5">
        <v>44654</v>
      </c>
      <c r="B11" s="6" t="s">
        <v>384</v>
      </c>
      <c r="I11" t="s">
        <v>11</v>
      </c>
      <c r="N11" s="6" t="s">
        <v>191</v>
      </c>
    </row>
    <row r="12" spans="1:16" x14ac:dyDescent="0.25">
      <c r="A12" s="5">
        <v>44654</v>
      </c>
      <c r="B12" s="6" t="s">
        <v>385</v>
      </c>
      <c r="I12" t="s">
        <v>11</v>
      </c>
      <c r="N12" s="6" t="s">
        <v>85</v>
      </c>
    </row>
    <row r="13" spans="1:16" x14ac:dyDescent="0.25">
      <c r="A13" s="5">
        <v>44654</v>
      </c>
      <c r="B13" s="6" t="s">
        <v>386</v>
      </c>
      <c r="I13" t="s">
        <v>11</v>
      </c>
      <c r="N13" s="6" t="s">
        <v>85</v>
      </c>
    </row>
    <row r="14" spans="1:16" x14ac:dyDescent="0.25">
      <c r="A14" s="5">
        <v>44654</v>
      </c>
      <c r="B14" s="6" t="s">
        <v>387</v>
      </c>
      <c r="I14" t="s">
        <v>11</v>
      </c>
      <c r="N14" s="6" t="s">
        <v>221</v>
      </c>
    </row>
    <row r="15" spans="1:16" x14ac:dyDescent="0.25">
      <c r="A15" s="5">
        <v>44654</v>
      </c>
      <c r="B15" s="6" t="s">
        <v>388</v>
      </c>
      <c r="I15" t="s">
        <v>11</v>
      </c>
      <c r="N15" s="6" t="s">
        <v>14</v>
      </c>
    </row>
    <row r="16" spans="1:16" x14ac:dyDescent="0.25">
      <c r="A16" s="5">
        <v>44654</v>
      </c>
      <c r="B16" s="6" t="s">
        <v>389</v>
      </c>
      <c r="I16" t="s">
        <v>11</v>
      </c>
      <c r="N16" s="6" t="s">
        <v>82</v>
      </c>
    </row>
    <row r="17" spans="1:14" x14ac:dyDescent="0.25">
      <c r="A17" s="5">
        <v>44655</v>
      </c>
      <c r="B17" s="6" t="s">
        <v>390</v>
      </c>
      <c r="I17" t="s">
        <v>11</v>
      </c>
      <c r="N17" s="6" t="s">
        <v>96</v>
      </c>
    </row>
    <row r="18" spans="1:14" x14ac:dyDescent="0.25">
      <c r="A18" s="5">
        <v>44656</v>
      </c>
      <c r="B18" s="6" t="s">
        <v>391</v>
      </c>
      <c r="I18" t="s">
        <v>11</v>
      </c>
      <c r="N18" s="6" t="s">
        <v>48</v>
      </c>
    </row>
    <row r="19" spans="1:14" x14ac:dyDescent="0.25">
      <c r="A19" s="5">
        <v>44656</v>
      </c>
      <c r="B19" s="6" t="s">
        <v>392</v>
      </c>
      <c r="I19" t="s">
        <v>11</v>
      </c>
      <c r="N19" s="6" t="s">
        <v>48</v>
      </c>
    </row>
    <row r="20" spans="1:14" x14ac:dyDescent="0.25">
      <c r="A20" s="5">
        <v>44656</v>
      </c>
      <c r="B20" s="6" t="s">
        <v>393</v>
      </c>
      <c r="I20" t="s">
        <v>11</v>
      </c>
      <c r="N20" s="6" t="s">
        <v>15</v>
      </c>
    </row>
    <row r="21" spans="1:14" x14ac:dyDescent="0.25">
      <c r="A21" s="5">
        <v>44660</v>
      </c>
      <c r="B21" s="6" t="s">
        <v>394</v>
      </c>
      <c r="I21" t="s">
        <v>11</v>
      </c>
      <c r="N21" s="6" t="s">
        <v>48</v>
      </c>
    </row>
    <row r="22" spans="1:14" x14ac:dyDescent="0.25">
      <c r="A22" s="5">
        <v>44660</v>
      </c>
      <c r="B22" s="6" t="s">
        <v>395</v>
      </c>
      <c r="I22" t="s">
        <v>11</v>
      </c>
      <c r="N22" s="6" t="s">
        <v>82</v>
      </c>
    </row>
    <row r="23" spans="1:14" x14ac:dyDescent="0.25">
      <c r="A23" s="5">
        <v>44660</v>
      </c>
      <c r="B23" s="6" t="s">
        <v>396</v>
      </c>
      <c r="I23" t="s">
        <v>11</v>
      </c>
      <c r="N23" s="6" t="s">
        <v>32</v>
      </c>
    </row>
    <row r="24" spans="1:14" x14ac:dyDescent="0.25">
      <c r="A24" s="5">
        <v>44660</v>
      </c>
      <c r="B24" s="6" t="s">
        <v>397</v>
      </c>
      <c r="I24" t="s">
        <v>11</v>
      </c>
      <c r="N24" s="6" t="s">
        <v>48</v>
      </c>
    </row>
    <row r="25" spans="1:14" x14ac:dyDescent="0.25">
      <c r="A25" s="5">
        <v>44660</v>
      </c>
      <c r="B25" s="6" t="s">
        <v>398</v>
      </c>
      <c r="I25" t="s">
        <v>11</v>
      </c>
      <c r="N25" s="6" t="s">
        <v>253</v>
      </c>
    </row>
    <row r="26" spans="1:14" x14ac:dyDescent="0.25">
      <c r="A26" s="5">
        <v>44660</v>
      </c>
      <c r="B26" s="6" t="s">
        <v>399</v>
      </c>
      <c r="I26" t="s">
        <v>11</v>
      </c>
      <c r="N26" s="6" t="s">
        <v>48</v>
      </c>
    </row>
    <row r="27" spans="1:14" x14ac:dyDescent="0.25">
      <c r="A27" s="5">
        <v>44660</v>
      </c>
      <c r="B27" s="6" t="s">
        <v>400</v>
      </c>
      <c r="I27" t="s">
        <v>11</v>
      </c>
      <c r="N27" s="6" t="s">
        <v>48</v>
      </c>
    </row>
    <row r="28" spans="1:14" x14ac:dyDescent="0.25">
      <c r="A28" s="5">
        <v>44660</v>
      </c>
      <c r="B28" s="6" t="s">
        <v>401</v>
      </c>
      <c r="I28" t="s">
        <v>11</v>
      </c>
      <c r="N28" s="6" t="s">
        <v>35</v>
      </c>
    </row>
    <row r="29" spans="1:14" x14ac:dyDescent="0.25">
      <c r="A29" s="5">
        <v>44660</v>
      </c>
      <c r="B29" s="6" t="s">
        <v>402</v>
      </c>
      <c r="I29" t="s">
        <v>11</v>
      </c>
      <c r="N29" s="6" t="s">
        <v>14</v>
      </c>
    </row>
    <row r="30" spans="1:14" x14ac:dyDescent="0.25">
      <c r="A30" s="5">
        <v>44660</v>
      </c>
      <c r="B30" s="6" t="s">
        <v>403</v>
      </c>
      <c r="I30" t="s">
        <v>11</v>
      </c>
      <c r="N30" s="6" t="s">
        <v>96</v>
      </c>
    </row>
    <row r="31" spans="1:14" x14ac:dyDescent="0.25">
      <c r="A31" s="5">
        <v>44661</v>
      </c>
      <c r="B31" s="6" t="s">
        <v>404</v>
      </c>
      <c r="I31" t="s">
        <v>11</v>
      </c>
      <c r="N31" s="6" t="s">
        <v>229</v>
      </c>
    </row>
    <row r="32" spans="1:14" x14ac:dyDescent="0.25">
      <c r="A32" s="5">
        <v>44661</v>
      </c>
      <c r="B32" s="6" t="s">
        <v>405</v>
      </c>
      <c r="I32" t="s">
        <v>11</v>
      </c>
      <c r="N32" s="6" t="s">
        <v>15</v>
      </c>
    </row>
    <row r="33" spans="1:14" x14ac:dyDescent="0.25">
      <c r="A33" s="5">
        <v>44661</v>
      </c>
      <c r="B33" s="6" t="s">
        <v>406</v>
      </c>
      <c r="I33" t="s">
        <v>11</v>
      </c>
      <c r="N33" s="6" t="s">
        <v>85</v>
      </c>
    </row>
    <row r="34" spans="1:14" x14ac:dyDescent="0.25">
      <c r="A34" s="5">
        <v>44661</v>
      </c>
      <c r="B34" s="6" t="s">
        <v>407</v>
      </c>
      <c r="I34" t="s">
        <v>11</v>
      </c>
      <c r="N34" s="6" t="s">
        <v>82</v>
      </c>
    </row>
    <row r="35" spans="1:14" x14ac:dyDescent="0.25">
      <c r="A35" s="5">
        <v>44661</v>
      </c>
      <c r="B35" s="6" t="s">
        <v>408</v>
      </c>
      <c r="I35" t="s">
        <v>11</v>
      </c>
      <c r="N35" s="6" t="s">
        <v>37</v>
      </c>
    </row>
    <row r="36" spans="1:14" x14ac:dyDescent="0.25">
      <c r="A36" s="5">
        <v>44661</v>
      </c>
      <c r="B36" s="6" t="s">
        <v>409</v>
      </c>
      <c r="I36" t="s">
        <v>11</v>
      </c>
      <c r="N36" s="6" t="s">
        <v>283</v>
      </c>
    </row>
    <row r="37" spans="1:14" x14ac:dyDescent="0.25">
      <c r="A37" s="5">
        <v>44661</v>
      </c>
      <c r="B37" s="6" t="s">
        <v>410</v>
      </c>
      <c r="I37" t="s">
        <v>11</v>
      </c>
      <c r="N37" s="6" t="s">
        <v>82</v>
      </c>
    </row>
    <row r="38" spans="1:14" x14ac:dyDescent="0.25">
      <c r="A38" s="5">
        <v>44662</v>
      </c>
      <c r="B38" s="6" t="s">
        <v>411</v>
      </c>
      <c r="I38" t="s">
        <v>11</v>
      </c>
      <c r="N38" s="6" t="s">
        <v>171</v>
      </c>
    </row>
    <row r="39" spans="1:14" x14ac:dyDescent="0.25">
      <c r="A39" s="5">
        <v>44662</v>
      </c>
      <c r="B39" s="6" t="s">
        <v>412</v>
      </c>
      <c r="I39" t="s">
        <v>11</v>
      </c>
      <c r="N39" s="6" t="s">
        <v>48</v>
      </c>
    </row>
    <row r="40" spans="1:14" x14ac:dyDescent="0.25">
      <c r="A40" s="5">
        <v>44665</v>
      </c>
      <c r="B40" s="6" t="s">
        <v>413</v>
      </c>
      <c r="I40" t="s">
        <v>11</v>
      </c>
      <c r="N40" s="6" t="s">
        <v>221</v>
      </c>
    </row>
    <row r="41" spans="1:14" x14ac:dyDescent="0.25">
      <c r="A41" s="5">
        <v>44666</v>
      </c>
      <c r="B41" s="6" t="s">
        <v>414</v>
      </c>
      <c r="I41" t="s">
        <v>11</v>
      </c>
      <c r="N41" s="6" t="s">
        <v>48</v>
      </c>
    </row>
    <row r="42" spans="1:14" x14ac:dyDescent="0.25">
      <c r="A42" s="5">
        <v>44666</v>
      </c>
      <c r="B42" s="6" t="s">
        <v>415</v>
      </c>
      <c r="I42" t="s">
        <v>11</v>
      </c>
      <c r="N42" s="6" t="s">
        <v>416</v>
      </c>
    </row>
    <row r="43" spans="1:14" x14ac:dyDescent="0.25">
      <c r="A43" s="5">
        <v>44666</v>
      </c>
      <c r="B43" s="6" t="s">
        <v>226</v>
      </c>
      <c r="I43" t="s">
        <v>11</v>
      </c>
      <c r="N43" s="6" t="s">
        <v>51</v>
      </c>
    </row>
    <row r="44" spans="1:14" x14ac:dyDescent="0.25">
      <c r="A44" s="5">
        <v>44666</v>
      </c>
      <c r="B44" s="6" t="s">
        <v>417</v>
      </c>
      <c r="I44" t="s">
        <v>11</v>
      </c>
      <c r="N44" s="6" t="s">
        <v>98</v>
      </c>
    </row>
    <row r="45" spans="1:14" x14ac:dyDescent="0.25">
      <c r="A45" s="5">
        <v>44666</v>
      </c>
      <c r="B45" s="6" t="s">
        <v>418</v>
      </c>
      <c r="I45" t="s">
        <v>11</v>
      </c>
      <c r="N45" s="6" t="s">
        <v>48</v>
      </c>
    </row>
    <row r="46" spans="1:14" x14ac:dyDescent="0.25">
      <c r="A46" s="5">
        <v>44666</v>
      </c>
      <c r="B46" s="6" t="s">
        <v>419</v>
      </c>
      <c r="I46" t="s">
        <v>11</v>
      </c>
      <c r="N46" s="6" t="s">
        <v>98</v>
      </c>
    </row>
    <row r="47" spans="1:14" x14ac:dyDescent="0.25">
      <c r="A47" s="5">
        <v>44666</v>
      </c>
      <c r="B47" s="6" t="s">
        <v>420</v>
      </c>
      <c r="I47" t="s">
        <v>11</v>
      </c>
      <c r="N47" s="6" t="s">
        <v>35</v>
      </c>
    </row>
    <row r="48" spans="1:14" x14ac:dyDescent="0.25">
      <c r="A48" s="5">
        <v>44666</v>
      </c>
      <c r="B48" s="6" t="s">
        <v>421</v>
      </c>
      <c r="I48" t="s">
        <v>11</v>
      </c>
      <c r="N48" s="6" t="s">
        <v>98</v>
      </c>
    </row>
    <row r="49" spans="1:14" x14ac:dyDescent="0.25">
      <c r="A49" s="5">
        <v>44666</v>
      </c>
      <c r="B49" s="6" t="s">
        <v>422</v>
      </c>
      <c r="I49" t="s">
        <v>11</v>
      </c>
      <c r="N49" s="6" t="s">
        <v>48</v>
      </c>
    </row>
    <row r="50" spans="1:14" x14ac:dyDescent="0.25">
      <c r="A50" s="5">
        <v>44666</v>
      </c>
      <c r="B50" s="6" t="s">
        <v>423</v>
      </c>
      <c r="I50" t="s">
        <v>11</v>
      </c>
      <c r="N50" s="6" t="s">
        <v>416</v>
      </c>
    </row>
    <row r="51" spans="1:14" x14ac:dyDescent="0.25">
      <c r="A51" s="5">
        <v>44666</v>
      </c>
      <c r="B51" s="6" t="s">
        <v>424</v>
      </c>
      <c r="I51" t="s">
        <v>11</v>
      </c>
      <c r="N51" s="6" t="s">
        <v>98</v>
      </c>
    </row>
    <row r="52" spans="1:14" x14ac:dyDescent="0.25">
      <c r="A52" s="5">
        <v>44666</v>
      </c>
      <c r="B52" s="6" t="s">
        <v>425</v>
      </c>
      <c r="I52" t="s">
        <v>11</v>
      </c>
      <c r="N52" s="6" t="s">
        <v>35</v>
      </c>
    </row>
    <row r="53" spans="1:14" x14ac:dyDescent="0.25">
      <c r="A53" s="5">
        <v>44667</v>
      </c>
      <c r="B53" s="6" t="s">
        <v>426</v>
      </c>
      <c r="I53" t="s">
        <v>11</v>
      </c>
      <c r="N53" s="6" t="s">
        <v>82</v>
      </c>
    </row>
    <row r="54" spans="1:14" x14ac:dyDescent="0.25">
      <c r="A54" s="5">
        <v>44667</v>
      </c>
      <c r="B54" s="6" t="s">
        <v>427</v>
      </c>
      <c r="I54" s="58" t="s">
        <v>210</v>
      </c>
      <c r="N54" s="6" t="s">
        <v>170</v>
      </c>
    </row>
    <row r="55" spans="1:14" x14ac:dyDescent="0.25">
      <c r="A55" s="5">
        <v>44667</v>
      </c>
      <c r="B55" s="6" t="s">
        <v>428</v>
      </c>
      <c r="I55" t="s">
        <v>11</v>
      </c>
      <c r="N55" s="6" t="s">
        <v>126</v>
      </c>
    </row>
    <row r="56" spans="1:14" x14ac:dyDescent="0.25">
      <c r="A56" s="5">
        <v>44667</v>
      </c>
      <c r="B56" s="6" t="s">
        <v>429</v>
      </c>
      <c r="I56" t="s">
        <v>11</v>
      </c>
      <c r="N56" s="6" t="s">
        <v>32</v>
      </c>
    </row>
    <row r="57" spans="1:14" x14ac:dyDescent="0.25">
      <c r="A57" s="5">
        <v>44667</v>
      </c>
      <c r="B57" s="6" t="s">
        <v>430</v>
      </c>
      <c r="I57" t="s">
        <v>11</v>
      </c>
      <c r="N57" s="6" t="s">
        <v>35</v>
      </c>
    </row>
    <row r="58" spans="1:14" x14ac:dyDescent="0.25">
      <c r="A58" s="5">
        <v>44667</v>
      </c>
      <c r="B58" s="6" t="s">
        <v>431</v>
      </c>
      <c r="I58" t="s">
        <v>11</v>
      </c>
      <c r="N58" s="6" t="s">
        <v>85</v>
      </c>
    </row>
    <row r="59" spans="1:14" x14ac:dyDescent="0.25">
      <c r="A59" s="5">
        <v>44667</v>
      </c>
      <c r="B59" s="6" t="s">
        <v>432</v>
      </c>
      <c r="I59" t="s">
        <v>11</v>
      </c>
      <c r="N59" s="6" t="s">
        <v>96</v>
      </c>
    </row>
    <row r="60" spans="1:14" x14ac:dyDescent="0.25">
      <c r="A60" s="5">
        <v>44667</v>
      </c>
      <c r="B60" s="6" t="s">
        <v>433</v>
      </c>
      <c r="I60" t="s">
        <v>11</v>
      </c>
      <c r="N60" s="6" t="s">
        <v>32</v>
      </c>
    </row>
    <row r="61" spans="1:14" x14ac:dyDescent="0.25">
      <c r="A61" s="5">
        <v>44668</v>
      </c>
      <c r="B61" s="6" t="s">
        <v>434</v>
      </c>
      <c r="I61" t="s">
        <v>11</v>
      </c>
      <c r="N61" s="6" t="s">
        <v>435</v>
      </c>
    </row>
    <row r="62" spans="1:14" x14ac:dyDescent="0.25">
      <c r="A62" s="5">
        <v>44668</v>
      </c>
      <c r="B62" s="6" t="s">
        <v>436</v>
      </c>
      <c r="I62" t="s">
        <v>11</v>
      </c>
      <c r="N62" s="6" t="s">
        <v>170</v>
      </c>
    </row>
    <row r="63" spans="1:14" x14ac:dyDescent="0.25">
      <c r="A63" s="5">
        <v>44668</v>
      </c>
      <c r="B63" s="6" t="s">
        <v>437</v>
      </c>
      <c r="I63" t="s">
        <v>11</v>
      </c>
      <c r="N63" s="6" t="s">
        <v>85</v>
      </c>
    </row>
    <row r="64" spans="1:14" x14ac:dyDescent="0.25">
      <c r="A64" s="5">
        <v>44668</v>
      </c>
      <c r="B64" s="6" t="s">
        <v>438</v>
      </c>
      <c r="I64" t="s">
        <v>11</v>
      </c>
      <c r="N64" s="6" t="s">
        <v>96</v>
      </c>
    </row>
    <row r="65" spans="1:14" x14ac:dyDescent="0.25">
      <c r="A65" s="5">
        <v>44668</v>
      </c>
      <c r="B65" s="6" t="s">
        <v>439</v>
      </c>
      <c r="I65" t="s">
        <v>11</v>
      </c>
      <c r="N65" s="6" t="s">
        <v>277</v>
      </c>
    </row>
    <row r="66" spans="1:14" x14ac:dyDescent="0.25">
      <c r="A66" s="5">
        <v>44668</v>
      </c>
      <c r="B66" s="6" t="s">
        <v>440</v>
      </c>
      <c r="I66" t="s">
        <v>11</v>
      </c>
      <c r="N66" s="6" t="s">
        <v>14</v>
      </c>
    </row>
    <row r="67" spans="1:14" x14ac:dyDescent="0.25">
      <c r="A67" s="5">
        <v>44669</v>
      </c>
      <c r="B67" s="6" t="s">
        <v>441</v>
      </c>
      <c r="I67" t="s">
        <v>11</v>
      </c>
      <c r="N67" s="6" t="s">
        <v>82</v>
      </c>
    </row>
    <row r="68" spans="1:14" x14ac:dyDescent="0.25">
      <c r="A68" s="5">
        <v>44669</v>
      </c>
      <c r="B68" s="6" t="s">
        <v>442</v>
      </c>
      <c r="I68" t="s">
        <v>11</v>
      </c>
      <c r="N68" s="6" t="s">
        <v>48</v>
      </c>
    </row>
    <row r="69" spans="1:14" x14ac:dyDescent="0.25">
      <c r="A69" s="5">
        <v>44669</v>
      </c>
      <c r="B69" s="6" t="s">
        <v>443</v>
      </c>
      <c r="I69" t="s">
        <v>11</v>
      </c>
      <c r="N69" s="6" t="s">
        <v>48</v>
      </c>
    </row>
    <row r="70" spans="1:14" x14ac:dyDescent="0.25">
      <c r="A70" s="5">
        <v>44669</v>
      </c>
      <c r="B70" s="6" t="s">
        <v>444</v>
      </c>
      <c r="I70" t="s">
        <v>11</v>
      </c>
      <c r="N70" s="6" t="s">
        <v>253</v>
      </c>
    </row>
    <row r="71" spans="1:14" x14ac:dyDescent="0.25">
      <c r="A71" s="5">
        <v>44669</v>
      </c>
      <c r="B71" s="6" t="s">
        <v>445</v>
      </c>
      <c r="I71" t="s">
        <v>11</v>
      </c>
      <c r="N71" s="6" t="s">
        <v>171</v>
      </c>
    </row>
    <row r="72" spans="1:14" x14ac:dyDescent="0.25">
      <c r="A72" s="5">
        <v>44669</v>
      </c>
      <c r="B72" s="6" t="s">
        <v>446</v>
      </c>
      <c r="I72" t="s">
        <v>11</v>
      </c>
      <c r="N72" s="6" t="s">
        <v>48</v>
      </c>
    </row>
    <row r="73" spans="1:14" x14ac:dyDescent="0.25">
      <c r="A73" s="5">
        <v>44670</v>
      </c>
      <c r="B73" s="6" t="s">
        <v>447</v>
      </c>
      <c r="I73" t="s">
        <v>11</v>
      </c>
      <c r="N73" s="6" t="s">
        <v>32</v>
      </c>
    </row>
    <row r="74" spans="1:14" x14ac:dyDescent="0.25">
      <c r="A74" s="5">
        <v>44670</v>
      </c>
      <c r="B74" s="6" t="s">
        <v>208</v>
      </c>
      <c r="I74" t="s">
        <v>11</v>
      </c>
      <c r="N74" s="6" t="s">
        <v>35</v>
      </c>
    </row>
    <row r="75" spans="1:14" x14ac:dyDescent="0.25">
      <c r="A75" s="5">
        <v>44671</v>
      </c>
      <c r="B75" s="6" t="s">
        <v>448</v>
      </c>
      <c r="I75" t="s">
        <v>11</v>
      </c>
      <c r="N75" s="6" t="s">
        <v>96</v>
      </c>
    </row>
    <row r="76" spans="1:14" x14ac:dyDescent="0.25">
      <c r="A76" s="5">
        <v>44671</v>
      </c>
      <c r="B76" s="6" t="s">
        <v>95</v>
      </c>
      <c r="I76" t="s">
        <v>11</v>
      </c>
      <c r="N76" s="6" t="s">
        <v>96</v>
      </c>
    </row>
    <row r="77" spans="1:14" x14ac:dyDescent="0.25">
      <c r="A77" s="5">
        <v>44671</v>
      </c>
      <c r="B77" s="6" t="s">
        <v>449</v>
      </c>
      <c r="I77" t="s">
        <v>11</v>
      </c>
      <c r="N77" s="6" t="s">
        <v>85</v>
      </c>
    </row>
    <row r="78" spans="1:14" x14ac:dyDescent="0.25">
      <c r="A78" s="5">
        <v>44673</v>
      </c>
      <c r="B78" s="6" t="s">
        <v>450</v>
      </c>
      <c r="I78" t="s">
        <v>11</v>
      </c>
      <c r="N78" s="6" t="s">
        <v>249</v>
      </c>
    </row>
    <row r="79" spans="1:14" x14ac:dyDescent="0.25">
      <c r="A79" s="5">
        <v>44674</v>
      </c>
      <c r="B79" s="6" t="s">
        <v>451</v>
      </c>
      <c r="I79" t="s">
        <v>11</v>
      </c>
      <c r="N79" s="6" t="s">
        <v>98</v>
      </c>
    </row>
    <row r="80" spans="1:14" x14ac:dyDescent="0.25">
      <c r="A80" s="5">
        <v>44674</v>
      </c>
      <c r="B80" s="6" t="s">
        <v>452</v>
      </c>
      <c r="I80" t="s">
        <v>11</v>
      </c>
      <c r="N80" s="6" t="s">
        <v>253</v>
      </c>
    </row>
    <row r="81" spans="1:14" x14ac:dyDescent="0.25">
      <c r="A81" s="5">
        <v>44674</v>
      </c>
      <c r="B81" s="6" t="s">
        <v>453</v>
      </c>
      <c r="I81" t="s">
        <v>11</v>
      </c>
      <c r="N81" s="6" t="s">
        <v>32</v>
      </c>
    </row>
    <row r="82" spans="1:14" x14ac:dyDescent="0.25">
      <c r="A82" s="5">
        <v>44674</v>
      </c>
      <c r="B82" s="6" t="s">
        <v>454</v>
      </c>
      <c r="I82" t="s">
        <v>11</v>
      </c>
      <c r="N82" s="6" t="s">
        <v>51</v>
      </c>
    </row>
    <row r="83" spans="1:14" x14ac:dyDescent="0.25">
      <c r="A83" s="5">
        <v>44674</v>
      </c>
      <c r="B83" s="6" t="s">
        <v>455</v>
      </c>
      <c r="I83" t="s">
        <v>11</v>
      </c>
      <c r="N83" s="6" t="s">
        <v>51</v>
      </c>
    </row>
    <row r="84" spans="1:14" x14ac:dyDescent="0.25">
      <c r="A84" s="5">
        <v>44674</v>
      </c>
      <c r="B84" s="6" t="s">
        <v>456</v>
      </c>
      <c r="I84" t="s">
        <v>11</v>
      </c>
      <c r="N84" s="6" t="s">
        <v>170</v>
      </c>
    </row>
    <row r="85" spans="1:14" x14ac:dyDescent="0.25">
      <c r="A85" s="5">
        <v>44674</v>
      </c>
      <c r="B85" s="6" t="s">
        <v>457</v>
      </c>
      <c r="I85" t="s">
        <v>11</v>
      </c>
      <c r="N85" s="6" t="s">
        <v>126</v>
      </c>
    </row>
    <row r="86" spans="1:14" x14ac:dyDescent="0.25">
      <c r="A86" s="5">
        <v>44674</v>
      </c>
      <c r="B86" s="6" t="s">
        <v>458</v>
      </c>
      <c r="I86" t="s">
        <v>11</v>
      </c>
      <c r="N86" s="6" t="s">
        <v>58</v>
      </c>
    </row>
    <row r="87" spans="1:14" x14ac:dyDescent="0.25">
      <c r="A87" s="5">
        <v>44674</v>
      </c>
      <c r="B87" s="6" t="s">
        <v>459</v>
      </c>
      <c r="I87" t="s">
        <v>11</v>
      </c>
      <c r="N87" s="6" t="s">
        <v>48</v>
      </c>
    </row>
    <row r="88" spans="1:14" x14ac:dyDescent="0.25">
      <c r="A88" s="5">
        <v>44674</v>
      </c>
      <c r="B88" s="6" t="s">
        <v>460</v>
      </c>
      <c r="I88" t="s">
        <v>11</v>
      </c>
      <c r="N88" s="6" t="s">
        <v>85</v>
      </c>
    </row>
    <row r="89" spans="1:14" x14ac:dyDescent="0.25">
      <c r="A89" s="5">
        <v>44674</v>
      </c>
      <c r="B89" s="6" t="s">
        <v>461</v>
      </c>
      <c r="I89" t="s">
        <v>11</v>
      </c>
      <c r="N89" s="6" t="s">
        <v>98</v>
      </c>
    </row>
    <row r="90" spans="1:14" x14ac:dyDescent="0.25">
      <c r="A90" s="5">
        <v>44674</v>
      </c>
      <c r="B90" s="6" t="s">
        <v>462</v>
      </c>
      <c r="I90" t="s">
        <v>11</v>
      </c>
      <c r="N90" s="6" t="s">
        <v>221</v>
      </c>
    </row>
    <row r="91" spans="1:14" x14ac:dyDescent="0.25">
      <c r="A91" s="5">
        <v>44674</v>
      </c>
      <c r="B91" s="6" t="s">
        <v>463</v>
      </c>
      <c r="I91" t="s">
        <v>11</v>
      </c>
      <c r="N91" s="6" t="s">
        <v>170</v>
      </c>
    </row>
    <row r="92" spans="1:14" x14ac:dyDescent="0.25">
      <c r="A92" s="5">
        <v>44674</v>
      </c>
      <c r="B92" s="6" t="s">
        <v>464</v>
      </c>
      <c r="I92" t="s">
        <v>11</v>
      </c>
      <c r="N92" s="6" t="s">
        <v>253</v>
      </c>
    </row>
    <row r="93" spans="1:14" x14ac:dyDescent="0.25">
      <c r="A93" s="5">
        <v>44674</v>
      </c>
      <c r="B93" s="6" t="s">
        <v>465</v>
      </c>
      <c r="I93" t="s">
        <v>11</v>
      </c>
      <c r="N93" s="6" t="s">
        <v>466</v>
      </c>
    </row>
    <row r="94" spans="1:14" x14ac:dyDescent="0.25">
      <c r="A94" s="5">
        <v>44674</v>
      </c>
      <c r="B94" s="6" t="s">
        <v>467</v>
      </c>
      <c r="I94" t="s">
        <v>11</v>
      </c>
      <c r="N94" s="6" t="s">
        <v>48</v>
      </c>
    </row>
    <row r="95" spans="1:14" x14ac:dyDescent="0.25">
      <c r="A95" s="5">
        <v>44674</v>
      </c>
      <c r="B95" s="6" t="s">
        <v>468</v>
      </c>
      <c r="I95" t="s">
        <v>11</v>
      </c>
      <c r="N95" s="6" t="s">
        <v>98</v>
      </c>
    </row>
    <row r="96" spans="1:14" x14ac:dyDescent="0.25">
      <c r="A96" s="5">
        <v>44674</v>
      </c>
      <c r="B96" s="6" t="s">
        <v>469</v>
      </c>
      <c r="I96" t="s">
        <v>11</v>
      </c>
      <c r="N96" s="6" t="s">
        <v>51</v>
      </c>
    </row>
    <row r="97" spans="1:14" x14ac:dyDescent="0.25">
      <c r="A97" s="5">
        <v>44675</v>
      </c>
      <c r="B97" s="6" t="s">
        <v>470</v>
      </c>
      <c r="I97" t="s">
        <v>11</v>
      </c>
      <c r="N97" s="6" t="s">
        <v>96</v>
      </c>
    </row>
    <row r="98" spans="1:14" x14ac:dyDescent="0.25">
      <c r="A98" s="5">
        <v>44675</v>
      </c>
      <c r="B98" s="6" t="s">
        <v>471</v>
      </c>
      <c r="I98" t="s">
        <v>11</v>
      </c>
      <c r="N98" s="6" t="s">
        <v>85</v>
      </c>
    </row>
    <row r="99" spans="1:14" x14ac:dyDescent="0.25">
      <c r="A99" s="5">
        <v>44675</v>
      </c>
      <c r="B99" s="6" t="s">
        <v>472</v>
      </c>
      <c r="I99" t="s">
        <v>11</v>
      </c>
      <c r="N99" s="6" t="s">
        <v>85</v>
      </c>
    </row>
    <row r="100" spans="1:14" x14ac:dyDescent="0.25">
      <c r="A100" s="5">
        <v>44675</v>
      </c>
      <c r="B100" s="6" t="s">
        <v>473</v>
      </c>
      <c r="I100" t="s">
        <v>11</v>
      </c>
      <c r="N100" s="6" t="s">
        <v>85</v>
      </c>
    </row>
    <row r="101" spans="1:14" x14ac:dyDescent="0.25">
      <c r="A101" s="5">
        <v>44675</v>
      </c>
      <c r="B101" s="6" t="s">
        <v>474</v>
      </c>
      <c r="I101" t="s">
        <v>11</v>
      </c>
      <c r="N101" s="6" t="s">
        <v>283</v>
      </c>
    </row>
    <row r="102" spans="1:14" x14ac:dyDescent="0.25">
      <c r="A102" s="5">
        <v>44675</v>
      </c>
      <c r="B102" s="6" t="s">
        <v>475</v>
      </c>
      <c r="I102" t="s">
        <v>11</v>
      </c>
      <c r="N102" s="6" t="s">
        <v>466</v>
      </c>
    </row>
    <row r="103" spans="1:14" x14ac:dyDescent="0.25">
      <c r="A103" s="5">
        <v>44675</v>
      </c>
      <c r="B103" s="6" t="s">
        <v>476</v>
      </c>
      <c r="I103" t="s">
        <v>11</v>
      </c>
      <c r="N103" s="6" t="s">
        <v>229</v>
      </c>
    </row>
    <row r="104" spans="1:14" x14ac:dyDescent="0.25">
      <c r="A104" s="5">
        <v>44676</v>
      </c>
      <c r="B104" s="6" t="s">
        <v>477</v>
      </c>
      <c r="I104" t="s">
        <v>11</v>
      </c>
      <c r="N104" s="6" t="s">
        <v>82</v>
      </c>
    </row>
    <row r="105" spans="1:14" x14ac:dyDescent="0.25">
      <c r="A105" s="5">
        <v>44680</v>
      </c>
      <c r="B105" s="6" t="s">
        <v>478</v>
      </c>
      <c r="I105" t="s">
        <v>11</v>
      </c>
      <c r="N105" s="6" t="s">
        <v>126</v>
      </c>
    </row>
    <row r="106" spans="1:14" x14ac:dyDescent="0.25">
      <c r="A106" s="5">
        <v>44680</v>
      </c>
      <c r="B106" s="6" t="s">
        <v>479</v>
      </c>
      <c r="I106" t="s">
        <v>11</v>
      </c>
      <c r="N106" s="6" t="s">
        <v>249</v>
      </c>
    </row>
    <row r="107" spans="1:14" x14ac:dyDescent="0.25">
      <c r="A107" s="5">
        <v>44680</v>
      </c>
      <c r="B107" s="6" t="s">
        <v>480</v>
      </c>
      <c r="I107" t="s">
        <v>11</v>
      </c>
      <c r="N107" s="6" t="s">
        <v>249</v>
      </c>
    </row>
    <row r="108" spans="1:14" x14ac:dyDescent="0.25">
      <c r="A108" s="5">
        <v>44680</v>
      </c>
      <c r="B108" s="6" t="s">
        <v>481</v>
      </c>
      <c r="I108" t="s">
        <v>11</v>
      </c>
      <c r="N108" s="6" t="s">
        <v>416</v>
      </c>
    </row>
    <row r="109" spans="1:14" x14ac:dyDescent="0.25">
      <c r="A109" s="5">
        <v>44680</v>
      </c>
      <c r="B109" s="6" t="s">
        <v>482</v>
      </c>
      <c r="I109" t="s">
        <v>11</v>
      </c>
      <c r="N109" s="6" t="s">
        <v>249</v>
      </c>
    </row>
    <row r="110" spans="1:14" x14ac:dyDescent="0.25">
      <c r="A110" s="5">
        <v>44680</v>
      </c>
      <c r="B110" s="6" t="s">
        <v>483</v>
      </c>
      <c r="I110" t="s">
        <v>11</v>
      </c>
      <c r="N110" s="6" t="s">
        <v>249</v>
      </c>
    </row>
    <row r="111" spans="1:14" x14ac:dyDescent="0.25">
      <c r="A111" s="5">
        <v>44681</v>
      </c>
      <c r="B111" s="6" t="s">
        <v>484</v>
      </c>
      <c r="I111" t="s">
        <v>11</v>
      </c>
      <c r="N111" s="6" t="s">
        <v>74</v>
      </c>
    </row>
    <row r="112" spans="1:14" x14ac:dyDescent="0.25">
      <c r="A112" s="5">
        <v>44681</v>
      </c>
      <c r="B112" s="6" t="s">
        <v>485</v>
      </c>
      <c r="I112" t="s">
        <v>11</v>
      </c>
      <c r="N112" s="6" t="s">
        <v>82</v>
      </c>
    </row>
    <row r="113" spans="1:14" x14ac:dyDescent="0.25">
      <c r="A113" s="5">
        <v>44681</v>
      </c>
      <c r="B113" s="6" t="s">
        <v>486</v>
      </c>
      <c r="I113" t="s">
        <v>11</v>
      </c>
      <c r="N113" s="6" t="s">
        <v>466</v>
      </c>
    </row>
    <row r="114" spans="1:14" x14ac:dyDescent="0.25">
      <c r="A114" s="5">
        <v>44681</v>
      </c>
      <c r="B114" s="6" t="s">
        <v>487</v>
      </c>
      <c r="I114" t="s">
        <v>11</v>
      </c>
      <c r="N114" s="6" t="s">
        <v>170</v>
      </c>
    </row>
    <row r="115" spans="1:14" x14ac:dyDescent="0.25">
      <c r="A115" s="5">
        <v>44681</v>
      </c>
      <c r="B115" s="6" t="s">
        <v>488</v>
      </c>
      <c r="I115" t="s">
        <v>11</v>
      </c>
      <c r="N115" s="6" t="s">
        <v>32</v>
      </c>
    </row>
    <row r="116" spans="1:14" x14ac:dyDescent="0.25">
      <c r="A116" s="5">
        <v>44681</v>
      </c>
      <c r="B116" s="6" t="s">
        <v>489</v>
      </c>
      <c r="I116" t="s">
        <v>11</v>
      </c>
      <c r="N116" s="6" t="s">
        <v>35</v>
      </c>
    </row>
    <row r="117" spans="1:14" x14ac:dyDescent="0.25">
      <c r="A117" s="5">
        <v>44681</v>
      </c>
      <c r="B117" s="6" t="s">
        <v>490</v>
      </c>
      <c r="I117" t="s">
        <v>11</v>
      </c>
      <c r="N117" s="6" t="s">
        <v>14</v>
      </c>
    </row>
    <row r="118" spans="1:14" x14ac:dyDescent="0.25">
      <c r="A118" s="5">
        <v>44681</v>
      </c>
      <c r="B118" s="6" t="s">
        <v>491</v>
      </c>
      <c r="I118" t="s">
        <v>11</v>
      </c>
      <c r="N118" s="6" t="s">
        <v>171</v>
      </c>
    </row>
    <row r="119" spans="1:14" x14ac:dyDescent="0.25">
      <c r="A119" s="5">
        <v>44681</v>
      </c>
      <c r="B119" s="6" t="s">
        <v>492</v>
      </c>
      <c r="I119" t="s">
        <v>11</v>
      </c>
      <c r="N119" s="6" t="s">
        <v>35</v>
      </c>
    </row>
    <row r="120" spans="1:14" x14ac:dyDescent="0.25">
      <c r="A120" s="5">
        <v>44681</v>
      </c>
      <c r="B120" s="6" t="s">
        <v>493</v>
      </c>
      <c r="I120" t="s">
        <v>11</v>
      </c>
      <c r="N120" s="6" t="s">
        <v>171</v>
      </c>
    </row>
    <row r="121" spans="1:14" x14ac:dyDescent="0.25">
      <c r="A121" s="5">
        <v>44681</v>
      </c>
      <c r="B121" s="6" t="s">
        <v>494</v>
      </c>
      <c r="I121" t="s">
        <v>11</v>
      </c>
      <c r="N121" s="6" t="s">
        <v>170</v>
      </c>
    </row>
    <row r="122" spans="1:14" x14ac:dyDescent="0.25">
      <c r="A122" s="5">
        <v>44681</v>
      </c>
      <c r="B122" s="6" t="s">
        <v>495</v>
      </c>
      <c r="I122" t="s">
        <v>11</v>
      </c>
      <c r="N122" s="6" t="s">
        <v>96</v>
      </c>
    </row>
  </sheetData>
  <conditionalFormatting sqref="J1">
    <cfRule type="cellIs" dxfId="6" priority="2" operator="equal">
      <formula>0</formula>
    </cfRule>
  </conditionalFormatting>
  <conditionalFormatting sqref="M1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B1" zoomScale="80" zoomScaleNormal="80" workbookViewId="0">
      <selection activeCell="K6" sqref="K6"/>
    </sheetView>
  </sheetViews>
  <sheetFormatPr defaultRowHeight="15" x14ac:dyDescent="0.25"/>
  <cols>
    <col min="1" max="1" width="11.5703125" bestFit="1" customWidth="1"/>
    <col min="2" max="2" width="40.28515625" style="6" bestFit="1" customWidth="1"/>
    <col min="3" max="3" width="17.7109375" style="6" customWidth="1"/>
    <col min="9" max="9" width="12.28515625" style="6" bestFit="1" customWidth="1"/>
    <col min="10" max="13" width="9.140625" style="6"/>
    <col min="14" max="14" width="42.140625" style="6" customWidth="1"/>
    <col min="15" max="16" width="12.140625" bestFit="1" customWidth="1"/>
  </cols>
  <sheetData>
    <row r="1" spans="1:16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54" t="s">
        <v>12</v>
      </c>
      <c r="K1" s="4" t="s">
        <v>11</v>
      </c>
      <c r="L1" s="2" t="s">
        <v>9</v>
      </c>
      <c r="M1" s="4" t="s">
        <v>163</v>
      </c>
      <c r="N1" s="2" t="s">
        <v>10</v>
      </c>
      <c r="O1" t="s">
        <v>166</v>
      </c>
      <c r="P1" t="s">
        <v>194</v>
      </c>
    </row>
    <row r="2" spans="1:16" x14ac:dyDescent="0.25">
      <c r="A2" s="5">
        <v>44777</v>
      </c>
      <c r="B2" s="6" t="s">
        <v>16</v>
      </c>
      <c r="C2" s="6">
        <v>2.09</v>
      </c>
      <c r="D2">
        <v>3.76</v>
      </c>
      <c r="E2">
        <v>3.51</v>
      </c>
      <c r="F2">
        <v>3.85</v>
      </c>
      <c r="G2">
        <v>1.88</v>
      </c>
      <c r="H2">
        <v>2.02</v>
      </c>
      <c r="I2" s="6" t="s">
        <v>11</v>
      </c>
      <c r="J2" s="8">
        <v>1.71</v>
      </c>
      <c r="K2" s="6">
        <v>2.2000000000000002</v>
      </c>
      <c r="L2" s="6" t="s">
        <v>142</v>
      </c>
      <c r="M2" s="6">
        <v>2.2200000000000002</v>
      </c>
      <c r="N2" s="7" t="s">
        <v>15</v>
      </c>
      <c r="O2" s="55">
        <f t="shared" ref="O2:O62" si="0">M2*C$78</f>
        <v>4440</v>
      </c>
      <c r="P2" s="55">
        <f>O2-C$78</f>
        <v>2440</v>
      </c>
    </row>
    <row r="3" spans="1:16" x14ac:dyDescent="0.25">
      <c r="A3" s="5">
        <v>44779</v>
      </c>
      <c r="B3" s="6" t="s">
        <v>17</v>
      </c>
      <c r="C3" s="6">
        <v>2.2400000000000002</v>
      </c>
      <c r="D3">
        <v>3.24</v>
      </c>
      <c r="E3">
        <v>3.6</v>
      </c>
      <c r="F3">
        <v>2.78</v>
      </c>
      <c r="G3">
        <v>2.41</v>
      </c>
      <c r="H3">
        <v>1.6</v>
      </c>
      <c r="I3" s="6" t="s">
        <v>11</v>
      </c>
      <c r="J3" s="59">
        <v>404</v>
      </c>
      <c r="K3" s="6">
        <v>1.9</v>
      </c>
      <c r="L3" s="6" t="s">
        <v>143</v>
      </c>
      <c r="M3" s="6">
        <v>19</v>
      </c>
      <c r="N3" s="6" t="s">
        <v>18</v>
      </c>
      <c r="O3" s="55">
        <f t="shared" si="0"/>
        <v>38000</v>
      </c>
      <c r="P3" s="55">
        <f t="shared" ref="P3:P62" si="1">O3-C$78</f>
        <v>36000</v>
      </c>
    </row>
    <row r="4" spans="1:16" x14ac:dyDescent="0.25">
      <c r="A4" s="5">
        <v>44779</v>
      </c>
      <c r="B4" s="6" t="s">
        <v>19</v>
      </c>
      <c r="C4" s="6">
        <v>4.09</v>
      </c>
      <c r="D4">
        <v>3.44</v>
      </c>
      <c r="E4">
        <v>2</v>
      </c>
      <c r="F4">
        <v>3.19</v>
      </c>
      <c r="G4">
        <v>2.12</v>
      </c>
      <c r="H4">
        <v>1.76</v>
      </c>
      <c r="I4" s="6" t="s">
        <v>11</v>
      </c>
      <c r="J4" s="59">
        <v>1.93</v>
      </c>
      <c r="K4" s="6">
        <v>1.91</v>
      </c>
      <c r="L4" s="6" t="s">
        <v>144</v>
      </c>
      <c r="M4" s="6">
        <v>1.91</v>
      </c>
      <c r="N4" s="6" t="s">
        <v>14</v>
      </c>
      <c r="O4" s="55">
        <v>0</v>
      </c>
      <c r="P4" s="55">
        <f t="shared" si="1"/>
        <v>-2000</v>
      </c>
    </row>
    <row r="5" spans="1:16" x14ac:dyDescent="0.25">
      <c r="A5" s="5">
        <v>44779</v>
      </c>
      <c r="B5" s="6" t="s">
        <v>20</v>
      </c>
      <c r="C5" s="6">
        <v>4.83</v>
      </c>
      <c r="D5">
        <v>4.03</v>
      </c>
      <c r="E5">
        <v>1.72</v>
      </c>
      <c r="F5">
        <v>3.82</v>
      </c>
      <c r="G5">
        <v>1.85</v>
      </c>
      <c r="H5">
        <v>2.0299999999999998</v>
      </c>
      <c r="I5" s="6" t="s">
        <v>11</v>
      </c>
      <c r="J5" s="59">
        <v>1.95</v>
      </c>
      <c r="K5" s="6">
        <v>1.99</v>
      </c>
      <c r="L5" s="6" t="s">
        <v>145</v>
      </c>
      <c r="M5" s="6">
        <v>1.95</v>
      </c>
      <c r="N5" s="6" t="s">
        <v>14</v>
      </c>
      <c r="O5" s="55">
        <f t="shared" si="0"/>
        <v>3900</v>
      </c>
      <c r="P5" s="55">
        <f t="shared" si="1"/>
        <v>1900</v>
      </c>
    </row>
    <row r="6" spans="1:16" x14ac:dyDescent="0.25">
      <c r="A6" s="5">
        <v>44779</v>
      </c>
      <c r="B6" s="6" t="s">
        <v>21</v>
      </c>
      <c r="C6" s="6">
        <v>4.62</v>
      </c>
      <c r="D6">
        <v>4.34</v>
      </c>
      <c r="E6">
        <v>1.69</v>
      </c>
      <c r="F6">
        <v>4.45</v>
      </c>
      <c r="G6">
        <v>1.66</v>
      </c>
      <c r="H6">
        <v>2.2999999999999998</v>
      </c>
      <c r="I6" s="6" t="s">
        <v>11</v>
      </c>
      <c r="J6" s="8">
        <v>1.68</v>
      </c>
      <c r="K6" s="6">
        <v>2.23</v>
      </c>
      <c r="L6" s="6" t="s">
        <v>146</v>
      </c>
      <c r="M6" s="6">
        <v>2.23</v>
      </c>
      <c r="N6" s="6" t="s">
        <v>14</v>
      </c>
      <c r="O6" s="55">
        <v>0</v>
      </c>
      <c r="P6" s="55">
        <f t="shared" si="1"/>
        <v>-2000</v>
      </c>
    </row>
    <row r="7" spans="1:16" x14ac:dyDescent="0.25">
      <c r="A7" s="5">
        <v>44780</v>
      </c>
      <c r="B7" s="6" t="s">
        <v>22</v>
      </c>
      <c r="C7" s="6">
        <v>2.56</v>
      </c>
      <c r="D7">
        <v>2.76</v>
      </c>
      <c r="E7">
        <v>3.21</v>
      </c>
      <c r="F7">
        <v>2.4300000000000002</v>
      </c>
      <c r="G7">
        <v>2.62</v>
      </c>
      <c r="H7">
        <v>1.46</v>
      </c>
      <c r="I7" s="6" t="s">
        <v>11</v>
      </c>
      <c r="J7" s="59">
        <v>404</v>
      </c>
      <c r="K7" s="6">
        <v>1.8</v>
      </c>
      <c r="L7" s="6" t="s">
        <v>147</v>
      </c>
      <c r="M7" s="6">
        <v>1.8</v>
      </c>
      <c r="N7" s="6" t="s">
        <v>23</v>
      </c>
      <c r="O7" s="55">
        <f t="shared" si="0"/>
        <v>3600</v>
      </c>
      <c r="P7" s="55">
        <f t="shared" si="1"/>
        <v>1600</v>
      </c>
    </row>
    <row r="8" spans="1:16" x14ac:dyDescent="0.25">
      <c r="A8" s="5">
        <v>44780</v>
      </c>
      <c r="B8" s="6" t="s">
        <v>24</v>
      </c>
      <c r="C8" s="6">
        <v>2.6</v>
      </c>
      <c r="D8">
        <v>3.92</v>
      </c>
      <c r="E8">
        <v>2.58</v>
      </c>
      <c r="F8">
        <v>5.04</v>
      </c>
      <c r="G8">
        <v>1.6</v>
      </c>
      <c r="H8">
        <v>2.4700000000000002</v>
      </c>
      <c r="I8" s="6" t="s">
        <v>11</v>
      </c>
      <c r="J8" s="60">
        <v>1.53</v>
      </c>
      <c r="K8" s="6">
        <v>2.58</v>
      </c>
      <c r="L8" s="6" t="s">
        <v>148</v>
      </c>
      <c r="M8" s="6">
        <v>1.53</v>
      </c>
      <c r="N8" s="6" t="s">
        <v>13</v>
      </c>
      <c r="O8" s="55">
        <f t="shared" si="0"/>
        <v>3060</v>
      </c>
      <c r="P8" s="55">
        <f t="shared" si="1"/>
        <v>1060</v>
      </c>
    </row>
    <row r="9" spans="1:16" x14ac:dyDescent="0.25">
      <c r="A9" s="5">
        <v>44780</v>
      </c>
      <c r="B9" s="6" t="s">
        <v>25</v>
      </c>
      <c r="C9" s="6">
        <v>1.57</v>
      </c>
      <c r="D9">
        <v>3.64</v>
      </c>
      <c r="E9">
        <v>5.19</v>
      </c>
      <c r="F9">
        <v>2.54</v>
      </c>
      <c r="G9">
        <v>2.14</v>
      </c>
      <c r="H9">
        <v>1.64</v>
      </c>
      <c r="I9" s="6" t="s">
        <v>11</v>
      </c>
      <c r="J9" s="59">
        <v>404</v>
      </c>
      <c r="K9" s="6">
        <v>1.9</v>
      </c>
      <c r="L9" s="6" t="s">
        <v>143</v>
      </c>
      <c r="M9" s="6">
        <v>1.9</v>
      </c>
      <c r="N9" s="6" t="s">
        <v>26</v>
      </c>
      <c r="O9" s="55">
        <f t="shared" si="0"/>
        <v>3800</v>
      </c>
      <c r="P9" s="55">
        <f t="shared" si="1"/>
        <v>1800</v>
      </c>
    </row>
    <row r="10" spans="1:16" x14ac:dyDescent="0.25">
      <c r="A10" s="5">
        <v>44785</v>
      </c>
      <c r="B10" s="6" t="s">
        <v>27</v>
      </c>
      <c r="C10" s="6">
        <v>2.0099999999999998</v>
      </c>
      <c r="D10">
        <v>3.4</v>
      </c>
      <c r="E10">
        <v>4.13</v>
      </c>
      <c r="F10">
        <v>3.16</v>
      </c>
      <c r="G10">
        <v>2.13</v>
      </c>
      <c r="H10">
        <v>1.76</v>
      </c>
      <c r="I10" s="6" t="s">
        <v>11</v>
      </c>
      <c r="J10" s="59">
        <v>404</v>
      </c>
      <c r="K10" s="6">
        <v>1.9</v>
      </c>
      <c r="L10" s="6" t="s">
        <v>149</v>
      </c>
      <c r="M10" s="6">
        <v>1.9</v>
      </c>
      <c r="N10" s="6" t="s">
        <v>18</v>
      </c>
      <c r="O10" s="55">
        <v>0</v>
      </c>
      <c r="P10" s="55">
        <f t="shared" si="1"/>
        <v>-2000</v>
      </c>
    </row>
    <row r="11" spans="1:16" x14ac:dyDescent="0.25">
      <c r="A11" s="5">
        <v>44786</v>
      </c>
      <c r="B11" s="6" t="s">
        <v>28</v>
      </c>
      <c r="C11" s="6">
        <v>404</v>
      </c>
      <c r="D11">
        <v>404</v>
      </c>
      <c r="E11">
        <v>404</v>
      </c>
      <c r="F11">
        <v>404</v>
      </c>
      <c r="G11">
        <v>404</v>
      </c>
      <c r="H11">
        <v>404</v>
      </c>
      <c r="I11" s="6" t="s">
        <v>11</v>
      </c>
      <c r="J11" s="59">
        <v>404</v>
      </c>
      <c r="K11" s="6">
        <v>404</v>
      </c>
      <c r="L11" s="6">
        <v>404</v>
      </c>
      <c r="M11" s="6">
        <v>0</v>
      </c>
      <c r="N11" s="6" t="s">
        <v>13</v>
      </c>
      <c r="O11" s="55">
        <f t="shared" si="0"/>
        <v>0</v>
      </c>
      <c r="P11" s="55">
        <v>0</v>
      </c>
    </row>
    <row r="12" spans="1:16" x14ac:dyDescent="0.25">
      <c r="A12" s="5">
        <v>44786</v>
      </c>
      <c r="B12" s="6" t="s">
        <v>29</v>
      </c>
      <c r="C12" s="6">
        <v>1.67</v>
      </c>
      <c r="D12">
        <v>4.17</v>
      </c>
      <c r="E12">
        <v>5.05</v>
      </c>
      <c r="F12">
        <v>5.14</v>
      </c>
      <c r="G12">
        <v>1.57</v>
      </c>
      <c r="H12">
        <v>2.48</v>
      </c>
      <c r="I12" s="6" t="s">
        <v>11</v>
      </c>
      <c r="J12" s="60">
        <v>1.6</v>
      </c>
      <c r="K12" s="6">
        <v>2.39</v>
      </c>
      <c r="L12" s="6" t="s">
        <v>150</v>
      </c>
      <c r="M12" s="6">
        <v>1.6</v>
      </c>
      <c r="N12" s="6" t="s">
        <v>14</v>
      </c>
      <c r="O12" s="55">
        <f t="shared" si="0"/>
        <v>3200</v>
      </c>
      <c r="P12" s="55">
        <f t="shared" si="1"/>
        <v>1200</v>
      </c>
    </row>
    <row r="13" spans="1:16" x14ac:dyDescent="0.25">
      <c r="A13" s="5">
        <v>44786</v>
      </c>
      <c r="B13" s="6" t="s">
        <v>30</v>
      </c>
      <c r="C13" s="6">
        <v>404</v>
      </c>
      <c r="D13">
        <v>404</v>
      </c>
      <c r="E13">
        <v>404</v>
      </c>
      <c r="F13">
        <v>404</v>
      </c>
      <c r="G13">
        <v>404</v>
      </c>
      <c r="H13">
        <v>404</v>
      </c>
      <c r="I13" s="6" t="s">
        <v>11</v>
      </c>
      <c r="J13" s="59">
        <v>404</v>
      </c>
      <c r="K13" s="6">
        <v>404</v>
      </c>
      <c r="L13" s="6">
        <v>404</v>
      </c>
      <c r="M13" s="6">
        <v>0</v>
      </c>
      <c r="N13" s="6" t="s">
        <v>14</v>
      </c>
      <c r="O13" s="55">
        <f t="shared" si="0"/>
        <v>0</v>
      </c>
      <c r="P13" s="55">
        <v>0</v>
      </c>
    </row>
    <row r="14" spans="1:16" x14ac:dyDescent="0.25">
      <c r="A14" s="5">
        <v>44786</v>
      </c>
      <c r="B14" s="6" t="s">
        <v>31</v>
      </c>
      <c r="C14" s="6">
        <v>2.76</v>
      </c>
      <c r="D14">
        <v>2.97</v>
      </c>
      <c r="E14">
        <v>2.99</v>
      </c>
      <c r="F14">
        <v>2.62</v>
      </c>
      <c r="G14">
        <v>2.5499999999999998</v>
      </c>
      <c r="H14">
        <v>1.55</v>
      </c>
      <c r="I14" s="6" t="s">
        <v>33</v>
      </c>
      <c r="J14" s="59">
        <v>2.11</v>
      </c>
      <c r="K14" s="6">
        <v>1.76</v>
      </c>
      <c r="L14" s="6" t="s">
        <v>145</v>
      </c>
      <c r="M14" s="6">
        <v>2.99</v>
      </c>
      <c r="N14" s="6" t="s">
        <v>32</v>
      </c>
      <c r="O14" s="55">
        <f t="shared" si="0"/>
        <v>5980</v>
      </c>
      <c r="P14" s="55">
        <f t="shared" si="1"/>
        <v>3980</v>
      </c>
    </row>
    <row r="15" spans="1:16" x14ac:dyDescent="0.25">
      <c r="A15" s="5">
        <v>44786</v>
      </c>
      <c r="B15" s="6" t="s">
        <v>34</v>
      </c>
      <c r="C15" s="6">
        <v>1.75</v>
      </c>
      <c r="D15">
        <v>3.68</v>
      </c>
      <c r="E15">
        <v>5.17</v>
      </c>
      <c r="F15">
        <v>3.49</v>
      </c>
      <c r="G15">
        <v>2.0299999999999998</v>
      </c>
      <c r="H15">
        <v>1.85</v>
      </c>
      <c r="I15" s="6" t="s">
        <v>11</v>
      </c>
      <c r="J15" s="59">
        <v>1.92</v>
      </c>
      <c r="K15" s="6">
        <v>1.92</v>
      </c>
      <c r="L15" s="6" t="s">
        <v>151</v>
      </c>
      <c r="M15" s="6">
        <v>1.92</v>
      </c>
      <c r="N15" s="6" t="s">
        <v>35</v>
      </c>
      <c r="O15" s="55">
        <f t="shared" si="0"/>
        <v>3840</v>
      </c>
      <c r="P15" s="55">
        <f t="shared" si="1"/>
        <v>1840</v>
      </c>
    </row>
    <row r="16" spans="1:16" x14ac:dyDescent="0.25">
      <c r="A16" s="5">
        <v>44787</v>
      </c>
      <c r="B16" s="6" t="s">
        <v>36</v>
      </c>
      <c r="C16" s="6">
        <v>2.4700000000000002</v>
      </c>
      <c r="D16">
        <v>2.96</v>
      </c>
      <c r="E16">
        <v>3.31</v>
      </c>
      <c r="F16">
        <v>2.67</v>
      </c>
      <c r="G16">
        <v>2.4900000000000002</v>
      </c>
      <c r="H16">
        <v>1.55</v>
      </c>
      <c r="I16" s="6" t="s">
        <v>11</v>
      </c>
      <c r="J16" s="59">
        <v>2.0699999999999998</v>
      </c>
      <c r="K16" s="6">
        <v>1.76</v>
      </c>
      <c r="L16" s="6" t="s">
        <v>144</v>
      </c>
      <c r="M16" s="6">
        <v>1.76</v>
      </c>
      <c r="N16" s="15" t="s">
        <v>37</v>
      </c>
      <c r="O16" s="55">
        <v>0</v>
      </c>
      <c r="P16" s="55">
        <f t="shared" si="1"/>
        <v>-2000</v>
      </c>
    </row>
    <row r="17" spans="1:16" x14ac:dyDescent="0.25">
      <c r="A17" s="5">
        <v>44787</v>
      </c>
      <c r="B17" s="6" t="s">
        <v>38</v>
      </c>
      <c r="C17" s="6">
        <v>2.96</v>
      </c>
      <c r="D17">
        <v>2.93</v>
      </c>
      <c r="E17">
        <v>2.83</v>
      </c>
      <c r="F17">
        <v>2.63</v>
      </c>
      <c r="G17">
        <v>2.59</v>
      </c>
      <c r="H17">
        <v>1.53</v>
      </c>
      <c r="I17" s="6" t="s">
        <v>11</v>
      </c>
      <c r="J17" s="59">
        <v>2.04</v>
      </c>
      <c r="K17" s="6">
        <v>1.81</v>
      </c>
      <c r="L17" s="6" t="s">
        <v>145</v>
      </c>
      <c r="M17" s="6">
        <v>1.81</v>
      </c>
      <c r="N17" s="15" t="s">
        <v>39</v>
      </c>
      <c r="O17" s="55">
        <f t="shared" si="0"/>
        <v>3620</v>
      </c>
      <c r="P17" s="55">
        <f t="shared" si="1"/>
        <v>1620</v>
      </c>
    </row>
    <row r="18" spans="1:16" x14ac:dyDescent="0.25">
      <c r="A18" s="5">
        <v>44787</v>
      </c>
      <c r="B18" s="6" t="s">
        <v>40</v>
      </c>
      <c r="C18" s="6">
        <v>2.4900000000000002</v>
      </c>
      <c r="D18">
        <v>3.14</v>
      </c>
      <c r="E18">
        <v>3.19</v>
      </c>
      <c r="F18">
        <v>2.91</v>
      </c>
      <c r="G18">
        <v>2.2799999999999998</v>
      </c>
      <c r="H18">
        <v>1.67</v>
      </c>
      <c r="I18" s="6" t="s">
        <v>11</v>
      </c>
      <c r="J18" s="59">
        <v>1.96</v>
      </c>
      <c r="K18" s="6">
        <v>1.88</v>
      </c>
      <c r="L18" s="6" t="s">
        <v>152</v>
      </c>
      <c r="M18" s="6">
        <v>1.88</v>
      </c>
      <c r="N18" s="15" t="s">
        <v>39</v>
      </c>
      <c r="O18" s="55">
        <f t="shared" si="0"/>
        <v>3760</v>
      </c>
      <c r="P18" s="55">
        <f t="shared" si="1"/>
        <v>1760</v>
      </c>
    </row>
    <row r="19" spans="1:16" x14ac:dyDescent="0.25">
      <c r="A19" s="5">
        <v>44787</v>
      </c>
      <c r="B19" s="6" t="s">
        <v>41</v>
      </c>
      <c r="C19" s="6">
        <v>3.65</v>
      </c>
      <c r="D19">
        <v>3.4</v>
      </c>
      <c r="E19">
        <v>2.17</v>
      </c>
      <c r="F19">
        <v>3.05</v>
      </c>
      <c r="G19">
        <v>2.21</v>
      </c>
      <c r="H19">
        <v>1.73</v>
      </c>
      <c r="I19" s="6" t="s">
        <v>11</v>
      </c>
      <c r="J19" s="59">
        <v>1.96</v>
      </c>
      <c r="K19" s="6">
        <v>1.89</v>
      </c>
      <c r="L19" s="6" t="s">
        <v>144</v>
      </c>
      <c r="M19" s="6">
        <v>1.89</v>
      </c>
      <c r="N19" s="53" t="s">
        <v>13</v>
      </c>
      <c r="O19" s="55">
        <v>0</v>
      </c>
      <c r="P19" s="55">
        <f t="shared" si="1"/>
        <v>-2000</v>
      </c>
    </row>
    <row r="20" spans="1:16" x14ac:dyDescent="0.25">
      <c r="A20" s="5">
        <v>44787</v>
      </c>
      <c r="B20" s="6" t="s">
        <v>42</v>
      </c>
      <c r="C20" s="6">
        <v>2.36</v>
      </c>
      <c r="D20">
        <v>3.17</v>
      </c>
      <c r="E20">
        <v>3.15</v>
      </c>
      <c r="F20">
        <v>404</v>
      </c>
      <c r="G20">
        <v>2.1</v>
      </c>
      <c r="H20">
        <v>1.74</v>
      </c>
      <c r="I20" s="6" t="s">
        <v>11</v>
      </c>
      <c r="J20" s="59">
        <v>404</v>
      </c>
      <c r="K20" s="6">
        <v>1.8</v>
      </c>
      <c r="L20" s="6" t="s">
        <v>151</v>
      </c>
      <c r="M20" s="6">
        <v>1.8</v>
      </c>
      <c r="N20" s="15" t="s">
        <v>43</v>
      </c>
      <c r="O20" s="55">
        <f t="shared" si="0"/>
        <v>3600</v>
      </c>
      <c r="P20" s="55">
        <f t="shared" si="1"/>
        <v>1600</v>
      </c>
    </row>
    <row r="21" spans="1:16" x14ac:dyDescent="0.25">
      <c r="A21" s="5">
        <v>44787</v>
      </c>
      <c r="B21" s="6" t="s">
        <v>44</v>
      </c>
      <c r="C21" s="6">
        <v>2.15</v>
      </c>
      <c r="D21">
        <v>3.38</v>
      </c>
      <c r="E21">
        <v>3.68</v>
      </c>
      <c r="F21">
        <v>3.12</v>
      </c>
      <c r="G21">
        <v>2.1800000000000002</v>
      </c>
      <c r="H21">
        <v>1.73</v>
      </c>
      <c r="I21" s="6" t="s">
        <v>11</v>
      </c>
      <c r="J21" s="59">
        <v>1.88</v>
      </c>
      <c r="K21" s="6">
        <v>1.95</v>
      </c>
      <c r="L21" s="6" t="s">
        <v>152</v>
      </c>
      <c r="M21" s="6">
        <v>1.95</v>
      </c>
      <c r="N21" s="6" t="s">
        <v>39</v>
      </c>
      <c r="O21" s="55">
        <f t="shared" si="0"/>
        <v>3900</v>
      </c>
      <c r="P21" s="55">
        <f t="shared" si="1"/>
        <v>1900</v>
      </c>
    </row>
    <row r="22" spans="1:16" x14ac:dyDescent="0.25">
      <c r="A22" s="5">
        <v>44788</v>
      </c>
      <c r="B22" s="6" t="s">
        <v>40</v>
      </c>
      <c r="C22" s="6">
        <v>2.4900000000000002</v>
      </c>
      <c r="D22">
        <v>3.14</v>
      </c>
      <c r="E22">
        <v>3.19</v>
      </c>
      <c r="F22">
        <v>2.91</v>
      </c>
      <c r="G22">
        <v>2.2799999999999998</v>
      </c>
      <c r="H22">
        <v>1.67</v>
      </c>
      <c r="I22" s="6" t="s">
        <v>11</v>
      </c>
      <c r="J22" s="59">
        <v>1.96</v>
      </c>
      <c r="K22" s="6">
        <v>1.88</v>
      </c>
      <c r="L22" s="6" t="s">
        <v>152</v>
      </c>
      <c r="M22" s="6">
        <v>1.88</v>
      </c>
      <c r="N22" s="6" t="s">
        <v>39</v>
      </c>
      <c r="O22" s="55">
        <f t="shared" si="0"/>
        <v>3760</v>
      </c>
      <c r="P22" s="55">
        <f t="shared" si="1"/>
        <v>1760</v>
      </c>
    </row>
    <row r="23" spans="1:16" x14ac:dyDescent="0.25">
      <c r="A23" s="5">
        <v>44788</v>
      </c>
      <c r="B23" s="6" t="s">
        <v>29</v>
      </c>
      <c r="C23" s="6">
        <v>1.67</v>
      </c>
      <c r="D23">
        <v>4.17</v>
      </c>
      <c r="E23">
        <v>5.05</v>
      </c>
      <c r="F23">
        <v>5.14</v>
      </c>
      <c r="G23">
        <v>1.57</v>
      </c>
      <c r="H23">
        <v>2.48</v>
      </c>
      <c r="I23" s="6" t="s">
        <v>11</v>
      </c>
      <c r="J23" s="60">
        <v>1.6</v>
      </c>
      <c r="K23" s="6">
        <v>2.39</v>
      </c>
      <c r="L23" s="6" t="s">
        <v>150</v>
      </c>
      <c r="M23" s="6">
        <v>1.6</v>
      </c>
      <c r="N23" s="6" t="s">
        <v>14</v>
      </c>
      <c r="O23" s="55">
        <f t="shared" si="0"/>
        <v>3200</v>
      </c>
      <c r="P23" s="55">
        <f t="shared" si="1"/>
        <v>1200</v>
      </c>
    </row>
    <row r="24" spans="1:16" x14ac:dyDescent="0.25">
      <c r="A24" s="5">
        <v>44789</v>
      </c>
      <c r="B24" s="6" t="s">
        <v>45</v>
      </c>
      <c r="C24" s="6">
        <v>1.48</v>
      </c>
      <c r="D24">
        <v>4.62</v>
      </c>
      <c r="E24">
        <v>6.8</v>
      </c>
      <c r="F24">
        <v>3.93</v>
      </c>
      <c r="G24">
        <v>1.81</v>
      </c>
      <c r="H24">
        <v>2.06</v>
      </c>
      <c r="I24" s="6" t="s">
        <v>46</v>
      </c>
      <c r="J24" s="59">
        <v>1.96</v>
      </c>
      <c r="K24" s="6">
        <v>1.88</v>
      </c>
      <c r="L24" s="6" t="s">
        <v>151</v>
      </c>
      <c r="M24" s="6">
        <v>1.48</v>
      </c>
      <c r="N24" s="6" t="s">
        <v>35</v>
      </c>
      <c r="O24" s="55">
        <f t="shared" si="0"/>
        <v>2960</v>
      </c>
      <c r="P24" s="55">
        <f t="shared" si="1"/>
        <v>960</v>
      </c>
    </row>
    <row r="25" spans="1:16" x14ac:dyDescent="0.25">
      <c r="A25" s="5">
        <v>44789</v>
      </c>
      <c r="B25" s="6" t="s">
        <v>47</v>
      </c>
      <c r="C25" s="6">
        <v>2.91</v>
      </c>
      <c r="D25">
        <v>3.42</v>
      </c>
      <c r="E25">
        <v>2.56</v>
      </c>
      <c r="F25">
        <v>3.45</v>
      </c>
      <c r="G25">
        <v>2.04</v>
      </c>
      <c r="H25">
        <v>1.85</v>
      </c>
      <c r="I25" s="6" t="s">
        <v>11</v>
      </c>
      <c r="J25" s="59">
        <v>1.81</v>
      </c>
      <c r="K25" s="6">
        <v>2.06</v>
      </c>
      <c r="L25" s="6" t="s">
        <v>154</v>
      </c>
      <c r="M25" s="6">
        <v>2.06</v>
      </c>
      <c r="N25" s="6" t="s">
        <v>48</v>
      </c>
      <c r="O25" s="55">
        <f t="shared" si="0"/>
        <v>4120</v>
      </c>
      <c r="P25" s="55">
        <f t="shared" si="1"/>
        <v>2120</v>
      </c>
    </row>
    <row r="26" spans="1:16" x14ac:dyDescent="0.25">
      <c r="A26" s="5">
        <v>44789</v>
      </c>
      <c r="B26" s="6" t="s">
        <v>49</v>
      </c>
      <c r="C26" s="6">
        <v>2.11</v>
      </c>
      <c r="D26">
        <v>3.54</v>
      </c>
      <c r="E26">
        <v>3.6</v>
      </c>
      <c r="F26">
        <v>3.49</v>
      </c>
      <c r="G26">
        <v>2.0299999999999998</v>
      </c>
      <c r="H26">
        <v>1.85</v>
      </c>
      <c r="I26" s="6" t="s">
        <v>46</v>
      </c>
      <c r="J26" s="59">
        <v>1.81</v>
      </c>
      <c r="K26" s="6">
        <v>2.04</v>
      </c>
      <c r="L26" s="6" t="s">
        <v>153</v>
      </c>
      <c r="M26" s="6">
        <v>2.11</v>
      </c>
      <c r="N26" s="6" t="s">
        <v>35</v>
      </c>
      <c r="O26" s="55">
        <f t="shared" si="0"/>
        <v>4220</v>
      </c>
      <c r="P26" s="55">
        <f t="shared" si="1"/>
        <v>2220</v>
      </c>
    </row>
    <row r="27" spans="1:16" x14ac:dyDescent="0.25">
      <c r="A27" s="5">
        <v>44789</v>
      </c>
      <c r="B27" s="6" t="s">
        <v>50</v>
      </c>
      <c r="C27" s="6">
        <v>2.56</v>
      </c>
      <c r="D27">
        <v>3.68</v>
      </c>
      <c r="E27">
        <v>2.62</v>
      </c>
      <c r="F27">
        <v>4.46</v>
      </c>
      <c r="G27">
        <v>1.65</v>
      </c>
      <c r="H27">
        <v>2.2599999999999998</v>
      </c>
      <c r="I27" s="6" t="s">
        <v>11</v>
      </c>
      <c r="J27" s="60">
        <v>1.56</v>
      </c>
      <c r="K27" s="6">
        <v>2.4300000000000002</v>
      </c>
      <c r="L27" s="6" t="s">
        <v>155</v>
      </c>
      <c r="M27" s="6">
        <v>1.56</v>
      </c>
      <c r="N27" s="6" t="s">
        <v>51</v>
      </c>
      <c r="O27" s="55">
        <f t="shared" si="0"/>
        <v>3120</v>
      </c>
      <c r="P27" s="55">
        <f t="shared" si="1"/>
        <v>1120</v>
      </c>
    </row>
    <row r="28" spans="1:16" x14ac:dyDescent="0.25">
      <c r="A28" s="5">
        <v>44790</v>
      </c>
      <c r="B28" s="6" t="s">
        <v>52</v>
      </c>
      <c r="C28" s="6">
        <v>6.1</v>
      </c>
      <c r="D28">
        <v>3.85</v>
      </c>
      <c r="E28">
        <v>1.63</v>
      </c>
      <c r="F28">
        <v>3.66</v>
      </c>
      <c r="G28">
        <v>1.86</v>
      </c>
      <c r="H28">
        <v>2.0099999999999998</v>
      </c>
      <c r="I28" s="6" t="s">
        <v>11</v>
      </c>
      <c r="J28" s="59">
        <v>404</v>
      </c>
      <c r="K28" s="6" t="s">
        <v>193</v>
      </c>
      <c r="L28" s="6" t="s">
        <v>143</v>
      </c>
      <c r="M28" s="6">
        <v>1.9</v>
      </c>
      <c r="N28" s="6" t="s">
        <v>18</v>
      </c>
      <c r="O28" s="55">
        <f t="shared" si="0"/>
        <v>3800</v>
      </c>
      <c r="P28" s="55">
        <f t="shared" si="1"/>
        <v>1800</v>
      </c>
    </row>
    <row r="29" spans="1:16" x14ac:dyDescent="0.25">
      <c r="A29" s="5">
        <v>44792</v>
      </c>
      <c r="B29" s="6" t="s">
        <v>53</v>
      </c>
      <c r="C29" s="6">
        <v>3.05</v>
      </c>
      <c r="D29">
        <v>2.73</v>
      </c>
      <c r="E29">
        <v>2.75</v>
      </c>
      <c r="F29">
        <v>2.44</v>
      </c>
      <c r="G29">
        <v>2.66</v>
      </c>
      <c r="H29">
        <v>1.46</v>
      </c>
      <c r="I29" s="6" t="s">
        <v>11</v>
      </c>
      <c r="J29" s="59">
        <v>404</v>
      </c>
      <c r="K29" s="6">
        <v>1.9</v>
      </c>
      <c r="L29" s="6" t="s">
        <v>143</v>
      </c>
      <c r="M29" s="6">
        <v>1.9</v>
      </c>
      <c r="N29" s="6" t="s">
        <v>23</v>
      </c>
      <c r="O29" s="55">
        <f t="shared" si="0"/>
        <v>3800</v>
      </c>
      <c r="P29" s="55">
        <f t="shared" si="1"/>
        <v>1800</v>
      </c>
    </row>
    <row r="30" spans="1:16" x14ac:dyDescent="0.25">
      <c r="A30" s="5">
        <v>44793</v>
      </c>
      <c r="B30" s="6" t="s">
        <v>54</v>
      </c>
      <c r="C30" s="6">
        <v>2.06</v>
      </c>
      <c r="D30">
        <v>3.52</v>
      </c>
      <c r="E30">
        <v>3.77</v>
      </c>
      <c r="F30">
        <v>3.67</v>
      </c>
      <c r="G30">
        <v>1.91</v>
      </c>
      <c r="H30">
        <v>1.96</v>
      </c>
      <c r="I30" s="6" t="s">
        <v>11</v>
      </c>
      <c r="J30" s="59">
        <v>1.78</v>
      </c>
      <c r="K30" s="6">
        <v>2.08</v>
      </c>
      <c r="L30" s="6" t="s">
        <v>151</v>
      </c>
      <c r="M30" s="6">
        <v>2.08</v>
      </c>
      <c r="N30" s="6" t="s">
        <v>14</v>
      </c>
      <c r="O30" s="55">
        <f t="shared" si="0"/>
        <v>4160</v>
      </c>
      <c r="P30" s="55">
        <f t="shared" si="1"/>
        <v>2160</v>
      </c>
    </row>
    <row r="31" spans="1:16" x14ac:dyDescent="0.25">
      <c r="A31" s="5">
        <v>44793</v>
      </c>
      <c r="B31" s="6" t="s">
        <v>55</v>
      </c>
      <c r="C31" s="6">
        <v>2.77</v>
      </c>
      <c r="D31">
        <v>3.19</v>
      </c>
      <c r="E31">
        <v>2.79</v>
      </c>
      <c r="F31">
        <v>3.45</v>
      </c>
      <c r="G31">
        <v>1.98</v>
      </c>
      <c r="H31">
        <v>1.88</v>
      </c>
      <c r="I31" s="6" t="s">
        <v>11</v>
      </c>
      <c r="J31" s="59">
        <v>404</v>
      </c>
      <c r="K31" s="6">
        <v>1.8</v>
      </c>
      <c r="L31" s="6" t="s">
        <v>148</v>
      </c>
      <c r="M31" s="6">
        <v>1.8</v>
      </c>
      <c r="N31" s="6" t="s">
        <v>18</v>
      </c>
      <c r="O31" s="55">
        <v>0</v>
      </c>
      <c r="P31" s="55">
        <f t="shared" si="1"/>
        <v>-2000</v>
      </c>
    </row>
    <row r="32" spans="1:16" x14ac:dyDescent="0.25">
      <c r="A32" s="5">
        <v>44793</v>
      </c>
      <c r="B32" s="6" t="s">
        <v>56</v>
      </c>
      <c r="C32" s="6">
        <v>1.79</v>
      </c>
      <c r="D32">
        <v>3.45</v>
      </c>
      <c r="E32">
        <v>5.04</v>
      </c>
      <c r="F32">
        <v>2.93</v>
      </c>
      <c r="G32">
        <v>2.2200000000000002</v>
      </c>
      <c r="H32">
        <v>1.67</v>
      </c>
      <c r="I32" s="6" t="s">
        <v>11</v>
      </c>
      <c r="J32" s="59">
        <v>2.0499999999999998</v>
      </c>
      <c r="K32" s="6">
        <v>1.77</v>
      </c>
      <c r="L32" s="6" t="s">
        <v>151</v>
      </c>
      <c r="M32" s="6">
        <v>1.77</v>
      </c>
      <c r="N32" s="6" t="s">
        <v>37</v>
      </c>
      <c r="O32" s="55">
        <f t="shared" si="0"/>
        <v>3540</v>
      </c>
      <c r="P32" s="55">
        <f t="shared" si="1"/>
        <v>1540</v>
      </c>
    </row>
    <row r="33" spans="1:16" x14ac:dyDescent="0.25">
      <c r="A33" s="5">
        <v>44793</v>
      </c>
      <c r="B33" s="6" t="s">
        <v>57</v>
      </c>
      <c r="C33" s="6">
        <v>1.9</v>
      </c>
      <c r="D33">
        <v>3.67</v>
      </c>
      <c r="E33">
        <v>4.0199999999999996</v>
      </c>
      <c r="F33">
        <v>3.75</v>
      </c>
      <c r="G33">
        <v>1.83</v>
      </c>
      <c r="H33">
        <v>2.0099999999999998</v>
      </c>
      <c r="I33" s="6" t="s">
        <v>11</v>
      </c>
      <c r="J33" s="8">
        <v>1.72</v>
      </c>
      <c r="K33" s="6">
        <v>2.12</v>
      </c>
      <c r="L33" s="6" t="s">
        <v>156</v>
      </c>
      <c r="M33" s="6">
        <v>2.12</v>
      </c>
      <c r="N33" s="6" t="s">
        <v>58</v>
      </c>
      <c r="O33" s="55">
        <v>0</v>
      </c>
      <c r="P33" s="55">
        <f t="shared" si="1"/>
        <v>-2000</v>
      </c>
    </row>
    <row r="34" spans="1:16" x14ac:dyDescent="0.25">
      <c r="A34" s="5">
        <v>44793</v>
      </c>
      <c r="B34" s="6" t="s">
        <v>59</v>
      </c>
      <c r="C34" s="6">
        <v>3.66</v>
      </c>
      <c r="D34">
        <v>3.7</v>
      </c>
      <c r="E34">
        <v>2.04</v>
      </c>
      <c r="F34">
        <v>3.89</v>
      </c>
      <c r="G34">
        <v>1.84</v>
      </c>
      <c r="H34">
        <v>2.04</v>
      </c>
      <c r="I34" s="6" t="s">
        <v>11</v>
      </c>
      <c r="J34" s="8">
        <v>1.71</v>
      </c>
      <c r="K34" s="6">
        <v>2.17</v>
      </c>
      <c r="L34" s="6" t="s">
        <v>157</v>
      </c>
      <c r="M34" s="6">
        <v>2.17</v>
      </c>
      <c r="N34" s="6" t="s">
        <v>14</v>
      </c>
      <c r="O34" s="55">
        <v>0</v>
      </c>
      <c r="P34" s="55">
        <f t="shared" si="1"/>
        <v>-2000</v>
      </c>
    </row>
    <row r="35" spans="1:16" x14ac:dyDescent="0.25">
      <c r="A35" s="5">
        <v>44793</v>
      </c>
      <c r="B35" s="8" t="s">
        <v>53</v>
      </c>
      <c r="C35" s="6">
        <v>3.05</v>
      </c>
      <c r="D35">
        <v>2.73</v>
      </c>
      <c r="E35">
        <v>2.75</v>
      </c>
      <c r="F35">
        <v>2.44</v>
      </c>
      <c r="G35">
        <v>2.6</v>
      </c>
      <c r="H35">
        <v>1.46</v>
      </c>
      <c r="I35" s="6" t="s">
        <v>11</v>
      </c>
      <c r="J35" s="59">
        <v>404</v>
      </c>
      <c r="K35" s="6">
        <v>1.8</v>
      </c>
      <c r="L35" s="6" t="s">
        <v>143</v>
      </c>
      <c r="M35" s="6">
        <v>1.8</v>
      </c>
      <c r="N35" s="6" t="s">
        <v>23</v>
      </c>
      <c r="O35" s="55">
        <f t="shared" si="0"/>
        <v>3600</v>
      </c>
      <c r="P35" s="55">
        <f t="shared" si="1"/>
        <v>1600</v>
      </c>
    </row>
    <row r="36" spans="1:16" x14ac:dyDescent="0.25">
      <c r="A36" s="5">
        <v>44793</v>
      </c>
      <c r="B36" s="6" t="s">
        <v>60</v>
      </c>
      <c r="C36" s="6">
        <v>1.82</v>
      </c>
      <c r="D36">
        <v>3.85</v>
      </c>
      <c r="E36">
        <v>4.41</v>
      </c>
      <c r="F36">
        <v>3.41</v>
      </c>
      <c r="G36">
        <v>1.95</v>
      </c>
      <c r="H36">
        <v>1.92</v>
      </c>
      <c r="I36" s="6" t="s">
        <v>11</v>
      </c>
      <c r="J36" s="59">
        <v>1.89</v>
      </c>
      <c r="K36" s="6">
        <v>1.94</v>
      </c>
      <c r="L36" s="6" t="s">
        <v>152</v>
      </c>
      <c r="M36" s="6">
        <v>1.94</v>
      </c>
      <c r="N36" s="6" t="s">
        <v>14</v>
      </c>
      <c r="O36" s="55">
        <f t="shared" si="0"/>
        <v>3880</v>
      </c>
      <c r="P36" s="55">
        <f t="shared" si="1"/>
        <v>1880</v>
      </c>
    </row>
    <row r="37" spans="1:16" x14ac:dyDescent="0.25">
      <c r="A37" s="5">
        <v>44793</v>
      </c>
      <c r="B37" s="6" t="s">
        <v>61</v>
      </c>
      <c r="C37" s="6">
        <v>3.57</v>
      </c>
      <c r="D37">
        <v>3.62</v>
      </c>
      <c r="E37">
        <v>2.1</v>
      </c>
      <c r="F37">
        <v>3.6</v>
      </c>
      <c r="G37">
        <v>1.95</v>
      </c>
      <c r="H37">
        <v>1.92</v>
      </c>
      <c r="I37" s="6" t="s">
        <v>11</v>
      </c>
      <c r="J37" s="59">
        <v>1.79</v>
      </c>
      <c r="K37" s="6">
        <v>2.0499999999999998</v>
      </c>
      <c r="L37" s="6" t="s">
        <v>151</v>
      </c>
      <c r="M37" s="6">
        <v>2.0499999999999998</v>
      </c>
      <c r="N37" s="6" t="s">
        <v>14</v>
      </c>
      <c r="O37" s="55">
        <f t="shared" si="0"/>
        <v>4100</v>
      </c>
      <c r="P37" s="55">
        <f t="shared" si="1"/>
        <v>2100</v>
      </c>
    </row>
    <row r="38" spans="1:16" x14ac:dyDescent="0.25">
      <c r="A38" s="5">
        <v>44793</v>
      </c>
      <c r="B38" s="6" t="s">
        <v>62</v>
      </c>
      <c r="C38" s="6">
        <v>3.54</v>
      </c>
      <c r="D38">
        <v>3.32</v>
      </c>
      <c r="E38">
        <v>2.11</v>
      </c>
      <c r="F38">
        <v>404</v>
      </c>
      <c r="G38">
        <v>1.95</v>
      </c>
      <c r="H38">
        <v>1.88</v>
      </c>
      <c r="I38" s="6" t="s">
        <v>11</v>
      </c>
      <c r="J38" s="59">
        <v>404</v>
      </c>
      <c r="K38" s="6">
        <v>1.8</v>
      </c>
      <c r="L38" s="6" t="s">
        <v>145</v>
      </c>
      <c r="M38" s="6">
        <v>1.8</v>
      </c>
      <c r="N38" s="6" t="s">
        <v>43</v>
      </c>
      <c r="O38" s="55">
        <f t="shared" si="0"/>
        <v>3600</v>
      </c>
      <c r="P38" s="55">
        <f t="shared" si="1"/>
        <v>1600</v>
      </c>
    </row>
    <row r="39" spans="1:16" x14ac:dyDescent="0.25">
      <c r="A39" s="5">
        <v>44793</v>
      </c>
      <c r="B39" s="8" t="s">
        <v>63</v>
      </c>
      <c r="C39" s="6">
        <v>1.53</v>
      </c>
      <c r="D39">
        <v>4.67</v>
      </c>
      <c r="E39">
        <v>6.02</v>
      </c>
      <c r="F39">
        <v>4.5599999999999996</v>
      </c>
      <c r="G39">
        <v>1.69</v>
      </c>
      <c r="H39">
        <v>2.27</v>
      </c>
      <c r="I39" s="6" t="s">
        <v>11</v>
      </c>
      <c r="J39" s="59">
        <v>1.79</v>
      </c>
      <c r="K39" s="6">
        <v>2.08</v>
      </c>
      <c r="L39" s="6" t="s">
        <v>154</v>
      </c>
      <c r="M39" s="6">
        <v>2.08</v>
      </c>
      <c r="N39" s="6" t="s">
        <v>15</v>
      </c>
      <c r="O39" s="55">
        <f t="shared" si="0"/>
        <v>4160</v>
      </c>
      <c r="P39" s="55">
        <f t="shared" si="1"/>
        <v>2160</v>
      </c>
    </row>
    <row r="40" spans="1:16" x14ac:dyDescent="0.25">
      <c r="A40" s="5">
        <v>44793</v>
      </c>
      <c r="B40" s="8" t="s">
        <v>64</v>
      </c>
      <c r="C40" s="6">
        <v>1.8</v>
      </c>
      <c r="D40">
        <v>4.13</v>
      </c>
      <c r="E40">
        <v>3.85</v>
      </c>
      <c r="F40">
        <v>404</v>
      </c>
      <c r="G40">
        <v>1.68</v>
      </c>
      <c r="H40">
        <v>2.1800000000000002</v>
      </c>
      <c r="I40" s="6" t="s">
        <v>11</v>
      </c>
      <c r="J40" s="59">
        <v>404</v>
      </c>
      <c r="K40" s="6">
        <v>1.8</v>
      </c>
      <c r="L40" s="6" t="s">
        <v>142</v>
      </c>
      <c r="M40" s="6">
        <v>1.8</v>
      </c>
      <c r="N40" s="6" t="s">
        <v>43</v>
      </c>
      <c r="O40" s="55">
        <f t="shared" si="0"/>
        <v>3600</v>
      </c>
      <c r="P40" s="55">
        <f t="shared" si="1"/>
        <v>1600</v>
      </c>
    </row>
    <row r="41" spans="1:16" x14ac:dyDescent="0.25">
      <c r="A41" s="5">
        <v>44793</v>
      </c>
      <c r="B41" s="6" t="s">
        <v>65</v>
      </c>
      <c r="C41" s="6">
        <v>404</v>
      </c>
      <c r="D41">
        <v>404</v>
      </c>
      <c r="E41">
        <v>404</v>
      </c>
      <c r="F41">
        <v>404</v>
      </c>
      <c r="G41">
        <v>404</v>
      </c>
      <c r="H41">
        <v>404</v>
      </c>
      <c r="I41" s="6" t="s">
        <v>11</v>
      </c>
      <c r="J41" s="59">
        <v>404</v>
      </c>
      <c r="K41" s="6">
        <v>404</v>
      </c>
      <c r="L41" s="6">
        <v>404</v>
      </c>
      <c r="M41" s="6">
        <v>0</v>
      </c>
      <c r="N41" s="6" t="s">
        <v>14</v>
      </c>
      <c r="O41" s="55">
        <f t="shared" si="0"/>
        <v>0</v>
      </c>
      <c r="P41" s="55">
        <v>0</v>
      </c>
    </row>
    <row r="42" spans="1:16" x14ac:dyDescent="0.25">
      <c r="A42" s="5">
        <v>44793</v>
      </c>
      <c r="B42" s="6" t="s">
        <v>66</v>
      </c>
      <c r="C42" s="6">
        <v>2.13</v>
      </c>
      <c r="D42">
        <v>3.44</v>
      </c>
      <c r="E42">
        <v>3.64</v>
      </c>
      <c r="F42">
        <v>3.37</v>
      </c>
      <c r="G42">
        <v>2.0499999999999998</v>
      </c>
      <c r="H42">
        <v>1.83</v>
      </c>
      <c r="I42" s="6" t="s">
        <v>46</v>
      </c>
      <c r="J42" s="59">
        <v>1.83</v>
      </c>
      <c r="K42" s="6">
        <v>2.0099999999999998</v>
      </c>
      <c r="L42" s="6" t="s">
        <v>147</v>
      </c>
      <c r="M42" s="6">
        <v>2.13</v>
      </c>
      <c r="N42" s="6" t="s">
        <v>35</v>
      </c>
      <c r="O42" s="55">
        <v>0</v>
      </c>
      <c r="P42" s="55">
        <f t="shared" si="1"/>
        <v>-2000</v>
      </c>
    </row>
    <row r="43" spans="1:16" x14ac:dyDescent="0.25">
      <c r="A43" s="5">
        <v>44793</v>
      </c>
      <c r="B43" s="6" t="s">
        <v>67</v>
      </c>
      <c r="C43" s="6">
        <v>3.25</v>
      </c>
      <c r="D43">
        <v>3.22</v>
      </c>
      <c r="E43">
        <v>2.44</v>
      </c>
      <c r="F43">
        <v>2.91</v>
      </c>
      <c r="G43">
        <v>2.3199999999999998</v>
      </c>
      <c r="H43">
        <v>1.6</v>
      </c>
      <c r="I43" s="6" t="s">
        <v>11</v>
      </c>
      <c r="J43" s="59">
        <v>1.98</v>
      </c>
      <c r="K43" s="6">
        <v>1.87</v>
      </c>
      <c r="L43" s="6" t="s">
        <v>145</v>
      </c>
      <c r="M43" s="6">
        <v>1.87</v>
      </c>
      <c r="N43" s="6" t="s">
        <v>48</v>
      </c>
      <c r="O43" s="55">
        <f t="shared" si="0"/>
        <v>3740</v>
      </c>
      <c r="P43" s="55">
        <f t="shared" si="1"/>
        <v>1740</v>
      </c>
    </row>
    <row r="44" spans="1:16" x14ac:dyDescent="0.25">
      <c r="A44" s="5">
        <v>44793</v>
      </c>
      <c r="B44" s="6" t="s">
        <v>68</v>
      </c>
      <c r="C44" s="6">
        <v>1.81</v>
      </c>
      <c r="D44">
        <v>3.8</v>
      </c>
      <c r="E44">
        <v>4.53</v>
      </c>
      <c r="F44">
        <v>3.57</v>
      </c>
      <c r="G44">
        <v>1.94</v>
      </c>
      <c r="H44">
        <v>1.93</v>
      </c>
      <c r="I44" s="6" t="s">
        <v>46</v>
      </c>
      <c r="J44" s="59">
        <v>1.86</v>
      </c>
      <c r="K44" s="6">
        <v>1.97</v>
      </c>
      <c r="L44" s="6" t="s">
        <v>149</v>
      </c>
      <c r="M44" s="6">
        <v>1.81</v>
      </c>
      <c r="N44" s="6" t="s">
        <v>35</v>
      </c>
      <c r="O44" s="55">
        <v>0</v>
      </c>
      <c r="P44" s="55">
        <f t="shared" si="1"/>
        <v>-2000</v>
      </c>
    </row>
    <row r="45" spans="1:16" x14ac:dyDescent="0.25">
      <c r="A45" s="5">
        <v>44794</v>
      </c>
      <c r="B45" s="6" t="s">
        <v>57</v>
      </c>
      <c r="C45" s="6">
        <v>1.9</v>
      </c>
      <c r="D45">
        <v>3.67</v>
      </c>
      <c r="E45">
        <v>4.0199999999999996</v>
      </c>
      <c r="F45">
        <v>3.75</v>
      </c>
      <c r="G45">
        <v>1.83</v>
      </c>
      <c r="H45">
        <v>2.0099999999999998</v>
      </c>
      <c r="I45" s="6" t="s">
        <v>11</v>
      </c>
      <c r="J45" s="8">
        <v>1.72</v>
      </c>
      <c r="K45" s="6">
        <v>2.12</v>
      </c>
      <c r="L45" s="6" t="s">
        <v>156</v>
      </c>
      <c r="M45" s="6">
        <v>1.72</v>
      </c>
      <c r="N45" s="6" t="s">
        <v>58</v>
      </c>
      <c r="O45" s="55">
        <f t="shared" si="0"/>
        <v>3440</v>
      </c>
      <c r="P45" s="55">
        <f t="shared" si="1"/>
        <v>1440</v>
      </c>
    </row>
    <row r="46" spans="1:16" x14ac:dyDescent="0.25">
      <c r="A46" s="5">
        <v>44794</v>
      </c>
      <c r="B46" s="8" t="s">
        <v>53</v>
      </c>
      <c r="C46" s="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6" t="s">
        <v>11</v>
      </c>
      <c r="J46" s="59">
        <v>0</v>
      </c>
      <c r="K46" s="6">
        <v>0</v>
      </c>
      <c r="L46" s="6" t="s">
        <v>143</v>
      </c>
      <c r="M46" s="6">
        <v>0</v>
      </c>
      <c r="N46" s="6" t="s">
        <v>23</v>
      </c>
      <c r="O46" s="55">
        <f t="shared" si="0"/>
        <v>0</v>
      </c>
      <c r="P46" s="55">
        <v>0</v>
      </c>
    </row>
    <row r="47" spans="1:16" x14ac:dyDescent="0.25">
      <c r="A47" s="5">
        <v>44794</v>
      </c>
      <c r="B47" s="6" t="s">
        <v>69</v>
      </c>
      <c r="C47" s="6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6" t="s">
        <v>11</v>
      </c>
      <c r="J47" s="59">
        <v>0</v>
      </c>
      <c r="K47" s="6">
        <v>0</v>
      </c>
      <c r="L47" s="6">
        <v>0</v>
      </c>
      <c r="M47" s="6">
        <v>0</v>
      </c>
      <c r="N47" s="6" t="s">
        <v>70</v>
      </c>
      <c r="O47" s="55">
        <f t="shared" si="0"/>
        <v>0</v>
      </c>
      <c r="P47" s="55">
        <v>0</v>
      </c>
    </row>
    <row r="48" spans="1:16" x14ac:dyDescent="0.25">
      <c r="A48" s="5">
        <v>44794</v>
      </c>
      <c r="B48" s="8" t="s">
        <v>63</v>
      </c>
      <c r="C48" s="6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6" t="s">
        <v>11</v>
      </c>
      <c r="J48" s="59">
        <v>0</v>
      </c>
      <c r="K48" s="6">
        <v>0</v>
      </c>
      <c r="L48" s="6" t="s">
        <v>154</v>
      </c>
      <c r="M48" s="6">
        <v>0</v>
      </c>
      <c r="N48" s="6" t="s">
        <v>15</v>
      </c>
      <c r="O48" s="55">
        <f t="shared" si="0"/>
        <v>0</v>
      </c>
      <c r="P48" s="55">
        <v>0</v>
      </c>
    </row>
    <row r="49" spans="1:16" x14ac:dyDescent="0.25">
      <c r="A49" s="5">
        <v>44794</v>
      </c>
      <c r="B49" s="8" t="s">
        <v>64</v>
      </c>
      <c r="C49" s="6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6" t="s">
        <v>11</v>
      </c>
      <c r="J49" s="59">
        <v>0</v>
      </c>
      <c r="K49" s="6">
        <v>0</v>
      </c>
      <c r="L49" s="6" t="s">
        <v>142</v>
      </c>
      <c r="M49" s="6">
        <v>0</v>
      </c>
      <c r="N49" s="6" t="s">
        <v>43</v>
      </c>
      <c r="O49" s="55">
        <f t="shared" si="0"/>
        <v>0</v>
      </c>
      <c r="P49" s="55">
        <v>0</v>
      </c>
    </row>
    <row r="50" spans="1:16" x14ac:dyDescent="0.25">
      <c r="A50" s="5">
        <v>44799</v>
      </c>
      <c r="B50" s="6" t="s">
        <v>71</v>
      </c>
      <c r="C50" s="6">
        <v>2.2799999999999998</v>
      </c>
      <c r="D50">
        <v>2.75</v>
      </c>
      <c r="E50">
        <v>3.92</v>
      </c>
      <c r="F50">
        <v>2.44</v>
      </c>
      <c r="G50">
        <v>2.69</v>
      </c>
      <c r="H50">
        <v>1.45</v>
      </c>
      <c r="I50" s="6" t="s">
        <v>11</v>
      </c>
      <c r="J50" s="59">
        <v>404</v>
      </c>
      <c r="K50" s="6">
        <v>1.8</v>
      </c>
      <c r="L50" s="6" t="s">
        <v>151</v>
      </c>
      <c r="M50" s="6">
        <v>1.8</v>
      </c>
      <c r="N50" s="6" t="s">
        <v>23</v>
      </c>
      <c r="O50" s="55">
        <f t="shared" si="0"/>
        <v>3600</v>
      </c>
      <c r="P50" s="55">
        <f t="shared" si="1"/>
        <v>1600</v>
      </c>
    </row>
    <row r="51" spans="1:16" x14ac:dyDescent="0.25">
      <c r="A51" s="5">
        <v>44801</v>
      </c>
      <c r="B51" s="6" t="s">
        <v>72</v>
      </c>
      <c r="C51" s="6">
        <v>1.8</v>
      </c>
      <c r="D51">
        <v>3.62</v>
      </c>
      <c r="E51">
        <v>4.91</v>
      </c>
      <c r="F51">
        <v>2.96</v>
      </c>
      <c r="G51">
        <v>2.23</v>
      </c>
      <c r="H51">
        <v>1.7</v>
      </c>
      <c r="I51" s="6" t="s">
        <v>11</v>
      </c>
      <c r="J51" s="59">
        <v>2.12</v>
      </c>
      <c r="K51" s="6">
        <v>1.75</v>
      </c>
      <c r="L51" s="6" t="s">
        <v>143</v>
      </c>
      <c r="M51" s="6">
        <v>1.75</v>
      </c>
      <c r="N51" s="6" t="s">
        <v>39</v>
      </c>
      <c r="O51" s="55">
        <f t="shared" si="0"/>
        <v>3500</v>
      </c>
      <c r="P51" s="55">
        <f t="shared" si="1"/>
        <v>1500</v>
      </c>
    </row>
    <row r="52" spans="1:16" x14ac:dyDescent="0.25">
      <c r="A52" s="5">
        <v>44801</v>
      </c>
      <c r="B52" s="6" t="s">
        <v>73</v>
      </c>
      <c r="C52" s="6">
        <v>5.54</v>
      </c>
      <c r="D52">
        <v>3.75</v>
      </c>
      <c r="E52">
        <v>1.73</v>
      </c>
      <c r="F52">
        <v>3.31</v>
      </c>
      <c r="G52">
        <v>2.14</v>
      </c>
      <c r="H52">
        <v>1.78</v>
      </c>
      <c r="I52" s="6" t="s">
        <v>33</v>
      </c>
      <c r="J52" s="59">
        <v>2.02</v>
      </c>
      <c r="K52" s="6">
        <v>1.85</v>
      </c>
      <c r="L52" s="6" t="s">
        <v>143</v>
      </c>
      <c r="M52" s="6">
        <v>1.73</v>
      </c>
      <c r="N52" s="6" t="s">
        <v>74</v>
      </c>
      <c r="O52" s="55">
        <v>0</v>
      </c>
      <c r="P52" s="55">
        <f t="shared" si="1"/>
        <v>-2000</v>
      </c>
    </row>
    <row r="53" spans="1:16" x14ac:dyDescent="0.25">
      <c r="A53" s="5">
        <v>44801</v>
      </c>
      <c r="B53" s="6" t="s">
        <v>75</v>
      </c>
      <c r="C53" s="6">
        <v>1.6</v>
      </c>
      <c r="D53">
        <v>4.2</v>
      </c>
      <c r="E53">
        <v>5.41</v>
      </c>
      <c r="F53">
        <v>4.6500000000000004</v>
      </c>
      <c r="G53">
        <v>1.65</v>
      </c>
      <c r="H53">
        <v>2.27</v>
      </c>
      <c r="I53" s="6" t="s">
        <v>11</v>
      </c>
      <c r="J53" s="8">
        <v>1.67</v>
      </c>
      <c r="K53" s="6">
        <v>2.2000000000000002</v>
      </c>
      <c r="L53" s="6" t="s">
        <v>148</v>
      </c>
      <c r="M53" s="6">
        <v>2.2000000000000002</v>
      </c>
      <c r="N53" s="6" t="s">
        <v>58</v>
      </c>
      <c r="O53" s="55">
        <v>0</v>
      </c>
      <c r="P53" s="55">
        <f t="shared" si="1"/>
        <v>-2000</v>
      </c>
    </row>
    <row r="54" spans="1:16" x14ac:dyDescent="0.25">
      <c r="A54" s="5">
        <v>44801</v>
      </c>
      <c r="B54" s="6" t="s">
        <v>76</v>
      </c>
      <c r="C54" s="6">
        <v>1.96</v>
      </c>
      <c r="D54">
        <v>3.36</v>
      </c>
      <c r="E54">
        <v>4</v>
      </c>
      <c r="F54">
        <v>404</v>
      </c>
      <c r="G54">
        <v>2.16</v>
      </c>
      <c r="H54">
        <v>1.7</v>
      </c>
      <c r="I54" s="6" t="s">
        <v>11</v>
      </c>
      <c r="J54" s="59">
        <v>404</v>
      </c>
      <c r="K54" s="6">
        <v>1.8</v>
      </c>
      <c r="L54" s="6" t="s">
        <v>151</v>
      </c>
      <c r="M54" s="6">
        <v>1.8</v>
      </c>
      <c r="N54" s="6" t="s">
        <v>43</v>
      </c>
      <c r="O54" s="55">
        <f t="shared" si="0"/>
        <v>3600</v>
      </c>
      <c r="P54" s="55">
        <f t="shared" si="1"/>
        <v>1600</v>
      </c>
    </row>
    <row r="55" spans="1:16" x14ac:dyDescent="0.25">
      <c r="A55" s="5">
        <v>44801</v>
      </c>
      <c r="B55" s="6" t="s">
        <v>77</v>
      </c>
      <c r="C55" s="6">
        <v>1.93</v>
      </c>
      <c r="D55">
        <v>3.36</v>
      </c>
      <c r="E55">
        <v>4.54</v>
      </c>
      <c r="F55">
        <v>2.9</v>
      </c>
      <c r="G55">
        <v>2.34</v>
      </c>
      <c r="H55">
        <v>1.64</v>
      </c>
      <c r="I55" s="6" t="s">
        <v>11</v>
      </c>
      <c r="J55" s="59">
        <v>2.0499999999999998</v>
      </c>
      <c r="K55" s="6">
        <v>1.8</v>
      </c>
      <c r="L55" s="6" t="s">
        <v>145</v>
      </c>
      <c r="M55" s="6">
        <v>1.8</v>
      </c>
      <c r="N55" s="6" t="s">
        <v>39</v>
      </c>
      <c r="O55" s="55">
        <f t="shared" si="0"/>
        <v>3600</v>
      </c>
      <c r="P55" s="55">
        <f t="shared" si="1"/>
        <v>1600</v>
      </c>
    </row>
    <row r="56" spans="1:16" x14ac:dyDescent="0.25">
      <c r="A56" s="5">
        <v>44802</v>
      </c>
      <c r="B56" s="6" t="s">
        <v>78</v>
      </c>
      <c r="C56" s="6">
        <v>2.78</v>
      </c>
      <c r="D56">
        <v>3.32</v>
      </c>
      <c r="E56">
        <v>2.72</v>
      </c>
      <c r="F56">
        <v>3.53</v>
      </c>
      <c r="G56">
        <v>2</v>
      </c>
      <c r="H56">
        <v>1.89</v>
      </c>
      <c r="I56" s="6" t="s">
        <v>11</v>
      </c>
      <c r="J56" s="59">
        <v>1.77</v>
      </c>
      <c r="K56" s="6">
        <v>2.11</v>
      </c>
      <c r="L56" s="6" t="s">
        <v>157</v>
      </c>
      <c r="M56" s="6">
        <v>2.11</v>
      </c>
      <c r="N56" s="6" t="s">
        <v>15</v>
      </c>
      <c r="O56" s="55">
        <v>0</v>
      </c>
      <c r="P56" s="55">
        <f t="shared" si="1"/>
        <v>-2000</v>
      </c>
    </row>
    <row r="57" spans="1:16" x14ac:dyDescent="0.25">
      <c r="A57" s="5">
        <v>44803</v>
      </c>
      <c r="B57" s="6" t="s">
        <v>79</v>
      </c>
      <c r="C57" s="6">
        <v>2.11</v>
      </c>
      <c r="D57">
        <v>3.25</v>
      </c>
      <c r="E57">
        <v>3.96</v>
      </c>
      <c r="F57">
        <v>2.96</v>
      </c>
      <c r="G57">
        <v>2.33</v>
      </c>
      <c r="H57">
        <v>1.64</v>
      </c>
      <c r="I57" s="6" t="s">
        <v>11</v>
      </c>
      <c r="J57" s="59">
        <v>2.0299999999999998</v>
      </c>
      <c r="K57" s="6">
        <v>1.81</v>
      </c>
      <c r="L57" s="6" t="s">
        <v>142</v>
      </c>
      <c r="M57" s="6">
        <v>1.81</v>
      </c>
      <c r="N57" s="6" t="s">
        <v>32</v>
      </c>
      <c r="O57" s="55">
        <f t="shared" si="0"/>
        <v>3620</v>
      </c>
      <c r="P57" s="55">
        <f t="shared" si="1"/>
        <v>1620</v>
      </c>
    </row>
    <row r="58" spans="1:16" x14ac:dyDescent="0.25">
      <c r="A58" s="5">
        <v>44803</v>
      </c>
      <c r="B58" s="6" t="s">
        <v>80</v>
      </c>
      <c r="C58" s="6">
        <v>2.48</v>
      </c>
      <c r="D58">
        <v>3.16</v>
      </c>
      <c r="E58">
        <v>3.25</v>
      </c>
      <c r="F58">
        <v>2.85</v>
      </c>
      <c r="G58">
        <v>2.35</v>
      </c>
      <c r="H58">
        <v>1.64</v>
      </c>
      <c r="I58" s="6" t="s">
        <v>11</v>
      </c>
      <c r="J58" s="59">
        <v>2.02</v>
      </c>
      <c r="K58" s="6">
        <v>1.84</v>
      </c>
      <c r="L58" s="6" t="s">
        <v>148</v>
      </c>
      <c r="M58" s="6">
        <v>1.84</v>
      </c>
      <c r="N58" s="6" t="s">
        <v>48</v>
      </c>
      <c r="O58" s="55">
        <v>0</v>
      </c>
      <c r="P58" s="55">
        <f t="shared" si="1"/>
        <v>-2000</v>
      </c>
    </row>
    <row r="59" spans="1:16" x14ac:dyDescent="0.25">
      <c r="A59" s="5">
        <v>44804</v>
      </c>
      <c r="B59" s="6" t="s">
        <v>81</v>
      </c>
      <c r="C59" s="6">
        <v>1.31</v>
      </c>
      <c r="D59">
        <v>5.78</v>
      </c>
      <c r="E59">
        <v>11.49</v>
      </c>
      <c r="F59">
        <v>404</v>
      </c>
      <c r="G59">
        <v>1.72</v>
      </c>
      <c r="H59">
        <v>2.23</v>
      </c>
      <c r="I59" s="6" t="s">
        <v>46</v>
      </c>
      <c r="J59" s="59">
        <v>2.23</v>
      </c>
      <c r="K59" s="6">
        <v>1.71</v>
      </c>
      <c r="L59" s="6" t="s">
        <v>154</v>
      </c>
      <c r="M59" s="6">
        <v>1.31</v>
      </c>
      <c r="N59" s="6" t="s">
        <v>82</v>
      </c>
      <c r="O59" s="55">
        <f t="shared" si="0"/>
        <v>2620</v>
      </c>
      <c r="P59" s="55">
        <f t="shared" si="1"/>
        <v>620</v>
      </c>
    </row>
    <row r="60" spans="1:16" x14ac:dyDescent="0.25">
      <c r="A60" s="5">
        <v>44804</v>
      </c>
      <c r="B60" s="6" t="s">
        <v>83</v>
      </c>
      <c r="C60" s="6">
        <v>1.55</v>
      </c>
      <c r="D60">
        <v>4.3600000000000003</v>
      </c>
      <c r="E60">
        <v>6.42</v>
      </c>
      <c r="F60">
        <v>3.72</v>
      </c>
      <c r="G60">
        <v>1.9</v>
      </c>
      <c r="H60">
        <v>1.99</v>
      </c>
      <c r="I60" s="6" t="s">
        <v>11</v>
      </c>
      <c r="J60" s="59">
        <v>1.97</v>
      </c>
      <c r="K60" s="6">
        <v>1.88</v>
      </c>
      <c r="L60" s="6" t="s">
        <v>160</v>
      </c>
      <c r="M60" s="6">
        <v>1.88</v>
      </c>
      <c r="N60" s="6" t="s">
        <v>13</v>
      </c>
      <c r="O60" s="55">
        <f t="shared" si="0"/>
        <v>3760</v>
      </c>
      <c r="P60" s="55">
        <f t="shared" si="1"/>
        <v>1760</v>
      </c>
    </row>
    <row r="61" spans="1:16" x14ac:dyDescent="0.25">
      <c r="A61" s="5">
        <v>44804</v>
      </c>
      <c r="B61" s="6" t="s">
        <v>84</v>
      </c>
      <c r="C61" s="6">
        <v>1.76</v>
      </c>
      <c r="D61">
        <v>3.82</v>
      </c>
      <c r="E61">
        <v>5.14</v>
      </c>
      <c r="F61">
        <v>3.94</v>
      </c>
      <c r="G61">
        <v>1.89</v>
      </c>
      <c r="H61">
        <v>2.0099999999999998</v>
      </c>
      <c r="I61" s="6" t="s">
        <v>11</v>
      </c>
      <c r="J61" s="59">
        <v>1.84</v>
      </c>
      <c r="K61" s="6">
        <v>2.04</v>
      </c>
      <c r="L61" s="6" t="s">
        <v>161</v>
      </c>
      <c r="M61" s="6">
        <v>2.04</v>
      </c>
      <c r="N61" s="6" t="s">
        <v>85</v>
      </c>
      <c r="O61" s="55">
        <v>0</v>
      </c>
      <c r="P61" s="55">
        <f t="shared" si="1"/>
        <v>-2000</v>
      </c>
    </row>
    <row r="62" spans="1:16" x14ac:dyDescent="0.25">
      <c r="A62" s="5">
        <v>44804</v>
      </c>
      <c r="B62" s="6" t="s">
        <v>86</v>
      </c>
      <c r="C62" s="6">
        <v>1.31</v>
      </c>
      <c r="D62">
        <v>6.15</v>
      </c>
      <c r="E62">
        <v>9.31</v>
      </c>
      <c r="F62">
        <v>404</v>
      </c>
      <c r="G62">
        <v>1.42</v>
      </c>
      <c r="H62">
        <v>3</v>
      </c>
      <c r="I62" s="6" t="s">
        <v>11</v>
      </c>
      <c r="J62" s="59">
        <v>1.75</v>
      </c>
      <c r="K62" s="6">
        <v>2.13</v>
      </c>
      <c r="L62" s="6" t="s">
        <v>162</v>
      </c>
      <c r="M62" s="6">
        <v>2.13</v>
      </c>
      <c r="N62" s="6" t="s">
        <v>85</v>
      </c>
      <c r="O62" s="55">
        <f t="shared" si="0"/>
        <v>4260</v>
      </c>
      <c r="P62" s="55">
        <f t="shared" si="1"/>
        <v>2260</v>
      </c>
    </row>
    <row r="63" spans="1:16" x14ac:dyDescent="0.25">
      <c r="L63" s="15"/>
      <c r="M63" s="15"/>
      <c r="N63" s="15"/>
    </row>
    <row r="64" spans="1:16" x14ac:dyDescent="0.25">
      <c r="L64" s="15"/>
      <c r="M64" s="15"/>
      <c r="N64" s="15"/>
    </row>
    <row r="65" spans="2:14" x14ac:dyDescent="0.25">
      <c r="L65" s="15"/>
      <c r="M65" s="15"/>
      <c r="N65" s="15"/>
    </row>
    <row r="66" spans="2:14" x14ac:dyDescent="0.25">
      <c r="B66" s="6" t="s">
        <v>173</v>
      </c>
      <c r="C66" s="28">
        <f>COUNTIF(M2:M62,"&gt;0")</f>
        <v>54</v>
      </c>
      <c r="L66" s="15"/>
      <c r="M66" s="15"/>
      <c r="N66" s="15"/>
    </row>
    <row r="67" spans="2:14" x14ac:dyDescent="0.25">
      <c r="B67" s="6" t="s">
        <v>175</v>
      </c>
      <c r="C67" s="33">
        <f>COUNTIF(P2:P62,"&lt;0")</f>
        <v>15</v>
      </c>
      <c r="L67" s="15"/>
      <c r="M67" s="15"/>
      <c r="N67" s="15"/>
    </row>
    <row r="68" spans="2:14" x14ac:dyDescent="0.25">
      <c r="B68" s="6" t="s">
        <v>179</v>
      </c>
      <c r="C68" s="36">
        <f>C66-C67</f>
        <v>39</v>
      </c>
      <c r="L68" s="15"/>
      <c r="M68" s="15"/>
      <c r="N68" s="15"/>
    </row>
    <row r="69" spans="2:14" x14ac:dyDescent="0.25">
      <c r="B69" s="6" t="s">
        <v>180</v>
      </c>
      <c r="C69" s="6">
        <f>C68/C66*100</f>
        <v>72.222222222222214</v>
      </c>
      <c r="L69" s="15"/>
      <c r="M69" s="15"/>
      <c r="N69" s="15"/>
    </row>
    <row r="70" spans="2:14" x14ac:dyDescent="0.25">
      <c r="B70" s="6" t="s">
        <v>181</v>
      </c>
      <c r="C70" s="6">
        <f>1/C71*100</f>
        <v>45.124091250940083</v>
      </c>
      <c r="L70" s="15"/>
      <c r="M70" s="15"/>
      <c r="N70" s="15"/>
    </row>
    <row r="71" spans="2:14" x14ac:dyDescent="0.25">
      <c r="B71" s="6" t="s">
        <v>182</v>
      </c>
      <c r="C71" s="6">
        <f>SUM(M1:M63)/C66</f>
        <v>2.2161111111111111</v>
      </c>
      <c r="L71" s="15"/>
      <c r="M71" s="15"/>
      <c r="N71" s="15"/>
    </row>
    <row r="72" spans="2:14" x14ac:dyDescent="0.25">
      <c r="B72" s="6" t="s">
        <v>183</v>
      </c>
      <c r="C72" s="36">
        <f>C69-C70</f>
        <v>27.098130971282131</v>
      </c>
      <c r="L72" s="15"/>
      <c r="M72" s="15"/>
      <c r="N72" s="15"/>
    </row>
    <row r="73" spans="2:14" x14ac:dyDescent="0.25">
      <c r="B73" s="6" t="s">
        <v>184</v>
      </c>
      <c r="C73" s="36">
        <f>C80/1</f>
        <v>72.06</v>
      </c>
      <c r="L73" s="15"/>
      <c r="M73" s="15"/>
      <c r="N73" s="15"/>
    </row>
    <row r="74" spans="2:14" x14ac:dyDescent="0.25">
      <c r="C74" s="36"/>
      <c r="L74" s="15"/>
      <c r="M74" s="15"/>
      <c r="N74" s="15"/>
    </row>
    <row r="75" spans="2:14" ht="18.75" x14ac:dyDescent="0.3">
      <c r="B75" s="6" t="s">
        <v>185</v>
      </c>
      <c r="C75" s="43">
        <v>100000</v>
      </c>
      <c r="L75" s="15"/>
      <c r="M75" s="15"/>
      <c r="N75" s="15"/>
    </row>
    <row r="76" spans="2:14" x14ac:dyDescent="0.25">
      <c r="B76" s="6" t="s">
        <v>186</v>
      </c>
      <c r="C76" s="44">
        <f>C75/100</f>
        <v>1000</v>
      </c>
      <c r="L76" s="15"/>
      <c r="M76" s="15"/>
      <c r="N76" s="15"/>
    </row>
    <row r="77" spans="2:14" x14ac:dyDescent="0.25">
      <c r="B77" s="6" t="s">
        <v>187</v>
      </c>
      <c r="C77" s="46">
        <f>C76*4</f>
        <v>4000</v>
      </c>
      <c r="L77" s="15"/>
      <c r="M77" s="15"/>
      <c r="N77" s="15"/>
    </row>
    <row r="78" spans="2:14" x14ac:dyDescent="0.25">
      <c r="B78" s="6" t="s">
        <v>195</v>
      </c>
      <c r="C78" s="46">
        <f>C76*2</f>
        <v>2000</v>
      </c>
      <c r="L78" s="15"/>
      <c r="M78" s="15"/>
      <c r="N78" s="15"/>
    </row>
    <row r="79" spans="2:14" x14ac:dyDescent="0.25">
      <c r="B79" s="6" t="s">
        <v>189</v>
      </c>
      <c r="C79" s="44">
        <f>SUM(P2:P62)</f>
        <v>72060</v>
      </c>
      <c r="L79" s="15"/>
      <c r="M79" s="15"/>
      <c r="N79" s="15"/>
    </row>
    <row r="80" spans="2:14" x14ac:dyDescent="0.25">
      <c r="B80" s="40" t="s">
        <v>190</v>
      </c>
      <c r="C80" s="6">
        <f>C79/C75*100</f>
        <v>72.06</v>
      </c>
      <c r="L80" s="15"/>
      <c r="M80" s="15"/>
      <c r="N80" s="15"/>
    </row>
    <row r="81" spans="12:14" x14ac:dyDescent="0.25">
      <c r="L81" s="15"/>
      <c r="M81" s="15"/>
      <c r="N81" s="15"/>
    </row>
    <row r="82" spans="12:14" x14ac:dyDescent="0.25">
      <c r="L82" s="15"/>
      <c r="M82" s="15"/>
      <c r="N82" s="15"/>
    </row>
    <row r="83" spans="12:14" x14ac:dyDescent="0.25">
      <c r="L83" s="15"/>
      <c r="M83" s="15"/>
      <c r="N83" s="15"/>
    </row>
    <row r="84" spans="12:14" x14ac:dyDescent="0.25">
      <c r="L84" s="15"/>
      <c r="M84" s="15"/>
      <c r="N84" s="15"/>
    </row>
    <row r="85" spans="12:14" x14ac:dyDescent="0.25">
      <c r="L85" s="15"/>
      <c r="M85" s="15"/>
      <c r="N85" s="15"/>
    </row>
    <row r="86" spans="12:14" x14ac:dyDescent="0.25">
      <c r="L86" s="15"/>
      <c r="M86" s="15"/>
      <c r="N86" s="15"/>
    </row>
    <row r="87" spans="12:14" x14ac:dyDescent="0.25">
      <c r="L87" s="15"/>
      <c r="M87" s="15"/>
      <c r="N87" s="15"/>
    </row>
    <row r="88" spans="12:14" x14ac:dyDescent="0.25">
      <c r="L88" s="15"/>
      <c r="M88" s="15"/>
      <c r="N88" s="15"/>
    </row>
    <row r="89" spans="12:14" x14ac:dyDescent="0.25">
      <c r="L89" s="15"/>
      <c r="M89" s="15"/>
      <c r="N89" s="15"/>
    </row>
    <row r="90" spans="12:14" x14ac:dyDescent="0.25">
      <c r="L90" s="15"/>
      <c r="M90" s="15"/>
      <c r="N90" s="15"/>
    </row>
    <row r="91" spans="12:14" x14ac:dyDescent="0.25">
      <c r="L91" s="15"/>
      <c r="M91" s="15"/>
      <c r="N91" s="15"/>
    </row>
    <row r="92" spans="12:14" x14ac:dyDescent="0.25">
      <c r="L92" s="15"/>
      <c r="M92" s="15"/>
      <c r="N92" s="15"/>
    </row>
    <row r="93" spans="12:14" x14ac:dyDescent="0.25">
      <c r="L93" s="15"/>
      <c r="M93" s="15"/>
      <c r="N93" s="15"/>
    </row>
  </sheetData>
  <conditionalFormatting sqref="J63:J1048576">
    <cfRule type="cellIs" dxfId="4" priority="7" operator="equal">
      <formula>0</formula>
    </cfRule>
  </conditionalFormatting>
  <conditionalFormatting sqref="M63:M1048576">
    <cfRule type="cellIs" dxfId="3" priority="6" operator="equal">
      <formula>0</formula>
    </cfRule>
  </conditionalFormatting>
  <conditionalFormatting sqref="L63:M1097">
    <cfRule type="cellIs" dxfId="2" priority="5" operator="equal">
      <formula>0</formula>
    </cfRule>
  </conditionalFormatting>
  <conditionalFormatting sqref="P2:P62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topLeftCell="A74" zoomScale="80" zoomScaleNormal="80" workbookViewId="0">
      <selection activeCell="L79" sqref="L79"/>
    </sheetView>
  </sheetViews>
  <sheetFormatPr defaultRowHeight="15" x14ac:dyDescent="0.25"/>
  <cols>
    <col min="1" max="1" width="11.5703125" bestFit="1" customWidth="1"/>
    <col min="2" max="2" width="39.28515625" style="6" bestFit="1" customWidth="1"/>
    <col min="9" max="9" width="12.28515625" style="6" bestFit="1" customWidth="1"/>
    <col min="10" max="12" width="9.140625" style="6"/>
    <col min="13" max="13" width="36.28515625" bestFit="1" customWidth="1"/>
  </cols>
  <sheetData>
    <row r="1" spans="1:13" ht="144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12</v>
      </c>
      <c r="K1" s="4" t="s">
        <v>11</v>
      </c>
      <c r="L1" s="2" t="s">
        <v>9</v>
      </c>
      <c r="M1" s="2" t="s">
        <v>10</v>
      </c>
    </row>
    <row r="2" spans="1:13" x14ac:dyDescent="0.25">
      <c r="A2" s="5">
        <v>44806</v>
      </c>
      <c r="B2" s="6" t="s">
        <v>87</v>
      </c>
      <c r="C2">
        <v>8.19</v>
      </c>
      <c r="D2">
        <v>4.7699999999999996</v>
      </c>
      <c r="E2">
        <v>1.43</v>
      </c>
      <c r="F2">
        <v>4.3</v>
      </c>
      <c r="G2">
        <v>1.75</v>
      </c>
      <c r="H2">
        <v>2.17</v>
      </c>
      <c r="I2" s="6" t="s">
        <v>11</v>
      </c>
      <c r="J2" s="6">
        <v>1.98</v>
      </c>
      <c r="K2" s="6">
        <v>1.87</v>
      </c>
      <c r="L2" s="6" t="s">
        <v>142</v>
      </c>
      <c r="M2" t="s">
        <v>88</v>
      </c>
    </row>
    <row r="3" spans="1:13" x14ac:dyDescent="0.25">
      <c r="A3" s="5">
        <v>44806</v>
      </c>
      <c r="B3" s="6" t="s">
        <v>89</v>
      </c>
      <c r="C3">
        <v>2.88</v>
      </c>
      <c r="D3">
        <v>2.95</v>
      </c>
      <c r="E3">
        <v>2.88</v>
      </c>
      <c r="F3">
        <v>2.61</v>
      </c>
      <c r="G3">
        <v>2.58</v>
      </c>
      <c r="H3">
        <v>1.54</v>
      </c>
      <c r="I3" s="6" t="s">
        <v>11</v>
      </c>
      <c r="J3" s="6">
        <v>2.09</v>
      </c>
      <c r="K3" s="6">
        <v>1.78</v>
      </c>
      <c r="L3" s="6" t="s">
        <v>154</v>
      </c>
      <c r="M3" t="s">
        <v>90</v>
      </c>
    </row>
    <row r="4" spans="1:13" x14ac:dyDescent="0.25">
      <c r="A4" s="5">
        <v>44806</v>
      </c>
      <c r="B4" s="6" t="s">
        <v>91</v>
      </c>
      <c r="C4">
        <v>2.25</v>
      </c>
      <c r="D4">
        <v>2.87</v>
      </c>
      <c r="E4">
        <v>3.78</v>
      </c>
      <c r="F4">
        <v>2.17</v>
      </c>
      <c r="G4">
        <v>404</v>
      </c>
      <c r="H4">
        <v>404</v>
      </c>
      <c r="I4" s="6" t="s">
        <v>11</v>
      </c>
      <c r="J4" s="6">
        <v>404</v>
      </c>
      <c r="K4" s="6">
        <v>404</v>
      </c>
      <c r="L4" s="6" t="s">
        <v>145</v>
      </c>
      <c r="M4" t="s">
        <v>23</v>
      </c>
    </row>
    <row r="5" spans="1:13" x14ac:dyDescent="0.25">
      <c r="A5" s="5">
        <v>44806</v>
      </c>
      <c r="B5" s="6" t="s">
        <v>92</v>
      </c>
      <c r="C5">
        <v>3.27</v>
      </c>
      <c r="D5">
        <v>3.64</v>
      </c>
      <c r="E5">
        <v>2.23</v>
      </c>
      <c r="F5">
        <v>4.3</v>
      </c>
      <c r="G5">
        <v>1.76</v>
      </c>
      <c r="H5">
        <v>2.14</v>
      </c>
      <c r="I5" s="6" t="s">
        <v>11</v>
      </c>
      <c r="J5" s="8">
        <v>1.64</v>
      </c>
      <c r="K5" s="6">
        <v>2.34</v>
      </c>
      <c r="L5" s="6" t="s">
        <v>157</v>
      </c>
      <c r="M5" t="s">
        <v>15</v>
      </c>
    </row>
    <row r="6" spans="1:13" x14ac:dyDescent="0.25">
      <c r="A6" s="5">
        <v>44807</v>
      </c>
      <c r="B6" s="6" t="s">
        <v>93</v>
      </c>
      <c r="C6">
        <v>2.33</v>
      </c>
      <c r="D6">
        <v>3.48</v>
      </c>
      <c r="E6">
        <v>3.21</v>
      </c>
      <c r="F6">
        <v>3.49</v>
      </c>
      <c r="G6">
        <v>2</v>
      </c>
      <c r="H6">
        <v>1.88</v>
      </c>
      <c r="I6" s="6" t="s">
        <v>11</v>
      </c>
      <c r="J6" s="6">
        <v>1.81</v>
      </c>
      <c r="K6" s="6">
        <v>2.06</v>
      </c>
      <c r="L6" s="6" t="s">
        <v>147</v>
      </c>
      <c r="M6" t="s">
        <v>13</v>
      </c>
    </row>
    <row r="7" spans="1:13" x14ac:dyDescent="0.25">
      <c r="A7" s="5">
        <v>44807</v>
      </c>
      <c r="B7" s="6" t="s">
        <v>94</v>
      </c>
      <c r="C7">
        <v>2.77</v>
      </c>
      <c r="D7">
        <v>3.53</v>
      </c>
      <c r="E7">
        <v>2.65</v>
      </c>
      <c r="F7">
        <v>3.73</v>
      </c>
      <c r="G7">
        <v>1.71</v>
      </c>
      <c r="H7">
        <v>2.2400000000000002</v>
      </c>
      <c r="I7" s="6" t="s">
        <v>11</v>
      </c>
      <c r="J7" s="8">
        <v>1.58</v>
      </c>
      <c r="K7" s="6">
        <v>2.48</v>
      </c>
      <c r="L7" s="6" t="s">
        <v>158</v>
      </c>
      <c r="M7" t="s">
        <v>82</v>
      </c>
    </row>
    <row r="8" spans="1:13" x14ac:dyDescent="0.25">
      <c r="A8" s="5">
        <v>44807</v>
      </c>
      <c r="B8" s="6" t="s">
        <v>95</v>
      </c>
      <c r="C8">
        <v>2.12</v>
      </c>
      <c r="D8">
        <v>3.47</v>
      </c>
      <c r="E8">
        <v>3.82</v>
      </c>
      <c r="F8">
        <v>3.27</v>
      </c>
      <c r="G8">
        <v>2.14</v>
      </c>
      <c r="H8">
        <v>1.78</v>
      </c>
      <c r="I8" s="6" t="s">
        <v>11</v>
      </c>
      <c r="J8" s="6">
        <v>1.9</v>
      </c>
      <c r="K8" s="6">
        <v>1.97</v>
      </c>
      <c r="L8" s="6" t="s">
        <v>143</v>
      </c>
      <c r="M8" t="s">
        <v>96</v>
      </c>
    </row>
    <row r="9" spans="1:13" x14ac:dyDescent="0.25">
      <c r="A9" s="5">
        <v>44807</v>
      </c>
      <c r="B9" s="6" t="s">
        <v>97</v>
      </c>
      <c r="C9">
        <v>2.12</v>
      </c>
      <c r="D9">
        <v>3.35</v>
      </c>
      <c r="E9">
        <v>3.78</v>
      </c>
      <c r="F9">
        <v>3.09</v>
      </c>
      <c r="G9">
        <v>2.2000000000000002</v>
      </c>
      <c r="H9">
        <v>1.71</v>
      </c>
      <c r="I9" s="6" t="s">
        <v>11</v>
      </c>
      <c r="J9" s="6">
        <v>1.94</v>
      </c>
      <c r="K9" s="6">
        <v>1.89</v>
      </c>
      <c r="L9" s="6" t="s">
        <v>142</v>
      </c>
      <c r="M9" t="s">
        <v>98</v>
      </c>
    </row>
    <row r="10" spans="1:13" x14ac:dyDescent="0.25">
      <c r="A10" s="5">
        <v>44807</v>
      </c>
      <c r="B10" s="6" t="s">
        <v>99</v>
      </c>
      <c r="C10">
        <v>4.68</v>
      </c>
      <c r="D10">
        <v>4.2</v>
      </c>
      <c r="E10">
        <v>1.68</v>
      </c>
      <c r="F10">
        <v>4.13</v>
      </c>
      <c r="G10">
        <v>1.72</v>
      </c>
      <c r="H10">
        <v>2.14</v>
      </c>
      <c r="I10" s="6" t="s">
        <v>11</v>
      </c>
      <c r="J10" s="6">
        <v>1.75</v>
      </c>
      <c r="K10" s="6">
        <v>2.08</v>
      </c>
      <c r="L10" s="6" t="s">
        <v>142</v>
      </c>
      <c r="M10" t="s">
        <v>51</v>
      </c>
    </row>
    <row r="11" spans="1:13" x14ac:dyDescent="0.25">
      <c r="A11" s="5">
        <v>44807</v>
      </c>
      <c r="B11" s="6" t="s">
        <v>100</v>
      </c>
      <c r="C11">
        <v>1.85</v>
      </c>
      <c r="D11">
        <v>3.83</v>
      </c>
      <c r="E11">
        <v>4.29</v>
      </c>
      <c r="F11">
        <v>4.13</v>
      </c>
      <c r="G11">
        <v>1.77</v>
      </c>
      <c r="H11">
        <v>2.11</v>
      </c>
      <c r="I11" s="6" t="s">
        <v>11</v>
      </c>
      <c r="J11" s="8">
        <v>1.69</v>
      </c>
      <c r="K11" s="6">
        <v>2.2000000000000002</v>
      </c>
      <c r="L11" s="6" t="s">
        <v>148</v>
      </c>
      <c r="M11" t="s">
        <v>35</v>
      </c>
    </row>
    <row r="12" spans="1:13" x14ac:dyDescent="0.25">
      <c r="A12" s="5">
        <v>44807</v>
      </c>
      <c r="B12" s="6" t="s">
        <v>91</v>
      </c>
      <c r="C12">
        <v>2.25</v>
      </c>
      <c r="D12">
        <v>2.87</v>
      </c>
      <c r="E12">
        <v>3.78</v>
      </c>
      <c r="F12">
        <v>2.17</v>
      </c>
      <c r="G12">
        <v>404</v>
      </c>
      <c r="H12">
        <v>404</v>
      </c>
      <c r="I12" s="6" t="s">
        <v>11</v>
      </c>
      <c r="J12" s="6">
        <v>404</v>
      </c>
      <c r="K12" s="6">
        <v>404</v>
      </c>
      <c r="L12" s="6" t="s">
        <v>145</v>
      </c>
      <c r="M12" t="s">
        <v>23</v>
      </c>
    </row>
    <row r="13" spans="1:13" x14ac:dyDescent="0.25">
      <c r="A13" s="5">
        <v>44807</v>
      </c>
      <c r="B13" s="6" t="s">
        <v>101</v>
      </c>
      <c r="C13">
        <v>1.68</v>
      </c>
      <c r="D13">
        <v>3.89</v>
      </c>
      <c r="E13">
        <v>5.4</v>
      </c>
      <c r="F13">
        <v>3.29</v>
      </c>
      <c r="G13">
        <v>2.0699999999999998</v>
      </c>
      <c r="H13">
        <v>1.8</v>
      </c>
      <c r="I13" s="6" t="s">
        <v>11</v>
      </c>
      <c r="J13" s="6">
        <v>2.04</v>
      </c>
      <c r="K13" s="6">
        <v>1.81</v>
      </c>
      <c r="L13" s="6" t="s">
        <v>142</v>
      </c>
      <c r="M13" t="s">
        <v>35</v>
      </c>
    </row>
    <row r="14" spans="1:13" x14ac:dyDescent="0.25">
      <c r="A14" s="5">
        <v>44807</v>
      </c>
      <c r="B14" s="6" t="s">
        <v>102</v>
      </c>
      <c r="C14">
        <v>2.62</v>
      </c>
      <c r="D14">
        <v>3.52</v>
      </c>
      <c r="E14">
        <v>2.73</v>
      </c>
      <c r="F14">
        <v>3.91</v>
      </c>
      <c r="G14">
        <v>1.87</v>
      </c>
      <c r="H14">
        <v>2</v>
      </c>
      <c r="I14" s="6" t="s">
        <v>11</v>
      </c>
      <c r="J14" s="8">
        <v>1.7</v>
      </c>
      <c r="K14" s="6">
        <v>2.2000000000000002</v>
      </c>
      <c r="L14" s="6" t="s">
        <v>158</v>
      </c>
      <c r="M14" t="s">
        <v>14</v>
      </c>
    </row>
    <row r="15" spans="1:13" x14ac:dyDescent="0.25">
      <c r="A15" s="5">
        <v>44807</v>
      </c>
      <c r="B15" s="6" t="s">
        <v>103</v>
      </c>
      <c r="C15">
        <v>3.3</v>
      </c>
      <c r="D15">
        <v>3.41</v>
      </c>
      <c r="E15">
        <v>2.29</v>
      </c>
      <c r="F15">
        <v>3.79</v>
      </c>
      <c r="G15">
        <v>1.89</v>
      </c>
      <c r="H15">
        <v>1.98</v>
      </c>
      <c r="I15" s="6" t="s">
        <v>11</v>
      </c>
      <c r="J15" s="8">
        <v>1.71</v>
      </c>
      <c r="K15" s="6">
        <v>2.1800000000000002</v>
      </c>
      <c r="L15" s="6" t="s">
        <v>148</v>
      </c>
      <c r="M15" t="s">
        <v>14</v>
      </c>
    </row>
    <row r="16" spans="1:13" x14ac:dyDescent="0.25">
      <c r="A16" s="5">
        <v>44808</v>
      </c>
      <c r="B16" s="6" t="s">
        <v>104</v>
      </c>
      <c r="C16">
        <v>3.11</v>
      </c>
      <c r="D16">
        <v>3.03</v>
      </c>
      <c r="E16">
        <v>2.62</v>
      </c>
      <c r="F16">
        <v>2.5299999999999998</v>
      </c>
      <c r="G16">
        <v>2.69</v>
      </c>
      <c r="H16">
        <v>1.5</v>
      </c>
      <c r="I16" s="6" t="s">
        <v>11</v>
      </c>
      <c r="J16" s="15">
        <v>2.2000000000000002</v>
      </c>
      <c r="K16" s="6">
        <v>1.7</v>
      </c>
      <c r="L16" s="6" t="s">
        <v>154</v>
      </c>
      <c r="M16" t="s">
        <v>14</v>
      </c>
    </row>
    <row r="17" spans="1:13" x14ac:dyDescent="0.25">
      <c r="A17" s="5">
        <v>44809</v>
      </c>
      <c r="B17" s="6" t="s">
        <v>105</v>
      </c>
      <c r="C17">
        <v>2.88</v>
      </c>
      <c r="D17">
        <v>3.19</v>
      </c>
      <c r="E17">
        <v>2.61</v>
      </c>
      <c r="F17">
        <v>3.73</v>
      </c>
      <c r="G17">
        <v>1.9</v>
      </c>
      <c r="H17">
        <v>1.93</v>
      </c>
      <c r="I17" s="6" t="s">
        <v>11</v>
      </c>
      <c r="J17" s="8">
        <v>1.69</v>
      </c>
      <c r="K17" s="15">
        <v>2.17</v>
      </c>
      <c r="L17" s="6" t="s">
        <v>148</v>
      </c>
      <c r="M17" t="s">
        <v>58</v>
      </c>
    </row>
    <row r="18" spans="1:13" x14ac:dyDescent="0.25">
      <c r="A18" s="5">
        <v>44810</v>
      </c>
      <c r="B18" s="6" t="s">
        <v>106</v>
      </c>
      <c r="C18">
        <v>1.8</v>
      </c>
      <c r="D18">
        <v>3.93</v>
      </c>
      <c r="E18">
        <v>5.51</v>
      </c>
      <c r="F18">
        <v>3.6</v>
      </c>
      <c r="G18">
        <v>1.97</v>
      </c>
      <c r="H18">
        <v>1.92</v>
      </c>
      <c r="I18" s="6" t="s">
        <v>11</v>
      </c>
      <c r="J18" s="15">
        <v>1.95</v>
      </c>
      <c r="K18" s="15">
        <v>1.9</v>
      </c>
      <c r="L18" s="6" t="s">
        <v>145</v>
      </c>
      <c r="M18" t="s">
        <v>15</v>
      </c>
    </row>
    <row r="19" spans="1:13" x14ac:dyDescent="0.25">
      <c r="A19" s="5">
        <v>44810</v>
      </c>
      <c r="B19" s="6" t="s">
        <v>107</v>
      </c>
      <c r="C19">
        <v>2.79</v>
      </c>
      <c r="D19">
        <v>3.75</v>
      </c>
      <c r="E19">
        <v>2.48</v>
      </c>
      <c r="F19">
        <v>4.68</v>
      </c>
      <c r="G19">
        <v>1.67</v>
      </c>
      <c r="H19">
        <v>2.31</v>
      </c>
      <c r="I19" s="6" t="s">
        <v>11</v>
      </c>
      <c r="J19" s="8">
        <v>1.57</v>
      </c>
      <c r="K19" s="15">
        <v>2.4900000000000002</v>
      </c>
      <c r="L19" s="6" t="s">
        <v>151</v>
      </c>
      <c r="M19" t="s">
        <v>15</v>
      </c>
    </row>
    <row r="20" spans="1:13" x14ac:dyDescent="0.25">
      <c r="A20" s="5">
        <v>44810</v>
      </c>
      <c r="B20" s="6" t="s">
        <v>108</v>
      </c>
      <c r="C20">
        <v>3.52</v>
      </c>
      <c r="D20">
        <v>3.34</v>
      </c>
      <c r="E20">
        <v>2.2200000000000002</v>
      </c>
      <c r="F20">
        <v>3.19</v>
      </c>
      <c r="G20">
        <v>2.12</v>
      </c>
      <c r="H20">
        <v>1.77</v>
      </c>
      <c r="I20" s="6" t="s">
        <v>11</v>
      </c>
      <c r="J20" s="15">
        <v>1.92</v>
      </c>
      <c r="K20" s="15">
        <v>1.92</v>
      </c>
      <c r="L20" s="6" t="s">
        <v>159</v>
      </c>
      <c r="M20" t="s">
        <v>14</v>
      </c>
    </row>
    <row r="21" spans="1:13" x14ac:dyDescent="0.25">
      <c r="A21" s="5">
        <v>44811</v>
      </c>
      <c r="B21" s="6" t="s">
        <v>109</v>
      </c>
      <c r="C21">
        <v>2.0699999999999998</v>
      </c>
      <c r="D21">
        <v>3.49</v>
      </c>
      <c r="E21">
        <v>3.87</v>
      </c>
      <c r="F21">
        <v>4.01</v>
      </c>
      <c r="G21">
        <v>1.82</v>
      </c>
      <c r="H21">
        <v>2.0699999999999998</v>
      </c>
      <c r="I21" s="6" t="s">
        <v>11</v>
      </c>
      <c r="J21" s="8">
        <v>1.7</v>
      </c>
      <c r="K21" s="15">
        <v>2.2200000000000002</v>
      </c>
      <c r="L21" s="6" t="s">
        <v>143</v>
      </c>
      <c r="M21" t="s">
        <v>15</v>
      </c>
    </row>
    <row r="22" spans="1:13" x14ac:dyDescent="0.25">
      <c r="A22" s="5">
        <v>44813</v>
      </c>
      <c r="B22" s="6" t="s">
        <v>110</v>
      </c>
      <c r="C22">
        <v>1.55</v>
      </c>
      <c r="D22">
        <v>4.7</v>
      </c>
      <c r="E22">
        <v>5.93</v>
      </c>
      <c r="F22">
        <v>404</v>
      </c>
      <c r="G22">
        <v>1.61</v>
      </c>
      <c r="H22">
        <v>2.46</v>
      </c>
      <c r="I22" s="6" t="s">
        <v>11</v>
      </c>
      <c r="J22" s="8">
        <v>1.72</v>
      </c>
      <c r="K22" s="15">
        <v>2.2000000000000002</v>
      </c>
      <c r="L22" s="6" t="s">
        <v>151</v>
      </c>
      <c r="M22" t="s">
        <v>85</v>
      </c>
    </row>
    <row r="23" spans="1:13" x14ac:dyDescent="0.25">
      <c r="A23" s="5">
        <v>44814</v>
      </c>
      <c r="B23" s="6" t="s">
        <v>111</v>
      </c>
      <c r="C23">
        <v>1.96</v>
      </c>
      <c r="D23">
        <v>2.86</v>
      </c>
      <c r="E23">
        <v>5.36</v>
      </c>
      <c r="F23">
        <v>2.2400000000000002</v>
      </c>
      <c r="G23">
        <v>3.04</v>
      </c>
      <c r="H23">
        <v>1.38</v>
      </c>
      <c r="I23" s="6" t="s">
        <v>11</v>
      </c>
      <c r="J23" s="15">
        <v>2.5099999999999998</v>
      </c>
      <c r="K23" s="15">
        <v>1.53</v>
      </c>
      <c r="L23" s="6" t="s">
        <v>158</v>
      </c>
      <c r="M23" s="61" t="s">
        <v>112</v>
      </c>
    </row>
    <row r="24" spans="1:13" x14ac:dyDescent="0.25">
      <c r="A24" s="5">
        <v>44814</v>
      </c>
      <c r="B24" s="6" t="s">
        <v>113</v>
      </c>
      <c r="C24">
        <v>404</v>
      </c>
      <c r="D24">
        <v>404</v>
      </c>
      <c r="E24">
        <v>404</v>
      </c>
      <c r="F24">
        <v>404</v>
      </c>
      <c r="G24">
        <v>404</v>
      </c>
      <c r="H24">
        <v>404</v>
      </c>
      <c r="I24" s="6" t="s">
        <v>11</v>
      </c>
      <c r="J24" s="15">
        <v>404</v>
      </c>
      <c r="K24" s="6">
        <v>404</v>
      </c>
      <c r="L24" s="28">
        <v>404</v>
      </c>
      <c r="M24" t="s">
        <v>48</v>
      </c>
    </row>
    <row r="25" spans="1:13" x14ac:dyDescent="0.25">
      <c r="A25" s="5">
        <v>44814</v>
      </c>
      <c r="B25" s="6" t="s">
        <v>114</v>
      </c>
      <c r="C25">
        <v>2.9</v>
      </c>
      <c r="D25">
        <v>3.24</v>
      </c>
      <c r="E25">
        <v>2.63</v>
      </c>
      <c r="F25">
        <v>3.14</v>
      </c>
      <c r="G25">
        <v>2.15</v>
      </c>
      <c r="H25">
        <v>1.74</v>
      </c>
      <c r="I25" s="6" t="s">
        <v>11</v>
      </c>
      <c r="J25" s="15">
        <v>1.8</v>
      </c>
      <c r="K25" s="15">
        <v>1.91</v>
      </c>
      <c r="L25" s="6" t="s">
        <v>152</v>
      </c>
      <c r="M25" t="s">
        <v>18</v>
      </c>
    </row>
    <row r="26" spans="1:13" x14ac:dyDescent="0.25">
      <c r="A26" s="5">
        <v>44814</v>
      </c>
      <c r="B26" s="6" t="s">
        <v>115</v>
      </c>
      <c r="C26">
        <v>1.88</v>
      </c>
      <c r="D26">
        <v>3.97</v>
      </c>
      <c r="E26">
        <v>4.08</v>
      </c>
      <c r="F26">
        <v>4.4400000000000004</v>
      </c>
      <c r="G26">
        <v>1.7</v>
      </c>
      <c r="H26">
        <v>2.2400000000000002</v>
      </c>
      <c r="I26" s="6" t="s">
        <v>11</v>
      </c>
      <c r="J26" s="8">
        <v>1.65</v>
      </c>
      <c r="K26" s="15">
        <v>2.3199999999999998</v>
      </c>
      <c r="L26" s="6" t="s">
        <v>148</v>
      </c>
      <c r="M26" t="s">
        <v>13</v>
      </c>
    </row>
    <row r="27" spans="1:13" x14ac:dyDescent="0.25">
      <c r="A27" s="5">
        <v>44814</v>
      </c>
      <c r="B27" s="6" t="s">
        <v>116</v>
      </c>
      <c r="C27">
        <v>2.25</v>
      </c>
      <c r="D27">
        <v>3.34</v>
      </c>
      <c r="E27">
        <v>3.33</v>
      </c>
      <c r="F27">
        <v>3.24</v>
      </c>
      <c r="G27">
        <v>2.04</v>
      </c>
      <c r="H27">
        <v>1.81</v>
      </c>
      <c r="I27" s="6" t="s">
        <v>11</v>
      </c>
      <c r="J27" s="6">
        <v>1.81</v>
      </c>
      <c r="K27" s="6">
        <v>2</v>
      </c>
      <c r="L27" s="6" t="s">
        <v>149</v>
      </c>
      <c r="M27" t="s">
        <v>58</v>
      </c>
    </row>
    <row r="28" spans="1:13" x14ac:dyDescent="0.25">
      <c r="A28" s="5">
        <v>44814</v>
      </c>
      <c r="B28" s="6" t="s">
        <v>117</v>
      </c>
      <c r="C28">
        <v>1.72</v>
      </c>
      <c r="D28">
        <v>3.63</v>
      </c>
      <c r="E28">
        <v>5.57</v>
      </c>
      <c r="F28">
        <v>3.17</v>
      </c>
      <c r="G28">
        <v>2.14</v>
      </c>
      <c r="H28">
        <v>1.75</v>
      </c>
      <c r="I28" s="6" t="s">
        <v>11</v>
      </c>
      <c r="J28" s="6">
        <v>1.98</v>
      </c>
      <c r="K28" s="6">
        <v>1.85</v>
      </c>
      <c r="L28" s="6" t="s">
        <v>148</v>
      </c>
      <c r="M28" t="s">
        <v>39</v>
      </c>
    </row>
    <row r="29" spans="1:13" x14ac:dyDescent="0.25">
      <c r="A29" s="5">
        <v>44814</v>
      </c>
      <c r="B29" s="6" t="s">
        <v>118</v>
      </c>
      <c r="C29">
        <v>2.82</v>
      </c>
      <c r="D29">
        <v>3.57</v>
      </c>
      <c r="E29">
        <v>2.54</v>
      </c>
      <c r="F29">
        <v>3.69</v>
      </c>
      <c r="G29">
        <v>1.93</v>
      </c>
      <c r="H29">
        <v>1.96</v>
      </c>
      <c r="I29" s="6" t="s">
        <v>11</v>
      </c>
      <c r="J29" s="6">
        <v>1.75</v>
      </c>
      <c r="K29" s="6">
        <v>2.15</v>
      </c>
      <c r="L29" s="6" t="s">
        <v>143</v>
      </c>
      <c r="M29" t="s">
        <v>13</v>
      </c>
    </row>
    <row r="30" spans="1:13" x14ac:dyDescent="0.25">
      <c r="A30" s="5">
        <v>44814</v>
      </c>
      <c r="B30" s="6" t="s">
        <v>119</v>
      </c>
      <c r="C30">
        <v>3.01</v>
      </c>
      <c r="D30">
        <v>3.45</v>
      </c>
      <c r="E30">
        <v>2.4700000000000002</v>
      </c>
      <c r="F30">
        <v>4.01</v>
      </c>
      <c r="G30">
        <v>1.83</v>
      </c>
      <c r="H30">
        <v>2.06</v>
      </c>
      <c r="I30" s="6" t="s">
        <v>11</v>
      </c>
      <c r="J30" s="8">
        <v>1.66</v>
      </c>
      <c r="K30" s="6">
        <v>2.29</v>
      </c>
      <c r="L30" s="6" t="s">
        <v>158</v>
      </c>
      <c r="M30" t="s">
        <v>15</v>
      </c>
    </row>
    <row r="31" spans="1:13" x14ac:dyDescent="0.25">
      <c r="A31" s="5">
        <v>44814</v>
      </c>
      <c r="B31" s="6" t="s">
        <v>120</v>
      </c>
      <c r="C31">
        <v>1.98</v>
      </c>
      <c r="D31">
        <v>3.48</v>
      </c>
      <c r="E31">
        <v>4.24</v>
      </c>
      <c r="F31">
        <v>3.37</v>
      </c>
      <c r="G31">
        <v>2.09</v>
      </c>
      <c r="H31">
        <v>1.81</v>
      </c>
      <c r="I31" s="6" t="s">
        <v>11</v>
      </c>
      <c r="J31" s="6">
        <v>1.91</v>
      </c>
      <c r="K31" s="6">
        <v>1.94</v>
      </c>
      <c r="L31" s="6" t="s">
        <v>160</v>
      </c>
      <c r="M31" t="s">
        <v>13</v>
      </c>
    </row>
    <row r="32" spans="1:13" x14ac:dyDescent="0.25">
      <c r="A32" s="5">
        <v>44814</v>
      </c>
      <c r="B32" s="6" t="s">
        <v>121</v>
      </c>
      <c r="C32">
        <v>2.06</v>
      </c>
      <c r="D32">
        <v>3.48</v>
      </c>
      <c r="E32">
        <v>3.5</v>
      </c>
      <c r="F32">
        <v>404</v>
      </c>
      <c r="G32">
        <v>2.15</v>
      </c>
      <c r="H32">
        <v>1.7</v>
      </c>
      <c r="I32" s="6" t="s">
        <v>11</v>
      </c>
      <c r="J32" s="6">
        <v>404</v>
      </c>
      <c r="K32" s="6">
        <v>404</v>
      </c>
      <c r="L32" s="6" t="s">
        <v>148</v>
      </c>
      <c r="M32" t="s">
        <v>43</v>
      </c>
    </row>
    <row r="33" spans="1:13" x14ac:dyDescent="0.25">
      <c r="A33" s="5">
        <v>44814</v>
      </c>
      <c r="B33" s="6" t="s">
        <v>122</v>
      </c>
      <c r="C33">
        <v>2.37</v>
      </c>
      <c r="D33">
        <v>3.32</v>
      </c>
      <c r="E33">
        <v>3.23</v>
      </c>
      <c r="F33">
        <v>3.36</v>
      </c>
      <c r="G33">
        <v>2.0699999999999998</v>
      </c>
      <c r="H33">
        <v>1.81</v>
      </c>
      <c r="I33" s="6" t="s">
        <v>11</v>
      </c>
      <c r="J33" s="6">
        <v>1.82</v>
      </c>
      <c r="K33" s="6">
        <v>2.0299999999999998</v>
      </c>
      <c r="L33" s="6" t="s">
        <v>145</v>
      </c>
      <c r="M33" t="s">
        <v>123</v>
      </c>
    </row>
    <row r="34" spans="1:13" x14ac:dyDescent="0.25">
      <c r="A34" s="5">
        <v>44814</v>
      </c>
      <c r="B34" s="6" t="s">
        <v>124</v>
      </c>
      <c r="C34">
        <v>2.86</v>
      </c>
      <c r="D34">
        <v>3.35</v>
      </c>
      <c r="E34">
        <v>2.6</v>
      </c>
      <c r="F34">
        <v>3.57</v>
      </c>
      <c r="G34">
        <v>1.95</v>
      </c>
      <c r="H34">
        <v>1.92</v>
      </c>
      <c r="I34" s="6" t="s">
        <v>11</v>
      </c>
      <c r="J34" s="6">
        <v>1.75</v>
      </c>
      <c r="K34" s="6">
        <v>2.12</v>
      </c>
      <c r="L34" s="6" t="s">
        <v>151</v>
      </c>
      <c r="M34" t="s">
        <v>14</v>
      </c>
    </row>
    <row r="35" spans="1:13" x14ac:dyDescent="0.25">
      <c r="A35" s="5">
        <v>44814</v>
      </c>
      <c r="B35" s="6" t="s">
        <v>125</v>
      </c>
      <c r="C35">
        <v>404</v>
      </c>
      <c r="D35">
        <v>404</v>
      </c>
      <c r="E35">
        <v>404</v>
      </c>
      <c r="F35">
        <v>404</v>
      </c>
      <c r="G35">
        <v>404</v>
      </c>
      <c r="H35">
        <v>404</v>
      </c>
      <c r="I35" s="6" t="s">
        <v>11</v>
      </c>
      <c r="J35" s="6">
        <v>404</v>
      </c>
      <c r="K35" s="6">
        <v>404</v>
      </c>
      <c r="L35" s="6">
        <v>404</v>
      </c>
      <c r="M35" t="s">
        <v>126</v>
      </c>
    </row>
    <row r="36" spans="1:13" x14ac:dyDescent="0.25">
      <c r="A36" s="5">
        <v>44814</v>
      </c>
      <c r="B36" s="6" t="s">
        <v>127</v>
      </c>
      <c r="C36">
        <v>3.35</v>
      </c>
      <c r="D36">
        <v>3.39</v>
      </c>
      <c r="E36">
        <v>2.2999999999999998</v>
      </c>
      <c r="F36">
        <v>3.25</v>
      </c>
      <c r="G36">
        <v>2.12</v>
      </c>
      <c r="H36">
        <v>1.78</v>
      </c>
      <c r="I36" s="6" t="s">
        <v>11</v>
      </c>
      <c r="J36" s="6">
        <v>1.88</v>
      </c>
      <c r="K36" s="6">
        <v>1.97</v>
      </c>
      <c r="L36" s="6" t="s">
        <v>496</v>
      </c>
      <c r="M36" t="s">
        <v>128</v>
      </c>
    </row>
    <row r="37" spans="1:13" x14ac:dyDescent="0.25">
      <c r="A37" s="5">
        <v>44814</v>
      </c>
      <c r="B37" s="6" t="s">
        <v>129</v>
      </c>
      <c r="C37">
        <v>2.38</v>
      </c>
      <c r="D37">
        <v>2.83</v>
      </c>
      <c r="E37">
        <v>3.68</v>
      </c>
      <c r="F37">
        <v>2.4900000000000002</v>
      </c>
      <c r="G37">
        <v>2.67</v>
      </c>
      <c r="H37">
        <v>1.49</v>
      </c>
      <c r="I37" s="6" t="s">
        <v>11</v>
      </c>
      <c r="J37" s="6">
        <v>2.2000000000000002</v>
      </c>
      <c r="K37" s="8">
        <v>1.67</v>
      </c>
      <c r="L37" s="6" t="s">
        <v>149</v>
      </c>
      <c r="M37" s="9" t="s">
        <v>37</v>
      </c>
    </row>
    <row r="38" spans="1:13" x14ac:dyDescent="0.25">
      <c r="A38" s="5">
        <v>44815</v>
      </c>
      <c r="B38" s="6" t="s">
        <v>130</v>
      </c>
      <c r="C38">
        <v>1.4</v>
      </c>
      <c r="D38">
        <v>5.23</v>
      </c>
      <c r="E38">
        <v>8.3000000000000007</v>
      </c>
      <c r="F38">
        <v>404</v>
      </c>
      <c r="G38">
        <v>1.62</v>
      </c>
      <c r="H38">
        <v>2.4300000000000002</v>
      </c>
      <c r="I38" s="6" t="s">
        <v>11</v>
      </c>
      <c r="J38" s="6">
        <v>1.88</v>
      </c>
      <c r="K38" s="6">
        <v>1.98</v>
      </c>
      <c r="L38" s="6" t="s">
        <v>149</v>
      </c>
      <c r="M38" t="s">
        <v>82</v>
      </c>
    </row>
    <row r="39" spans="1:13" x14ac:dyDescent="0.25">
      <c r="A39" s="5">
        <v>44815</v>
      </c>
      <c r="B39" s="6" t="s">
        <v>131</v>
      </c>
      <c r="C39">
        <v>2.68</v>
      </c>
      <c r="D39">
        <v>2.84</v>
      </c>
      <c r="E39">
        <v>3.26</v>
      </c>
      <c r="F39">
        <v>2.39</v>
      </c>
      <c r="G39">
        <v>2.81</v>
      </c>
      <c r="H39">
        <v>1.45</v>
      </c>
      <c r="I39" s="6" t="s">
        <v>11</v>
      </c>
      <c r="J39" s="6">
        <v>2.2999999999999998</v>
      </c>
      <c r="K39" s="8">
        <v>1.65</v>
      </c>
      <c r="L39" s="6" t="s">
        <v>149</v>
      </c>
      <c r="M39" t="s">
        <v>39</v>
      </c>
    </row>
    <row r="40" spans="1:13" x14ac:dyDescent="0.25">
      <c r="A40" s="5">
        <v>44815</v>
      </c>
      <c r="B40" s="6" t="s">
        <v>132</v>
      </c>
      <c r="C40">
        <v>2.5099999999999998</v>
      </c>
      <c r="D40">
        <v>3.53</v>
      </c>
      <c r="E40">
        <v>2.95</v>
      </c>
      <c r="F40">
        <v>4.0199999999999996</v>
      </c>
      <c r="G40">
        <v>1.81</v>
      </c>
      <c r="H40">
        <v>2.09</v>
      </c>
      <c r="I40" s="6" t="s">
        <v>11</v>
      </c>
      <c r="J40" s="8">
        <v>1.66</v>
      </c>
      <c r="K40" s="6">
        <v>2.3199999999999998</v>
      </c>
      <c r="L40" s="6" t="s">
        <v>151</v>
      </c>
      <c r="M40" t="s">
        <v>133</v>
      </c>
    </row>
    <row r="41" spans="1:13" x14ac:dyDescent="0.25">
      <c r="A41" s="5">
        <v>44817</v>
      </c>
      <c r="B41" s="6" t="s">
        <v>134</v>
      </c>
      <c r="C41">
        <v>1.25</v>
      </c>
      <c r="D41">
        <v>5.88</v>
      </c>
      <c r="E41">
        <v>13.49</v>
      </c>
      <c r="F41">
        <v>4.46</v>
      </c>
      <c r="G41">
        <v>1.69</v>
      </c>
      <c r="H41">
        <v>2.21</v>
      </c>
      <c r="I41" s="6" t="s">
        <v>11</v>
      </c>
      <c r="J41" s="6">
        <v>2.35</v>
      </c>
      <c r="K41" s="8">
        <v>1.61</v>
      </c>
      <c r="L41" s="6" t="s">
        <v>154</v>
      </c>
      <c r="M41" t="s">
        <v>35</v>
      </c>
    </row>
    <row r="42" spans="1:13" x14ac:dyDescent="0.25">
      <c r="A42" s="5">
        <v>44817</v>
      </c>
      <c r="B42" s="6" t="s">
        <v>135</v>
      </c>
      <c r="C42">
        <v>1.95</v>
      </c>
      <c r="D42">
        <v>3.77</v>
      </c>
      <c r="E42">
        <v>3.97</v>
      </c>
      <c r="F42">
        <v>3.73</v>
      </c>
      <c r="G42">
        <v>1.92</v>
      </c>
      <c r="H42">
        <v>1.97</v>
      </c>
      <c r="I42" s="6" t="s">
        <v>11</v>
      </c>
      <c r="J42" s="6">
        <v>1.81</v>
      </c>
      <c r="K42" s="6">
        <v>2.06</v>
      </c>
      <c r="L42" s="6" t="s">
        <v>157</v>
      </c>
      <c r="M42" t="s">
        <v>15</v>
      </c>
    </row>
    <row r="43" spans="1:13" x14ac:dyDescent="0.25">
      <c r="A43" s="5">
        <v>44817</v>
      </c>
      <c r="B43" s="6" t="s">
        <v>136</v>
      </c>
      <c r="C43">
        <v>2.1800000000000002</v>
      </c>
      <c r="D43">
        <v>3.48</v>
      </c>
      <c r="E43">
        <v>3.54</v>
      </c>
      <c r="F43">
        <v>3.63</v>
      </c>
      <c r="G43">
        <v>1.99</v>
      </c>
      <c r="H43">
        <v>1.9</v>
      </c>
      <c r="I43" s="6" t="s">
        <v>11</v>
      </c>
      <c r="J43" s="6">
        <v>1.79</v>
      </c>
      <c r="K43" s="6">
        <v>2.08</v>
      </c>
      <c r="L43" s="6" t="s">
        <v>151</v>
      </c>
      <c r="M43" t="s">
        <v>15</v>
      </c>
    </row>
    <row r="44" spans="1:13" x14ac:dyDescent="0.25">
      <c r="A44" s="5">
        <v>44817</v>
      </c>
      <c r="B44" s="6" t="s">
        <v>137</v>
      </c>
      <c r="C44">
        <v>2.2999999999999998</v>
      </c>
      <c r="D44">
        <v>3.65</v>
      </c>
      <c r="E44">
        <v>3.14</v>
      </c>
      <c r="F44">
        <v>4.5999999999999996</v>
      </c>
      <c r="G44">
        <v>1.69</v>
      </c>
      <c r="H44">
        <v>2.25</v>
      </c>
      <c r="I44" s="6" t="s">
        <v>11</v>
      </c>
      <c r="J44" s="8">
        <v>1.61</v>
      </c>
      <c r="K44" s="6">
        <v>2.4</v>
      </c>
      <c r="L44" s="6" t="s">
        <v>148</v>
      </c>
      <c r="M44" t="s">
        <v>15</v>
      </c>
    </row>
    <row r="45" spans="1:13" x14ac:dyDescent="0.25">
      <c r="A45" s="5">
        <v>44818</v>
      </c>
      <c r="B45" s="6" t="s">
        <v>138</v>
      </c>
      <c r="C45">
        <v>6.03</v>
      </c>
      <c r="D45">
        <v>4.78</v>
      </c>
      <c r="E45">
        <v>1.52</v>
      </c>
      <c r="F45">
        <v>5.7</v>
      </c>
      <c r="G45">
        <v>1.5</v>
      </c>
      <c r="H45">
        <v>2.69</v>
      </c>
      <c r="I45" s="6" t="s">
        <v>11</v>
      </c>
      <c r="J45" s="8">
        <v>1.64</v>
      </c>
      <c r="K45" s="6">
        <v>2.33</v>
      </c>
      <c r="L45" s="6" t="s">
        <v>158</v>
      </c>
      <c r="M45" t="s">
        <v>13</v>
      </c>
    </row>
    <row r="46" spans="1:13" x14ac:dyDescent="0.25">
      <c r="A46" s="5">
        <v>44818</v>
      </c>
      <c r="B46" s="6" t="s">
        <v>139</v>
      </c>
      <c r="C46">
        <v>2.15</v>
      </c>
      <c r="D46">
        <v>3.54</v>
      </c>
      <c r="E46">
        <v>3.49</v>
      </c>
      <c r="F46">
        <v>3.51</v>
      </c>
      <c r="G46">
        <v>1.97</v>
      </c>
      <c r="H46">
        <v>1.9</v>
      </c>
      <c r="I46" s="6" t="s">
        <v>11</v>
      </c>
      <c r="J46" s="6">
        <v>1.81</v>
      </c>
      <c r="K46" s="6">
        <v>2.0499999999999998</v>
      </c>
      <c r="L46" s="6" t="s">
        <v>154</v>
      </c>
      <c r="M46" t="s">
        <v>14</v>
      </c>
    </row>
    <row r="47" spans="1:13" x14ac:dyDescent="0.25">
      <c r="A47" s="5">
        <v>44818</v>
      </c>
      <c r="B47" s="6" t="s">
        <v>140</v>
      </c>
      <c r="C47">
        <v>2.4500000000000002</v>
      </c>
      <c r="D47">
        <v>3.56</v>
      </c>
      <c r="E47">
        <v>2.9</v>
      </c>
      <c r="F47">
        <v>3.7</v>
      </c>
      <c r="G47">
        <v>1.88</v>
      </c>
      <c r="H47">
        <v>1.99</v>
      </c>
      <c r="I47" s="6" t="s">
        <v>11</v>
      </c>
      <c r="J47" s="6">
        <v>1.73</v>
      </c>
      <c r="K47" s="6">
        <v>2.15</v>
      </c>
      <c r="L47" s="6" t="s">
        <v>149</v>
      </c>
      <c r="M47" t="s">
        <v>14</v>
      </c>
    </row>
    <row r="48" spans="1:13" x14ac:dyDescent="0.25">
      <c r="A48" s="5">
        <v>44818</v>
      </c>
      <c r="B48" s="6" t="s">
        <v>141</v>
      </c>
      <c r="C48">
        <v>3.17</v>
      </c>
      <c r="D48">
        <v>2.98</v>
      </c>
      <c r="E48">
        <v>2.5499999999999998</v>
      </c>
      <c r="F48">
        <v>2.59</v>
      </c>
      <c r="G48">
        <v>2.5</v>
      </c>
      <c r="H48">
        <v>1.54</v>
      </c>
      <c r="I48" s="6" t="s">
        <v>11</v>
      </c>
      <c r="J48" s="6">
        <v>2.06</v>
      </c>
      <c r="K48" s="6">
        <v>1.77</v>
      </c>
      <c r="L48" s="6" t="s">
        <v>152</v>
      </c>
      <c r="M48" t="s">
        <v>58</v>
      </c>
    </row>
    <row r="49" spans="1:13" x14ac:dyDescent="0.25">
      <c r="A49" s="5">
        <v>44819</v>
      </c>
      <c r="B49" s="6" t="s">
        <v>196</v>
      </c>
      <c r="C49">
        <v>2.23</v>
      </c>
      <c r="D49">
        <v>3.18</v>
      </c>
      <c r="E49">
        <v>3.24</v>
      </c>
      <c r="F49">
        <v>404</v>
      </c>
      <c r="G49">
        <v>2.16</v>
      </c>
      <c r="H49">
        <v>1.68</v>
      </c>
      <c r="I49" s="6" t="s">
        <v>46</v>
      </c>
      <c r="J49" s="6">
        <v>404</v>
      </c>
      <c r="K49" s="6">
        <v>404</v>
      </c>
      <c r="L49" s="6" t="s">
        <v>157</v>
      </c>
      <c r="M49" s="61" t="s">
        <v>169</v>
      </c>
    </row>
    <row r="50" spans="1:13" x14ac:dyDescent="0.25">
      <c r="A50" s="5">
        <v>44821</v>
      </c>
      <c r="B50" s="6" t="s">
        <v>197</v>
      </c>
      <c r="C50">
        <v>3.1</v>
      </c>
      <c r="D50">
        <v>3.45</v>
      </c>
      <c r="E50">
        <v>2.41</v>
      </c>
      <c r="F50">
        <v>3.49</v>
      </c>
      <c r="G50">
        <v>1.99</v>
      </c>
      <c r="H50">
        <v>1.9</v>
      </c>
      <c r="I50" s="6" t="s">
        <v>11</v>
      </c>
      <c r="J50" s="6">
        <v>1.79</v>
      </c>
      <c r="K50" s="6">
        <v>2.08</v>
      </c>
      <c r="L50" s="6" t="s">
        <v>143</v>
      </c>
      <c r="M50" t="s">
        <v>48</v>
      </c>
    </row>
    <row r="51" spans="1:13" x14ac:dyDescent="0.25">
      <c r="A51" s="5">
        <v>44821</v>
      </c>
      <c r="B51" s="6" t="s">
        <v>198</v>
      </c>
      <c r="C51">
        <v>1.8</v>
      </c>
      <c r="D51">
        <v>3.92</v>
      </c>
      <c r="E51">
        <v>4.57</v>
      </c>
      <c r="F51">
        <v>4.66</v>
      </c>
      <c r="G51">
        <v>1.67</v>
      </c>
      <c r="H51">
        <v>2.31</v>
      </c>
      <c r="I51" s="6" t="s">
        <v>11</v>
      </c>
      <c r="J51" s="8">
        <v>1.63</v>
      </c>
      <c r="K51" s="6">
        <v>2.34</v>
      </c>
      <c r="L51" s="6" t="s">
        <v>148</v>
      </c>
      <c r="M51" t="s">
        <v>48</v>
      </c>
    </row>
    <row r="52" spans="1:13" x14ac:dyDescent="0.25">
      <c r="A52" s="5">
        <v>44821</v>
      </c>
      <c r="B52" s="6" t="s">
        <v>199</v>
      </c>
      <c r="C52">
        <v>2.1800000000000002</v>
      </c>
      <c r="D52">
        <v>3.24</v>
      </c>
      <c r="E52">
        <v>3.75</v>
      </c>
      <c r="F52">
        <v>2.78</v>
      </c>
      <c r="G52">
        <v>2.4</v>
      </c>
      <c r="H52">
        <v>1.61</v>
      </c>
      <c r="I52" s="6" t="s">
        <v>11</v>
      </c>
      <c r="J52" s="6">
        <v>2.09</v>
      </c>
      <c r="K52" s="6">
        <v>1.77</v>
      </c>
      <c r="L52" s="6" t="s">
        <v>148</v>
      </c>
      <c r="M52" t="s">
        <v>200</v>
      </c>
    </row>
    <row r="53" spans="1:13" x14ac:dyDescent="0.25">
      <c r="A53" s="5">
        <v>44821</v>
      </c>
      <c r="B53" s="6" t="s">
        <v>201</v>
      </c>
      <c r="C53">
        <v>2.09</v>
      </c>
      <c r="D53">
        <v>3.46</v>
      </c>
      <c r="E53">
        <v>3.74</v>
      </c>
      <c r="F53">
        <v>3.29</v>
      </c>
      <c r="G53">
        <v>2.08</v>
      </c>
      <c r="H53">
        <v>1.79</v>
      </c>
      <c r="I53" s="6" t="s">
        <v>11</v>
      </c>
      <c r="J53" s="6">
        <v>1.83</v>
      </c>
      <c r="K53" s="6">
        <v>2.0099999999999998</v>
      </c>
      <c r="L53" s="6" t="s">
        <v>148</v>
      </c>
      <c r="M53" t="s">
        <v>35</v>
      </c>
    </row>
    <row r="54" spans="1:13" x14ac:dyDescent="0.25">
      <c r="A54" s="5">
        <v>44821</v>
      </c>
      <c r="B54" s="6" t="s">
        <v>202</v>
      </c>
      <c r="C54">
        <v>5.59</v>
      </c>
      <c r="D54">
        <v>4.53</v>
      </c>
      <c r="E54">
        <v>1.54</v>
      </c>
      <c r="F54">
        <v>5.4</v>
      </c>
      <c r="G54">
        <v>1.49</v>
      </c>
      <c r="H54">
        <v>2.62</v>
      </c>
      <c r="I54" s="6" t="s">
        <v>11</v>
      </c>
      <c r="J54" s="8">
        <v>1.6</v>
      </c>
      <c r="K54" s="6">
        <v>2.2400000000000002</v>
      </c>
      <c r="L54" s="6" t="s">
        <v>153</v>
      </c>
      <c r="M54" t="s">
        <v>51</v>
      </c>
    </row>
    <row r="55" spans="1:13" x14ac:dyDescent="0.25">
      <c r="A55" s="5">
        <v>44821</v>
      </c>
      <c r="B55" s="6" t="s">
        <v>203</v>
      </c>
      <c r="C55">
        <v>1.81</v>
      </c>
      <c r="D55">
        <v>3.55</v>
      </c>
      <c r="E55">
        <v>5.12</v>
      </c>
      <c r="F55">
        <v>3.69</v>
      </c>
      <c r="G55">
        <v>1.95</v>
      </c>
      <c r="H55">
        <v>1.93</v>
      </c>
      <c r="I55" s="6" t="s">
        <v>46</v>
      </c>
      <c r="J55" s="6">
        <v>1.84</v>
      </c>
      <c r="K55" s="6">
        <v>2.02</v>
      </c>
      <c r="L55" s="6" t="s">
        <v>151</v>
      </c>
      <c r="M55" t="s">
        <v>171</v>
      </c>
    </row>
    <row r="56" spans="1:13" x14ac:dyDescent="0.25">
      <c r="A56" s="5">
        <v>44821</v>
      </c>
      <c r="B56" s="6" t="s">
        <v>204</v>
      </c>
      <c r="C56">
        <v>1.76</v>
      </c>
      <c r="D56">
        <v>4</v>
      </c>
      <c r="E56">
        <v>4.8600000000000003</v>
      </c>
      <c r="F56">
        <v>404</v>
      </c>
      <c r="G56">
        <v>1.68</v>
      </c>
      <c r="H56">
        <v>2.2999999999999998</v>
      </c>
      <c r="I56" s="6" t="s">
        <v>11</v>
      </c>
      <c r="J56" s="8">
        <v>1.68</v>
      </c>
      <c r="K56" s="6">
        <v>2.29</v>
      </c>
      <c r="L56" s="6" t="s">
        <v>148</v>
      </c>
      <c r="M56" t="s">
        <v>85</v>
      </c>
    </row>
    <row r="57" spans="1:13" x14ac:dyDescent="0.25">
      <c r="A57" s="5">
        <v>44821</v>
      </c>
      <c r="B57" s="6" t="s">
        <v>205</v>
      </c>
      <c r="C57">
        <v>1.43</v>
      </c>
      <c r="D57">
        <v>5.01</v>
      </c>
      <c r="E57">
        <v>7.85</v>
      </c>
      <c r="F57">
        <v>3.97</v>
      </c>
      <c r="G57">
        <v>1.78</v>
      </c>
      <c r="H57">
        <v>2.15</v>
      </c>
      <c r="I57" s="6" t="s">
        <v>11</v>
      </c>
      <c r="J57" s="6">
        <v>2.04</v>
      </c>
      <c r="K57" s="6">
        <v>1.83</v>
      </c>
      <c r="L57" s="6" t="s">
        <v>149</v>
      </c>
      <c r="M57" t="s">
        <v>96</v>
      </c>
    </row>
    <row r="58" spans="1:13" x14ac:dyDescent="0.25">
      <c r="A58" s="5">
        <v>44821</v>
      </c>
      <c r="B58" s="6" t="s">
        <v>206</v>
      </c>
      <c r="C58">
        <v>2.5</v>
      </c>
      <c r="D58">
        <v>3.59</v>
      </c>
      <c r="E58">
        <v>2.74</v>
      </c>
      <c r="F58">
        <v>3.5</v>
      </c>
      <c r="G58">
        <v>1.95</v>
      </c>
      <c r="H58">
        <v>1.88</v>
      </c>
      <c r="I58" s="6" t="s">
        <v>11</v>
      </c>
      <c r="J58" s="6">
        <v>1.78</v>
      </c>
      <c r="K58" s="6">
        <v>2.04</v>
      </c>
      <c r="L58" s="6" t="s">
        <v>144</v>
      </c>
      <c r="M58" t="s">
        <v>207</v>
      </c>
    </row>
    <row r="59" spans="1:13" x14ac:dyDescent="0.25">
      <c r="A59" s="5">
        <v>44821</v>
      </c>
      <c r="B59" s="6" t="s">
        <v>208</v>
      </c>
      <c r="C59">
        <v>2.04</v>
      </c>
      <c r="D59">
        <v>3.49</v>
      </c>
      <c r="E59">
        <v>3.89</v>
      </c>
      <c r="F59">
        <v>3.19</v>
      </c>
      <c r="G59">
        <v>2.13</v>
      </c>
      <c r="H59">
        <v>1.76</v>
      </c>
      <c r="I59" s="56" t="s">
        <v>210</v>
      </c>
      <c r="J59" s="15">
        <v>1.93</v>
      </c>
      <c r="K59" s="6">
        <v>1.9</v>
      </c>
      <c r="L59" s="6" t="s">
        <v>158</v>
      </c>
      <c r="M59" t="s">
        <v>209</v>
      </c>
    </row>
    <row r="60" spans="1:13" x14ac:dyDescent="0.25">
      <c r="A60" s="5">
        <v>44821</v>
      </c>
      <c r="B60" s="6" t="s">
        <v>211</v>
      </c>
      <c r="C60">
        <v>2.34</v>
      </c>
      <c r="D60">
        <v>3.44</v>
      </c>
      <c r="E60">
        <v>3.24</v>
      </c>
      <c r="F60">
        <v>3.54</v>
      </c>
      <c r="G60">
        <v>2</v>
      </c>
      <c r="H60">
        <v>1.88</v>
      </c>
      <c r="I60" s="6" t="s">
        <v>11</v>
      </c>
      <c r="J60" s="6">
        <v>1.79</v>
      </c>
      <c r="K60" s="6">
        <v>2.08</v>
      </c>
      <c r="L60" s="6" t="s">
        <v>143</v>
      </c>
      <c r="M60" t="s">
        <v>48</v>
      </c>
    </row>
    <row r="61" spans="1:13" x14ac:dyDescent="0.25">
      <c r="A61" s="5">
        <v>44822</v>
      </c>
      <c r="B61" s="6" t="s">
        <v>212</v>
      </c>
      <c r="C61">
        <v>2.4500000000000002</v>
      </c>
      <c r="D61">
        <v>3.23</v>
      </c>
      <c r="E61">
        <v>3.29</v>
      </c>
      <c r="F61">
        <v>3.5</v>
      </c>
      <c r="G61">
        <v>2.0699999999999998</v>
      </c>
      <c r="H61">
        <v>1.85</v>
      </c>
      <c r="I61" s="6" t="s">
        <v>11</v>
      </c>
      <c r="J61" s="6">
        <v>1.77</v>
      </c>
      <c r="K61" s="6">
        <v>2.13</v>
      </c>
      <c r="L61" s="6" t="s">
        <v>158</v>
      </c>
      <c r="M61" t="s">
        <v>82</v>
      </c>
    </row>
    <row r="62" spans="1:13" x14ac:dyDescent="0.25">
      <c r="A62" s="5">
        <v>44822</v>
      </c>
      <c r="B62" s="6" t="s">
        <v>213</v>
      </c>
      <c r="C62">
        <v>2.41</v>
      </c>
      <c r="D62">
        <v>2.8</v>
      </c>
      <c r="E62">
        <v>3.33</v>
      </c>
      <c r="F62">
        <v>2.6</v>
      </c>
      <c r="G62">
        <v>2.4</v>
      </c>
      <c r="H62">
        <v>1.53</v>
      </c>
      <c r="I62" s="6" t="s">
        <v>11</v>
      </c>
      <c r="J62" s="6">
        <v>404</v>
      </c>
      <c r="K62" s="6">
        <v>404</v>
      </c>
      <c r="L62" s="6" t="s">
        <v>151</v>
      </c>
      <c r="M62" s="61" t="s">
        <v>23</v>
      </c>
    </row>
    <row r="63" spans="1:13" x14ac:dyDescent="0.25">
      <c r="A63" s="5">
        <v>44822</v>
      </c>
      <c r="B63" s="6" t="s">
        <v>214</v>
      </c>
      <c r="C63">
        <v>1.71</v>
      </c>
      <c r="D63">
        <v>3.7</v>
      </c>
      <c r="E63">
        <v>3.86</v>
      </c>
      <c r="F63">
        <v>404</v>
      </c>
      <c r="G63">
        <v>1.9</v>
      </c>
      <c r="H63">
        <v>1.84</v>
      </c>
      <c r="I63" s="6" t="s">
        <v>11</v>
      </c>
      <c r="J63" s="6">
        <v>404</v>
      </c>
      <c r="K63" s="6">
        <v>404</v>
      </c>
      <c r="L63" s="6" t="s">
        <v>151</v>
      </c>
      <c r="M63" t="s">
        <v>191</v>
      </c>
    </row>
    <row r="64" spans="1:13" x14ac:dyDescent="0.25">
      <c r="A64" s="5">
        <v>44822</v>
      </c>
      <c r="B64" s="6" t="s">
        <v>215</v>
      </c>
      <c r="C64">
        <v>2.4</v>
      </c>
      <c r="D64">
        <v>2.98</v>
      </c>
      <c r="E64">
        <v>3.27</v>
      </c>
      <c r="F64">
        <v>2.7</v>
      </c>
      <c r="G64">
        <v>2.31</v>
      </c>
      <c r="H64">
        <v>1.62</v>
      </c>
      <c r="I64" s="6" t="s">
        <v>11</v>
      </c>
      <c r="J64" s="6">
        <v>404</v>
      </c>
      <c r="K64" s="6">
        <v>404</v>
      </c>
      <c r="L64" s="6" t="s">
        <v>158</v>
      </c>
      <c r="M64" s="61" t="s">
        <v>23</v>
      </c>
    </row>
    <row r="65" spans="1:13" x14ac:dyDescent="0.25">
      <c r="A65" s="5">
        <v>44822</v>
      </c>
      <c r="B65" s="6" t="s">
        <v>216</v>
      </c>
      <c r="I65" s="6" t="s">
        <v>11</v>
      </c>
      <c r="M65" t="s">
        <v>15</v>
      </c>
    </row>
    <row r="66" spans="1:13" x14ac:dyDescent="0.25">
      <c r="A66" s="5">
        <v>44822</v>
      </c>
      <c r="B66" s="6" t="s">
        <v>217</v>
      </c>
      <c r="C66">
        <v>2.04</v>
      </c>
      <c r="D66">
        <v>3.14</v>
      </c>
      <c r="E66">
        <v>3.37</v>
      </c>
      <c r="F66">
        <v>404</v>
      </c>
      <c r="G66">
        <v>2.0099999999999998</v>
      </c>
      <c r="H66">
        <v>1.72</v>
      </c>
      <c r="I66" s="6" t="s">
        <v>11</v>
      </c>
      <c r="J66" s="6">
        <v>404</v>
      </c>
      <c r="K66" s="6">
        <v>404</v>
      </c>
      <c r="L66" s="6" t="s">
        <v>158</v>
      </c>
      <c r="M66" s="62" t="s">
        <v>191</v>
      </c>
    </row>
    <row r="67" spans="1:13" x14ac:dyDescent="0.25">
      <c r="A67" s="5">
        <v>44822</v>
      </c>
      <c r="B67" t="s">
        <v>218</v>
      </c>
      <c r="C67">
        <v>2.39</v>
      </c>
      <c r="D67">
        <v>3.03</v>
      </c>
      <c r="E67">
        <v>3.52</v>
      </c>
      <c r="F67">
        <v>2.5299999999999998</v>
      </c>
      <c r="G67">
        <v>2.65</v>
      </c>
      <c r="H67">
        <v>1.51</v>
      </c>
      <c r="I67" s="6" t="s">
        <v>11</v>
      </c>
      <c r="J67" s="6">
        <v>2.2000000000000002</v>
      </c>
      <c r="K67" s="6">
        <v>1.7</v>
      </c>
      <c r="L67" s="6" t="s">
        <v>154</v>
      </c>
      <c r="M67" t="s">
        <v>14</v>
      </c>
    </row>
    <row r="68" spans="1:13" x14ac:dyDescent="0.25">
      <c r="A68" s="5">
        <v>44822</v>
      </c>
      <c r="B68" s="6" t="s">
        <v>219</v>
      </c>
      <c r="C68">
        <v>2.2200000000000002</v>
      </c>
      <c r="D68">
        <v>3.36</v>
      </c>
      <c r="E68">
        <v>3.24</v>
      </c>
      <c r="F68">
        <v>404</v>
      </c>
      <c r="G68">
        <v>2.13</v>
      </c>
      <c r="H68">
        <v>1.71</v>
      </c>
      <c r="I68" s="6" t="s">
        <v>11</v>
      </c>
      <c r="J68" s="6">
        <v>404</v>
      </c>
      <c r="K68" s="6">
        <v>404</v>
      </c>
      <c r="L68" s="6" t="s">
        <v>145</v>
      </c>
      <c r="M68" s="61" t="s">
        <v>43</v>
      </c>
    </row>
    <row r="69" spans="1:13" x14ac:dyDescent="0.25">
      <c r="A69" s="5">
        <v>44822</v>
      </c>
      <c r="B69" s="6" t="s">
        <v>220</v>
      </c>
      <c r="C69">
        <v>2.35</v>
      </c>
      <c r="D69">
        <v>3.08</v>
      </c>
      <c r="E69">
        <v>3.12</v>
      </c>
      <c r="F69">
        <v>404</v>
      </c>
      <c r="G69">
        <v>2.17</v>
      </c>
      <c r="H69">
        <v>1.68</v>
      </c>
      <c r="I69" s="6" t="s">
        <v>11</v>
      </c>
      <c r="J69" s="6">
        <v>404</v>
      </c>
      <c r="K69" s="6">
        <v>404</v>
      </c>
      <c r="L69" s="6" t="s">
        <v>143</v>
      </c>
      <c r="M69" s="61" t="s">
        <v>221</v>
      </c>
    </row>
    <row r="70" spans="1:13" x14ac:dyDescent="0.25">
      <c r="A70" s="5">
        <v>44822</v>
      </c>
      <c r="B70" s="6" t="s">
        <v>222</v>
      </c>
      <c r="C70">
        <v>3.87</v>
      </c>
      <c r="D70">
        <v>3.65</v>
      </c>
      <c r="E70">
        <v>1.99</v>
      </c>
      <c r="F70">
        <v>3.56</v>
      </c>
      <c r="G70">
        <v>1.94</v>
      </c>
      <c r="H70">
        <v>1.93</v>
      </c>
      <c r="I70" s="6" t="s">
        <v>11</v>
      </c>
      <c r="J70" s="6">
        <v>1.81</v>
      </c>
      <c r="K70" s="6">
        <v>2.04</v>
      </c>
      <c r="L70" s="6" t="s">
        <v>159</v>
      </c>
      <c r="M70" t="s">
        <v>14</v>
      </c>
    </row>
    <row r="71" spans="1:13" x14ac:dyDescent="0.25">
      <c r="A71" s="5">
        <v>44823</v>
      </c>
      <c r="B71" s="6" t="s">
        <v>223</v>
      </c>
      <c r="C71">
        <v>2.69</v>
      </c>
      <c r="D71">
        <v>2.91</v>
      </c>
      <c r="E71">
        <v>3.16</v>
      </c>
      <c r="F71">
        <v>2.57</v>
      </c>
      <c r="G71">
        <v>2.64</v>
      </c>
      <c r="H71">
        <v>1.52</v>
      </c>
      <c r="I71" s="6" t="s">
        <v>11</v>
      </c>
      <c r="J71" s="6">
        <v>404</v>
      </c>
      <c r="K71" s="6">
        <v>404</v>
      </c>
      <c r="L71" s="6" t="s">
        <v>145</v>
      </c>
      <c r="M71" t="s">
        <v>18</v>
      </c>
    </row>
    <row r="72" spans="1:13" x14ac:dyDescent="0.25">
      <c r="A72" s="5">
        <v>44825</v>
      </c>
      <c r="B72" s="6" t="s">
        <v>105</v>
      </c>
      <c r="C72">
        <v>2.17</v>
      </c>
      <c r="D72">
        <v>3.34</v>
      </c>
      <c r="E72">
        <v>3.5</v>
      </c>
      <c r="F72">
        <v>4.22</v>
      </c>
      <c r="G72">
        <v>1.74</v>
      </c>
      <c r="H72">
        <v>2.12</v>
      </c>
      <c r="I72" s="6" t="s">
        <v>11</v>
      </c>
      <c r="J72" s="8">
        <v>1.58</v>
      </c>
      <c r="K72" s="6">
        <v>2.39</v>
      </c>
      <c r="L72" s="6" t="s">
        <v>145</v>
      </c>
      <c r="M72" t="s">
        <v>58</v>
      </c>
    </row>
    <row r="73" spans="1:13" x14ac:dyDescent="0.25">
      <c r="A73" s="5">
        <v>44827</v>
      </c>
      <c r="B73" s="6" t="s">
        <v>224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6" t="s">
        <v>11</v>
      </c>
      <c r="J73" s="6">
        <v>0</v>
      </c>
      <c r="K73" s="6">
        <v>0</v>
      </c>
      <c r="L73" s="6">
        <v>0</v>
      </c>
      <c r="M73" s="61" t="s">
        <v>23</v>
      </c>
    </row>
    <row r="74" spans="1:13" x14ac:dyDescent="0.25">
      <c r="A74" s="5">
        <v>44828</v>
      </c>
      <c r="B74" s="6" t="s">
        <v>225</v>
      </c>
      <c r="C74">
        <v>2.27</v>
      </c>
      <c r="D74">
        <v>2.96</v>
      </c>
      <c r="E74">
        <v>3.76</v>
      </c>
      <c r="F74">
        <v>2.74</v>
      </c>
      <c r="G74">
        <v>2.4300000000000002</v>
      </c>
      <c r="H74">
        <v>1.57</v>
      </c>
      <c r="I74" s="6" t="s">
        <v>11</v>
      </c>
      <c r="J74" s="6">
        <v>2.0299999999999998</v>
      </c>
      <c r="K74" s="6">
        <v>1.79</v>
      </c>
      <c r="L74" s="6" t="s">
        <v>151</v>
      </c>
      <c r="M74" t="s">
        <v>37</v>
      </c>
    </row>
    <row r="75" spans="1:13" x14ac:dyDescent="0.25">
      <c r="A75" s="5">
        <v>44828</v>
      </c>
      <c r="B75" s="6" t="s">
        <v>226</v>
      </c>
      <c r="C75">
        <v>2.04</v>
      </c>
      <c r="D75">
        <v>4.08</v>
      </c>
      <c r="E75">
        <v>3.23</v>
      </c>
      <c r="F75">
        <v>5.16</v>
      </c>
      <c r="G75">
        <v>1.54</v>
      </c>
      <c r="H75">
        <v>2.5</v>
      </c>
      <c r="I75" s="6" t="s">
        <v>11</v>
      </c>
      <c r="J75" s="8">
        <v>1.54</v>
      </c>
      <c r="K75" s="6">
        <v>2.4900000000000002</v>
      </c>
      <c r="L75" s="6" t="s">
        <v>497</v>
      </c>
      <c r="M75" t="s">
        <v>51</v>
      </c>
    </row>
    <row r="76" spans="1:13" x14ac:dyDescent="0.25">
      <c r="A76" s="5">
        <v>44828</v>
      </c>
      <c r="B76" s="6" t="s">
        <v>227</v>
      </c>
      <c r="C76">
        <v>2.91</v>
      </c>
      <c r="D76">
        <v>3.15</v>
      </c>
      <c r="E76">
        <v>2.69</v>
      </c>
      <c r="F76">
        <v>2.87</v>
      </c>
      <c r="G76">
        <v>2.34</v>
      </c>
      <c r="H76">
        <v>1.64</v>
      </c>
      <c r="I76" s="6" t="s">
        <v>11</v>
      </c>
      <c r="J76" s="6">
        <v>1.98</v>
      </c>
      <c r="K76" s="6">
        <v>1.86</v>
      </c>
      <c r="L76" s="6" t="s">
        <v>148</v>
      </c>
      <c r="M76" t="s">
        <v>98</v>
      </c>
    </row>
    <row r="77" spans="1:13" x14ac:dyDescent="0.25">
      <c r="A77" s="5">
        <v>44828</v>
      </c>
      <c r="B77" s="6" t="s">
        <v>228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6" t="s">
        <v>46</v>
      </c>
      <c r="J77" s="6">
        <v>0</v>
      </c>
      <c r="K77" s="6">
        <v>0</v>
      </c>
      <c r="L77" s="6">
        <v>0</v>
      </c>
      <c r="M77" t="s">
        <v>229</v>
      </c>
    </row>
    <row r="78" spans="1:13" x14ac:dyDescent="0.25">
      <c r="A78" s="5">
        <v>44828</v>
      </c>
      <c r="B78" s="6" t="s">
        <v>230</v>
      </c>
      <c r="C78">
        <v>1.63</v>
      </c>
      <c r="D78">
        <v>4</v>
      </c>
      <c r="E78">
        <v>5.76</v>
      </c>
      <c r="F78">
        <v>4.1399999999999997</v>
      </c>
      <c r="G78">
        <v>1.78</v>
      </c>
      <c r="H78">
        <v>2.11</v>
      </c>
      <c r="I78" s="6" t="s">
        <v>11</v>
      </c>
      <c r="J78" s="6">
        <v>1.75</v>
      </c>
      <c r="K78" s="6">
        <v>2.12</v>
      </c>
      <c r="L78" s="6" t="s">
        <v>153</v>
      </c>
      <c r="M78" t="s">
        <v>35</v>
      </c>
    </row>
    <row r="79" spans="1:13" x14ac:dyDescent="0.25">
      <c r="A79" s="5">
        <v>44828</v>
      </c>
      <c r="B79" s="6" t="s">
        <v>231</v>
      </c>
      <c r="C79">
        <v>3.48</v>
      </c>
      <c r="D79">
        <v>3.27</v>
      </c>
      <c r="E79">
        <v>2.27</v>
      </c>
      <c r="F79">
        <v>2.97</v>
      </c>
      <c r="G79">
        <v>2.23</v>
      </c>
      <c r="H79">
        <v>1.69</v>
      </c>
      <c r="I79" s="6" t="s">
        <v>11</v>
      </c>
      <c r="J79" s="6">
        <v>1.94</v>
      </c>
      <c r="K79" s="6">
        <v>1.88</v>
      </c>
      <c r="L79" s="6" t="s">
        <v>142</v>
      </c>
      <c r="M79" t="s">
        <v>14</v>
      </c>
    </row>
    <row r="80" spans="1:13" x14ac:dyDescent="0.25">
      <c r="A80" s="5">
        <v>44832</v>
      </c>
      <c r="B80" s="6" t="s">
        <v>232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6" t="s">
        <v>46</v>
      </c>
      <c r="J80" s="6">
        <v>0</v>
      </c>
      <c r="K80" s="6">
        <v>0</v>
      </c>
      <c r="L80" s="6">
        <v>0</v>
      </c>
      <c r="M80" t="s">
        <v>233</v>
      </c>
    </row>
    <row r="81" spans="1:13" x14ac:dyDescent="0.25">
      <c r="A81" s="5">
        <v>44832</v>
      </c>
      <c r="B81" s="6" t="s">
        <v>234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6" t="s">
        <v>11</v>
      </c>
      <c r="J81" s="6">
        <v>0</v>
      </c>
      <c r="K81" s="6">
        <v>0</v>
      </c>
      <c r="L81" s="6">
        <v>0</v>
      </c>
      <c r="M81" t="s">
        <v>191</v>
      </c>
    </row>
    <row r="82" spans="1:13" x14ac:dyDescent="0.25">
      <c r="A82" s="5">
        <v>44832</v>
      </c>
      <c r="B82" s="6" t="s">
        <v>235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6" t="s">
        <v>46</v>
      </c>
      <c r="J82" s="6">
        <v>0</v>
      </c>
      <c r="K82" s="6">
        <v>0</v>
      </c>
      <c r="L82" s="6">
        <v>0</v>
      </c>
      <c r="M82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fevereiro</vt:lpstr>
      <vt:lpstr>marco</vt:lpstr>
      <vt:lpstr>abril</vt:lpstr>
      <vt:lpstr>agosto</vt:lpstr>
      <vt:lpstr>setembro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JBXBILLIONS</dc:creator>
  <cp:lastModifiedBy>JBXBILLIONS</cp:lastModifiedBy>
  <dcterms:created xsi:type="dcterms:W3CDTF">2023-08-14T14:36:47Z</dcterms:created>
  <dcterms:modified xsi:type="dcterms:W3CDTF">2023-08-16T02:09:00Z</dcterms:modified>
</cp:coreProperties>
</file>