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0" yWindow="0" windowWidth="19200" windowHeight="11595"/>
  </bookViews>
  <sheets>
    <sheet name="agos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35" i="1"/>
  <c r="C30" i="1" l="1"/>
  <c r="P6" i="1"/>
  <c r="P11" i="1"/>
  <c r="P15" i="1"/>
  <c r="P9" i="1"/>
  <c r="C41" i="1"/>
  <c r="C40" i="1"/>
  <c r="O7" i="1" l="1"/>
  <c r="P7" i="1" s="1"/>
  <c r="O10" i="1"/>
  <c r="P10" i="1" s="1"/>
  <c r="O14" i="1"/>
  <c r="P14" i="1" s="1"/>
  <c r="O18" i="1"/>
  <c r="P18" i="1" s="1"/>
  <c r="O4" i="1"/>
  <c r="P4" i="1" s="1"/>
  <c r="O8" i="1"/>
  <c r="P8" i="1" s="1"/>
  <c r="O13" i="1"/>
  <c r="P13" i="1" s="1"/>
  <c r="O17" i="1"/>
  <c r="P17" i="1" s="1"/>
  <c r="O3" i="1"/>
  <c r="P3" i="1" s="1"/>
  <c r="O2" i="1"/>
  <c r="P2" i="1" s="1"/>
  <c r="C31" i="1" s="1"/>
  <c r="C32" i="1" s="1"/>
  <c r="C33" i="1" s="1"/>
  <c r="O5" i="1"/>
  <c r="P5" i="1" s="1"/>
  <c r="P16" i="1"/>
  <c r="P12" i="1"/>
  <c r="C43" i="1"/>
  <c r="C34" i="1"/>
  <c r="C44" i="1" l="1"/>
  <c r="C37" i="1" s="1"/>
  <c r="C36" i="1"/>
</calcChain>
</file>

<file path=xl/sharedStrings.xml><?xml version="1.0" encoding="utf-8"?>
<sst xmlns="http://schemas.openxmlformats.org/spreadsheetml/2006/main" count="105" uniqueCount="69">
  <si>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</si>
  <si>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</si>
  <si>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</si>
  <si>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</si>
  <si>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</si>
  <si>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</si>
  <si>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</si>
  <si>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</si>
  <si>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</si>
  <si>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</si>
  <si>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LEAGUE</t>
  </si>
  <si>
    <t>BTS NO</t>
  </si>
  <si>
    <t>BTS YES</t>
  </si>
  <si>
    <t>SAMPAIO CORREA vs BOTAFOGO SP</t>
  </si>
  <si>
    <t> BRAZIL - SERIE B</t>
  </si>
  <si>
    <t>CHARLESTON vs OAKLAND ROOTS</t>
  </si>
  <si>
    <t>USA - USL CHAMPIONSHIP</t>
  </si>
  <si>
    <t>JEONNAM DRAGONS vs BUCHEON FC</t>
  </si>
  <si>
    <t>SOUTH KOREA - K LEAGUE 2</t>
  </si>
  <si>
    <t>SHONAN BELLMARE vs S. HIROSHIMA</t>
  </si>
  <si>
    <t>JAPAN - J1 LEAGUE</t>
  </si>
  <si>
    <t>BAHIA vs AMERICA MG</t>
  </si>
  <si>
    <t>BRAZIL - SERIE A</t>
  </si>
  <si>
    <t>CUIABA vs FLAMENGO</t>
  </si>
  <si>
    <t>GIMCHEON SANGMU vs SEONGNAM</t>
  </si>
  <si>
    <t>JUBILO IWATA vs VEGALTA SENDAI</t>
  </si>
  <si>
    <t>JAPAN - J2 LEAGUE</t>
  </si>
  <si>
    <t>OMIYA ARDIJA vs BLAUBLITZ AKITA</t>
  </si>
  <si>
    <t>ALBIREX NIIGATA vs SHONAN BELLMARE</t>
  </si>
  <si>
    <t>KASHIWA REYSOL vs CEREZO OSAKA</t>
  </si>
  <si>
    <t> MATSUMOTO Y. vs KATALLER TOYAMA</t>
  </si>
  <si>
    <t>JAPAN - J3 LEAGUE</t>
  </si>
  <si>
    <t> OITA TRINITA vs FUJIEDA MYFC</t>
  </si>
  <si>
    <t>YSCC vs FUKUSHIMA UTD</t>
  </si>
  <si>
    <t>POHANG STEELERS vs GWANGJU</t>
  </si>
  <si>
    <t>SOUTH KOREA - K LEAGUE 1</t>
  </si>
  <si>
    <t>VEGALTA SENDAI vs KUSATSU</t>
  </si>
  <si>
    <t>PALMEIRAS vs CRUZEIRO</t>
  </si>
  <si>
    <t>BLACKPOOL vs PORT VALE</t>
  </si>
  <si>
    <t>LEAGUE ONE</t>
  </si>
  <si>
    <t>superhome</t>
  </si>
  <si>
    <t>0--0</t>
  </si>
  <si>
    <t>1--1</t>
  </si>
  <si>
    <t>3--0</t>
  </si>
  <si>
    <t>3--1</t>
  </si>
  <si>
    <t>1--0</t>
  </si>
  <si>
    <t>4--0</t>
  </si>
  <si>
    <t>4--1</t>
  </si>
  <si>
    <t>2--2</t>
  </si>
  <si>
    <t>0--1</t>
  </si>
  <si>
    <t>0--2</t>
  </si>
  <si>
    <t>SAN ANTONIO vs RIO GRANDE</t>
  </si>
  <si>
    <t>RETURN</t>
  </si>
  <si>
    <t>PROFIF</t>
  </si>
  <si>
    <t>PRICE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</si>
  <si>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</si>
  <si>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</si>
  <si>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</si>
  <si>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</si>
  <si>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</si>
  <si>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</si>
  <si>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</si>
  <si>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</si>
  <si>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</si>
  <si>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</si>
  <si>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matriz-primo/…</t>
  </si>
  <si>
    <t>STAKE BET EX-OVER 2%</t>
  </si>
  <si>
    <t>LUCRO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</si>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</sst>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A9" zoomScale="80" zoomScaleNormal="80" workbookViewId="0">
      <selection activeCell="J19" sqref="J19"/>
    </sheetView>
  </sheetViews>
  <sheetFormatPr defaultRowHeight="15" x14ac:dyDescent="0.25"/>
  <cols>
    <col min="1" max="1" width="11.5703125" bestFit="1" customWidth="1"/>
    <col min="2" max="2" width="39.28515625" bestFit="1" customWidth="1"/>
    <col min="3" max="3" width="17.140625" bestFit="1" customWidth="1"/>
    <col min="9" max="9" width="12.28515625" style="6" bestFit="1" customWidth="1"/>
    <col min="14" max="14" width="27" style="6" bestFit="1" customWidth="1"/>
    <col min="15" max="15" width="11" bestFit="1" customWidth="1"/>
    <col min="16" max="16" width="11.7109375" bestFit="1" customWidth="1"/>
  </cols>
  <sheetData>
    <row r="1" spans="1:16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12</v>
      </c>
      <c r="K1" s="4" t="s">
        <v>11</v>
      </c>
      <c r="L1" s="2" t="s">
        <v>9</v>
      </c>
      <c r="M1" s="4" t="s">
        <v>54</v>
      </c>
      <c r="N1" s="2" t="s">
        <v>10</v>
      </c>
      <c r="O1" t="s">
        <v>52</v>
      </c>
      <c r="P1" t="s">
        <v>53</v>
      </c>
    </row>
    <row r="2" spans="1:16" x14ac:dyDescent="0.25">
      <c r="A2" s="5">
        <v>45139</v>
      </c>
      <c r="B2" s="6" t="s">
        <v>13</v>
      </c>
      <c r="C2">
        <v>2.09</v>
      </c>
      <c r="D2">
        <v>3.06</v>
      </c>
      <c r="E2">
        <v>4.3899999999999997</v>
      </c>
      <c r="F2">
        <v>2.39</v>
      </c>
      <c r="G2">
        <v>2.87</v>
      </c>
      <c r="H2">
        <v>1.44</v>
      </c>
      <c r="I2" s="6" t="s">
        <v>11</v>
      </c>
      <c r="J2">
        <v>2.41</v>
      </c>
      <c r="K2">
        <v>1.59</v>
      </c>
      <c r="L2" t="s">
        <v>41</v>
      </c>
      <c r="M2">
        <v>1.59</v>
      </c>
      <c r="N2" s="8" t="s">
        <v>14</v>
      </c>
      <c r="O2" s="16">
        <f>M2*C$42</f>
        <v>591.48</v>
      </c>
      <c r="P2" s="16">
        <f>O2-C$42</f>
        <v>219.48000000000002</v>
      </c>
    </row>
    <row r="3" spans="1:16" x14ac:dyDescent="0.25">
      <c r="A3" s="5">
        <v>45142</v>
      </c>
      <c r="B3" s="6" t="s">
        <v>15</v>
      </c>
      <c r="C3">
        <v>1.81</v>
      </c>
      <c r="D3">
        <v>3.91</v>
      </c>
      <c r="E3">
        <v>4.0199999999999996</v>
      </c>
      <c r="F3">
        <v>404</v>
      </c>
      <c r="G3">
        <v>1.73</v>
      </c>
      <c r="H3">
        <v>2.11</v>
      </c>
      <c r="I3" s="6" t="s">
        <v>11</v>
      </c>
      <c r="J3" s="7">
        <v>1.69</v>
      </c>
      <c r="K3">
        <v>2.17</v>
      </c>
      <c r="L3" t="s">
        <v>45</v>
      </c>
      <c r="M3">
        <v>2.17</v>
      </c>
      <c r="N3" s="6" t="s">
        <v>16</v>
      </c>
      <c r="O3" s="16">
        <f t="shared" ref="O3:O4" si="0">M3*C$42</f>
        <v>807.24</v>
      </c>
      <c r="P3" s="16">
        <f t="shared" ref="P3:P18" si="1">O3-C$42</f>
        <v>435.24</v>
      </c>
    </row>
    <row r="4" spans="1:16" x14ac:dyDescent="0.25">
      <c r="A4" s="5">
        <v>45143</v>
      </c>
      <c r="B4" s="6" t="s">
        <v>17</v>
      </c>
      <c r="C4">
        <v>2.48</v>
      </c>
      <c r="D4">
        <v>3.52</v>
      </c>
      <c r="E4">
        <v>2.9</v>
      </c>
      <c r="F4">
        <v>3.83</v>
      </c>
      <c r="G4">
        <v>1.89</v>
      </c>
      <c r="H4">
        <v>1.98</v>
      </c>
      <c r="I4" s="6" t="s">
        <v>11</v>
      </c>
      <c r="J4" s="7">
        <v>1.65</v>
      </c>
      <c r="K4">
        <v>2.2799999999999998</v>
      </c>
      <c r="L4" t="s">
        <v>45</v>
      </c>
      <c r="M4">
        <v>2.2799999999999998</v>
      </c>
      <c r="N4" s="6" t="s">
        <v>18</v>
      </c>
      <c r="O4" s="16">
        <f t="shared" si="0"/>
        <v>848.16</v>
      </c>
      <c r="P4" s="16">
        <f t="shared" si="1"/>
        <v>476.15999999999997</v>
      </c>
    </row>
    <row r="5" spans="1:16" x14ac:dyDescent="0.25">
      <c r="A5" s="5">
        <v>45143</v>
      </c>
      <c r="B5" s="6" t="s">
        <v>19</v>
      </c>
      <c r="C5">
        <v>3.16</v>
      </c>
      <c r="D5">
        <v>3.57</v>
      </c>
      <c r="E5">
        <v>2.3199999999999998</v>
      </c>
      <c r="F5">
        <v>3.8</v>
      </c>
      <c r="G5">
        <v>1.93</v>
      </c>
      <c r="H5">
        <v>1.96</v>
      </c>
      <c r="I5" s="6" t="s">
        <v>11</v>
      </c>
      <c r="J5">
        <v>1.75</v>
      </c>
      <c r="K5">
        <v>2.13</v>
      </c>
      <c r="L5" t="s">
        <v>45</v>
      </c>
      <c r="M5">
        <v>2.13</v>
      </c>
      <c r="N5" s="6" t="s">
        <v>20</v>
      </c>
      <c r="O5" s="16">
        <f t="shared" ref="O5:O18" si="2">M5*C$42</f>
        <v>792.36</v>
      </c>
      <c r="P5" s="16">
        <f t="shared" si="1"/>
        <v>420.36</v>
      </c>
    </row>
    <row r="6" spans="1:16" x14ac:dyDescent="0.25">
      <c r="A6" s="5">
        <v>45144</v>
      </c>
      <c r="B6" s="6" t="s">
        <v>21</v>
      </c>
      <c r="C6">
        <v>1.94</v>
      </c>
      <c r="D6">
        <v>3.68</v>
      </c>
      <c r="E6">
        <v>4.12</v>
      </c>
      <c r="F6">
        <v>3.72</v>
      </c>
      <c r="G6">
        <v>1.94</v>
      </c>
      <c r="H6">
        <v>1.94</v>
      </c>
      <c r="I6" s="6" t="s">
        <v>11</v>
      </c>
      <c r="J6">
        <v>1.76</v>
      </c>
      <c r="K6">
        <v>2.12</v>
      </c>
      <c r="L6" t="s">
        <v>44</v>
      </c>
      <c r="M6">
        <v>2.12</v>
      </c>
      <c r="N6" s="6" t="s">
        <v>22</v>
      </c>
      <c r="O6" s="16">
        <v>0</v>
      </c>
      <c r="P6" s="16">
        <f t="shared" si="1"/>
        <v>-372</v>
      </c>
    </row>
    <row r="7" spans="1:16" x14ac:dyDescent="0.25">
      <c r="A7" s="5">
        <v>45144</v>
      </c>
      <c r="B7" s="6" t="s">
        <v>23</v>
      </c>
      <c r="C7">
        <v>2.95</v>
      </c>
      <c r="D7">
        <v>3.08</v>
      </c>
      <c r="E7">
        <v>2.71</v>
      </c>
      <c r="F7">
        <v>2.89</v>
      </c>
      <c r="G7">
        <v>2.42</v>
      </c>
      <c r="H7">
        <v>1.61</v>
      </c>
      <c r="I7" s="6" t="s">
        <v>11</v>
      </c>
      <c r="J7">
        <v>1.95</v>
      </c>
      <c r="K7">
        <v>1.9</v>
      </c>
      <c r="L7" t="s">
        <v>43</v>
      </c>
      <c r="M7">
        <v>1.9</v>
      </c>
      <c r="N7" s="6" t="s">
        <v>22</v>
      </c>
      <c r="O7" s="16">
        <f t="shared" si="2"/>
        <v>706.8</v>
      </c>
      <c r="P7" s="16">
        <f t="shared" si="1"/>
        <v>334.79999999999995</v>
      </c>
    </row>
    <row r="8" spans="1:16" x14ac:dyDescent="0.25">
      <c r="A8" s="5">
        <v>45144</v>
      </c>
      <c r="B8" s="6" t="s">
        <v>24</v>
      </c>
      <c r="C8">
        <v>1.71</v>
      </c>
      <c r="D8">
        <v>4.1100000000000003</v>
      </c>
      <c r="E8">
        <v>4.75</v>
      </c>
      <c r="F8">
        <v>4.24</v>
      </c>
      <c r="G8">
        <v>1.74</v>
      </c>
      <c r="H8">
        <v>2.16</v>
      </c>
      <c r="I8" s="6" t="s">
        <v>11</v>
      </c>
      <c r="J8" s="7">
        <v>1.74</v>
      </c>
      <c r="K8">
        <v>2.14</v>
      </c>
      <c r="L8" t="s">
        <v>46</v>
      </c>
      <c r="M8">
        <v>2.14</v>
      </c>
      <c r="N8" s="6" t="s">
        <v>18</v>
      </c>
      <c r="O8" s="16">
        <f t="shared" si="2"/>
        <v>796.08</v>
      </c>
      <c r="P8" s="16">
        <f t="shared" si="1"/>
        <v>424.08000000000004</v>
      </c>
    </row>
    <row r="9" spans="1:16" x14ac:dyDescent="0.25">
      <c r="A9" s="5">
        <v>45144</v>
      </c>
      <c r="B9" s="6" t="s">
        <v>25</v>
      </c>
      <c r="C9">
        <v>1.58</v>
      </c>
      <c r="D9">
        <v>4.51</v>
      </c>
      <c r="E9">
        <v>5.52</v>
      </c>
      <c r="F9">
        <v>4.5999999999999996</v>
      </c>
      <c r="G9">
        <v>1.67</v>
      </c>
      <c r="H9">
        <v>2.27</v>
      </c>
      <c r="I9" s="6" t="s">
        <v>11</v>
      </c>
      <c r="J9" s="7">
        <v>1.74</v>
      </c>
      <c r="K9">
        <v>2.13</v>
      </c>
      <c r="L9" t="s">
        <v>47</v>
      </c>
      <c r="M9">
        <v>2.13</v>
      </c>
      <c r="N9" s="6" t="s">
        <v>26</v>
      </c>
      <c r="O9" s="16">
        <v>0</v>
      </c>
      <c r="P9" s="16">
        <f t="shared" si="1"/>
        <v>-372</v>
      </c>
    </row>
    <row r="10" spans="1:16" x14ac:dyDescent="0.25">
      <c r="A10" s="5">
        <v>45144</v>
      </c>
      <c r="B10" s="6" t="s">
        <v>27</v>
      </c>
      <c r="C10">
        <v>3.32</v>
      </c>
      <c r="D10">
        <v>3.05</v>
      </c>
      <c r="E10">
        <v>2.4700000000000002</v>
      </c>
      <c r="F10">
        <v>2.64</v>
      </c>
      <c r="G10">
        <v>2.63</v>
      </c>
      <c r="H10">
        <v>1.52</v>
      </c>
      <c r="I10" s="6" t="s">
        <v>11</v>
      </c>
      <c r="J10">
        <v>2.14</v>
      </c>
      <c r="K10">
        <v>1.74</v>
      </c>
      <c r="L10" t="s">
        <v>45</v>
      </c>
      <c r="M10">
        <v>1.74</v>
      </c>
      <c r="N10" s="6" t="s">
        <v>26</v>
      </c>
      <c r="O10" s="16">
        <f t="shared" si="2"/>
        <v>647.28</v>
      </c>
      <c r="P10" s="16">
        <f t="shared" si="1"/>
        <v>275.27999999999997</v>
      </c>
    </row>
    <row r="11" spans="1:16" x14ac:dyDescent="0.25">
      <c r="A11" s="5">
        <v>45150</v>
      </c>
      <c r="B11" s="6" t="s">
        <v>28</v>
      </c>
      <c r="C11">
        <v>2.23</v>
      </c>
      <c r="D11">
        <v>3.37</v>
      </c>
      <c r="E11">
        <v>3.54</v>
      </c>
      <c r="F11">
        <v>3.13</v>
      </c>
      <c r="G11">
        <v>2.21</v>
      </c>
      <c r="H11">
        <v>1.72</v>
      </c>
      <c r="I11" s="6" t="s">
        <v>11</v>
      </c>
      <c r="J11">
        <v>1.94</v>
      </c>
      <c r="K11">
        <v>1.91</v>
      </c>
      <c r="L11" t="s">
        <v>48</v>
      </c>
      <c r="M11">
        <v>1.91</v>
      </c>
      <c r="N11" s="6" t="s">
        <v>20</v>
      </c>
      <c r="O11" s="16">
        <v>0</v>
      </c>
      <c r="P11" s="16">
        <f t="shared" si="1"/>
        <v>-372</v>
      </c>
    </row>
    <row r="12" spans="1:16" x14ac:dyDescent="0.25">
      <c r="A12" s="5">
        <v>45150</v>
      </c>
      <c r="B12" s="6" t="s">
        <v>29</v>
      </c>
      <c r="C12">
        <v>2.61</v>
      </c>
      <c r="D12">
        <v>3.39</v>
      </c>
      <c r="E12">
        <v>2.86</v>
      </c>
      <c r="F12">
        <v>3.32</v>
      </c>
      <c r="G12">
        <v>2.14</v>
      </c>
      <c r="H12">
        <v>1.77</v>
      </c>
      <c r="I12" s="6" t="s">
        <v>11</v>
      </c>
      <c r="J12">
        <v>1.87</v>
      </c>
      <c r="K12">
        <v>1.99</v>
      </c>
      <c r="L12" t="s">
        <v>42</v>
      </c>
      <c r="M12">
        <v>1.99</v>
      </c>
      <c r="N12" s="6" t="s">
        <v>20</v>
      </c>
      <c r="O12" s="16">
        <v>0</v>
      </c>
      <c r="P12" s="16">
        <f t="shared" si="1"/>
        <v>-372</v>
      </c>
    </row>
    <row r="13" spans="1:16" x14ac:dyDescent="0.25">
      <c r="A13" s="5">
        <v>45150</v>
      </c>
      <c r="B13" s="6" t="s">
        <v>30</v>
      </c>
      <c r="C13">
        <v>2.5</v>
      </c>
      <c r="D13">
        <v>3.26</v>
      </c>
      <c r="E13">
        <v>2.86</v>
      </c>
      <c r="F13">
        <v>404</v>
      </c>
      <c r="G13">
        <v>2.0499999999999998</v>
      </c>
      <c r="H13">
        <v>1.8</v>
      </c>
      <c r="I13" s="6" t="s">
        <v>11</v>
      </c>
      <c r="J13">
        <v>1.79</v>
      </c>
      <c r="K13">
        <v>2.0299999999999998</v>
      </c>
      <c r="L13" t="s">
        <v>49</v>
      </c>
      <c r="M13">
        <v>2.0299999999999998</v>
      </c>
      <c r="N13" s="6" t="s">
        <v>31</v>
      </c>
      <c r="O13" s="16">
        <f t="shared" si="2"/>
        <v>755.16</v>
      </c>
      <c r="P13" s="16">
        <f t="shared" si="1"/>
        <v>383.15999999999997</v>
      </c>
    </row>
    <row r="14" spans="1:16" x14ac:dyDescent="0.25">
      <c r="A14" s="5">
        <v>45150</v>
      </c>
      <c r="B14" s="6" t="s">
        <v>32</v>
      </c>
      <c r="C14">
        <v>2.11</v>
      </c>
      <c r="D14">
        <v>3.7</v>
      </c>
      <c r="E14">
        <v>3.44</v>
      </c>
      <c r="F14">
        <v>4.28</v>
      </c>
      <c r="G14">
        <v>1.76</v>
      </c>
      <c r="H14">
        <v>2.13</v>
      </c>
      <c r="I14" s="6" t="s">
        <v>11</v>
      </c>
      <c r="J14" s="7">
        <v>1.63</v>
      </c>
      <c r="K14">
        <v>2.3199999999999998</v>
      </c>
      <c r="L14" t="s">
        <v>45</v>
      </c>
      <c r="M14">
        <v>2.3199999999999998</v>
      </c>
      <c r="N14" s="6" t="s">
        <v>26</v>
      </c>
      <c r="O14" s="16">
        <f t="shared" si="2"/>
        <v>863.04</v>
      </c>
      <c r="P14" s="16">
        <f t="shared" si="1"/>
        <v>491.03999999999996</v>
      </c>
    </row>
    <row r="15" spans="1:16" x14ac:dyDescent="0.25">
      <c r="A15" s="5">
        <v>45150</v>
      </c>
      <c r="B15" s="6" t="s">
        <v>33</v>
      </c>
      <c r="C15">
        <v>2.39</v>
      </c>
      <c r="D15">
        <v>3.32</v>
      </c>
      <c r="E15">
        <v>2.96</v>
      </c>
      <c r="F15">
        <v>404</v>
      </c>
      <c r="G15">
        <v>2.1</v>
      </c>
      <c r="H15">
        <v>1.74</v>
      </c>
      <c r="I15" s="6" t="s">
        <v>11</v>
      </c>
      <c r="J15">
        <v>1.85</v>
      </c>
      <c r="K15">
        <v>1.94</v>
      </c>
      <c r="L15" t="s">
        <v>42</v>
      </c>
      <c r="M15">
        <v>1.94</v>
      </c>
      <c r="N15" s="6" t="s">
        <v>31</v>
      </c>
      <c r="O15" s="16">
        <v>0</v>
      </c>
      <c r="P15" s="16">
        <f t="shared" si="1"/>
        <v>-372</v>
      </c>
    </row>
    <row r="16" spans="1:16" x14ac:dyDescent="0.25">
      <c r="A16" s="5">
        <v>45151</v>
      </c>
      <c r="B16" s="6" t="s">
        <v>34</v>
      </c>
      <c r="C16">
        <v>1.98</v>
      </c>
      <c r="D16">
        <v>3.4</v>
      </c>
      <c r="E16">
        <v>4.3600000000000003</v>
      </c>
      <c r="F16">
        <v>3.08</v>
      </c>
      <c r="G16">
        <v>2.2400000000000002</v>
      </c>
      <c r="H16">
        <v>1.7</v>
      </c>
      <c r="I16" s="6" t="s">
        <v>11</v>
      </c>
      <c r="J16">
        <v>1.99</v>
      </c>
      <c r="K16">
        <v>1.87</v>
      </c>
      <c r="L16" t="s">
        <v>42</v>
      </c>
      <c r="M16">
        <v>1.87</v>
      </c>
      <c r="N16" s="6" t="s">
        <v>35</v>
      </c>
      <c r="O16" s="16">
        <v>0</v>
      </c>
      <c r="P16" s="16">
        <f t="shared" si="1"/>
        <v>-372</v>
      </c>
    </row>
    <row r="17" spans="1:16" x14ac:dyDescent="0.25">
      <c r="A17" s="5">
        <v>45151</v>
      </c>
      <c r="B17" s="6" t="s">
        <v>36</v>
      </c>
      <c r="C17">
        <v>1.85</v>
      </c>
      <c r="D17">
        <v>3.77</v>
      </c>
      <c r="E17">
        <v>4.33</v>
      </c>
      <c r="F17">
        <v>3.93</v>
      </c>
      <c r="G17">
        <v>1.84</v>
      </c>
      <c r="H17">
        <v>2.04</v>
      </c>
      <c r="I17" s="6" t="s">
        <v>11</v>
      </c>
      <c r="J17">
        <v>1.75</v>
      </c>
      <c r="K17">
        <v>2.13</v>
      </c>
      <c r="L17" t="s">
        <v>50</v>
      </c>
      <c r="M17">
        <v>2.13</v>
      </c>
      <c r="N17" s="6" t="s">
        <v>26</v>
      </c>
      <c r="O17" s="16">
        <f t="shared" si="2"/>
        <v>792.36</v>
      </c>
      <c r="P17" s="16">
        <f t="shared" si="1"/>
        <v>420.36</v>
      </c>
    </row>
    <row r="18" spans="1:16" x14ac:dyDescent="0.25">
      <c r="A18" s="5">
        <v>45152</v>
      </c>
      <c r="B18" s="6" t="s">
        <v>37</v>
      </c>
      <c r="C18">
        <v>1.6</v>
      </c>
      <c r="D18">
        <v>4.0599999999999996</v>
      </c>
      <c r="E18">
        <v>6.35</v>
      </c>
      <c r="F18">
        <v>3.41</v>
      </c>
      <c r="G18">
        <v>2.08</v>
      </c>
      <c r="H18">
        <v>1.83</v>
      </c>
      <c r="I18" s="6" t="s">
        <v>11</v>
      </c>
      <c r="J18">
        <v>2.11</v>
      </c>
      <c r="K18">
        <v>1.77</v>
      </c>
      <c r="L18" t="s">
        <v>45</v>
      </c>
      <c r="M18">
        <v>1.77</v>
      </c>
      <c r="N18" s="6" t="s">
        <v>22</v>
      </c>
      <c r="O18" s="16">
        <f t="shared" si="2"/>
        <v>658.44</v>
      </c>
      <c r="P18" s="16">
        <f t="shared" si="1"/>
        <v>286.44000000000005</v>
      </c>
    </row>
    <row r="19" spans="1:16" x14ac:dyDescent="0.25">
      <c r="A19" s="5">
        <v>45153</v>
      </c>
      <c r="B19" s="6" t="s">
        <v>38</v>
      </c>
      <c r="I19" s="6" t="s">
        <v>40</v>
      </c>
      <c r="L19" t="s">
        <v>41</v>
      </c>
      <c r="N19" s="6" t="s">
        <v>39</v>
      </c>
    </row>
    <row r="20" spans="1:16" x14ac:dyDescent="0.25">
      <c r="A20" s="5">
        <v>45155</v>
      </c>
      <c r="B20" s="6" t="s">
        <v>51</v>
      </c>
      <c r="C20">
        <v>1.595</v>
      </c>
      <c r="D20">
        <v>4.17</v>
      </c>
      <c r="E20">
        <v>5.04</v>
      </c>
      <c r="F20">
        <v>404</v>
      </c>
      <c r="G20">
        <v>1.7290000000000001</v>
      </c>
      <c r="H20">
        <v>2.09</v>
      </c>
      <c r="I20" s="6" t="s">
        <v>11</v>
      </c>
      <c r="J20">
        <v>1.8</v>
      </c>
      <c r="K20">
        <v>1.92</v>
      </c>
      <c r="N20" s="6" t="s">
        <v>16</v>
      </c>
    </row>
    <row r="30" spans="1:16" x14ac:dyDescent="0.25">
      <c r="B30" s="6" t="s">
        <v>55</v>
      </c>
      <c r="C30" s="9">
        <f>COUNTIF(M2:M18,"&gt;0")</f>
        <v>17</v>
      </c>
    </row>
    <row r="31" spans="1:16" x14ac:dyDescent="0.25">
      <c r="B31" s="6" t="s">
        <v>56</v>
      </c>
      <c r="C31" s="10">
        <f>COUNTIF(P2:P18,"&lt;0")</f>
        <v>6</v>
      </c>
    </row>
    <row r="32" spans="1:16" x14ac:dyDescent="0.25">
      <c r="B32" s="6" t="s">
        <v>57</v>
      </c>
      <c r="C32" s="11">
        <f>C30-C31</f>
        <v>11</v>
      </c>
    </row>
    <row r="33" spans="2:3" x14ac:dyDescent="0.25">
      <c r="B33" s="6" t="s">
        <v>58</v>
      </c>
      <c r="C33" s="6">
        <f>C32/C30*100</f>
        <v>64.705882352941174</v>
      </c>
    </row>
    <row r="34" spans="2:3" x14ac:dyDescent="0.25">
      <c r="B34" s="6" t="s">
        <v>59</v>
      </c>
      <c r="C34" s="6">
        <f>1/C35*100</f>
        <v>49.765807962529266</v>
      </c>
    </row>
    <row r="35" spans="2:3" x14ac:dyDescent="0.25">
      <c r="B35" s="6" t="s">
        <v>60</v>
      </c>
      <c r="C35" s="17">
        <f>SUM(M2:M18)/C30</f>
        <v>2.0094117647058827</v>
      </c>
    </row>
    <row r="36" spans="2:3" x14ac:dyDescent="0.25">
      <c r="B36" s="6" t="s">
        <v>61</v>
      </c>
      <c r="C36" s="11">
        <f>C33-C34</f>
        <v>14.940074390411908</v>
      </c>
    </row>
    <row r="37" spans="2:3" x14ac:dyDescent="0.25">
      <c r="B37" s="6" t="s">
        <v>62</v>
      </c>
      <c r="C37" s="11">
        <f>C44/1</f>
        <v>10.400000000000002</v>
      </c>
    </row>
    <row r="38" spans="2:3" x14ac:dyDescent="0.25">
      <c r="B38" s="6"/>
      <c r="C38" s="11"/>
    </row>
    <row r="39" spans="2:3" ht="18.75" x14ac:dyDescent="0.3">
      <c r="B39" s="6" t="s">
        <v>63</v>
      </c>
      <c r="C39" s="12">
        <v>18600</v>
      </c>
    </row>
    <row r="40" spans="2:3" x14ac:dyDescent="0.25">
      <c r="B40" s="6" t="s">
        <v>64</v>
      </c>
      <c r="C40" s="13">
        <f>C39/100</f>
        <v>186</v>
      </c>
    </row>
    <row r="41" spans="2:3" x14ac:dyDescent="0.25">
      <c r="B41" s="6" t="s">
        <v>65</v>
      </c>
      <c r="C41" s="14">
        <f>C40*4</f>
        <v>744</v>
      </c>
    </row>
    <row r="42" spans="2:3" x14ac:dyDescent="0.25">
      <c r="B42" s="6" t="s">
        <v>66</v>
      </c>
      <c r="C42" s="14">
        <f>C40*2</f>
        <v>372</v>
      </c>
    </row>
    <row r="43" spans="2:3" x14ac:dyDescent="0.25">
      <c r="B43" s="6" t="s">
        <v>67</v>
      </c>
      <c r="C43" s="13">
        <f>SUM(P2:P18)</f>
        <v>1934.4000000000005</v>
      </c>
    </row>
    <row r="44" spans="2:3" x14ac:dyDescent="0.25">
      <c r="B44" s="15" t="s">
        <v>68</v>
      </c>
      <c r="C44" s="6">
        <f>C43/C39*100</f>
        <v>10.400000000000002</v>
      </c>
    </row>
  </sheetData>
  <conditionalFormatting sqref="P2:P18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JBXBILLIONS</dc:creator>
  <cp:lastModifiedBy>JBXBILLIONS</cp:lastModifiedBy>
  <dcterms:created xsi:type="dcterms:W3CDTF">2023-08-14T14:36:47Z</dcterms:created>
  <dcterms:modified xsi:type="dcterms:W3CDTF">2023-08-16T00:32:24Z</dcterms:modified>
</cp:coreProperties>
</file>