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janeiro" sheetId="5" r:id="rId1"/>
    <sheet name="fevereiro" sheetId="3" r:id="rId2"/>
    <sheet name="marco" sheetId="6" r:id="rId3"/>
    <sheet name="abril" sheetId="7" r:id="rId4"/>
    <sheet name="maio" sheetId="8" r:id="rId5"/>
  </sheets>
  <calcPr calcId="152511"/>
</workbook>
</file>

<file path=xl/calcChain.xml><?xml version="1.0" encoding="utf-8"?>
<calcChain xmlns="http://schemas.openxmlformats.org/spreadsheetml/2006/main">
  <c r="S43" i="8" l="1"/>
  <c r="U36" i="8"/>
  <c r="V5" i="8"/>
  <c r="U5" i="8"/>
  <c r="S41" i="8" l="1"/>
  <c r="U4" i="8"/>
  <c r="V4" i="8" s="1"/>
  <c r="U33" i="8" s="1"/>
  <c r="S30" i="8"/>
  <c r="S35" i="8" s="1"/>
  <c r="S34" i="8" s="1"/>
  <c r="U6" i="8"/>
  <c r="U7" i="8"/>
  <c r="S44" i="8"/>
  <c r="S37" i="8" s="1"/>
  <c r="S40" i="8"/>
  <c r="S42" i="8" s="1"/>
  <c r="U31" i="8"/>
  <c r="V31" i="8" s="1"/>
  <c r="V32" i="8" s="1"/>
  <c r="S32" i="8" l="1"/>
  <c r="S33" i="8" s="1"/>
  <c r="V33" i="8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S36" i="8"/>
  <c r="U30" i="3" l="1"/>
  <c r="V30" i="3" s="1"/>
  <c r="U29" i="3"/>
  <c r="V29" i="3" s="1"/>
  <c r="U28" i="3"/>
  <c r="V28" i="3" s="1"/>
  <c r="U27" i="3"/>
  <c r="V27" i="3" s="1"/>
  <c r="U26" i="3"/>
  <c r="V26" i="3" s="1"/>
  <c r="U25" i="3"/>
  <c r="V25" i="3" s="1"/>
  <c r="U24" i="3"/>
  <c r="V24" i="3" s="1"/>
  <c r="U23" i="3"/>
  <c r="V23" i="3" s="1"/>
  <c r="U22" i="3"/>
  <c r="V22" i="3" s="1"/>
  <c r="U21" i="3"/>
  <c r="V21" i="3" s="1"/>
  <c r="U20" i="3"/>
  <c r="V20" i="3" s="1"/>
  <c r="U19" i="3"/>
  <c r="V19" i="3" s="1"/>
  <c r="U18" i="3"/>
  <c r="V18" i="3" s="1"/>
  <c r="U17" i="3"/>
  <c r="V17" i="3" s="1"/>
  <c r="U16" i="3"/>
  <c r="V16" i="3" s="1"/>
  <c r="U15" i="3"/>
  <c r="V15" i="3" s="1"/>
  <c r="U14" i="3"/>
  <c r="V14" i="3" s="1"/>
  <c r="U13" i="3"/>
  <c r="V13" i="3" s="1"/>
  <c r="U12" i="3"/>
  <c r="V12" i="3" s="1"/>
  <c r="U11" i="3"/>
  <c r="V11" i="3" s="1"/>
  <c r="U10" i="3"/>
  <c r="V10" i="3" s="1"/>
  <c r="U9" i="3"/>
  <c r="V9" i="3" s="1"/>
  <c r="U8" i="3"/>
  <c r="V8" i="3" s="1"/>
  <c r="U7" i="3"/>
  <c r="V7" i="3" s="1"/>
  <c r="U6" i="3"/>
  <c r="V6" i="3" s="1"/>
  <c r="U5" i="3"/>
  <c r="V5" i="3" s="1"/>
  <c r="U4" i="3"/>
  <c r="V4" i="3" s="1"/>
  <c r="U3" i="3"/>
  <c r="V3" i="3" s="1"/>
  <c r="U2" i="3"/>
  <c r="V2" i="3" s="1"/>
  <c r="U4" i="5"/>
  <c r="V4" i="5"/>
  <c r="U8" i="5" l="1"/>
  <c r="V8" i="5" s="1"/>
  <c r="U7" i="5"/>
  <c r="V7" i="5" s="1"/>
  <c r="U6" i="5"/>
  <c r="V6" i="5" s="1"/>
  <c r="U28" i="5" l="1"/>
  <c r="V28" i="5" s="1"/>
  <c r="U27" i="5"/>
  <c r="V27" i="5" s="1"/>
  <c r="U26" i="5"/>
  <c r="V26" i="5" s="1"/>
  <c r="U25" i="5"/>
  <c r="V25" i="5" s="1"/>
  <c r="U24" i="5"/>
  <c r="V24" i="5" s="1"/>
  <c r="U23" i="5"/>
  <c r="V23" i="5" s="1"/>
  <c r="U22" i="5"/>
  <c r="V22" i="5" s="1"/>
  <c r="U21" i="5"/>
  <c r="V21" i="5" s="1"/>
  <c r="U20" i="5"/>
  <c r="V20" i="5" s="1"/>
  <c r="U19" i="5"/>
  <c r="V19" i="5" s="1"/>
  <c r="U18" i="5"/>
  <c r="V18" i="5" s="1"/>
  <c r="U17" i="5"/>
  <c r="V17" i="5" s="1"/>
  <c r="U16" i="5"/>
  <c r="V16" i="5" s="1"/>
  <c r="U15" i="5"/>
  <c r="V15" i="5" s="1"/>
  <c r="U14" i="5"/>
  <c r="V14" i="5" s="1"/>
  <c r="U13" i="5"/>
  <c r="V13" i="5" s="1"/>
  <c r="U12" i="5"/>
  <c r="V12" i="5" s="1"/>
  <c r="U11" i="5"/>
  <c r="V11" i="5" s="1"/>
  <c r="U10" i="5"/>
  <c r="V10" i="5" s="1"/>
  <c r="U9" i="5"/>
  <c r="V9" i="5" s="1"/>
  <c r="U5" i="5"/>
  <c r="V5" i="5" s="1"/>
  <c r="U3" i="5"/>
  <c r="V3" i="5" s="1"/>
  <c r="U2" i="5"/>
  <c r="V2" i="5" s="1"/>
  <c r="U23" i="8" l="1"/>
  <c r="U3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4" i="8"/>
  <c r="U25" i="8"/>
  <c r="U26" i="8"/>
  <c r="U27" i="8"/>
  <c r="U28" i="8"/>
  <c r="U2" i="8"/>
</calcChain>
</file>

<file path=xl/sharedStrings.xml><?xml version="1.0" encoding="utf-8"?>
<sst xmlns="http://schemas.openxmlformats.org/spreadsheetml/2006/main" count="284" uniqueCount="125">
  <si>
    <t>DATA</t>
  </si>
  <si>
    <t>HOME</t>
  </si>
  <si>
    <t>DRAW</t>
  </si>
  <si>
    <t>AWAY</t>
  </si>
  <si>
    <t>UNDER 1,5</t>
  </si>
  <si>
    <t>OVER 2,5</t>
  </si>
  <si>
    <t>GAME</t>
  </si>
  <si>
    <t>ANALISE-FUNDAMENTALISTA</t>
  </si>
  <si>
    <t>UNDER 1,5-PINNACLE</t>
  </si>
  <si>
    <t>AWAY-PINNACLE</t>
  </si>
  <si>
    <t>DRAW-PINNACLE</t>
  </si>
  <si>
    <t>HOME-PINNACLE</t>
  </si>
  <si>
    <t>UNDER 2,5</t>
  </si>
  <si>
    <t>UNDER 2,5-PINNACLE</t>
  </si>
  <si>
    <t xml:space="preserve">OVER 2,5-PINNACLE </t>
  </si>
  <si>
    <t>BARI vs CITTADELLA</t>
  </si>
  <si>
    <t>MATRIZ-MAGICO</t>
  </si>
  <si>
    <t>PERFORMANCE</t>
  </si>
  <si>
    <t>   BOCA JUNIORS vs RACING CLUB</t>
  </si>
  <si>
    <t>LEAGUE</t>
  </si>
  <si>
    <t>ITALY - SERIE B</t>
  </si>
  <si>
    <t>ARGENTINA - LIGA PROFESIONAL</t>
  </si>
  <si>
    <t>MATRIZ-PRIMO</t>
  </si>
  <si>
    <t> CREMONESE vs ATALANTA</t>
  </si>
  <si>
    <t>ITALY - SERIE A</t>
  </si>
  <si>
    <t> LUTON TOWN vs WATFORD</t>
  </si>
  <si>
    <t>CHAMPIONSHIP</t>
  </si>
  <si>
    <t> OLIVEIRENSE vs TONDELA</t>
  </si>
  <si>
    <t> PORTUGAL - LIGA PORTUGAL 2</t>
  </si>
  <si>
    <t>   PAU FC vs LE HAVRE</t>
  </si>
  <si>
    <t>FRANCE - LIGUE 2</t>
  </si>
  <si>
    <t>  VENEZIA vs COMO</t>
  </si>
  <si>
    <t>1--1</t>
  </si>
  <si>
    <t>RESULT</t>
  </si>
  <si>
    <t>3--1</t>
  </si>
  <si>
    <t>ANALISE TECNICA</t>
  </si>
  <si>
    <t>PRICE</t>
  </si>
  <si>
    <t>RETURN</t>
  </si>
  <si>
    <t>PROFIT</t>
  </si>
  <si>
    <t> LECCE vs LAZIO</t>
  </si>
  <si>
    <t> CHOLET vs RED STAR</t>
  </si>
  <si>
    <t>FRANCE - NATIONAL</t>
  </si>
  <si>
    <t> TS GALAXY vs STELLENBOSCH</t>
  </si>
  <si>
    <t>SOUTH AFRICA - PREMIER DIVISION</t>
  </si>
  <si>
    <t>   BRISTOL CITY vs BIRMINGHAM CITY</t>
  </si>
  <si>
    <t> GETAFE vs ESPANYOL</t>
  </si>
  <si>
    <t>LA LIGA</t>
  </si>
  <si>
    <t>  LIGORNA vs ASTI</t>
  </si>
  <si>
    <t>ITALY - SERIE D - GROUP A</t>
  </si>
  <si>
    <t>  PONTEDERA vs LUCCHESE</t>
  </si>
  <si>
    <t>ITALY - SERIE C - GROUP B</t>
  </si>
  <si>
    <t>  CARLISLE UTD vs NEWPORT</t>
  </si>
  <si>
    <t> LEAGUE TWO</t>
  </si>
  <si>
    <t> LUTON TOWN vs WEST BROM</t>
  </si>
  <si>
    <t> SALFORD CITY vs SUTTON UTD</t>
  </si>
  <si>
    <t>LEAGUE TWO</t>
  </si>
  <si>
    <t> STADE BRIOCHIN vs PARIS 13 A.</t>
  </si>
  <si>
    <t>VILLEFRANCHE vs RED STAR</t>
  </si>
  <si>
    <t>NEWPORT vs AFC WIMBLEDON</t>
  </si>
  <si>
    <t> SEVILLA FC vs CADIZ</t>
  </si>
  <si>
    <t>AC NUMAZU vs EHIME FC</t>
  </si>
  <si>
    <t>1--2</t>
  </si>
  <si>
    <t> JAPAN - J3 LEAGUE</t>
  </si>
  <si>
    <t>  MARITIMO vs ESTORIL</t>
  </si>
  <si>
    <t>PORTUGAL - LIGA PORTUGAL</t>
  </si>
  <si>
    <t> VIS PESARO vs PONTEDERA</t>
  </si>
  <si>
    <t> GOLDEN ARROWS vs TSHAKHUMA</t>
  </si>
  <si>
    <t> CADIZ vs MALLORCA</t>
  </si>
  <si>
    <t> GENOA vs PISA</t>
  </si>
  <si>
    <t> VENEZIA vs CITTADELLA</t>
  </si>
  <si>
    <t> ITALY - SERIE B</t>
  </si>
  <si>
    <t> CHIPPA UTD vs MARITZBURG UTD</t>
  </si>
  <si>
    <t>      PISTOIESE vs GIANA ERMINIO</t>
  </si>
  <si>
    <t>ITALY - SERIE D - GROUP D</t>
  </si>
  <si>
    <t> RICHARDS BAY vs AMAZULU</t>
  </si>
  <si>
    <t> TS GALAXY vs GOLDEN ARROWS</t>
  </si>
  <si>
    <t>SALFORD CITY vs WALSALL</t>
  </si>
  <si>
    <t>ARBROATH vs RAITH ROVERS</t>
  </si>
  <si>
    <t>SCOTLAND - CHAMPIONSHIP</t>
  </si>
  <si>
    <t> ESPANYOL vs OSASUNA</t>
  </si>
  <si>
    <t>  SASSARI TORRES vs LUCCHESE</t>
  </si>
  <si>
    <t> SOUTHEND UTD vs YORK CITY</t>
  </si>
  <si>
    <t>ENGLAND - NATIONAL LEAGUE</t>
  </si>
  <si>
    <t>  ARZIGNANO vs PORDENONE</t>
  </si>
  <si>
    <t>ITALY - SERIE C - GROUP A</t>
  </si>
  <si>
    <t>2--1</t>
  </si>
  <si>
    <t>1--4</t>
  </si>
  <si>
    <t>0--0</t>
  </si>
  <si>
    <t>2--0</t>
  </si>
  <si>
    <t>2--4</t>
  </si>
  <si>
    <t>2--3</t>
  </si>
  <si>
    <t>1--0</t>
  </si>
  <si>
    <t>4--0</t>
  </si>
  <si>
    <t>OVER 2</t>
  </si>
  <si>
    <t>T.ENTRADA</t>
  </si>
  <si>
    <t>DAY</t>
  </si>
  <si>
    <t>OPERATIONS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</si>
  <si>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</si>
  <si>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</si>
  <si>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</si>
  <si>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</si>
  <si>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</si>
  <si>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</si>
  <si>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</si>
  <si>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</t>
  </si>
  <si>
    <t>STAKE</t>
  </si>
  <si>
    <t>STAKE BET MAGICO 15%</t>
  </si>
  <si>
    <t>LUCRO</t>
  </si>
  <si>
    <t>RATE</t>
  </si>
  <si>
    <t>STAKE BET PRIMO 5%</t>
  </si>
  <si>
    <t>MODENA vs BARI</t>
  </si>
  <si>
    <t>BELGRANO vs A. TUCUMAN</t>
  </si>
  <si>
    <t>NOT INVEST</t>
  </si>
  <si>
    <t>UNDER 2</t>
  </si>
  <si>
    <t>FRANCE - LIGUE 1</t>
  </si>
  <si>
    <t>ITALY - SERIE D - GROUP C</t>
  </si>
  <si>
    <t> FRANCE - LIGUE 1</t>
  </si>
  <si>
    <t> SOUTH AFRICA - FIRST DIVISION</t>
  </si>
  <si>
    <t> JAPAN - J1 LEAGUE</t>
  </si>
  <si>
    <t>AUXERRE vs CLERMONT</t>
  </si>
  <si>
    <t>CAMPODARSEGO vs ADRIESE</t>
  </si>
  <si>
    <t>ESTE vs CLODIENSE</t>
  </si>
  <si>
    <t>LORIENT vs BREST</t>
  </si>
  <si>
    <t>PRETORIA C. vs JDR STARS</t>
  </si>
  <si>
    <t>S. HIROSHIMA vs AVISPA FUKUOKA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</si>
</sst>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textRotation="45"/>
    </xf>
    <xf numFmtId="14" fontId="0" fillId="0" borderId="0" xfId="0" applyNumberFormat="1"/>
    <xf numFmtId="0" fontId="2" fillId="0" borderId="0" xfId="0" applyFont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vertic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MATRIZ MAIO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maio!$V$31:$V$61</c:f>
              <c:numCache>
                <c:formatCode>"R$"\ #,##0.00</c:formatCode>
                <c:ptCount val="31"/>
                <c:pt idx="0">
                  <c:v>495453</c:v>
                </c:pt>
                <c:pt idx="1">
                  <c:v>495453</c:v>
                </c:pt>
                <c:pt idx="2">
                  <c:v>508334.77799999999</c:v>
                </c:pt>
                <c:pt idx="3">
                  <c:v>508334.77799999999</c:v>
                </c:pt>
                <c:pt idx="4">
                  <c:v>508334.77799999999</c:v>
                </c:pt>
                <c:pt idx="5">
                  <c:v>530134.71</c:v>
                </c:pt>
                <c:pt idx="6">
                  <c:v>530134.71</c:v>
                </c:pt>
                <c:pt idx="7">
                  <c:v>530134.71</c:v>
                </c:pt>
                <c:pt idx="8">
                  <c:v>530134.71</c:v>
                </c:pt>
                <c:pt idx="9">
                  <c:v>530134.71</c:v>
                </c:pt>
                <c:pt idx="10">
                  <c:v>530134.71</c:v>
                </c:pt>
                <c:pt idx="11">
                  <c:v>530134.71</c:v>
                </c:pt>
                <c:pt idx="12">
                  <c:v>530134.71</c:v>
                </c:pt>
                <c:pt idx="13">
                  <c:v>530134.71</c:v>
                </c:pt>
                <c:pt idx="14">
                  <c:v>530134.71</c:v>
                </c:pt>
                <c:pt idx="15">
                  <c:v>530134.71</c:v>
                </c:pt>
                <c:pt idx="16">
                  <c:v>530134.71</c:v>
                </c:pt>
                <c:pt idx="17">
                  <c:v>530134.71</c:v>
                </c:pt>
                <c:pt idx="18">
                  <c:v>530134.71</c:v>
                </c:pt>
                <c:pt idx="19">
                  <c:v>530134.71</c:v>
                </c:pt>
                <c:pt idx="20">
                  <c:v>530134.71</c:v>
                </c:pt>
                <c:pt idx="21">
                  <c:v>530134.71</c:v>
                </c:pt>
                <c:pt idx="22">
                  <c:v>530134.71</c:v>
                </c:pt>
                <c:pt idx="23">
                  <c:v>530134.71</c:v>
                </c:pt>
                <c:pt idx="24">
                  <c:v>530134.71</c:v>
                </c:pt>
                <c:pt idx="25">
                  <c:v>530134.71</c:v>
                </c:pt>
                <c:pt idx="26">
                  <c:v>530134.71</c:v>
                </c:pt>
                <c:pt idx="27">
                  <c:v>530134.71</c:v>
                </c:pt>
                <c:pt idx="28">
                  <c:v>530134.71</c:v>
                </c:pt>
                <c:pt idx="29">
                  <c:v>530134.71</c:v>
                </c:pt>
                <c:pt idx="30">
                  <c:v>530134.71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883648"/>
        <c:axId val="216142072"/>
      </c:scatterChart>
      <c:valAx>
        <c:axId val="27788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142072"/>
        <c:crosses val="autoZero"/>
        <c:crossBetween val="midCat"/>
      </c:valAx>
      <c:valAx>
        <c:axId val="2161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788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44</xdr:row>
      <xdr:rowOff>61912</xdr:rowOff>
    </xdr:from>
    <xdr:to>
      <xdr:col>19</xdr:col>
      <xdr:colOff>9525</xdr:colOff>
      <xdr:row>58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5" width="9.140625" style="1"/>
    <col min="6" max="6" width="16.140625" style="7" bestFit="1" customWidth="1"/>
    <col min="7" max="7" width="16.28515625" style="7" bestFit="1" customWidth="1"/>
    <col min="8" max="8" width="16.140625" style="7" bestFit="1" customWidth="1"/>
    <col min="9" max="9" width="10.140625" style="1" bestFit="1" customWidth="1"/>
    <col min="10" max="10" width="8.85546875" style="1" bestFit="1" customWidth="1"/>
    <col min="11" max="11" width="10.140625" style="1" bestFit="1" customWidth="1"/>
    <col min="12" max="12" width="20.28515625" style="7" bestFit="1" customWidth="1"/>
    <col min="13" max="13" width="19.140625" style="7" bestFit="1" customWidth="1"/>
    <col min="14" max="14" width="20" style="7" bestFit="1" customWidth="1"/>
    <col min="15" max="15" width="27.140625" style="7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8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9">
        <v>44930</v>
      </c>
      <c r="B2" s="2" t="s">
        <v>39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85</v>
      </c>
      <c r="R2" s="1">
        <v>15</v>
      </c>
      <c r="S2" s="2" t="s">
        <v>24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9">
        <v>44932</v>
      </c>
      <c r="B3" s="2" t="s">
        <v>40</v>
      </c>
      <c r="F3" s="13"/>
      <c r="G3" s="13"/>
      <c r="H3" s="13"/>
      <c r="L3" s="13"/>
      <c r="M3" s="13"/>
      <c r="N3" s="13"/>
      <c r="O3" s="14" t="s">
        <v>16</v>
      </c>
      <c r="P3" s="22"/>
      <c r="Q3" s="1" t="s">
        <v>86</v>
      </c>
      <c r="R3" s="1">
        <v>22</v>
      </c>
      <c r="S3" s="2" t="s">
        <v>41</v>
      </c>
      <c r="T3" s="1">
        <v>1</v>
      </c>
      <c r="U3" s="1">
        <f t="shared" ref="U3:U28" si="0">T3*100</f>
        <v>100</v>
      </c>
      <c r="V3" s="1">
        <f t="shared" ref="V3:V28" si="1">U3-100</f>
        <v>0</v>
      </c>
    </row>
    <row r="4" spans="1:22" x14ac:dyDescent="0.25">
      <c r="A4" s="9">
        <v>44934</v>
      </c>
      <c r="B4" s="2" t="s">
        <v>42</v>
      </c>
      <c r="F4" s="13"/>
      <c r="G4" s="13"/>
      <c r="H4" s="13"/>
      <c r="L4" s="13"/>
      <c r="M4" s="13"/>
      <c r="N4" s="13"/>
      <c r="O4" s="14" t="s">
        <v>16</v>
      </c>
      <c r="P4" s="22"/>
      <c r="Q4" s="1" t="s">
        <v>87</v>
      </c>
      <c r="R4" s="1">
        <v>23</v>
      </c>
      <c r="S4" s="2" t="s">
        <v>43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9">
        <v>44940</v>
      </c>
      <c r="B5" s="2" t="s">
        <v>44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89</v>
      </c>
      <c r="R5" s="1">
        <v>17</v>
      </c>
      <c r="S5" s="2" t="s">
        <v>26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9">
        <v>44940</v>
      </c>
      <c r="B6" s="2" t="s">
        <v>51</v>
      </c>
      <c r="F6" s="13"/>
      <c r="G6" s="13"/>
      <c r="H6" s="13"/>
      <c r="L6" s="13"/>
      <c r="M6" s="13"/>
      <c r="N6" s="13"/>
      <c r="O6" s="14" t="s">
        <v>16</v>
      </c>
      <c r="P6" s="23"/>
      <c r="Q6" s="7" t="s">
        <v>88</v>
      </c>
      <c r="R6" s="1">
        <v>23</v>
      </c>
      <c r="S6" s="2" t="s">
        <v>52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9">
        <v>44940</v>
      </c>
      <c r="B7" s="2" t="s">
        <v>53</v>
      </c>
      <c r="F7" s="13"/>
      <c r="G7" s="13"/>
      <c r="H7" s="13"/>
      <c r="L7" s="13"/>
      <c r="M7" s="13"/>
      <c r="N7" s="13"/>
      <c r="O7" s="14" t="s">
        <v>16</v>
      </c>
      <c r="P7" s="23"/>
      <c r="Q7" s="7" t="s">
        <v>90</v>
      </c>
      <c r="R7" s="1">
        <v>16</v>
      </c>
      <c r="S7" s="2" t="s">
        <v>26</v>
      </c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9">
        <v>44940</v>
      </c>
      <c r="B8" s="2" t="s">
        <v>54</v>
      </c>
      <c r="F8" s="13"/>
      <c r="G8" s="13"/>
      <c r="H8" s="13"/>
      <c r="L8" s="13"/>
      <c r="M8" s="13"/>
      <c r="N8" s="13"/>
      <c r="O8" s="14" t="s">
        <v>22</v>
      </c>
      <c r="P8" s="23"/>
      <c r="Q8" s="7" t="s">
        <v>88</v>
      </c>
      <c r="R8" s="1">
        <v>24</v>
      </c>
      <c r="S8" s="2" t="s">
        <v>55</v>
      </c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9">
        <v>44941</v>
      </c>
      <c r="B9" s="2" t="s">
        <v>45</v>
      </c>
      <c r="F9" s="13"/>
      <c r="G9" s="13"/>
      <c r="H9" s="13"/>
      <c r="L9" s="13"/>
      <c r="M9" s="13"/>
      <c r="N9" s="13"/>
      <c r="O9" s="14" t="s">
        <v>16</v>
      </c>
      <c r="P9" s="23"/>
      <c r="Q9" s="7" t="s">
        <v>91</v>
      </c>
      <c r="R9" s="1">
        <v>15</v>
      </c>
      <c r="S9" s="2" t="s">
        <v>46</v>
      </c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9">
        <v>44941</v>
      </c>
      <c r="B10" s="2" t="s">
        <v>47</v>
      </c>
      <c r="F10" s="13"/>
      <c r="G10" s="13"/>
      <c r="H10" s="13"/>
      <c r="L10" s="13"/>
      <c r="M10" s="13"/>
      <c r="N10" s="13"/>
      <c r="O10" s="14" t="s">
        <v>16</v>
      </c>
      <c r="P10" s="23"/>
      <c r="Q10" s="7" t="s">
        <v>87</v>
      </c>
      <c r="R10" s="1">
        <v>16</v>
      </c>
      <c r="S10" s="2" t="s">
        <v>48</v>
      </c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9">
        <v>44941</v>
      </c>
      <c r="B11" s="2" t="s">
        <v>49</v>
      </c>
      <c r="F11" s="13"/>
      <c r="G11" s="13"/>
      <c r="H11" s="13"/>
      <c r="L11" s="13"/>
      <c r="M11" s="13"/>
      <c r="N11" s="13"/>
      <c r="O11" s="14" t="s">
        <v>22</v>
      </c>
      <c r="P11" s="23"/>
      <c r="Q11" s="7" t="s">
        <v>87</v>
      </c>
      <c r="R11" s="1">
        <v>22</v>
      </c>
      <c r="S11" s="2" t="s">
        <v>50</v>
      </c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9">
        <v>44946</v>
      </c>
      <c r="B12" s="2" t="s">
        <v>56</v>
      </c>
      <c r="F12" s="13"/>
      <c r="G12" s="13"/>
      <c r="H12" s="13"/>
      <c r="L12" s="13"/>
      <c r="M12" s="13"/>
      <c r="N12" s="13"/>
      <c r="O12" s="14" t="s">
        <v>16</v>
      </c>
      <c r="P12" s="23"/>
      <c r="Q12" s="7" t="s">
        <v>91</v>
      </c>
      <c r="R12" s="1">
        <v>17</v>
      </c>
      <c r="S12" s="2" t="s">
        <v>41</v>
      </c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9">
        <v>44946</v>
      </c>
      <c r="B13" s="2" t="s">
        <v>57</v>
      </c>
      <c r="F13" s="13"/>
      <c r="G13" s="13"/>
      <c r="H13" s="13"/>
      <c r="L13" s="13"/>
      <c r="M13" s="13"/>
      <c r="N13" s="13"/>
      <c r="O13" s="14" t="s">
        <v>16</v>
      </c>
      <c r="P13" s="23"/>
      <c r="Q13" s="7" t="s">
        <v>34</v>
      </c>
      <c r="R13" s="1">
        <v>15</v>
      </c>
      <c r="S13" s="2" t="s">
        <v>41</v>
      </c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9">
        <v>44947</v>
      </c>
      <c r="B14" s="2" t="s">
        <v>58</v>
      </c>
      <c r="F14" s="13"/>
      <c r="G14" s="13"/>
      <c r="H14" s="13"/>
      <c r="L14" s="13"/>
      <c r="M14" s="13"/>
      <c r="N14" s="13"/>
      <c r="O14" s="14" t="s">
        <v>22</v>
      </c>
      <c r="P14" s="23"/>
      <c r="Q14" s="7"/>
      <c r="R14" s="1">
        <v>15</v>
      </c>
      <c r="S14" s="2" t="s">
        <v>55</v>
      </c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9">
        <v>44947</v>
      </c>
      <c r="B15" s="2" t="s">
        <v>59</v>
      </c>
      <c r="F15" s="13"/>
      <c r="G15" s="13"/>
      <c r="H15" s="13"/>
      <c r="L15" s="13"/>
      <c r="M15" s="13"/>
      <c r="N15" s="13"/>
      <c r="O15" s="14" t="s">
        <v>22</v>
      </c>
      <c r="P15" s="23"/>
      <c r="Q15" s="7" t="s">
        <v>91</v>
      </c>
      <c r="R15" s="1">
        <v>17</v>
      </c>
      <c r="S15" s="2" t="s">
        <v>46</v>
      </c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9">
        <v>44948</v>
      </c>
      <c r="B16" s="2" t="s">
        <v>63</v>
      </c>
      <c r="F16" s="13"/>
      <c r="G16" s="13"/>
      <c r="H16" s="13"/>
      <c r="L16" s="13"/>
      <c r="M16" s="13"/>
      <c r="N16" s="13"/>
      <c r="O16" s="14" t="s">
        <v>22</v>
      </c>
      <c r="P16" s="23"/>
      <c r="Q16" s="7" t="s">
        <v>91</v>
      </c>
      <c r="R16" s="1">
        <v>22</v>
      </c>
      <c r="S16" s="2" t="s">
        <v>64</v>
      </c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9">
        <v>44948</v>
      </c>
      <c r="B17" s="2" t="s">
        <v>65</v>
      </c>
      <c r="F17" s="13"/>
      <c r="G17" s="13"/>
      <c r="H17" s="13"/>
      <c r="L17" s="13"/>
      <c r="M17" s="13"/>
      <c r="N17" s="13"/>
      <c r="O17" s="14" t="s">
        <v>22</v>
      </c>
      <c r="P17" s="23"/>
      <c r="Q17" s="7"/>
      <c r="R17" s="1">
        <v>18</v>
      </c>
      <c r="S17" s="2" t="s">
        <v>50</v>
      </c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9">
        <v>44951</v>
      </c>
      <c r="B18" s="2" t="s">
        <v>66</v>
      </c>
      <c r="F18" s="13"/>
      <c r="G18" s="13"/>
      <c r="H18" s="13"/>
      <c r="L18" s="13"/>
      <c r="M18" s="13"/>
      <c r="N18" s="13"/>
      <c r="O18" s="14" t="s">
        <v>22</v>
      </c>
      <c r="P18" s="23"/>
      <c r="Q18" s="7"/>
      <c r="R18" s="1">
        <v>25</v>
      </c>
      <c r="S18" s="2" t="s">
        <v>43</v>
      </c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9">
        <v>44954</v>
      </c>
      <c r="B19" s="2" t="s">
        <v>67</v>
      </c>
      <c r="F19" s="13"/>
      <c r="G19" s="13"/>
      <c r="H19" s="13"/>
      <c r="L19" s="13"/>
      <c r="M19" s="13"/>
      <c r="N19" s="13"/>
      <c r="O19" s="14" t="s">
        <v>22</v>
      </c>
      <c r="P19" s="23"/>
      <c r="Q19" s="7" t="s">
        <v>88</v>
      </c>
      <c r="R19" s="1">
        <v>21</v>
      </c>
      <c r="S19" s="2" t="s">
        <v>46</v>
      </c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9">
        <v>44954</v>
      </c>
      <c r="B20" s="2" t="s">
        <v>68</v>
      </c>
      <c r="F20" s="13"/>
      <c r="G20" s="13"/>
      <c r="H20" s="13"/>
      <c r="L20" s="13"/>
      <c r="M20" s="13"/>
      <c r="N20" s="13"/>
      <c r="O20" s="14" t="s">
        <v>22</v>
      </c>
      <c r="P20" s="23"/>
      <c r="Q20" s="7" t="s">
        <v>87</v>
      </c>
      <c r="R20" s="1">
        <v>22</v>
      </c>
      <c r="S20" s="2" t="s">
        <v>20</v>
      </c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9">
        <v>44954</v>
      </c>
      <c r="B21" s="2" t="s">
        <v>69</v>
      </c>
      <c r="F21" s="13"/>
      <c r="G21" s="13"/>
      <c r="H21" s="13"/>
      <c r="L21" s="13"/>
      <c r="M21" s="13"/>
      <c r="N21" s="13"/>
      <c r="O21" s="14" t="s">
        <v>22</v>
      </c>
      <c r="P21" s="23"/>
      <c r="Q21" s="7" t="s">
        <v>32</v>
      </c>
      <c r="R21" s="1">
        <v>25</v>
      </c>
      <c r="S21" s="2" t="s">
        <v>70</v>
      </c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9">
        <v>44955</v>
      </c>
      <c r="B22" s="2" t="s">
        <v>71</v>
      </c>
      <c r="F22" s="13"/>
      <c r="G22" s="13"/>
      <c r="H22" s="13"/>
      <c r="L22" s="13"/>
      <c r="M22" s="13"/>
      <c r="N22" s="13"/>
      <c r="O22" s="14" t="s">
        <v>22</v>
      </c>
      <c r="P22" s="23"/>
      <c r="Q22" s="7" t="s">
        <v>91</v>
      </c>
      <c r="R22" s="1">
        <v>15</v>
      </c>
      <c r="S22" s="2" t="s">
        <v>43</v>
      </c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A23" s="9">
        <v>44955</v>
      </c>
      <c r="B23" s="2" t="s">
        <v>72</v>
      </c>
      <c r="F23" s="13"/>
      <c r="G23" s="13"/>
      <c r="H23" s="13"/>
      <c r="L23" s="13"/>
      <c r="M23" s="13"/>
      <c r="N23" s="13"/>
      <c r="O23" s="14" t="s">
        <v>16</v>
      </c>
      <c r="P23" s="23"/>
      <c r="Q23" s="7" t="s">
        <v>32</v>
      </c>
      <c r="R23" s="1">
        <v>17</v>
      </c>
      <c r="S23" s="2" t="s">
        <v>73</v>
      </c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A24" s="9">
        <v>44955</v>
      </c>
      <c r="B24" s="2" t="s">
        <v>74</v>
      </c>
      <c r="F24" s="13"/>
      <c r="G24" s="13"/>
      <c r="H24" s="13"/>
      <c r="L24" s="13"/>
      <c r="M24" s="13"/>
      <c r="N24" s="13"/>
      <c r="O24" s="14" t="s">
        <v>16</v>
      </c>
      <c r="P24" s="23"/>
      <c r="Q24" s="7" t="s">
        <v>32</v>
      </c>
      <c r="R24" s="1">
        <v>19</v>
      </c>
      <c r="S24" s="2" t="s">
        <v>43</v>
      </c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A25" s="9">
        <v>44955</v>
      </c>
      <c r="B25" s="2" t="s">
        <v>75</v>
      </c>
      <c r="F25" s="13"/>
      <c r="G25" s="13"/>
      <c r="H25" s="13"/>
      <c r="L25" s="13"/>
      <c r="M25" s="13"/>
      <c r="N25" s="13"/>
      <c r="O25" s="14" t="s">
        <v>22</v>
      </c>
      <c r="P25" s="23"/>
      <c r="Q25" s="7" t="s">
        <v>92</v>
      </c>
      <c r="R25" s="1">
        <v>19</v>
      </c>
      <c r="S25" s="2" t="s">
        <v>43</v>
      </c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A26" s="9">
        <v>44957</v>
      </c>
      <c r="B26" s="2" t="s">
        <v>76</v>
      </c>
      <c r="F26" s="13"/>
      <c r="G26" s="13"/>
      <c r="H26" s="13"/>
      <c r="L26" s="13"/>
      <c r="M26" s="13"/>
      <c r="N26" s="13"/>
      <c r="O26" s="14" t="s">
        <v>22</v>
      </c>
      <c r="P26" s="23"/>
      <c r="Q26" s="7"/>
      <c r="R26" s="1">
        <v>15</v>
      </c>
      <c r="S26" s="2" t="s">
        <v>55</v>
      </c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7"/>
      <c r="Q27" s="7"/>
      <c r="R27" s="1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7"/>
      <c r="Q28" s="7"/>
      <c r="R28" s="1"/>
      <c r="T28" s="1">
        <v>1</v>
      </c>
      <c r="U28" s="1">
        <f t="shared" si="0"/>
        <v>100</v>
      </c>
      <c r="V28" s="1">
        <f t="shared" si="1"/>
        <v>0</v>
      </c>
    </row>
  </sheetData>
  <conditionalFormatting sqref="P1:P28">
    <cfRule type="cellIs" dxfId="5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A5" sqref="A5"/>
    </sheetView>
  </sheetViews>
  <sheetFormatPr defaultRowHeight="15" x14ac:dyDescent="0.25"/>
  <cols>
    <col min="1" max="1" width="10.7109375" style="1" bestFit="1" customWidth="1"/>
    <col min="2" max="2" width="36.140625" style="1" bestFit="1" customWidth="1"/>
    <col min="3" max="5" width="9.140625" style="1"/>
    <col min="6" max="6" width="13.85546875" style="1" bestFit="1" customWidth="1"/>
    <col min="7" max="8" width="14" style="1" bestFit="1" customWidth="1"/>
    <col min="9" max="9" width="9.5703125" style="1" bestFit="1" customWidth="1"/>
    <col min="10" max="10" width="8.5703125" style="1" bestFit="1" customWidth="1"/>
    <col min="11" max="11" width="9.5703125" style="1" bestFit="1" customWidth="1"/>
    <col min="12" max="12" width="16.42578125" style="1" bestFit="1" customWidth="1"/>
    <col min="13" max="13" width="15.42578125" style="1" bestFit="1" customWidth="1"/>
    <col min="14" max="14" width="16.42578125" style="1" bestFit="1" customWidth="1"/>
    <col min="15" max="15" width="21.7109375" style="1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4">
        <v>44961</v>
      </c>
      <c r="B2" s="2" t="s">
        <v>77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61</v>
      </c>
      <c r="R2" s="1">
        <v>16</v>
      </c>
      <c r="S2" s="2" t="s">
        <v>78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4">
        <v>44961</v>
      </c>
      <c r="B3" s="2" t="s">
        <v>79</v>
      </c>
      <c r="F3" s="13"/>
      <c r="G3" s="13"/>
      <c r="H3" s="13"/>
      <c r="L3" s="13"/>
      <c r="M3" s="13"/>
      <c r="N3" s="13"/>
      <c r="O3" s="14" t="s">
        <v>22</v>
      </c>
      <c r="P3" s="22"/>
      <c r="Q3" s="1" t="s">
        <v>32</v>
      </c>
      <c r="R3" s="1">
        <v>26</v>
      </c>
      <c r="S3" s="2" t="s">
        <v>46</v>
      </c>
      <c r="T3" s="1">
        <v>1</v>
      </c>
      <c r="U3" s="1">
        <f t="shared" ref="U3:U30" si="0">T3*100</f>
        <v>100</v>
      </c>
      <c r="V3" s="1">
        <f t="shared" ref="V3:V30" si="1">U3-100</f>
        <v>0</v>
      </c>
    </row>
    <row r="4" spans="1:22" x14ac:dyDescent="0.25">
      <c r="A4" s="4">
        <v>44961</v>
      </c>
      <c r="B4" s="25" t="s">
        <v>80</v>
      </c>
      <c r="F4" s="13"/>
      <c r="G4" s="13"/>
      <c r="H4" s="13"/>
      <c r="L4" s="13"/>
      <c r="M4" s="13"/>
      <c r="N4" s="13"/>
      <c r="O4" s="14" t="s">
        <v>16</v>
      </c>
      <c r="P4" s="23"/>
      <c r="Q4" s="7" t="s">
        <v>32</v>
      </c>
      <c r="R4" s="1">
        <v>25</v>
      </c>
      <c r="S4" s="2" t="s">
        <v>50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4">
        <v>44961</v>
      </c>
      <c r="B5" s="2" t="s">
        <v>81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88</v>
      </c>
      <c r="R5" s="1">
        <v>18</v>
      </c>
      <c r="S5" s="2" t="s">
        <v>82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4">
        <v>44962</v>
      </c>
      <c r="B6" s="2" t="s">
        <v>83</v>
      </c>
      <c r="F6" s="13"/>
      <c r="G6" s="13"/>
      <c r="H6" s="13"/>
      <c r="L6" s="13"/>
      <c r="M6" s="13"/>
      <c r="N6" s="13"/>
      <c r="O6" s="14" t="s">
        <v>22</v>
      </c>
      <c r="P6" s="23"/>
      <c r="Q6" s="7" t="s">
        <v>34</v>
      </c>
      <c r="R6" s="1">
        <v>24</v>
      </c>
      <c r="S6" s="2" t="s">
        <v>84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4"/>
      <c r="B7" s="3"/>
      <c r="F7" s="13"/>
      <c r="G7" s="13"/>
      <c r="H7" s="13"/>
      <c r="L7" s="13"/>
      <c r="M7" s="13"/>
      <c r="N7" s="13"/>
      <c r="O7" s="14"/>
      <c r="P7" s="23"/>
      <c r="Q7" s="7"/>
      <c r="R7" s="1"/>
      <c r="S7" s="2"/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4"/>
      <c r="B8" s="2"/>
      <c r="F8" s="13"/>
      <c r="G8" s="13"/>
      <c r="H8" s="13"/>
      <c r="L8" s="13"/>
      <c r="M8" s="13"/>
      <c r="N8" s="13"/>
      <c r="O8" s="14"/>
      <c r="P8" s="23"/>
      <c r="Q8" s="7"/>
      <c r="R8" s="1"/>
      <c r="S8" s="2"/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4"/>
      <c r="B9" s="3"/>
      <c r="F9" s="13"/>
      <c r="G9" s="13"/>
      <c r="H9" s="13"/>
      <c r="L9" s="13"/>
      <c r="M9" s="13"/>
      <c r="N9" s="13"/>
      <c r="O9" s="14"/>
      <c r="P9" s="23"/>
      <c r="Q9" s="7"/>
      <c r="R9" s="1"/>
      <c r="S9" s="2"/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4"/>
      <c r="B10" s="3"/>
      <c r="F10" s="13"/>
      <c r="G10" s="13"/>
      <c r="H10" s="13"/>
      <c r="L10" s="13"/>
      <c r="M10" s="13"/>
      <c r="N10" s="13"/>
      <c r="O10" s="14"/>
      <c r="P10" s="23"/>
      <c r="Q10" s="7"/>
      <c r="R10" s="1"/>
      <c r="S10" s="2"/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4"/>
      <c r="B11" s="3"/>
      <c r="F11" s="13"/>
      <c r="G11" s="13"/>
      <c r="H11" s="13"/>
      <c r="L11" s="13"/>
      <c r="M11" s="13"/>
      <c r="N11" s="13"/>
      <c r="O11" s="14"/>
      <c r="P11" s="23"/>
      <c r="Q11" s="7"/>
      <c r="R11" s="1"/>
      <c r="S11" s="2"/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4"/>
      <c r="B12" s="2"/>
      <c r="F12" s="13"/>
      <c r="G12" s="13"/>
      <c r="H12" s="13"/>
      <c r="L12" s="13"/>
      <c r="M12" s="13"/>
      <c r="N12" s="13"/>
      <c r="O12" s="14"/>
      <c r="P12" s="23"/>
      <c r="Q12" s="7"/>
      <c r="R12" s="1"/>
      <c r="S12" s="2"/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4"/>
      <c r="B13" s="3"/>
      <c r="F13" s="13"/>
      <c r="G13" s="13"/>
      <c r="H13" s="13"/>
      <c r="L13" s="13"/>
      <c r="M13" s="13"/>
      <c r="N13" s="13"/>
      <c r="O13" s="14"/>
      <c r="P13" s="23"/>
      <c r="Q13" s="7"/>
      <c r="R13" s="1"/>
      <c r="S13" s="2"/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4"/>
      <c r="B14" s="3"/>
      <c r="F14" s="13"/>
      <c r="G14" s="13"/>
      <c r="H14" s="13"/>
      <c r="L14" s="13"/>
      <c r="M14" s="13"/>
      <c r="N14" s="13"/>
      <c r="O14" s="14"/>
      <c r="P14" s="23"/>
      <c r="Q14" s="7"/>
      <c r="R14" s="1"/>
      <c r="S14" s="2"/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4"/>
      <c r="B15" s="3"/>
      <c r="F15" s="13"/>
      <c r="G15" s="13"/>
      <c r="H15" s="13"/>
      <c r="L15" s="13"/>
      <c r="M15" s="13"/>
      <c r="N15" s="13"/>
      <c r="O15" s="14"/>
      <c r="P15" s="23"/>
      <c r="Q15" s="7"/>
      <c r="R15" s="1"/>
      <c r="S15" s="2"/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4"/>
      <c r="B16" s="3"/>
      <c r="F16" s="13"/>
      <c r="G16" s="13"/>
      <c r="H16" s="13"/>
      <c r="L16" s="13"/>
      <c r="M16" s="13"/>
      <c r="N16" s="13"/>
      <c r="O16" s="14"/>
      <c r="P16" s="23"/>
      <c r="Q16" s="7"/>
      <c r="R16" s="1"/>
      <c r="S16" s="2"/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4"/>
      <c r="B17" s="3"/>
      <c r="F17" s="13"/>
      <c r="G17" s="13"/>
      <c r="H17" s="13"/>
      <c r="L17" s="13"/>
      <c r="M17" s="13"/>
      <c r="N17" s="13"/>
      <c r="O17" s="14"/>
      <c r="P17" s="23"/>
      <c r="Q17" s="7"/>
      <c r="R17" s="1"/>
      <c r="S17" s="2"/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4"/>
      <c r="B18" s="3"/>
      <c r="F18" s="13"/>
      <c r="G18" s="13"/>
      <c r="H18" s="13"/>
      <c r="L18" s="13"/>
      <c r="M18" s="13"/>
      <c r="N18" s="13"/>
      <c r="O18" s="14"/>
      <c r="P18" s="23"/>
      <c r="Q18" s="7"/>
      <c r="R18" s="1"/>
      <c r="S18" s="2"/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4"/>
      <c r="B19" s="3"/>
      <c r="F19" s="13"/>
      <c r="G19" s="13"/>
      <c r="H19" s="13"/>
      <c r="L19" s="13"/>
      <c r="M19" s="13"/>
      <c r="N19" s="13"/>
      <c r="O19" s="14"/>
      <c r="P19" s="23"/>
      <c r="Q19" s="7"/>
      <c r="R19" s="1"/>
      <c r="S19" s="2"/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4"/>
      <c r="B20" s="2"/>
      <c r="F20" s="13"/>
      <c r="G20" s="13"/>
      <c r="H20" s="13"/>
      <c r="L20" s="13"/>
      <c r="M20" s="13"/>
      <c r="N20" s="13"/>
      <c r="O20" s="14"/>
      <c r="P20" s="23"/>
      <c r="Q20" s="7"/>
      <c r="R20" s="1"/>
      <c r="S20" s="2"/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4"/>
      <c r="B21" s="3"/>
      <c r="F21" s="13"/>
      <c r="G21" s="13"/>
      <c r="H21" s="13"/>
      <c r="L21" s="13"/>
      <c r="M21" s="13"/>
      <c r="N21" s="13"/>
      <c r="O21" s="14"/>
      <c r="P21" s="23"/>
      <c r="Q21" s="7"/>
      <c r="R21" s="1"/>
      <c r="S21" s="2"/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4"/>
      <c r="B22" s="3"/>
      <c r="F22" s="13"/>
      <c r="G22" s="13"/>
      <c r="H22" s="13"/>
      <c r="L22" s="13"/>
      <c r="M22" s="13"/>
      <c r="N22" s="13"/>
      <c r="O22" s="14"/>
      <c r="P22" s="23"/>
      <c r="Q22" s="7"/>
      <c r="R22" s="1"/>
      <c r="S22" s="2"/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  <c r="P23" s="23"/>
      <c r="Q23" s="7"/>
      <c r="R23" s="1"/>
      <c r="S23" s="2"/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  <c r="P24" s="23"/>
      <c r="Q24" s="7"/>
      <c r="R24" s="1"/>
      <c r="S24" s="2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  <c r="P25" s="23"/>
      <c r="Q25" s="7"/>
      <c r="R25" s="1"/>
      <c r="S25" s="2"/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  <c r="P26" s="23"/>
      <c r="Q26" s="7"/>
      <c r="R26" s="1"/>
      <c r="S26" s="2"/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23"/>
      <c r="Q27" s="7"/>
      <c r="R27" s="1"/>
      <c r="S27" s="2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23"/>
      <c r="Q28" s="7"/>
      <c r="R28" s="1"/>
      <c r="S28" s="2"/>
      <c r="T28" s="1">
        <v>1</v>
      </c>
      <c r="U28" s="1">
        <f t="shared" si="0"/>
        <v>100</v>
      </c>
      <c r="V28" s="1">
        <f t="shared" si="1"/>
        <v>0</v>
      </c>
    </row>
    <row r="29" spans="1:22" x14ac:dyDescent="0.25">
      <c r="P29" s="23"/>
      <c r="Q29" s="7"/>
      <c r="R29" s="1"/>
      <c r="T29" s="1">
        <v>1</v>
      </c>
      <c r="U29" s="1">
        <f t="shared" si="0"/>
        <v>100</v>
      </c>
      <c r="V29" s="1">
        <f t="shared" si="1"/>
        <v>0</v>
      </c>
    </row>
    <row r="30" spans="1:22" x14ac:dyDescent="0.25">
      <c r="P30" s="23"/>
      <c r="Q30" s="7"/>
      <c r="R30" s="1"/>
      <c r="T30" s="1">
        <v>1</v>
      </c>
      <c r="U30" s="1">
        <f t="shared" si="0"/>
        <v>100</v>
      </c>
      <c r="V30" s="1">
        <f t="shared" si="1"/>
        <v>0</v>
      </c>
    </row>
  </sheetData>
  <conditionalFormatting sqref="P1:P30">
    <cfRule type="cellIs" dxfId="4" priority="1" operator="equal">
      <formula>"NOT INVEST"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O23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9.7109375" customWidth="1"/>
    <col min="4" max="4" width="9.5703125" customWidth="1"/>
    <col min="5" max="5" width="10.140625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</cols>
  <sheetData>
    <row r="1" spans="1:15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</row>
    <row r="2" spans="1:15" x14ac:dyDescent="0.25">
      <c r="A2" s="6"/>
      <c r="B2" s="15"/>
      <c r="C2" s="5"/>
      <c r="D2" s="5"/>
      <c r="E2" s="5"/>
      <c r="F2" s="17"/>
      <c r="G2" s="17"/>
      <c r="H2" s="17"/>
      <c r="I2" s="5"/>
      <c r="J2" s="5"/>
      <c r="K2" s="5"/>
      <c r="L2" s="17"/>
      <c r="M2" s="17"/>
      <c r="N2" s="17"/>
      <c r="O2" s="18"/>
    </row>
    <row r="3" spans="1:15" x14ac:dyDescent="0.25">
      <c r="A3" s="6"/>
      <c r="B3" s="15"/>
      <c r="C3" s="5"/>
      <c r="D3" s="5"/>
      <c r="E3" s="5"/>
      <c r="F3" s="17"/>
      <c r="G3" s="17"/>
      <c r="H3" s="17"/>
      <c r="I3" s="5"/>
      <c r="J3" s="5"/>
      <c r="K3" s="5"/>
      <c r="L3" s="17"/>
      <c r="M3" s="17"/>
      <c r="N3" s="17"/>
      <c r="O3" s="18"/>
    </row>
    <row r="4" spans="1:15" x14ac:dyDescent="0.25">
      <c r="A4" s="4"/>
      <c r="B4" s="2"/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/>
    </row>
    <row r="5" spans="1:15" x14ac:dyDescent="0.25">
      <c r="A5" s="4"/>
      <c r="B5" s="2"/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/>
    </row>
    <row r="6" spans="1:15" x14ac:dyDescent="0.25">
      <c r="A6" s="4"/>
      <c r="B6" s="3"/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/>
    </row>
    <row r="7" spans="1:15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5" x14ac:dyDescent="0.25">
      <c r="A8" s="4"/>
      <c r="B8" s="3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5" x14ac:dyDescent="0.25">
      <c r="A9" s="4"/>
      <c r="B9" s="3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5" x14ac:dyDescent="0.25">
      <c r="A10" s="4"/>
      <c r="B10" s="3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5" x14ac:dyDescent="0.25">
      <c r="A11" s="4"/>
      <c r="B11" s="3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5" x14ac:dyDescent="0.25">
      <c r="A12" s="4"/>
      <c r="B12" s="3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5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5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5" x14ac:dyDescent="0.25">
      <c r="A15" s="4"/>
      <c r="B15" s="3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5" ht="15.75" x14ac:dyDescent="0.25">
      <c r="A16" s="4"/>
      <c r="B16" s="16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4"/>
      <c r="B17" s="19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3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3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3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  <row r="21" spans="1:15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</row>
    <row r="22" spans="1:15" x14ac:dyDescent="0.25">
      <c r="A22" s="4"/>
      <c r="B22" s="3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</row>
    <row r="23" spans="1:15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</row>
    <row r="24" spans="1:15" x14ac:dyDescent="0.25">
      <c r="A24" s="4"/>
      <c r="B24" s="3"/>
      <c r="C24" s="1"/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4"/>
      <c r="B25" s="3"/>
      <c r="C25" s="1"/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4"/>
      <c r="B26" s="2"/>
      <c r="C26" s="1"/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4"/>
      <c r="B27" s="3"/>
      <c r="C27" s="1"/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4"/>
      <c r="B28" s="3"/>
      <c r="C28" s="1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D1" workbookViewId="0">
      <selection activeCell="O3" sqref="O3"/>
    </sheetView>
  </sheetViews>
  <sheetFormatPr defaultRowHeight="15" x14ac:dyDescent="0.25"/>
  <cols>
    <col min="1" max="1" width="10.7109375" bestFit="1" customWidth="1"/>
    <col min="2" max="2" width="37.42578125" style="5" customWidth="1"/>
    <col min="3" max="3" width="10.7109375" customWidth="1"/>
    <col min="4" max="4" width="10.28515625" customWidth="1"/>
    <col min="5" max="5" width="11.7109375" customWidth="1"/>
    <col min="6" max="6" width="13.85546875" bestFit="1" customWidth="1"/>
    <col min="7" max="8" width="14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2.5703125" style="1" bestFit="1" customWidth="1"/>
    <col min="17" max="17" width="31.5703125" style="1" bestFit="1" customWidth="1"/>
  </cols>
  <sheetData>
    <row r="1" spans="1:17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11" t="s">
        <v>17</v>
      </c>
      <c r="Q1" s="11" t="s">
        <v>19</v>
      </c>
    </row>
    <row r="2" spans="1:17" x14ac:dyDescent="0.25">
      <c r="A2" s="4">
        <v>45017</v>
      </c>
      <c r="B2" s="2" t="s">
        <v>23</v>
      </c>
      <c r="C2" s="1"/>
      <c r="D2" s="1"/>
      <c r="E2" s="1"/>
      <c r="F2" s="13"/>
      <c r="G2" s="13"/>
      <c r="H2" s="13"/>
      <c r="I2" s="1"/>
      <c r="J2" s="1"/>
      <c r="K2" s="1"/>
      <c r="L2" s="13"/>
      <c r="M2" s="13"/>
      <c r="N2" s="13"/>
      <c r="O2" s="14" t="s">
        <v>22</v>
      </c>
      <c r="P2" s="1">
        <v>23</v>
      </c>
      <c r="Q2" s="2" t="s">
        <v>24</v>
      </c>
    </row>
    <row r="3" spans="1:17" x14ac:dyDescent="0.25">
      <c r="A3" s="4">
        <v>45017</v>
      </c>
      <c r="B3" s="2" t="s">
        <v>25</v>
      </c>
      <c r="C3" s="1"/>
      <c r="D3" s="1"/>
      <c r="E3" s="1"/>
      <c r="F3" s="13"/>
      <c r="G3" s="13"/>
      <c r="H3" s="13"/>
      <c r="I3" s="1"/>
      <c r="J3" s="1"/>
      <c r="K3" s="1"/>
      <c r="L3" s="13"/>
      <c r="M3" s="13"/>
      <c r="N3" s="13"/>
      <c r="O3" s="14" t="s">
        <v>16</v>
      </c>
      <c r="P3" s="1">
        <v>22</v>
      </c>
      <c r="Q3" s="2" t="s">
        <v>26</v>
      </c>
    </row>
    <row r="4" spans="1:17" x14ac:dyDescent="0.25">
      <c r="A4" s="4">
        <v>45017</v>
      </c>
      <c r="B4" s="2" t="s">
        <v>27</v>
      </c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 t="s">
        <v>16</v>
      </c>
      <c r="P4" s="1">
        <v>24</v>
      </c>
      <c r="Q4" s="2" t="s">
        <v>28</v>
      </c>
    </row>
    <row r="5" spans="1:17" x14ac:dyDescent="0.25">
      <c r="A5" s="4">
        <v>45017</v>
      </c>
      <c r="B5" s="2" t="s">
        <v>29</v>
      </c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 t="s">
        <v>16</v>
      </c>
      <c r="P5" s="1">
        <v>17</v>
      </c>
      <c r="Q5" s="2" t="s">
        <v>30</v>
      </c>
    </row>
    <row r="6" spans="1:17" x14ac:dyDescent="0.25">
      <c r="A6" s="4">
        <v>45017</v>
      </c>
      <c r="B6" s="2" t="s">
        <v>31</v>
      </c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 t="s">
        <v>22</v>
      </c>
      <c r="P6" s="1">
        <v>18</v>
      </c>
      <c r="Q6" s="2" t="s">
        <v>20</v>
      </c>
    </row>
    <row r="7" spans="1:17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7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7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7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7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7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7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7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7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7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9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34.42578125" bestFit="1" customWidth="1"/>
    <col min="3" max="5" width="7" bestFit="1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21.7109375" style="24" customWidth="1"/>
    <col min="17" max="17" width="22.28515625" bestFit="1" customWidth="1"/>
    <col min="18" max="18" width="16" style="1" customWidth="1"/>
    <col min="19" max="19" width="30.42578125" bestFit="1" customWidth="1"/>
    <col min="20" max="20" width="14.7109375" style="1" customWidth="1"/>
    <col min="21" max="21" width="12.42578125" style="1" bestFit="1" customWidth="1"/>
    <col min="22" max="22" width="12.7109375" style="1" bestFit="1" customWidth="1"/>
  </cols>
  <sheetData>
    <row r="1" spans="1:22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6">
        <v>45047</v>
      </c>
      <c r="B2" s="2" t="s">
        <v>15</v>
      </c>
      <c r="C2" s="5"/>
      <c r="D2" s="5"/>
      <c r="E2" s="5"/>
      <c r="F2" s="17">
        <v>2.38</v>
      </c>
      <c r="G2" s="17">
        <v>3.08</v>
      </c>
      <c r="H2" s="17">
        <v>3.53</v>
      </c>
      <c r="I2" s="5"/>
      <c r="J2" s="5"/>
      <c r="K2" s="5"/>
      <c r="L2" s="17">
        <v>2.66</v>
      </c>
      <c r="M2" s="17">
        <v>2.66</v>
      </c>
      <c r="N2" s="17">
        <v>1.59</v>
      </c>
      <c r="O2" s="18" t="s">
        <v>16</v>
      </c>
      <c r="P2" s="22"/>
      <c r="Q2" s="1" t="s">
        <v>32</v>
      </c>
      <c r="R2" s="1">
        <v>23</v>
      </c>
      <c r="S2" s="2" t="s">
        <v>20</v>
      </c>
      <c r="U2" s="1">
        <f>T2*100</f>
        <v>0</v>
      </c>
    </row>
    <row r="3" spans="1:22" x14ac:dyDescent="0.25">
      <c r="A3" s="6">
        <v>45047</v>
      </c>
      <c r="B3" s="2" t="s">
        <v>18</v>
      </c>
      <c r="C3" s="5"/>
      <c r="D3" s="5"/>
      <c r="E3" s="5"/>
      <c r="F3" s="17"/>
      <c r="G3" s="17"/>
      <c r="H3" s="17"/>
      <c r="I3" s="5"/>
      <c r="J3" s="5"/>
      <c r="K3" s="5"/>
      <c r="L3" s="17">
        <v>3.09</v>
      </c>
      <c r="M3" s="17">
        <v>2.2200000000000002</v>
      </c>
      <c r="N3" s="17">
        <v>1.7</v>
      </c>
      <c r="O3" s="18" t="s">
        <v>22</v>
      </c>
      <c r="P3" s="22"/>
      <c r="Q3" s="1" t="s">
        <v>34</v>
      </c>
      <c r="R3" s="1">
        <v>17</v>
      </c>
      <c r="S3" s="2" t="s">
        <v>21</v>
      </c>
      <c r="U3" s="1">
        <f t="shared" ref="U3:U28" si="0">T3*100</f>
        <v>0</v>
      </c>
    </row>
    <row r="4" spans="1:22" x14ac:dyDescent="0.25">
      <c r="A4" s="6">
        <v>45049</v>
      </c>
      <c r="B4" s="2" t="s">
        <v>60</v>
      </c>
      <c r="C4" s="5">
        <v>2.44</v>
      </c>
      <c r="D4" s="5">
        <v>3.04</v>
      </c>
      <c r="E4" s="5">
        <v>2.8</v>
      </c>
      <c r="F4" s="17">
        <v>2.48</v>
      </c>
      <c r="G4" s="17">
        <v>3.08</v>
      </c>
      <c r="H4" s="17">
        <v>2.95</v>
      </c>
      <c r="I4" s="5">
        <v>2.93</v>
      </c>
      <c r="J4" s="5">
        <v>1.98</v>
      </c>
      <c r="K4" s="5">
        <v>1.68</v>
      </c>
      <c r="L4" s="17">
        <v>404</v>
      </c>
      <c r="M4" s="17">
        <v>2.08</v>
      </c>
      <c r="N4" s="17">
        <v>1.714</v>
      </c>
      <c r="O4" s="18" t="s">
        <v>16</v>
      </c>
      <c r="P4" s="26" t="s">
        <v>93</v>
      </c>
      <c r="Q4" s="1" t="s">
        <v>61</v>
      </c>
      <c r="R4" s="1">
        <v>26</v>
      </c>
      <c r="S4" s="2" t="s">
        <v>62</v>
      </c>
      <c r="T4" s="1">
        <v>1.52</v>
      </c>
      <c r="U4" s="32">
        <f>T4*S$41</f>
        <v>37654.428</v>
      </c>
      <c r="V4" s="32">
        <f>U4-S$41</f>
        <v>12881.778000000002</v>
      </c>
    </row>
    <row r="5" spans="1:22" x14ac:dyDescent="0.25">
      <c r="A5" s="4">
        <v>45052</v>
      </c>
      <c r="B5" s="2" t="s">
        <v>111</v>
      </c>
      <c r="C5" s="1">
        <v>2.4</v>
      </c>
      <c r="D5" s="1">
        <v>3.06</v>
      </c>
      <c r="E5" s="1">
        <v>3.17</v>
      </c>
      <c r="F5" s="13">
        <v>2.4500000000000002</v>
      </c>
      <c r="G5" s="13">
        <v>3.13</v>
      </c>
      <c r="H5" s="13">
        <v>3.2</v>
      </c>
      <c r="I5" s="1">
        <v>2.5</v>
      </c>
      <c r="J5" s="1">
        <v>2.44</v>
      </c>
      <c r="K5" s="1">
        <v>1.5</v>
      </c>
      <c r="L5" s="13">
        <v>2.65</v>
      </c>
      <c r="M5" s="13">
        <v>2.5499999999999998</v>
      </c>
      <c r="N5" s="13">
        <v>1.5229999999999999</v>
      </c>
      <c r="O5" s="14" t="s">
        <v>22</v>
      </c>
      <c r="P5" s="23" t="s">
        <v>113</v>
      </c>
      <c r="Q5" s="7"/>
      <c r="R5" s="1">
        <v>22</v>
      </c>
      <c r="S5" s="2" t="s">
        <v>21</v>
      </c>
      <c r="T5" s="1">
        <v>1.88</v>
      </c>
      <c r="U5" s="32">
        <f>T5*S$41</f>
        <v>46572.581999999995</v>
      </c>
      <c r="V5" s="32">
        <f>U5-S$41</f>
        <v>21799.931999999997</v>
      </c>
    </row>
    <row r="6" spans="1:22" x14ac:dyDescent="0.25">
      <c r="A6" s="4">
        <v>45052</v>
      </c>
      <c r="B6" s="2" t="s">
        <v>110</v>
      </c>
      <c r="C6" s="1">
        <v>2.57</v>
      </c>
      <c r="D6" s="1">
        <v>2.93</v>
      </c>
      <c r="E6" s="1">
        <v>2.87</v>
      </c>
      <c r="F6" s="13">
        <v>2.7</v>
      </c>
      <c r="G6" s="13">
        <v>3.07</v>
      </c>
      <c r="H6" s="13">
        <v>3.01</v>
      </c>
      <c r="I6" s="1">
        <v>2.68</v>
      </c>
      <c r="J6" s="1">
        <v>2.17</v>
      </c>
      <c r="K6" s="1">
        <v>1.6</v>
      </c>
      <c r="L6" s="13">
        <v>2.97</v>
      </c>
      <c r="M6" s="13">
        <v>2.34</v>
      </c>
      <c r="N6" s="13">
        <v>1.659</v>
      </c>
      <c r="O6" s="14" t="s">
        <v>22</v>
      </c>
      <c r="P6" s="23" t="s">
        <v>112</v>
      </c>
      <c r="Q6" s="7"/>
      <c r="R6" s="1">
        <v>17</v>
      </c>
      <c r="S6" s="2" t="s">
        <v>20</v>
      </c>
      <c r="U6" s="1">
        <f t="shared" si="0"/>
        <v>0</v>
      </c>
    </row>
    <row r="7" spans="1:22" x14ac:dyDescent="0.25">
      <c r="A7" s="4">
        <v>45053</v>
      </c>
      <c r="B7" s="2" t="s">
        <v>119</v>
      </c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 t="s">
        <v>22</v>
      </c>
      <c r="P7" s="23"/>
      <c r="Q7" s="7"/>
      <c r="R7" s="1">
        <v>24</v>
      </c>
      <c r="S7" s="2" t="s">
        <v>114</v>
      </c>
      <c r="U7" s="1">
        <f t="shared" si="0"/>
        <v>0</v>
      </c>
    </row>
    <row r="8" spans="1:22" x14ac:dyDescent="0.25">
      <c r="A8" s="4">
        <v>45053</v>
      </c>
      <c r="B8" s="2" t="s">
        <v>120</v>
      </c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 t="s">
        <v>16</v>
      </c>
      <c r="P8" s="23"/>
      <c r="Q8" s="7"/>
      <c r="R8" s="1">
        <v>26</v>
      </c>
      <c r="S8" s="2" t="s">
        <v>115</v>
      </c>
      <c r="U8" s="1">
        <f t="shared" si="0"/>
        <v>0</v>
      </c>
    </row>
    <row r="9" spans="1:22" x14ac:dyDescent="0.25">
      <c r="A9" s="4">
        <v>45053</v>
      </c>
      <c r="B9" s="2" t="s">
        <v>121</v>
      </c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 t="s">
        <v>16</v>
      </c>
      <c r="P9" s="23"/>
      <c r="Q9" s="7"/>
      <c r="R9" s="1">
        <v>21</v>
      </c>
      <c r="S9" s="2" t="s">
        <v>115</v>
      </c>
      <c r="U9" s="1">
        <f t="shared" si="0"/>
        <v>0</v>
      </c>
    </row>
    <row r="10" spans="1:22" x14ac:dyDescent="0.25">
      <c r="A10" s="4">
        <v>45053</v>
      </c>
      <c r="B10" s="2" t="s">
        <v>122</v>
      </c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 t="s">
        <v>22</v>
      </c>
      <c r="P10" s="23"/>
      <c r="Q10" s="7"/>
      <c r="R10" s="1">
        <v>25</v>
      </c>
      <c r="S10" s="2" t="s">
        <v>116</v>
      </c>
      <c r="U10" s="1">
        <f t="shared" si="0"/>
        <v>0</v>
      </c>
    </row>
    <row r="11" spans="1:22" x14ac:dyDescent="0.25">
      <c r="A11" s="4">
        <v>45053</v>
      </c>
      <c r="B11" s="2" t="s">
        <v>123</v>
      </c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 t="s">
        <v>22</v>
      </c>
      <c r="P11" s="23"/>
      <c r="Q11" s="7"/>
      <c r="R11" s="1">
        <v>18</v>
      </c>
      <c r="S11" s="2" t="s">
        <v>117</v>
      </c>
      <c r="U11" s="1">
        <f t="shared" si="0"/>
        <v>0</v>
      </c>
    </row>
    <row r="12" spans="1:22" x14ac:dyDescent="0.25">
      <c r="A12" s="4">
        <v>45053</v>
      </c>
      <c r="B12" s="2" t="s">
        <v>124</v>
      </c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 t="s">
        <v>22</v>
      </c>
      <c r="P12" s="23"/>
      <c r="Q12" s="7"/>
      <c r="R12" s="1">
        <v>26</v>
      </c>
      <c r="S12" s="2" t="s">
        <v>118</v>
      </c>
      <c r="U12" s="1">
        <f t="shared" si="0"/>
        <v>0</v>
      </c>
    </row>
    <row r="13" spans="1:22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  <c r="P13" s="23"/>
      <c r="Q13" s="7"/>
      <c r="U13" s="1">
        <f t="shared" si="0"/>
        <v>0</v>
      </c>
    </row>
    <row r="14" spans="1:22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  <c r="P14" s="23"/>
      <c r="Q14" s="7"/>
      <c r="U14" s="1">
        <f t="shared" si="0"/>
        <v>0</v>
      </c>
    </row>
    <row r="15" spans="1:22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  <c r="P15" s="23"/>
      <c r="Q15" s="7"/>
      <c r="U15" s="1">
        <f t="shared" si="0"/>
        <v>0</v>
      </c>
    </row>
    <row r="16" spans="1:22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  <c r="P16" s="23"/>
      <c r="Q16" s="7"/>
      <c r="U16" s="1">
        <f t="shared" si="0"/>
        <v>0</v>
      </c>
    </row>
    <row r="17" spans="1:22" x14ac:dyDescent="0.25">
      <c r="A17" s="4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  <c r="P17" s="23"/>
      <c r="Q17" s="7"/>
      <c r="U17" s="1">
        <f t="shared" si="0"/>
        <v>0</v>
      </c>
    </row>
    <row r="18" spans="1:22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  <c r="P18" s="23"/>
      <c r="Q18" s="7"/>
      <c r="U18" s="1">
        <f t="shared" si="0"/>
        <v>0</v>
      </c>
    </row>
    <row r="19" spans="1:22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  <c r="P19" s="23"/>
      <c r="Q19" s="7"/>
      <c r="U19" s="1">
        <f t="shared" si="0"/>
        <v>0</v>
      </c>
    </row>
    <row r="20" spans="1:22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  <c r="P20" s="23"/>
      <c r="Q20" s="7"/>
      <c r="U20" s="1">
        <f t="shared" si="0"/>
        <v>0</v>
      </c>
    </row>
    <row r="21" spans="1:22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  <c r="P21" s="23"/>
      <c r="Q21" s="7"/>
      <c r="U21" s="1">
        <f t="shared" si="0"/>
        <v>0</v>
      </c>
    </row>
    <row r="22" spans="1:22" x14ac:dyDescent="0.25">
      <c r="A22" s="4"/>
      <c r="B22" s="2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  <c r="P22" s="23"/>
      <c r="Q22" s="7"/>
      <c r="U22" s="1">
        <f t="shared" si="0"/>
        <v>0</v>
      </c>
    </row>
    <row r="23" spans="1:22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  <c r="P23" s="23"/>
      <c r="Q23" s="7"/>
      <c r="U23" s="1">
        <f t="shared" si="0"/>
        <v>0</v>
      </c>
    </row>
    <row r="24" spans="1:22" x14ac:dyDescent="0.25">
      <c r="A24" s="4"/>
      <c r="B24" s="2"/>
      <c r="C24" s="1"/>
      <c r="D24" s="1"/>
      <c r="E24" s="1"/>
      <c r="F24" s="13"/>
      <c r="G24" s="13"/>
      <c r="H24" s="13"/>
      <c r="I24" s="1"/>
      <c r="J24" s="1"/>
      <c r="K24" s="1"/>
      <c r="L24" s="13"/>
      <c r="M24" s="13"/>
      <c r="N24" s="13"/>
      <c r="O24" s="14"/>
      <c r="P24" s="23"/>
      <c r="Q24" s="7"/>
      <c r="U24" s="1">
        <f t="shared" si="0"/>
        <v>0</v>
      </c>
    </row>
    <row r="25" spans="1:22" x14ac:dyDescent="0.25">
      <c r="A25" s="9"/>
      <c r="B25" s="2"/>
      <c r="C25" s="1"/>
      <c r="D25" s="1"/>
      <c r="E25" s="1"/>
      <c r="F25" s="13"/>
      <c r="G25" s="13"/>
      <c r="H25" s="13"/>
      <c r="I25" s="1"/>
      <c r="J25" s="1"/>
      <c r="K25" s="1"/>
      <c r="L25" s="13"/>
      <c r="M25" s="13"/>
      <c r="N25" s="13"/>
      <c r="O25" s="14"/>
      <c r="P25" s="23"/>
      <c r="Q25" s="7"/>
      <c r="U25" s="1">
        <f t="shared" si="0"/>
        <v>0</v>
      </c>
    </row>
    <row r="26" spans="1:22" x14ac:dyDescent="0.25">
      <c r="A26" s="4"/>
      <c r="B26" s="2"/>
      <c r="C26" s="1"/>
      <c r="D26" s="1"/>
      <c r="E26" s="1"/>
      <c r="F26" s="13"/>
      <c r="G26" s="13"/>
      <c r="H26" s="13"/>
      <c r="I26" s="1"/>
      <c r="J26" s="1"/>
      <c r="K26" s="1"/>
      <c r="L26" s="13"/>
      <c r="M26" s="13"/>
      <c r="N26" s="13"/>
      <c r="O26" s="14"/>
      <c r="P26" s="23"/>
      <c r="Q26" s="7"/>
      <c r="U26" s="1">
        <f t="shared" si="0"/>
        <v>0</v>
      </c>
    </row>
    <row r="27" spans="1:22" x14ac:dyDescent="0.25">
      <c r="A27" s="4"/>
      <c r="B27" s="2"/>
      <c r="C27" s="1"/>
      <c r="D27" s="1"/>
      <c r="E27" s="1"/>
      <c r="F27" s="13"/>
      <c r="G27" s="13"/>
      <c r="H27" s="13"/>
      <c r="I27" s="1"/>
      <c r="J27" s="1"/>
      <c r="K27" s="1"/>
      <c r="L27" s="13"/>
      <c r="M27" s="13"/>
      <c r="N27" s="13"/>
      <c r="O27" s="14"/>
      <c r="P27" s="23"/>
      <c r="Q27" s="7"/>
      <c r="U27" s="1">
        <f t="shared" si="0"/>
        <v>0</v>
      </c>
    </row>
    <row r="28" spans="1:22" x14ac:dyDescent="0.25">
      <c r="A28" s="4"/>
      <c r="B28" s="2"/>
      <c r="C28" s="1"/>
      <c r="D28" s="1"/>
      <c r="E28" s="1"/>
      <c r="F28" s="13"/>
      <c r="G28" s="13"/>
      <c r="H28" s="13"/>
      <c r="I28" s="1"/>
      <c r="J28" s="1"/>
      <c r="K28" s="1"/>
      <c r="L28" s="13"/>
      <c r="M28" s="13"/>
      <c r="N28" s="13"/>
      <c r="O28" s="14"/>
      <c r="P28" s="23"/>
      <c r="Q28" s="7"/>
      <c r="U28" s="1">
        <f t="shared" si="0"/>
        <v>0</v>
      </c>
    </row>
    <row r="30" spans="1:22" x14ac:dyDescent="0.25">
      <c r="Q30" s="1" t="s">
        <v>94</v>
      </c>
      <c r="S30" s="1">
        <f>COUNT(T4:T27)</f>
        <v>2</v>
      </c>
      <c r="T30" s="1" t="s">
        <v>95</v>
      </c>
      <c r="U30" s="1" t="s">
        <v>96</v>
      </c>
    </row>
    <row r="31" spans="1:22" x14ac:dyDescent="0.25">
      <c r="Q31" s="1" t="s">
        <v>97</v>
      </c>
      <c r="S31" s="27">
        <v>0</v>
      </c>
      <c r="T31" s="1">
        <v>1</v>
      </c>
      <c r="U31" s="28">
        <f>W17</f>
        <v>0</v>
      </c>
      <c r="V31" s="29">
        <f>U31 +S39</f>
        <v>495453</v>
      </c>
    </row>
    <row r="32" spans="1:22" x14ac:dyDescent="0.25">
      <c r="Q32" s="1" t="s">
        <v>98</v>
      </c>
      <c r="S32" s="30">
        <f>S30-S31</f>
        <v>2</v>
      </c>
      <c r="T32" s="1">
        <v>2</v>
      </c>
      <c r="U32" s="28">
        <v>0</v>
      </c>
      <c r="V32" s="29">
        <f>U32 +V31</f>
        <v>495453</v>
      </c>
    </row>
    <row r="33" spans="17:22" x14ac:dyDescent="0.25">
      <c r="Q33" s="1" t="s">
        <v>99</v>
      </c>
      <c r="S33" s="1">
        <f>S32/S30*100</f>
        <v>100</v>
      </c>
      <c r="T33" s="1">
        <v>3</v>
      </c>
      <c r="U33" s="28">
        <f>V4</f>
        <v>12881.778000000002</v>
      </c>
      <c r="V33" s="29">
        <f t="shared" ref="V33:V61" si="1">U33 +V32</f>
        <v>508334.77799999999</v>
      </c>
    </row>
    <row r="34" spans="17:22" x14ac:dyDescent="0.25">
      <c r="Q34" s="1" t="s">
        <v>100</v>
      </c>
      <c r="S34" s="1">
        <f>1/S35*100</f>
        <v>58.82352941176471</v>
      </c>
      <c r="T34" s="1">
        <v>4</v>
      </c>
      <c r="U34" s="28">
        <v>0</v>
      </c>
      <c r="V34" s="29">
        <f t="shared" si="1"/>
        <v>508334.77799999999</v>
      </c>
    </row>
    <row r="35" spans="17:22" x14ac:dyDescent="0.25">
      <c r="Q35" s="1" t="s">
        <v>101</v>
      </c>
      <c r="S35" s="1">
        <f>SUM(T4:T27)/S30</f>
        <v>1.7</v>
      </c>
      <c r="T35" s="1">
        <v>5</v>
      </c>
      <c r="U35" s="28">
        <v>0</v>
      </c>
      <c r="V35" s="29">
        <f t="shared" si="1"/>
        <v>508334.77799999999</v>
      </c>
    </row>
    <row r="36" spans="17:22" x14ac:dyDescent="0.25">
      <c r="Q36" s="1" t="s">
        <v>102</v>
      </c>
      <c r="S36" s="30">
        <f>S33-S34</f>
        <v>41.17647058823529</v>
      </c>
      <c r="T36" s="1">
        <v>6</v>
      </c>
      <c r="U36" s="28">
        <f>V5</f>
        <v>21799.931999999997</v>
      </c>
      <c r="V36" s="29">
        <f t="shared" si="1"/>
        <v>530134.71</v>
      </c>
    </row>
    <row r="37" spans="17:22" x14ac:dyDescent="0.25">
      <c r="Q37" s="1" t="s">
        <v>103</v>
      </c>
      <c r="S37" s="30">
        <f>S44/1</f>
        <v>6.9999999999999991</v>
      </c>
      <c r="T37" s="1">
        <v>7</v>
      </c>
      <c r="U37" s="28">
        <v>0</v>
      </c>
      <c r="V37" s="29">
        <f t="shared" si="1"/>
        <v>530134.71</v>
      </c>
    </row>
    <row r="38" spans="17:22" x14ac:dyDescent="0.25">
      <c r="Q38" s="1"/>
      <c r="S38" s="30"/>
      <c r="T38" s="1">
        <v>8</v>
      </c>
      <c r="U38" s="28">
        <v>0</v>
      </c>
      <c r="V38" s="29">
        <f t="shared" si="1"/>
        <v>530134.71</v>
      </c>
    </row>
    <row r="39" spans="17:22" ht="18.75" x14ac:dyDescent="0.3">
      <c r="Q39" s="1" t="s">
        <v>104</v>
      </c>
      <c r="S39" s="31">
        <v>495453</v>
      </c>
      <c r="T39" s="1">
        <v>9</v>
      </c>
      <c r="U39" s="28">
        <v>0</v>
      </c>
      <c r="V39" s="29">
        <f t="shared" si="1"/>
        <v>530134.71</v>
      </c>
    </row>
    <row r="40" spans="17:22" x14ac:dyDescent="0.25">
      <c r="Q40" s="1" t="s">
        <v>105</v>
      </c>
      <c r="S40" s="32">
        <f>S39/100</f>
        <v>4954.53</v>
      </c>
      <c r="T40" s="1">
        <v>10</v>
      </c>
      <c r="U40" s="28">
        <v>0</v>
      </c>
      <c r="V40" s="29">
        <f t="shared" si="1"/>
        <v>530134.71</v>
      </c>
    </row>
    <row r="41" spans="17:22" x14ac:dyDescent="0.25">
      <c r="Q41" s="1" t="s">
        <v>109</v>
      </c>
      <c r="S41" s="32">
        <f>S40*5</f>
        <v>24772.649999999998</v>
      </c>
      <c r="T41" s="1">
        <v>11</v>
      </c>
      <c r="U41" s="28">
        <v>0</v>
      </c>
      <c r="V41" s="29">
        <f t="shared" si="1"/>
        <v>530134.71</v>
      </c>
    </row>
    <row r="42" spans="17:22" x14ac:dyDescent="0.25">
      <c r="Q42" s="1" t="s">
        <v>106</v>
      </c>
      <c r="S42" s="33">
        <f>S40*15</f>
        <v>74317.95</v>
      </c>
      <c r="T42" s="1">
        <v>12</v>
      </c>
      <c r="U42" s="28">
        <v>0</v>
      </c>
      <c r="V42" s="29">
        <f t="shared" si="1"/>
        <v>530134.71</v>
      </c>
    </row>
    <row r="43" spans="17:22" x14ac:dyDescent="0.25">
      <c r="Q43" s="1" t="s">
        <v>107</v>
      </c>
      <c r="S43" s="32">
        <f>SUM(V2:V26)</f>
        <v>34681.71</v>
      </c>
      <c r="T43" s="1">
        <v>13</v>
      </c>
      <c r="U43" s="28">
        <v>0</v>
      </c>
      <c r="V43" s="29">
        <f t="shared" si="1"/>
        <v>530134.71</v>
      </c>
    </row>
    <row r="44" spans="17:22" x14ac:dyDescent="0.25">
      <c r="Q44" s="34" t="s">
        <v>108</v>
      </c>
      <c r="S44" s="1">
        <f>S43/S39*100</f>
        <v>6.9999999999999991</v>
      </c>
      <c r="T44" s="1">
        <v>14</v>
      </c>
      <c r="U44" s="28">
        <v>0</v>
      </c>
      <c r="V44" s="29">
        <f t="shared" si="1"/>
        <v>530134.71</v>
      </c>
    </row>
    <row r="45" spans="17:22" x14ac:dyDescent="0.25">
      <c r="Q45" s="1"/>
      <c r="S45" s="32"/>
      <c r="T45" s="1">
        <v>15</v>
      </c>
      <c r="U45" s="28">
        <v>0</v>
      </c>
      <c r="V45" s="29">
        <f t="shared" si="1"/>
        <v>530134.71</v>
      </c>
    </row>
    <row r="46" spans="17:22" x14ac:dyDescent="0.25">
      <c r="Q46" s="1"/>
      <c r="S46" s="32"/>
      <c r="T46" s="1">
        <v>16</v>
      </c>
      <c r="U46" s="28">
        <v>0</v>
      </c>
      <c r="V46" s="29">
        <f t="shared" si="1"/>
        <v>530134.71</v>
      </c>
    </row>
    <row r="47" spans="17:22" x14ac:dyDescent="0.25">
      <c r="Q47" s="35"/>
      <c r="S47" s="1"/>
      <c r="T47" s="1">
        <v>17</v>
      </c>
      <c r="U47" s="28">
        <v>0</v>
      </c>
      <c r="V47" s="29">
        <f t="shared" si="1"/>
        <v>530134.71</v>
      </c>
    </row>
    <row r="48" spans="17:22" x14ac:dyDescent="0.25">
      <c r="Q48" s="35"/>
      <c r="S48" s="1"/>
      <c r="T48" s="1">
        <v>18</v>
      </c>
      <c r="U48" s="28">
        <v>0</v>
      </c>
      <c r="V48" s="29">
        <f t="shared" si="1"/>
        <v>530134.71</v>
      </c>
    </row>
    <row r="49" spans="17:22" x14ac:dyDescent="0.25">
      <c r="Q49" s="35"/>
      <c r="S49" s="1"/>
      <c r="T49" s="1">
        <v>19</v>
      </c>
      <c r="U49" s="28">
        <v>0</v>
      </c>
      <c r="V49" s="29">
        <f t="shared" si="1"/>
        <v>530134.71</v>
      </c>
    </row>
    <row r="50" spans="17:22" x14ac:dyDescent="0.25">
      <c r="Q50" s="1"/>
      <c r="S50" s="1"/>
      <c r="T50" s="1">
        <v>20</v>
      </c>
      <c r="U50" s="28">
        <v>0</v>
      </c>
      <c r="V50" s="29">
        <f t="shared" si="1"/>
        <v>530134.71</v>
      </c>
    </row>
    <row r="51" spans="17:22" x14ac:dyDescent="0.25">
      <c r="Q51" s="1"/>
      <c r="S51" s="1"/>
      <c r="T51" s="1">
        <v>21</v>
      </c>
      <c r="U51" s="28">
        <v>0</v>
      </c>
      <c r="V51" s="29">
        <f t="shared" si="1"/>
        <v>530134.71</v>
      </c>
    </row>
    <row r="52" spans="17:22" x14ac:dyDescent="0.25">
      <c r="Q52" s="1"/>
      <c r="S52" s="1"/>
      <c r="T52" s="1">
        <v>22</v>
      </c>
      <c r="U52" s="28">
        <v>0</v>
      </c>
      <c r="V52" s="29">
        <f t="shared" si="1"/>
        <v>530134.71</v>
      </c>
    </row>
    <row r="53" spans="17:22" x14ac:dyDescent="0.25">
      <c r="Q53" s="1"/>
      <c r="S53" s="1"/>
      <c r="T53" s="1">
        <v>23</v>
      </c>
      <c r="U53" s="28">
        <v>0</v>
      </c>
      <c r="V53" s="29">
        <f t="shared" si="1"/>
        <v>530134.71</v>
      </c>
    </row>
    <row r="54" spans="17:22" x14ac:dyDescent="0.25">
      <c r="Q54" s="1"/>
      <c r="S54" s="1"/>
      <c r="T54" s="1">
        <v>24</v>
      </c>
      <c r="U54" s="28">
        <v>0</v>
      </c>
      <c r="V54" s="29">
        <f t="shared" si="1"/>
        <v>530134.71</v>
      </c>
    </row>
    <row r="55" spans="17:22" x14ac:dyDescent="0.25">
      <c r="Q55" s="1"/>
      <c r="S55" s="1"/>
      <c r="T55" s="1">
        <v>25</v>
      </c>
      <c r="U55" s="28">
        <v>0</v>
      </c>
      <c r="V55" s="29">
        <f t="shared" si="1"/>
        <v>530134.71</v>
      </c>
    </row>
    <row r="56" spans="17:22" x14ac:dyDescent="0.25">
      <c r="Q56" s="1"/>
      <c r="S56" s="1"/>
      <c r="T56" s="1">
        <v>26</v>
      </c>
      <c r="U56" s="28">
        <v>0</v>
      </c>
      <c r="V56" s="29">
        <f t="shared" si="1"/>
        <v>530134.71</v>
      </c>
    </row>
    <row r="57" spans="17:22" x14ac:dyDescent="0.25">
      <c r="Q57" s="1"/>
      <c r="S57" s="1"/>
      <c r="T57" s="1">
        <v>27</v>
      </c>
      <c r="U57" s="28">
        <v>0</v>
      </c>
      <c r="V57" s="29">
        <f t="shared" si="1"/>
        <v>530134.71</v>
      </c>
    </row>
    <row r="58" spans="17:22" x14ac:dyDescent="0.25">
      <c r="Q58" s="1"/>
      <c r="S58" s="1"/>
      <c r="T58" s="1">
        <v>28</v>
      </c>
      <c r="U58" s="28">
        <v>0</v>
      </c>
      <c r="V58" s="29">
        <f t="shared" si="1"/>
        <v>530134.71</v>
      </c>
    </row>
    <row r="59" spans="17:22" x14ac:dyDescent="0.25">
      <c r="Q59" s="1"/>
      <c r="S59" s="1"/>
      <c r="T59" s="1">
        <v>29</v>
      </c>
      <c r="U59" s="28">
        <v>0</v>
      </c>
      <c r="V59" s="29">
        <f t="shared" si="1"/>
        <v>530134.71</v>
      </c>
    </row>
    <row r="60" spans="17:22" x14ac:dyDescent="0.25">
      <c r="Q60" s="1"/>
      <c r="S60" s="1"/>
      <c r="T60" s="1">
        <v>30</v>
      </c>
      <c r="U60" s="28">
        <v>0</v>
      </c>
      <c r="V60" s="29">
        <f t="shared" si="1"/>
        <v>530134.71</v>
      </c>
    </row>
    <row r="61" spans="17:22" x14ac:dyDescent="0.25">
      <c r="Q61" s="1"/>
      <c r="S61" s="1"/>
      <c r="T61" s="1">
        <v>31</v>
      </c>
      <c r="U61" s="28">
        <v>0</v>
      </c>
      <c r="V61" s="29">
        <f t="shared" si="1"/>
        <v>530134.71</v>
      </c>
    </row>
  </sheetData>
  <conditionalFormatting sqref="P1:P1048576">
    <cfRule type="cellIs" dxfId="3" priority="4" operator="equal">
      <formula>"NOT INVEST"</formula>
    </cfRule>
  </conditionalFormatting>
  <conditionalFormatting sqref="U31:U61">
    <cfRule type="cellIs" dxfId="2" priority="1" operator="greaterThan">
      <formula>0</formula>
    </cfRule>
    <cfRule type="cellIs" dxfId="1" priority="2" operator="lessThan">
      <formula>-240.63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U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janeiro</vt:lpstr>
      <vt:lpstr>fevereiro</vt:lpstr>
      <vt:lpstr>marco</vt:lpstr>
      <vt:lpstr>abril</vt:lpstr>
      <vt:lpstr>maio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2023-05-05T00:53:38Z</dcterms:modified>
</cp:coreProperties>
</file>