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9" r:id="rId1"/>
    <sheet name="fevereiro" sheetId="4" r:id="rId2"/>
    <sheet name="fevereiroInvest" sheetId="6" r:id="rId3"/>
    <sheet name="marco" sheetId="5" r:id="rId4"/>
    <sheet name="marcoInvest" sheetId="9" r:id="rId5"/>
    <sheet name="abril" sheetId="11" r:id="rId6"/>
    <sheet name="abrilInvest" sheetId="12" r:id="rId7"/>
    <sheet name="maio" sheetId="10" r:id="rId8"/>
    <sheet name="maioInvest" sheetId="14" r:id="rId9"/>
    <sheet name="laliga" sheetId="23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outubroInvest" sheetId="27" r:id="rId20"/>
    <sheet name="novembro" sheetId="25" r:id="rId21"/>
    <sheet name="novembroInvest" sheetId="28" r:id="rId22"/>
    <sheet name="dezembro" sheetId="26" r:id="rId23"/>
    <sheet name="dezembroInvest" sheetId="29" r:id="rId24"/>
  </sheets>
  <calcPr calcId="152511"/>
</workbook>
</file>

<file path=xl/calcChain.xml><?xml version="1.0" encoding="utf-8"?>
<calcChain xmlns="http://schemas.openxmlformats.org/spreadsheetml/2006/main">
  <c r="F22" i="6" l="1"/>
  <c r="D469" i="19" l="1"/>
  <c r="F467" i="19" l="1"/>
  <c r="D462" i="19" l="1"/>
  <c r="D457" i="19"/>
  <c r="H475" i="19"/>
  <c r="H482" i="19"/>
  <c r="F460" i="19"/>
  <c r="F461" i="19"/>
  <c r="F462" i="19"/>
  <c r="F463" i="19"/>
  <c r="F464" i="19"/>
  <c r="F465" i="19"/>
  <c r="F466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59" i="19"/>
  <c r="D49" i="29" l="1"/>
  <c r="D50" i="29" s="1"/>
  <c r="F7" i="29" s="1"/>
  <c r="G7" i="29" s="1"/>
  <c r="D39" i="29"/>
  <c r="D44" i="29" s="1"/>
  <c r="D43" i="29" s="1"/>
  <c r="F34" i="29" l="1"/>
  <c r="G34" i="29" s="1"/>
  <c r="G26" i="29"/>
  <c r="F17" i="29"/>
  <c r="G17" i="29" s="1"/>
  <c r="F10" i="29"/>
  <c r="G10" i="29" s="1"/>
  <c r="F2" i="29"/>
  <c r="G2" i="29" s="1"/>
  <c r="F30" i="29"/>
  <c r="G30" i="29" s="1"/>
  <c r="F21" i="29"/>
  <c r="G21" i="29" s="1"/>
  <c r="F13" i="29"/>
  <c r="G13" i="29" s="1"/>
  <c r="F36" i="29"/>
  <c r="G36" i="29" s="1"/>
  <c r="G32" i="29"/>
  <c r="F28" i="29"/>
  <c r="G28" i="29" s="1"/>
  <c r="F23" i="29"/>
  <c r="G23" i="29" s="1"/>
  <c r="F19" i="29"/>
  <c r="G19" i="29" s="1"/>
  <c r="G15" i="29"/>
  <c r="F8" i="29"/>
  <c r="G8" i="29" s="1"/>
  <c r="F5" i="29"/>
  <c r="G3" i="29"/>
  <c r="F35" i="29"/>
  <c r="F33" i="29"/>
  <c r="G33" i="29" s="1"/>
  <c r="F31" i="29"/>
  <c r="G31" i="29" s="1"/>
  <c r="G29" i="29"/>
  <c r="F27" i="29"/>
  <c r="G27" i="29" s="1"/>
  <c r="F25" i="29"/>
  <c r="G25" i="29" s="1"/>
  <c r="F24" i="29"/>
  <c r="G24" i="29" s="1"/>
  <c r="F22" i="29"/>
  <c r="G20" i="29"/>
  <c r="G18" i="29"/>
  <c r="F16" i="29"/>
  <c r="G16" i="29" s="1"/>
  <c r="F14" i="29"/>
  <c r="G14" i="29" s="1"/>
  <c r="G12" i="29"/>
  <c r="G11" i="29"/>
  <c r="G9" i="29"/>
  <c r="G6" i="29"/>
  <c r="F4" i="29"/>
  <c r="G4" i="29" s="1"/>
  <c r="D41" i="29"/>
  <c r="D42" i="29" s="1"/>
  <c r="D45" i="29" s="1"/>
  <c r="D46" i="29" s="1"/>
  <c r="D51" i="29" l="1"/>
  <c r="D52" i="29" s="1"/>
  <c r="F32" i="27"/>
  <c r="G32" i="27"/>
  <c r="F39" i="28"/>
  <c r="G39" i="28" s="1"/>
  <c r="G38" i="28"/>
  <c r="F38" i="28"/>
  <c r="G27" i="28"/>
  <c r="F27" i="28"/>
  <c r="G24" i="28"/>
  <c r="F24" i="28"/>
  <c r="G33" i="12"/>
  <c r="F33" i="12"/>
  <c r="F26" i="12"/>
  <c r="G26" i="12" s="1"/>
  <c r="G16" i="14"/>
  <c r="F16" i="14"/>
  <c r="G56" i="27"/>
  <c r="F56" i="27"/>
  <c r="G11" i="27"/>
  <c r="F11" i="27"/>
  <c r="G20" i="28"/>
  <c r="F20" i="28"/>
  <c r="G10" i="28"/>
  <c r="F10" i="28"/>
  <c r="D53" i="28" l="1"/>
  <c r="D54" i="28" s="1"/>
  <c r="G11" i="28" s="1"/>
  <c r="D43" i="28"/>
  <c r="D45" i="28" s="1"/>
  <c r="D46" i="28" s="1"/>
  <c r="F40" i="28" l="1"/>
  <c r="G40" i="28" s="1"/>
  <c r="F30" i="28"/>
  <c r="G30" i="28" s="1"/>
  <c r="F28" i="28"/>
  <c r="G28" i="28" s="1"/>
  <c r="F25" i="28"/>
  <c r="G25" i="28" s="1"/>
  <c r="F21" i="28"/>
  <c r="G21" i="28" s="1"/>
  <c r="F18" i="28"/>
  <c r="G18" i="28" s="1"/>
  <c r="F15" i="28"/>
  <c r="G15" i="28" s="1"/>
  <c r="F13" i="28"/>
  <c r="G13" i="28" s="1"/>
  <c r="F8" i="28"/>
  <c r="G8" i="28" s="1"/>
  <c r="F6" i="28"/>
  <c r="G6" i="28" s="1"/>
  <c r="F3" i="28"/>
  <c r="G3" i="28" s="1"/>
  <c r="G36" i="28"/>
  <c r="G34" i="28"/>
  <c r="G32" i="28"/>
  <c r="G16" i="28"/>
  <c r="G12" i="28"/>
  <c r="G4" i="28"/>
  <c r="F41" i="28"/>
  <c r="G41" i="28" s="1"/>
  <c r="F35" i="28"/>
  <c r="G35" i="28" s="1"/>
  <c r="F29" i="28"/>
  <c r="G29" i="28" s="1"/>
  <c r="F26" i="28"/>
  <c r="G26" i="28" s="1"/>
  <c r="F22" i="28"/>
  <c r="G22" i="28" s="1"/>
  <c r="F19" i="28"/>
  <c r="G19" i="28" s="1"/>
  <c r="F17" i="28"/>
  <c r="G17" i="28" s="1"/>
  <c r="F14" i="28"/>
  <c r="G14" i="28" s="1"/>
  <c r="F9" i="28"/>
  <c r="G9" i="28" s="1"/>
  <c r="F7" i="28"/>
  <c r="G7" i="28" s="1"/>
  <c r="F5" i="28"/>
  <c r="G5" i="28" s="1"/>
  <c r="G2" i="28"/>
  <c r="G37" i="28"/>
  <c r="G33" i="28"/>
  <c r="G31" i="28"/>
  <c r="G23" i="28"/>
  <c r="D48" i="28"/>
  <c r="D47" i="28" s="1"/>
  <c r="D49" i="28" s="1"/>
  <c r="D50" i="28" s="1"/>
  <c r="D69" i="27"/>
  <c r="D70" i="27" s="1"/>
  <c r="F7" i="27" s="1"/>
  <c r="G7" i="27" s="1"/>
  <c r="D59" i="27"/>
  <c r="D64" i="27" s="1"/>
  <c r="D63" i="27" s="1"/>
  <c r="D55" i="28" l="1"/>
  <c r="D56" i="28" s="1"/>
  <c r="F54" i="27"/>
  <c r="G54" i="27" s="1"/>
  <c r="F50" i="27"/>
  <c r="G50" i="27" s="1"/>
  <c r="F46" i="27"/>
  <c r="G46" i="27" s="1"/>
  <c r="G42" i="27"/>
  <c r="F39" i="27"/>
  <c r="G39" i="27" s="1"/>
  <c r="F35" i="27"/>
  <c r="G35" i="27" s="1"/>
  <c r="F31" i="27"/>
  <c r="G31" i="27" s="1"/>
  <c r="F27" i="27"/>
  <c r="G27" i="27" s="1"/>
  <c r="F23" i="27"/>
  <c r="G23" i="27" s="1"/>
  <c r="F19" i="27"/>
  <c r="G19" i="27" s="1"/>
  <c r="F15" i="27"/>
  <c r="G15" i="27" s="1"/>
  <c r="G4" i="27"/>
  <c r="G6" i="27"/>
  <c r="F8" i="27"/>
  <c r="G8" i="27" s="1"/>
  <c r="F10" i="27"/>
  <c r="G10" i="27" s="1"/>
  <c r="G12" i="27"/>
  <c r="F14" i="27"/>
  <c r="G14" i="27" s="1"/>
  <c r="F16" i="27"/>
  <c r="G16" i="27" s="1"/>
  <c r="F18" i="27"/>
  <c r="G18" i="27" s="1"/>
  <c r="F20" i="27"/>
  <c r="G20" i="27" s="1"/>
  <c r="G22" i="27"/>
  <c r="F24" i="27"/>
  <c r="G24" i="27" s="1"/>
  <c r="F26" i="27"/>
  <c r="G26" i="27" s="1"/>
  <c r="G28" i="27"/>
  <c r="G30" i="27"/>
  <c r="G34" i="27"/>
  <c r="G36" i="27"/>
  <c r="F38" i="27"/>
  <c r="G38" i="27" s="1"/>
  <c r="G40" i="27"/>
  <c r="F43" i="27"/>
  <c r="G43" i="27" s="1"/>
  <c r="F45" i="27"/>
  <c r="G45" i="27" s="1"/>
  <c r="G47" i="27"/>
  <c r="F49" i="27"/>
  <c r="G49" i="27" s="1"/>
  <c r="F51" i="27"/>
  <c r="G51" i="27" s="1"/>
  <c r="F55" i="27"/>
  <c r="G55" i="27" s="1"/>
  <c r="F57" i="27"/>
  <c r="G57" i="27" s="1"/>
  <c r="F2" i="27"/>
  <c r="G2" i="27" s="1"/>
  <c r="F3" i="27"/>
  <c r="G3" i="27" s="1"/>
  <c r="F52" i="27"/>
  <c r="G52" i="27" s="1"/>
  <c r="G48" i="27"/>
  <c r="F44" i="27"/>
  <c r="G44" i="27" s="1"/>
  <c r="F41" i="27"/>
  <c r="G41" i="27" s="1"/>
  <c r="G37" i="27"/>
  <c r="F33" i="27"/>
  <c r="G33" i="27" s="1"/>
  <c r="G29" i="27"/>
  <c r="F25" i="27"/>
  <c r="G25" i="27" s="1"/>
  <c r="F21" i="27"/>
  <c r="G21" i="27" s="1"/>
  <c r="F17" i="27"/>
  <c r="G17" i="27" s="1"/>
  <c r="F13" i="27"/>
  <c r="G13" i="27" s="1"/>
  <c r="F9" i="27"/>
  <c r="G9" i="27" s="1"/>
  <c r="D71" i="27" s="1"/>
  <c r="G5" i="27"/>
  <c r="D61" i="27"/>
  <c r="D62" i="27" s="1"/>
  <c r="D65" i="27" s="1"/>
  <c r="D66" i="27" s="1"/>
  <c r="D72" i="27" l="1"/>
  <c r="D52" i="24" l="1"/>
  <c r="D53" i="24" s="1"/>
  <c r="G4" i="24" s="1"/>
  <c r="D42" i="24"/>
  <c r="D47" i="24" s="1"/>
  <c r="D46" i="24" s="1"/>
  <c r="D46" i="20"/>
  <c r="F30" i="24" l="1"/>
  <c r="G30" i="24" s="1"/>
  <c r="F27" i="24"/>
  <c r="G27" i="24" s="1"/>
  <c r="F25" i="24"/>
  <c r="G25" i="24" s="1"/>
  <c r="F23" i="24"/>
  <c r="G23" i="24" s="1"/>
  <c r="F20" i="24"/>
  <c r="G20" i="24" s="1"/>
  <c r="F17" i="24"/>
  <c r="G17" i="24" s="1"/>
  <c r="F12" i="24"/>
  <c r="G12" i="24" s="1"/>
  <c r="F10" i="24"/>
  <c r="G10" i="24" s="1"/>
  <c r="F7" i="24"/>
  <c r="G7" i="24" s="1"/>
  <c r="F5" i="24"/>
  <c r="G5" i="24" s="1"/>
  <c r="G21" i="24"/>
  <c r="G18" i="24"/>
  <c r="G16" i="24"/>
  <c r="G9" i="24"/>
  <c r="G3" i="24"/>
  <c r="F2" i="24"/>
  <c r="G2" i="24" s="1"/>
  <c r="F29" i="24"/>
  <c r="G29" i="24" s="1"/>
  <c r="F26" i="24"/>
  <c r="G26" i="24" s="1"/>
  <c r="F24" i="24"/>
  <c r="G24" i="24" s="1"/>
  <c r="F22" i="24"/>
  <c r="G22" i="24" s="1"/>
  <c r="F19" i="24"/>
  <c r="G19" i="24" s="1"/>
  <c r="F15" i="24"/>
  <c r="G15" i="24" s="1"/>
  <c r="F13" i="24"/>
  <c r="G13" i="24" s="1"/>
  <c r="F11" i="24"/>
  <c r="G11" i="24" s="1"/>
  <c r="F8" i="24"/>
  <c r="G8" i="24" s="1"/>
  <c r="F6" i="24"/>
  <c r="G6" i="24" s="1"/>
  <c r="G32" i="24"/>
  <c r="G31" i="24"/>
  <c r="G28" i="24"/>
  <c r="G14" i="24"/>
  <c r="D44" i="24"/>
  <c r="D45" i="24" s="1"/>
  <c r="D48" i="24" s="1"/>
  <c r="D49" i="24" s="1"/>
  <c r="D461" i="19"/>
  <c r="D37" i="14"/>
  <c r="D42" i="14" s="1"/>
  <c r="G32" i="14"/>
  <c r="G31" i="14"/>
  <c r="F32" i="14"/>
  <c r="G27" i="14"/>
  <c r="G26" i="14"/>
  <c r="F26" i="14"/>
  <c r="G23" i="14"/>
  <c r="F23" i="14"/>
  <c r="G21" i="14"/>
  <c r="F22" i="14"/>
  <c r="G22" i="14" s="1"/>
  <c r="F25" i="14"/>
  <c r="G25" i="14" s="1"/>
  <c r="G18" i="14"/>
  <c r="D28" i="6"/>
  <c r="D33" i="6" s="1"/>
  <c r="G24" i="6"/>
  <c r="F55" i="6" s="1"/>
  <c r="G25" i="6"/>
  <c r="G26" i="6"/>
  <c r="F25" i="6"/>
  <c r="F26" i="6"/>
  <c r="F16" i="6"/>
  <c r="G16" i="6"/>
  <c r="F17" i="6"/>
  <c r="G9" i="6"/>
  <c r="G10" i="6"/>
  <c r="F41" i="6" s="1"/>
  <c r="F10" i="6"/>
  <c r="F12" i="6"/>
  <c r="G12" i="6" s="1"/>
  <c r="D28" i="23"/>
  <c r="D33" i="23" s="1"/>
  <c r="D38" i="23"/>
  <c r="D39" i="23" s="1"/>
  <c r="D54" i="24" l="1"/>
  <c r="D55" i="24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3" i="17"/>
  <c r="D40" i="23" l="1"/>
  <c r="D41" i="23" s="1"/>
  <c r="D34" i="23"/>
  <c r="D35" i="23" s="1"/>
  <c r="D56" i="20" l="1"/>
  <c r="D57" i="20" s="1"/>
  <c r="D48" i="20"/>
  <c r="D49" i="20" s="1"/>
  <c r="I475" i="19"/>
  <c r="J475" i="19" s="1"/>
  <c r="I482" i="19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F25" i="20"/>
  <c r="G25" i="20" s="1"/>
  <c r="F28" i="20"/>
  <c r="G28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36" i="18"/>
  <c r="D41" i="18" s="1"/>
  <c r="D58" i="20" l="1"/>
  <c r="D59" i="20"/>
  <c r="D28" i="17"/>
  <c r="F483" i="19" l="1"/>
  <c r="D467" i="19"/>
  <c r="D459" i="19"/>
  <c r="D460" i="19" s="1"/>
  <c r="D463" i="19" s="1"/>
  <c r="I430" i="19" l="1"/>
  <c r="I434" i="19"/>
  <c r="I437" i="19"/>
  <c r="I439" i="19"/>
  <c r="I448" i="19"/>
  <c r="I451" i="19"/>
  <c r="I421" i="19"/>
  <c r="H423" i="19"/>
  <c r="I423" i="19" s="1"/>
  <c r="H426" i="19"/>
  <c r="I426" i="19" s="1"/>
  <c r="I429" i="19"/>
  <c r="H433" i="19"/>
  <c r="I433" i="19" s="1"/>
  <c r="I436" i="19"/>
  <c r="H440" i="19"/>
  <c r="I440" i="19" s="1"/>
  <c r="H442" i="19"/>
  <c r="I442" i="19" s="1"/>
  <c r="H444" i="19"/>
  <c r="I444" i="19" s="1"/>
  <c r="H447" i="19"/>
  <c r="I447" i="19" s="1"/>
  <c r="H452" i="19"/>
  <c r="I452" i="19" s="1"/>
  <c r="H454" i="19"/>
  <c r="H449" i="19"/>
  <c r="I449" i="19" s="1"/>
  <c r="I425" i="19"/>
  <c r="I428" i="19"/>
  <c r="I431" i="19"/>
  <c r="I445" i="19"/>
  <c r="H422" i="19"/>
  <c r="I422" i="19" s="1"/>
  <c r="H424" i="19"/>
  <c r="I427" i="19"/>
  <c r="H432" i="19"/>
  <c r="I432" i="19" s="1"/>
  <c r="H435" i="19"/>
  <c r="I435" i="19" s="1"/>
  <c r="H438" i="19"/>
  <c r="I438" i="19" s="1"/>
  <c r="H441" i="19"/>
  <c r="H443" i="19"/>
  <c r="I443" i="19" s="1"/>
  <c r="H446" i="19"/>
  <c r="I446" i="19" s="1"/>
  <c r="H450" i="19"/>
  <c r="I450" i="19" s="1"/>
  <c r="H453" i="19"/>
  <c r="I453" i="19" s="1"/>
  <c r="H455" i="19"/>
  <c r="I455" i="19" s="1"/>
  <c r="I381" i="19"/>
  <c r="I390" i="19"/>
  <c r="I395" i="19"/>
  <c r="I410" i="19"/>
  <c r="I412" i="19"/>
  <c r="I415" i="19"/>
  <c r="I382" i="19"/>
  <c r="H385" i="19"/>
  <c r="I385" i="19" s="1"/>
  <c r="H387" i="19"/>
  <c r="I387" i="19" s="1"/>
  <c r="H389" i="19"/>
  <c r="I389" i="19" s="1"/>
  <c r="H393" i="19"/>
  <c r="I393" i="19" s="1"/>
  <c r="H396" i="19"/>
  <c r="I396" i="19" s="1"/>
  <c r="H398" i="19"/>
  <c r="I398" i="19" s="1"/>
  <c r="I400" i="19"/>
  <c r="H403" i="19"/>
  <c r="I403" i="19" s="1"/>
  <c r="H405" i="19"/>
  <c r="I405" i="19" s="1"/>
  <c r="H407" i="19"/>
  <c r="I407" i="19" s="1"/>
  <c r="H409" i="19"/>
  <c r="I409" i="19" s="1"/>
  <c r="H417" i="19"/>
  <c r="I417" i="19" s="1"/>
  <c r="H419" i="19"/>
  <c r="I419" i="19" s="1"/>
  <c r="I383" i="19"/>
  <c r="I391" i="19"/>
  <c r="I402" i="19"/>
  <c r="I411" i="19"/>
  <c r="I413" i="19"/>
  <c r="I416" i="19"/>
  <c r="H384" i="19"/>
  <c r="I384" i="19" s="1"/>
  <c r="H386" i="19"/>
  <c r="I386" i="19" s="1"/>
  <c r="H388" i="19"/>
  <c r="I388" i="19" s="1"/>
  <c r="H392" i="19"/>
  <c r="I392" i="19" s="1"/>
  <c r="H394" i="19"/>
  <c r="I394" i="19" s="1"/>
  <c r="H397" i="19"/>
  <c r="I397" i="19" s="1"/>
  <c r="H399" i="19"/>
  <c r="I399" i="19" s="1"/>
  <c r="H401" i="19"/>
  <c r="I401" i="19" s="1"/>
  <c r="H404" i="19"/>
  <c r="I404" i="19" s="1"/>
  <c r="H406" i="19"/>
  <c r="I406" i="19" s="1"/>
  <c r="H408" i="19"/>
  <c r="I408" i="19" s="1"/>
  <c r="H414" i="19"/>
  <c r="I414" i="19" s="1"/>
  <c r="H418" i="19"/>
  <c r="I418" i="19" s="1"/>
  <c r="H420" i="19"/>
  <c r="I420" i="19" s="1"/>
  <c r="H9" i="19"/>
  <c r="H334" i="19"/>
  <c r="I334" i="19" s="1"/>
  <c r="H379" i="19"/>
  <c r="I379" i="19" s="1"/>
  <c r="I327" i="19"/>
  <c r="I352" i="19"/>
  <c r="I359" i="19"/>
  <c r="I370" i="19"/>
  <c r="H326" i="19"/>
  <c r="I326" i="19" s="1"/>
  <c r="H333" i="19"/>
  <c r="I333" i="19" s="1"/>
  <c r="H339" i="19"/>
  <c r="I339" i="19" s="1"/>
  <c r="H343" i="19"/>
  <c r="I343" i="19" s="1"/>
  <c r="H348" i="19"/>
  <c r="I348" i="19" s="1"/>
  <c r="H356" i="19"/>
  <c r="I356" i="19" s="1"/>
  <c r="H364" i="19"/>
  <c r="I364" i="19" s="1"/>
  <c r="H368" i="19"/>
  <c r="I368" i="19" s="1"/>
  <c r="H374" i="19"/>
  <c r="I374" i="19" s="1"/>
  <c r="H380" i="19"/>
  <c r="I380" i="19" s="1"/>
  <c r="I328" i="19"/>
  <c r="I345" i="19"/>
  <c r="I355" i="19"/>
  <c r="I363" i="19"/>
  <c r="H331" i="19"/>
  <c r="I331" i="19" s="1"/>
  <c r="H337" i="19"/>
  <c r="I337" i="19" s="1"/>
  <c r="H341" i="19"/>
  <c r="I341" i="19" s="1"/>
  <c r="H346" i="19"/>
  <c r="I346" i="19" s="1"/>
  <c r="H350" i="19"/>
  <c r="I350" i="19" s="1"/>
  <c r="H361" i="19"/>
  <c r="I361" i="19" s="1"/>
  <c r="H366" i="19"/>
  <c r="I366" i="19" s="1"/>
  <c r="I372" i="19"/>
  <c r="H377" i="19"/>
  <c r="I377" i="19" s="1"/>
  <c r="H378" i="19"/>
  <c r="I378" i="19" s="1"/>
  <c r="H373" i="19"/>
  <c r="I373" i="19" s="1"/>
  <c r="H367" i="19"/>
  <c r="I367" i="19" s="1"/>
  <c r="H362" i="19"/>
  <c r="I362" i="19" s="1"/>
  <c r="H354" i="19"/>
  <c r="I354" i="19" s="1"/>
  <c r="H347" i="19"/>
  <c r="I347" i="19" s="1"/>
  <c r="I342" i="19"/>
  <c r="H338" i="19"/>
  <c r="I338" i="19" s="1"/>
  <c r="H332" i="19"/>
  <c r="I332" i="19" s="1"/>
  <c r="H470" i="19" s="1"/>
  <c r="H325" i="19"/>
  <c r="I325" i="19" s="1"/>
  <c r="I365" i="19"/>
  <c r="I357" i="19"/>
  <c r="I351" i="19"/>
  <c r="I329" i="19"/>
  <c r="H375" i="19"/>
  <c r="I375" i="19" s="1"/>
  <c r="H369" i="19"/>
  <c r="I369" i="19" s="1"/>
  <c r="H358" i="19"/>
  <c r="I358" i="19" s="1"/>
  <c r="H349" i="19"/>
  <c r="I349" i="19" s="1"/>
  <c r="H344" i="19"/>
  <c r="I344" i="19" s="1"/>
  <c r="H340" i="19"/>
  <c r="I340" i="19" s="1"/>
  <c r="H336" i="19"/>
  <c r="I336" i="19" s="1"/>
  <c r="H330" i="19"/>
  <c r="I330" i="19" s="1"/>
  <c r="I371" i="19"/>
  <c r="I360" i="19"/>
  <c r="I353" i="19"/>
  <c r="I335" i="19"/>
  <c r="I318" i="19"/>
  <c r="H322" i="19"/>
  <c r="I322" i="19" s="1"/>
  <c r="H324" i="19"/>
  <c r="I324" i="19" s="1"/>
  <c r="I317" i="19"/>
  <c r="I319" i="19"/>
  <c r="I321" i="19"/>
  <c r="H320" i="19"/>
  <c r="I320" i="19" s="1"/>
  <c r="H323" i="19"/>
  <c r="I323" i="19" s="1"/>
  <c r="I281" i="19"/>
  <c r="I294" i="19"/>
  <c r="I296" i="19"/>
  <c r="I310" i="19"/>
  <c r="I314" i="19"/>
  <c r="H282" i="19"/>
  <c r="I282" i="19" s="1"/>
  <c r="H284" i="19"/>
  <c r="I284" i="19" s="1"/>
  <c r="H287" i="19"/>
  <c r="I287" i="19" s="1"/>
  <c r="H289" i="19"/>
  <c r="I289" i="19" s="1"/>
  <c r="H292" i="19"/>
  <c r="I292" i="19" s="1"/>
  <c r="H295" i="19"/>
  <c r="I295" i="19" s="1"/>
  <c r="H300" i="19"/>
  <c r="I300" i="19" s="1"/>
  <c r="H304" i="19"/>
  <c r="I304" i="19" s="1"/>
  <c r="H306" i="19"/>
  <c r="I306" i="19" s="1"/>
  <c r="H308" i="19"/>
  <c r="I308" i="19" s="1"/>
  <c r="H312" i="19"/>
  <c r="I312" i="19" s="1"/>
  <c r="H315" i="19"/>
  <c r="I315" i="19" s="1"/>
  <c r="I280" i="19"/>
  <c r="I286" i="19"/>
  <c r="I290" i="19"/>
  <c r="I297" i="19"/>
  <c r="I299" i="19"/>
  <c r="I301" i="19"/>
  <c r="I303" i="19"/>
  <c r="I311" i="19"/>
  <c r="H279" i="19"/>
  <c r="I279" i="19" s="1"/>
  <c r="H283" i="19"/>
  <c r="I283" i="19" s="1"/>
  <c r="H285" i="19"/>
  <c r="I285" i="19" s="1"/>
  <c r="H288" i="19"/>
  <c r="I288" i="19" s="1"/>
  <c r="H291" i="19"/>
  <c r="I291" i="19" s="1"/>
  <c r="H293" i="19"/>
  <c r="I293" i="19" s="1"/>
  <c r="H298" i="19"/>
  <c r="I298" i="19" s="1"/>
  <c r="H302" i="19"/>
  <c r="I302" i="19" s="1"/>
  <c r="H305" i="19"/>
  <c r="I305" i="19" s="1"/>
  <c r="H307" i="19"/>
  <c r="I307" i="19" s="1"/>
  <c r="H309" i="19"/>
  <c r="I309" i="19" s="1"/>
  <c r="H313" i="19"/>
  <c r="I313" i="19" s="1"/>
  <c r="H316" i="19"/>
  <c r="I316" i="19" s="1"/>
  <c r="I271" i="19"/>
  <c r="I277" i="19"/>
  <c r="I255" i="19"/>
  <c r="H259" i="19"/>
  <c r="I259" i="19" s="1"/>
  <c r="H263" i="19"/>
  <c r="I263" i="19" s="1"/>
  <c r="H267" i="19"/>
  <c r="I267" i="19" s="1"/>
  <c r="H273" i="19"/>
  <c r="I273" i="19" s="1"/>
  <c r="H278" i="19"/>
  <c r="I278" i="19" s="1"/>
  <c r="I272" i="19"/>
  <c r="H257" i="19"/>
  <c r="I257" i="19" s="1"/>
  <c r="H261" i="19"/>
  <c r="I261" i="19" s="1"/>
  <c r="H265" i="19"/>
  <c r="I265" i="19" s="1"/>
  <c r="H269" i="19"/>
  <c r="I269" i="19" s="1"/>
  <c r="H275" i="19"/>
  <c r="H274" i="19"/>
  <c r="I274" i="19" s="1"/>
  <c r="H268" i="19"/>
  <c r="I268" i="19" s="1"/>
  <c r="H264" i="19"/>
  <c r="I264" i="19" s="1"/>
  <c r="H260" i="19"/>
  <c r="I260" i="19" s="1"/>
  <c r="H254" i="19"/>
  <c r="H276" i="19"/>
  <c r="I276" i="19" s="1"/>
  <c r="H270" i="19"/>
  <c r="H266" i="19"/>
  <c r="I266" i="19" s="1"/>
  <c r="H262" i="19"/>
  <c r="I262" i="19" s="1"/>
  <c r="H258" i="19"/>
  <c r="I256" i="19"/>
  <c r="H472" i="19" s="1"/>
  <c r="D468" i="19"/>
  <c r="I4" i="19"/>
  <c r="H12" i="19"/>
  <c r="I12" i="19" s="1"/>
  <c r="H16" i="19"/>
  <c r="I16" i="19" s="1"/>
  <c r="I20" i="19"/>
  <c r="H3" i="19"/>
  <c r="I3" i="19" s="1"/>
  <c r="H11" i="19"/>
  <c r="I11" i="19" s="1"/>
  <c r="H19" i="19"/>
  <c r="I19" i="19" s="1"/>
  <c r="H25" i="19"/>
  <c r="I25" i="19" s="1"/>
  <c r="H31" i="19"/>
  <c r="I31" i="19" s="1"/>
  <c r="H35" i="19"/>
  <c r="I35" i="19" s="1"/>
  <c r="H38" i="19"/>
  <c r="I38" i="19" s="1"/>
  <c r="I42" i="19"/>
  <c r="H46" i="19"/>
  <c r="I46" i="19" s="1"/>
  <c r="H50" i="19"/>
  <c r="I50" i="19" s="1"/>
  <c r="I54" i="19"/>
  <c r="H58" i="19"/>
  <c r="I58" i="19" s="1"/>
  <c r="H62" i="19"/>
  <c r="I62" i="19" s="1"/>
  <c r="I66" i="19"/>
  <c r="I70" i="19"/>
  <c r="I74" i="19"/>
  <c r="H78" i="19"/>
  <c r="I78" i="19" s="1"/>
  <c r="I82" i="19"/>
  <c r="I86" i="19"/>
  <c r="H5" i="19"/>
  <c r="I5" i="19" s="1"/>
  <c r="H13" i="19"/>
  <c r="I13" i="19" s="1"/>
  <c r="H21" i="19"/>
  <c r="I21" i="19" s="1"/>
  <c r="I26" i="19"/>
  <c r="H30" i="19"/>
  <c r="I30" i="19" s="1"/>
  <c r="H34" i="19"/>
  <c r="I34" i="19" s="1"/>
  <c r="H37" i="19"/>
  <c r="I37" i="19" s="1"/>
  <c r="I41" i="19"/>
  <c r="H45" i="19"/>
  <c r="I45" i="19" s="1"/>
  <c r="H49" i="19"/>
  <c r="I49" i="19" s="1"/>
  <c r="H53" i="19"/>
  <c r="I53" i="19" s="1"/>
  <c r="H57" i="19"/>
  <c r="I57" i="19" s="1"/>
  <c r="H61" i="19"/>
  <c r="I61" i="19" s="1"/>
  <c r="H65" i="19"/>
  <c r="I65" i="19" s="1"/>
  <c r="I69" i="19"/>
  <c r="H73" i="19"/>
  <c r="I73" i="19" s="1"/>
  <c r="H77" i="19"/>
  <c r="I77" i="19" s="1"/>
  <c r="I81" i="19"/>
  <c r="I85" i="19"/>
  <c r="I89" i="19"/>
  <c r="H93" i="19"/>
  <c r="I93" i="19" s="1"/>
  <c r="I97" i="19"/>
  <c r="H101" i="19"/>
  <c r="I101" i="19" s="1"/>
  <c r="H105" i="19"/>
  <c r="I105" i="19" s="1"/>
  <c r="I96" i="19"/>
  <c r="I104" i="19"/>
  <c r="H109" i="19"/>
  <c r="I109" i="19" s="1"/>
  <c r="H113" i="19"/>
  <c r="I113" i="19" s="1"/>
  <c r="H117" i="19"/>
  <c r="I117" i="19" s="1"/>
  <c r="H120" i="19"/>
  <c r="I120" i="19" s="1"/>
  <c r="I124" i="19"/>
  <c r="I128" i="19"/>
  <c r="H132" i="19"/>
  <c r="I132" i="19" s="1"/>
  <c r="I136" i="19"/>
  <c r="H140" i="19"/>
  <c r="I144" i="19"/>
  <c r="H147" i="19"/>
  <c r="I147" i="19" s="1"/>
  <c r="H2" i="19"/>
  <c r="I2" i="19" s="1"/>
  <c r="I94" i="19"/>
  <c r="H102" i="19"/>
  <c r="I102" i="19" s="1"/>
  <c r="H108" i="19"/>
  <c r="I108" i="19" s="1"/>
  <c r="I112" i="19"/>
  <c r="H116" i="19"/>
  <c r="I116" i="19" s="1"/>
  <c r="I119" i="19"/>
  <c r="H123" i="19"/>
  <c r="I123" i="19" s="1"/>
  <c r="H127" i="19"/>
  <c r="I127" i="19" s="1"/>
  <c r="H131" i="19"/>
  <c r="I131" i="19" s="1"/>
  <c r="H135" i="19"/>
  <c r="I135" i="19" s="1"/>
  <c r="I139" i="19"/>
  <c r="H143" i="19"/>
  <c r="I146" i="19"/>
  <c r="H474" i="19" l="1"/>
  <c r="I474" i="19" s="1"/>
  <c r="J474" i="19" s="1"/>
  <c r="H471" i="19"/>
  <c r="I471" i="19" s="1"/>
  <c r="J471" i="19" s="1"/>
  <c r="I470" i="19"/>
  <c r="J470" i="19" s="1"/>
  <c r="I472" i="19"/>
  <c r="J472" i="19" s="1"/>
  <c r="I221" i="19"/>
  <c r="I238" i="19"/>
  <c r="I242" i="19"/>
  <c r="I251" i="19"/>
  <c r="H218" i="19"/>
  <c r="I218" i="19" s="1"/>
  <c r="H223" i="19"/>
  <c r="I223" i="19" s="1"/>
  <c r="H225" i="19"/>
  <c r="I225" i="19" s="1"/>
  <c r="H228" i="19"/>
  <c r="I228" i="19" s="1"/>
  <c r="H230" i="19"/>
  <c r="I230" i="19" s="1"/>
  <c r="H232" i="19"/>
  <c r="I232" i="19" s="1"/>
  <c r="H234" i="19"/>
  <c r="I234" i="19" s="1"/>
  <c r="H239" i="19"/>
  <c r="I239" i="19" s="1"/>
  <c r="H241" i="19"/>
  <c r="I241" i="19" s="1"/>
  <c r="H244" i="19"/>
  <c r="I244" i="19" s="1"/>
  <c r="H248" i="19"/>
  <c r="I248" i="19" s="1"/>
  <c r="I220" i="19"/>
  <c r="I222" i="19"/>
  <c r="I227" i="19"/>
  <c r="I235" i="19"/>
  <c r="I237" i="19"/>
  <c r="I246" i="19"/>
  <c r="I250" i="19"/>
  <c r="I252" i="19"/>
  <c r="H217" i="19"/>
  <c r="I217" i="19" s="1"/>
  <c r="H219" i="19"/>
  <c r="I219" i="19" s="1"/>
  <c r="H224" i="19"/>
  <c r="I224" i="19" s="1"/>
  <c r="H226" i="19"/>
  <c r="H229" i="19"/>
  <c r="I229" i="19" s="1"/>
  <c r="H231" i="19"/>
  <c r="I231" i="19" s="1"/>
  <c r="H233" i="19"/>
  <c r="H236" i="19"/>
  <c r="I236" i="19" s="1"/>
  <c r="H240" i="19"/>
  <c r="I240" i="19" s="1"/>
  <c r="H243" i="19"/>
  <c r="I243" i="19" s="1"/>
  <c r="H247" i="19"/>
  <c r="I247" i="19" s="1"/>
  <c r="H253" i="19"/>
  <c r="I253" i="19" s="1"/>
  <c r="H179" i="19"/>
  <c r="I179" i="19" s="1"/>
  <c r="I177" i="19"/>
  <c r="I175" i="19"/>
  <c r="I181" i="19"/>
  <c r="I183" i="19"/>
  <c r="I207" i="19"/>
  <c r="I215" i="19"/>
  <c r="I171" i="19"/>
  <c r="I169" i="19"/>
  <c r="H168" i="19"/>
  <c r="I168" i="19" s="1"/>
  <c r="H173" i="19"/>
  <c r="I173" i="19" s="1"/>
  <c r="H184" i="19"/>
  <c r="I184" i="19" s="1"/>
  <c r="H186" i="19"/>
  <c r="I186" i="19" s="1"/>
  <c r="H188" i="19"/>
  <c r="I188" i="19" s="1"/>
  <c r="H191" i="19"/>
  <c r="I191" i="19" s="1"/>
  <c r="H194" i="19"/>
  <c r="I194" i="19" s="1"/>
  <c r="H197" i="19"/>
  <c r="I197" i="19" s="1"/>
  <c r="H201" i="19"/>
  <c r="I201" i="19" s="1"/>
  <c r="H204" i="19"/>
  <c r="I204" i="19" s="1"/>
  <c r="H206" i="19"/>
  <c r="I206" i="19" s="1"/>
  <c r="H209" i="19"/>
  <c r="I209" i="19" s="1"/>
  <c r="H211" i="19"/>
  <c r="I211" i="19" s="1"/>
  <c r="H213" i="19"/>
  <c r="I213" i="19" s="1"/>
  <c r="H165" i="19"/>
  <c r="I165" i="19" s="1"/>
  <c r="H176" i="19"/>
  <c r="I176" i="19" s="1"/>
  <c r="I174" i="19"/>
  <c r="I178" i="19"/>
  <c r="I180" i="19"/>
  <c r="I190" i="19"/>
  <c r="I192" i="19"/>
  <c r="I196" i="19"/>
  <c r="I198" i="19"/>
  <c r="I200" i="19"/>
  <c r="I203" i="19"/>
  <c r="I214" i="19"/>
  <c r="I216" i="19"/>
  <c r="I170" i="19"/>
  <c r="H166" i="19"/>
  <c r="I166" i="19" s="1"/>
  <c r="H172" i="19"/>
  <c r="I172" i="19" s="1"/>
  <c r="H182" i="19"/>
  <c r="I182" i="19" s="1"/>
  <c r="H185" i="19"/>
  <c r="I185" i="19" s="1"/>
  <c r="H187" i="19"/>
  <c r="I187" i="19" s="1"/>
  <c r="H189" i="19"/>
  <c r="H193" i="19"/>
  <c r="I193" i="19" s="1"/>
  <c r="H199" i="19"/>
  <c r="I199" i="19" s="1"/>
  <c r="H205" i="19"/>
  <c r="H210" i="19"/>
  <c r="I210" i="19" s="1"/>
  <c r="H195" i="19"/>
  <c r="I195" i="19" s="1"/>
  <c r="H202" i="19"/>
  <c r="I202" i="19" s="1"/>
  <c r="H208" i="19"/>
  <c r="I208" i="19" s="1"/>
  <c r="H212" i="19"/>
  <c r="I212" i="19" s="1"/>
  <c r="H6" i="19"/>
  <c r="I6" i="19" s="1"/>
  <c r="I158" i="19"/>
  <c r="H150" i="19"/>
  <c r="I150" i="19" s="1"/>
  <c r="H153" i="19"/>
  <c r="I153" i="19" s="1"/>
  <c r="H155" i="19"/>
  <c r="I155" i="19" s="1"/>
  <c r="H159" i="19"/>
  <c r="I159" i="19" s="1"/>
  <c r="H161" i="19"/>
  <c r="I161" i="19" s="1"/>
  <c r="H163" i="19"/>
  <c r="I163" i="19" s="1"/>
  <c r="H156" i="19"/>
  <c r="I156" i="19" s="1"/>
  <c r="H151" i="19"/>
  <c r="I151" i="19" s="1"/>
  <c r="H152" i="19"/>
  <c r="I152" i="19" s="1"/>
  <c r="H154" i="19"/>
  <c r="I154" i="19" s="1"/>
  <c r="H157" i="19"/>
  <c r="I157" i="19" s="1"/>
  <c r="H160" i="19"/>
  <c r="I160" i="19" s="1"/>
  <c r="H162" i="19"/>
  <c r="I162" i="19" s="1"/>
  <c r="H164" i="19"/>
  <c r="I164" i="19" s="1"/>
  <c r="H148" i="19"/>
  <c r="I148" i="19" s="1"/>
  <c r="H145" i="19"/>
  <c r="I145" i="19" s="1"/>
  <c r="H473" i="19" s="1"/>
  <c r="H141" i="19"/>
  <c r="I141" i="19" s="1"/>
  <c r="I137" i="19"/>
  <c r="H133" i="19"/>
  <c r="I133" i="19" s="1"/>
  <c r="I129" i="19"/>
  <c r="I125" i="19"/>
  <c r="H121" i="19"/>
  <c r="I121" i="19" s="1"/>
  <c r="I114" i="19"/>
  <c r="H110" i="19"/>
  <c r="I110" i="19" s="1"/>
  <c r="H106" i="19"/>
  <c r="I106" i="19" s="1"/>
  <c r="H98" i="19"/>
  <c r="I98" i="19" s="1"/>
  <c r="I90" i="19"/>
  <c r="H149" i="19"/>
  <c r="I149" i="19" s="1"/>
  <c r="H142" i="19"/>
  <c r="I142" i="19" s="1"/>
  <c r="H138" i="19"/>
  <c r="I138" i="19" s="1"/>
  <c r="I134" i="19"/>
  <c r="H130" i="19"/>
  <c r="I130" i="19" s="1"/>
  <c r="I126" i="19"/>
  <c r="H122" i="19"/>
  <c r="I122" i="19" s="1"/>
  <c r="H118" i="19"/>
  <c r="I118" i="19" s="1"/>
  <c r="H115" i="19"/>
  <c r="I115" i="19" s="1"/>
  <c r="H111" i="19"/>
  <c r="I111" i="19" s="1"/>
  <c r="H107" i="19"/>
  <c r="I107" i="19" s="1"/>
  <c r="H100" i="19"/>
  <c r="I100" i="19" s="1"/>
  <c r="H92" i="19"/>
  <c r="I92" i="19" s="1"/>
  <c r="H103" i="19"/>
  <c r="I103" i="19" s="1"/>
  <c r="H99" i="19"/>
  <c r="I99" i="19" s="1"/>
  <c r="H95" i="19"/>
  <c r="H91" i="19"/>
  <c r="I91" i="19" s="1"/>
  <c r="H87" i="19"/>
  <c r="I87" i="19" s="1"/>
  <c r="H83" i="19"/>
  <c r="I83" i="19" s="1"/>
  <c r="I79" i="19"/>
  <c r="H480" i="19" s="1"/>
  <c r="H75" i="19"/>
  <c r="I75" i="19" s="1"/>
  <c r="H71" i="19"/>
  <c r="I71" i="19" s="1"/>
  <c r="I67" i="19"/>
  <c r="I63" i="19"/>
  <c r="H59" i="19"/>
  <c r="I59" i="19" s="1"/>
  <c r="I55" i="19"/>
  <c r="H51" i="19"/>
  <c r="I51" i="19" s="1"/>
  <c r="I47" i="19"/>
  <c r="I43" i="19"/>
  <c r="H39" i="19"/>
  <c r="I39" i="19" s="1"/>
  <c r="I32" i="19"/>
  <c r="I28" i="19"/>
  <c r="H24" i="19"/>
  <c r="I24" i="19" s="1"/>
  <c r="H17" i="19"/>
  <c r="I9" i="19"/>
  <c r="H88" i="19"/>
  <c r="I88" i="19" s="1"/>
  <c r="H84" i="19"/>
  <c r="I84" i="19" s="1"/>
  <c r="H80" i="19"/>
  <c r="I80" i="19" s="1"/>
  <c r="H76" i="19"/>
  <c r="I76" i="19" s="1"/>
  <c r="H469" i="19" s="1"/>
  <c r="H72" i="19"/>
  <c r="I72" i="19" s="1"/>
  <c r="I68" i="19"/>
  <c r="H64" i="19"/>
  <c r="I64" i="19" s="1"/>
  <c r="H60" i="19"/>
  <c r="I60" i="19" s="1"/>
  <c r="H56" i="19"/>
  <c r="H52" i="19"/>
  <c r="I52" i="19" s="1"/>
  <c r="I48" i="19"/>
  <c r="H44" i="19"/>
  <c r="I44" i="19" s="1"/>
  <c r="H40" i="19"/>
  <c r="I40" i="19" s="1"/>
  <c r="I36" i="19"/>
  <c r="I33" i="19"/>
  <c r="I27" i="19"/>
  <c r="I23" i="19"/>
  <c r="H15" i="19"/>
  <c r="I15" i="19" s="1"/>
  <c r="H7" i="19"/>
  <c r="I7" i="19" s="1"/>
  <c r="H463" i="19" s="1"/>
  <c r="H22" i="19"/>
  <c r="I22" i="19" s="1"/>
  <c r="I18" i="19"/>
  <c r="H14" i="19"/>
  <c r="I14" i="19" s="1"/>
  <c r="I8" i="19"/>
  <c r="I143" i="19"/>
  <c r="H10" i="19"/>
  <c r="I10" i="19" s="1"/>
  <c r="H462" i="19" l="1"/>
  <c r="H468" i="19"/>
  <c r="I468" i="19" s="1"/>
  <c r="J468" i="19" s="1"/>
  <c r="H477" i="19"/>
  <c r="H461" i="19"/>
  <c r="I461" i="19" s="1"/>
  <c r="J461" i="19" s="1"/>
  <c r="H460" i="19"/>
  <c r="I460" i="19" s="1"/>
  <c r="J460" i="19" s="1"/>
  <c r="H466" i="19"/>
  <c r="I466" i="19" s="1"/>
  <c r="J466" i="19" s="1"/>
  <c r="H478" i="19"/>
  <c r="H465" i="19"/>
  <c r="I465" i="19" s="1"/>
  <c r="J465" i="19" s="1"/>
  <c r="H467" i="19"/>
  <c r="I467" i="19" s="1"/>
  <c r="J467" i="19" s="1"/>
  <c r="H459" i="19"/>
  <c r="I459" i="19" s="1"/>
  <c r="J459" i="19" s="1"/>
  <c r="H464" i="19"/>
  <c r="I464" i="19" s="1"/>
  <c r="J464" i="19" s="1"/>
  <c r="H476" i="19"/>
  <c r="I476" i="19" s="1"/>
  <c r="J476" i="19" s="1"/>
  <c r="H481" i="19"/>
  <c r="I481" i="19" s="1"/>
  <c r="J481" i="19" s="1"/>
  <c r="H479" i="19"/>
  <c r="I479" i="19" s="1"/>
  <c r="J479" i="19" s="1"/>
  <c r="D470" i="19"/>
  <c r="D471" i="19" s="1"/>
  <c r="D472" i="19" s="1"/>
  <c r="I462" i="19"/>
  <c r="J462" i="19" s="1"/>
  <c r="I477" i="19"/>
  <c r="J477" i="19" s="1"/>
  <c r="I473" i="19"/>
  <c r="J473" i="19" s="1"/>
  <c r="I478" i="19"/>
  <c r="J478" i="19" s="1"/>
  <c r="I463" i="19"/>
  <c r="J463" i="19" s="1"/>
  <c r="I469" i="19"/>
  <c r="J469" i="19" s="1"/>
  <c r="I480" i="19"/>
  <c r="J480" i="19" s="1"/>
  <c r="J483" i="19" l="1"/>
  <c r="D464" i="19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5" i="18"/>
  <c r="G25" i="18" s="1"/>
  <c r="F27" i="18"/>
  <c r="G27" i="18" s="1"/>
  <c r="F30" i="18"/>
  <c r="G30" i="18" s="1"/>
  <c r="F31" i="18"/>
  <c r="G31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3" i="18"/>
  <c r="G3" i="18" s="1"/>
  <c r="F2" i="18"/>
  <c r="G2" i="18" s="1"/>
  <c r="D38" i="18"/>
  <c r="D39" i="18" s="1"/>
  <c r="D42" i="18" s="1"/>
  <c r="D43" i="18" s="1"/>
  <c r="D39" i="6"/>
  <c r="D48" i="18" l="1"/>
  <c r="D49" i="18" s="1"/>
  <c r="D27" i="17" l="1"/>
  <c r="D33" i="17"/>
  <c r="D34" i="17" l="1"/>
  <c r="F8" i="17" s="1"/>
  <c r="D25" i="17"/>
  <c r="D26" i="17" s="1"/>
  <c r="D29" i="17" s="1"/>
  <c r="D30" i="17" s="1"/>
  <c r="D39" i="14"/>
  <c r="D40" i="14" s="1"/>
  <c r="D47" i="14"/>
  <c r="D48" i="14" s="1"/>
  <c r="D68" i="12"/>
  <c r="D73" i="12" s="1"/>
  <c r="F19" i="17" l="1"/>
  <c r="G19" i="17" s="1"/>
  <c r="F18" i="17"/>
  <c r="G18" i="17" s="1"/>
  <c r="F17" i="17"/>
  <c r="G17" i="17" s="1"/>
  <c r="F16" i="17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4" i="17"/>
  <c r="G4" i="17" s="1"/>
  <c r="F10" i="17"/>
  <c r="G10" i="17" s="1"/>
  <c r="G2" i="17"/>
  <c r="F14" i="17"/>
  <c r="G14" i="17" s="1"/>
  <c r="F5" i="17"/>
  <c r="G5" i="17" s="1"/>
  <c r="G7" i="17"/>
  <c r="F2" i="14"/>
  <c r="G2" i="14" s="1"/>
  <c r="F29" i="14"/>
  <c r="G29" i="14" s="1"/>
  <c r="F28" i="14"/>
  <c r="G28" i="14" s="1"/>
  <c r="G13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D49" i="14" s="1"/>
  <c r="F7" i="14"/>
  <c r="G7" i="14" s="1"/>
  <c r="F10" i="14"/>
  <c r="G10" i="14" s="1"/>
  <c r="F12" i="14"/>
  <c r="G12" i="14" s="1"/>
  <c r="F19" i="14"/>
  <c r="G19" i="14" s="1"/>
  <c r="D41" i="14"/>
  <c r="D43" i="14" s="1"/>
  <c r="D44" i="14" s="1"/>
  <c r="H57" i="9"/>
  <c r="H43" i="9"/>
  <c r="H48" i="9"/>
  <c r="H50" i="9"/>
  <c r="H51" i="9"/>
  <c r="H58" i="9"/>
  <c r="H59" i="9"/>
  <c r="H62" i="9"/>
  <c r="H63" i="9"/>
  <c r="H64" i="9"/>
  <c r="H65" i="9"/>
  <c r="H66" i="9"/>
  <c r="H68" i="9"/>
  <c r="H69" i="9"/>
  <c r="H70" i="9"/>
  <c r="H71" i="9"/>
  <c r="H72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50" i="14" l="1"/>
  <c r="D35" i="17"/>
  <c r="D36" i="17" s="1"/>
  <c r="G29" i="6"/>
  <c r="G30" i="6" s="1"/>
  <c r="G31" i="6" s="1"/>
  <c r="H39" i="6"/>
  <c r="F38" i="6"/>
  <c r="H38" i="6" s="1"/>
  <c r="F32" i="6"/>
  <c r="H32" i="6" s="1"/>
  <c r="G32" i="6" l="1"/>
  <c r="G33" i="6" s="1"/>
  <c r="D72" i="12" l="1"/>
  <c r="D78" i="12"/>
  <c r="D79" i="12" s="1"/>
  <c r="F18" i="12" s="1"/>
  <c r="G18" i="12" s="1"/>
  <c r="F7" i="12" l="1"/>
  <c r="G7" i="12" s="1"/>
  <c r="F8" i="12"/>
  <c r="G8" i="12" s="1"/>
  <c r="G6" i="12"/>
  <c r="G20" i="12"/>
  <c r="G22" i="12"/>
  <c r="F3" i="12"/>
  <c r="G3" i="12" s="1"/>
  <c r="F9" i="12"/>
  <c r="F11" i="12"/>
  <c r="G11" i="12" s="1"/>
  <c r="F13" i="12"/>
  <c r="G13" i="12" s="1"/>
  <c r="F19" i="12"/>
  <c r="G19" i="12" s="1"/>
  <c r="F24" i="12"/>
  <c r="G24" i="12" s="1"/>
  <c r="F27" i="12"/>
  <c r="G27" i="12" s="1"/>
  <c r="F29" i="12"/>
  <c r="G29" i="12" s="1"/>
  <c r="G5" i="12"/>
  <c r="G16" i="12"/>
  <c r="G21" i="12"/>
  <c r="G31" i="12"/>
  <c r="F2" i="12"/>
  <c r="G2" i="12" s="1"/>
  <c r="F4" i="12"/>
  <c r="G4" i="12" s="1"/>
  <c r="F10" i="12"/>
  <c r="G10" i="12" s="1"/>
  <c r="F12" i="12"/>
  <c r="G12" i="12" s="1"/>
  <c r="F14" i="12"/>
  <c r="G14" i="12" s="1"/>
  <c r="F15" i="12"/>
  <c r="G15" i="12" s="1"/>
  <c r="F17" i="12"/>
  <c r="G17" i="12" s="1"/>
  <c r="F23" i="12"/>
  <c r="G23" i="12" s="1"/>
  <c r="F25" i="12"/>
  <c r="G25" i="12" s="1"/>
  <c r="F28" i="12"/>
  <c r="G28" i="12" s="1"/>
  <c r="F30" i="12"/>
  <c r="G30" i="12" s="1"/>
  <c r="F57" i="12"/>
  <c r="G57" i="12" s="1"/>
  <c r="F38" i="12"/>
  <c r="G38" i="12" s="1"/>
  <c r="F34" i="12"/>
  <c r="G34" i="12" s="1"/>
  <c r="F54" i="12"/>
  <c r="G54" i="12" s="1"/>
  <c r="F55" i="12"/>
  <c r="G55" i="12" s="1"/>
  <c r="F56" i="12"/>
  <c r="G56" i="12" s="1"/>
  <c r="F66" i="12"/>
  <c r="G66" i="12" s="1"/>
  <c r="F58" i="12"/>
  <c r="G58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G65" i="12"/>
  <c r="F35" i="12"/>
  <c r="G35" i="12" s="1"/>
  <c r="F40" i="12"/>
  <c r="G40" i="12" s="1"/>
  <c r="F41" i="12"/>
  <c r="G41" i="12" s="1"/>
  <c r="G42" i="12"/>
  <c r="F44" i="12"/>
  <c r="G44" i="12" s="1"/>
  <c r="F45" i="12"/>
  <c r="G45" i="12" s="1"/>
  <c r="G49" i="12"/>
  <c r="G50" i="12"/>
  <c r="F51" i="12"/>
  <c r="G51" i="12" s="1"/>
  <c r="F53" i="12"/>
  <c r="G53" i="12" s="1"/>
  <c r="F32" i="12"/>
  <c r="G32" i="12" s="1"/>
  <c r="G37" i="12"/>
  <c r="D70" i="12"/>
  <c r="D71" i="12" s="1"/>
  <c r="D74" i="12" s="1"/>
  <c r="D75" i="12" s="1"/>
  <c r="F52" i="12"/>
  <c r="G52" i="12" s="1"/>
  <c r="G47" i="12"/>
  <c r="F46" i="12"/>
  <c r="G46" i="12" s="1"/>
  <c r="G43" i="12"/>
  <c r="F36" i="12"/>
  <c r="G36" i="12" s="1"/>
  <c r="D51" i="9"/>
  <c r="D52" i="9" s="1"/>
  <c r="D41" i="9"/>
  <c r="D43" i="9" s="1"/>
  <c r="F21" i="9" l="1"/>
  <c r="G21" i="9" s="1"/>
  <c r="F55" i="9" s="1"/>
  <c r="F14" i="9"/>
  <c r="G14" i="9" s="1"/>
  <c r="F7" i="9"/>
  <c r="G7" i="9" s="1"/>
  <c r="F29" i="9"/>
  <c r="G29" i="9" s="1"/>
  <c r="F16" i="9"/>
  <c r="G16" i="9" s="1"/>
  <c r="F52" i="9" s="1"/>
  <c r="F6" i="9"/>
  <c r="G6" i="9" s="1"/>
  <c r="F45" i="9" s="1"/>
  <c r="H45" i="9" s="1"/>
  <c r="D44" i="9"/>
  <c r="D80" i="12"/>
  <c r="D81" i="12" s="1"/>
  <c r="F25" i="9"/>
  <c r="G25" i="9" s="1"/>
  <c r="F15" i="9"/>
  <c r="G15" i="9" s="1"/>
  <c r="H52" i="9"/>
  <c r="G17" i="9"/>
  <c r="D46" i="9"/>
  <c r="D45" i="9" s="1"/>
  <c r="D47" i="9" s="1"/>
  <c r="D48" i="9" s="1"/>
  <c r="G9" i="9" l="1"/>
  <c r="F35" i="9"/>
  <c r="G35" i="9" s="1"/>
  <c r="G28" i="9"/>
  <c r="G18" i="9"/>
  <c r="F53" i="9" s="1"/>
  <c r="H53" i="9" s="1"/>
  <c r="F36" i="9"/>
  <c r="G36" i="9" s="1"/>
  <c r="F8" i="9"/>
  <c r="G8" i="9" s="1"/>
  <c r="G4" i="9"/>
  <c r="F24" i="9"/>
  <c r="G24" i="9" s="1"/>
  <c r="G34" i="9"/>
  <c r="F31" i="9"/>
  <c r="G31" i="9" s="1"/>
  <c r="F32" i="9"/>
  <c r="G32" i="9" s="1"/>
  <c r="G27" i="9"/>
  <c r="G22" i="9"/>
  <c r="G11" i="9"/>
  <c r="F5" i="9"/>
  <c r="G5" i="9" s="1"/>
  <c r="F19" i="9"/>
  <c r="G19" i="9" s="1"/>
  <c r="F30" i="9"/>
  <c r="G30" i="9" s="1"/>
  <c r="G33" i="9"/>
  <c r="G10" i="9"/>
  <c r="G26" i="9"/>
  <c r="F3" i="9"/>
  <c r="G3" i="9" s="1"/>
  <c r="F13" i="9"/>
  <c r="G13" i="9" s="1"/>
  <c r="H55" i="9"/>
  <c r="F20" i="9"/>
  <c r="G20" i="9" s="1"/>
  <c r="F23" i="9"/>
  <c r="G23" i="9" s="1"/>
  <c r="F2" i="9"/>
  <c r="G2" i="9" s="1"/>
  <c r="D38" i="6"/>
  <c r="F61" i="9" l="1"/>
  <c r="F46" i="9"/>
  <c r="H46" i="9" s="1"/>
  <c r="F47" i="9"/>
  <c r="H47" i="9" s="1"/>
  <c r="F67" i="9"/>
  <c r="H67" i="9" s="1"/>
  <c r="F44" i="9"/>
  <c r="H44" i="9" s="1"/>
  <c r="F42" i="9"/>
  <c r="G42" i="9" s="1"/>
  <c r="G43" i="9" s="1"/>
  <c r="F60" i="9"/>
  <c r="H60" i="9" s="1"/>
  <c r="F49" i="9"/>
  <c r="H49" i="9" s="1"/>
  <c r="F54" i="9"/>
  <c r="H54" i="9" s="1"/>
  <c r="D53" i="9"/>
  <c r="D54" i="9" s="1"/>
  <c r="H61" i="9"/>
  <c r="F56" i="9"/>
  <c r="H56" i="9" s="1"/>
  <c r="F8" i="6"/>
  <c r="G8" i="6" s="1"/>
  <c r="G22" i="6"/>
  <c r="F23" i="6"/>
  <c r="G23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G44" i="9" l="1"/>
  <c r="G45" i="9" s="1"/>
  <c r="G46" i="9" s="1"/>
  <c r="H42" i="9"/>
  <c r="G47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</calcChain>
</file>

<file path=xl/sharedStrings.xml><?xml version="1.0" encoding="utf-8"?>
<sst xmlns="http://schemas.openxmlformats.org/spreadsheetml/2006/main" count="9862" uniqueCount="1470">
  <si>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</si>
  <si>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</si>
  <si>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</si>
  <si>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</si>
  <si>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</si>
  <si>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</si>
  <si>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</si>
  <si>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</si>
  <si>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</si>
  <si>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</si>
  <si>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</si>
  <si>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</si>
  <si>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</si>
  <si>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</si>
  <si>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</si>
  <si>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</si>
  <si>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</si>
  <si>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</si>
  <si>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</si>
  <si>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</si>
  <si>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</si>
  <si>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</si>
  <si>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</si>
  <si>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</si>
  <si>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</si>
  <si>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</si>
  <si>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</si>
  <si>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</si>
  <si>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</si>
  <si>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</si>
  <si>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</si>
  <si>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</si>
  <si>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</si>
  <si>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</si>
  <si>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</si>
  <si>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</si>
  <si>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</si>
  <si>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</si>
  <si>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</si>
  <si>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</si>
  <si>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</si>
  <si>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</si>
  <si>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</si>
  <si>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</si>
  <si>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</si>
  <si>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</si>
  <si>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</si>
  <si>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</si>
  <si>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</si>
  <si>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</si>
  <si>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</si>
  <si>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</si>
  <si>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</si>
  <si>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</si>
  <si>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</si>
  <si>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</si>
  <si>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</si>
  <si>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</si>
  <si>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</si>
  <si>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</si>
  <si>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</si>
  <si>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</si>
  <si>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</si>
  <si>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</si>
  <si>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</si>
  <si>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</si>
  <si>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</si>
  <si>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</si>
  <si>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</si>
  <si>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</si>
  <si>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</si>
  <si>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</si>
  <si>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</si>
  <si>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</si>
  <si>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</si>
  <si>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</si>
  <si>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</si>
  <si>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</si>
  <si>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</si>
  <si>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</si>
  <si>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</si>
  <si>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</si>
  <si>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</si>
  <si>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</si>
  <si>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</si>
  <si>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</si>
  <si>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</si>
  <si>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</si>
  <si>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</si>
  <si>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</si>
  <si>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</si>
  <si>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</si>
  <si>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</si>
  <si>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</si>
  <si>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</si>
  <si>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</si>
  <si>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</si>
  <si>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</si>
  <si>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</si>
  <si>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</si>
  <si>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</si>
  <si>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</si>
  <si>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</si>
  <si>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</si>
  <si>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</si>
  <si>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</si>
  <si>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</si>
  <si>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</si>
  <si>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</si>
  <si>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</si>
  <si>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</si>
  <si>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</si>
  <si>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</si>
  <si>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</si>
  <si>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</si>
  <si>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</si>
  <si>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</si>
  <si>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</si>
  <si>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</si>
  <si>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</si>
  <si>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</si>
  <si>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</si>
  <si>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</si>
  <si>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</si>
  <si>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</si>
  <si>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</si>
  <si>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</si>
  <si>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</si>
  <si>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</si>
  <si>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</si>
  <si>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</si>
  <si>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</si>
  <si>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</si>
  <si>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</si>
  <si>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</si>
  <si>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</si>
  <si>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</si>
  <si>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</si>
  <si>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</si>
  <si>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</si>
  <si>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</si>
  <si>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</si>
  <si>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</si>
  <si>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</si>
  <si>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</si>
  <si>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</si>
  <si>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</si>
  <si>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</si>
  <si>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</si>
  <si>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</si>
  <si>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</si>
  <si>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</si>
  <si>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</si>
  <si>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</si>
  <si>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</si>
  <si>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</si>
  <si>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</si>
  <si>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</si>
  <si>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</si>
  <si>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</si>
  <si>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</si>
  <si>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</si>
  <si>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</si>
  <si>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</si>
  <si>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</si>
  <si>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</si>
  <si>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</si>
  <si>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</si>
  <si>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</si>
  <si>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</si>
  <si>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</si>
  <si>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</si>
  <si>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</si>
  <si>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</si>
  <si>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</si>
  <si>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</si>
  <si>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</si>
  <si>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</si>
  <si>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</si>
  <si>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</si>
  <si>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</si>
  <si>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</si>
  <si>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</si>
  <si>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</si>
  <si>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</si>
  <si>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</si>
  <si>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</si>
  <si>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</si>
  <si>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</si>
  <si>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</si>
  <si>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</si>
  <si>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</si>
  <si>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</si>
  <si>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</si>
  <si>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</si>
  <si>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</si>
  <si>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</si>
  <si>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</si>
  <si>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</si>
  <si>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</si>
  <si>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</si>
  <si>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</si>
  <si>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</si>
  <si>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</si>
  <si>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</si>
  <si>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</si>
  <si>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</si>
  <si>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</si>
  <si>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</si>
  <si>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</si>
  <si>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</si>
  <si>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</si>
  <si>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</si>
  <si>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</si>
  <si>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</si>
  <si>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</si>
  <si>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</si>
  <si>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</si>
  <si>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</si>
  <si>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</si>
  <si>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</si>
  <si>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</si>
  <si>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</si>
  <si>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</si>
  <si>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</si>
  <si>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</si>
  <si>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</si>
  <si>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</si>
  <si>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</si>
  <si>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</si>
  <si>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</si>
  <si>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</si>
  <si>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</si>
  <si>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</si>
  <si>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</si>
  <si>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</si>
  <si>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</si>
  <si>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</si>
  <si>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</si>
  <si>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</si>
  <si>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</si>
  <si>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</si>
  <si>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</si>
  <si>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</si>
  <si>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</si>
  <si>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</si>
  <si>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</si>
  <si>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</si>
  <si>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</si>
  <si>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</si>
  <si>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</si>
  <si>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</si>
  <si>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</si>
  <si>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</si>
  <si>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</si>
  <si>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</si>
  <si>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</si>
  <si>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</si>
  <si>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</si>
  <si>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</si>
  <si>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</si>
  <si>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</si>
  <si>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</si>
  <si>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</si>
  <si>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</si>
  <si>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</si>
  <si>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</si>
  <si>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</si>
  <si>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</si>
  <si>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</si>
  <si>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</si>
  <si>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</si>
  <si>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</si>
  <si>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</si>
  <si>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</si>
  <si>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</si>
  <si>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</si>
  <si>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</si>
  <si>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</si>
  <si>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</si>
  <si>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</si>
  <si>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</si>
  <si>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</si>
  <si>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</si>
  <si>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</si>
  <si>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</si>
  <si>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</si>
  <si>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</si>
  <si>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</si>
  <si>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</si>
  <si>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</si>
  <si>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</si>
  <si>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</si>
  <si>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</si>
  <si>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</si>
  <si>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</si>
  <si>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</si>
  <si>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</si>
  <si>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</si>
  <si>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</si>
  <si>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</si>
  <si>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</si>
  <si>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</si>
  <si>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</si>
  <si>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</si>
  <si>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</si>
  <si>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</si>
  <si>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</si>
  <si>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</si>
  <si>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</si>
  <si>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</si>
  <si>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</si>
  <si>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</si>
  <si>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</si>
  <si>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</si>
  <si>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</si>
  <si>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</si>
  <si>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</si>
  <si>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</si>
  <si>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</si>
  <si>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</si>
  <si>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</si>
  <si>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</si>
  <si>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</si>
  <si>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</si>
  <si>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</si>
  <si>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</si>
  <si>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</si>
  <si>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</si>
  <si>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</si>
  <si>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</si>
  <si>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</si>
  <si>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</si>
  <si>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</si>
  <si>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</si>
  <si>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</si>
  <si>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</si>
  <si>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</si>
  <si>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</si>
  <si>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</si>
  <si>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</si>
  <si>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</si>
  <si>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</si>
  <si>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</si>
  <si>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</si>
  <si>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</si>
  <si>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</si>
  <si>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</si>
  <si>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</si>
  <si>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</si>
  <si>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</si>
  <si>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</si>
  <si>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</si>
  <si>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</si>
  <si>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</si>
  <si>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</si>
  <si>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</si>
  <si>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</si>
  <si>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</si>
  <si>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</si>
  <si>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</si>
  <si>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</si>
  <si>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</si>
  <si>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</si>
  <si>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</si>
  <si>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</si>
  <si>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</si>
  <si>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</si>
  <si>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</si>
  <si>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</si>
  <si>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</si>
  <si>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</si>
  <si>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</si>
  <si>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</si>
  <si>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</si>
  <si>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</si>
  <si>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</si>
  <si>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</si>
  <si>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</si>
  <si>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</si>
  <si>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</si>
  <si>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</si>
  <si>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</si>
  <si>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</si>
  <si>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</si>
  <si>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</si>
  <si>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</si>
  <si>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</si>
  <si>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</si>
  <si>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</si>
  <si>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</si>
  <si>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</si>
  <si>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</si>
  <si>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</si>
  <si>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</si>
  <si>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</si>
  <si>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</si>
  <si>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</si>
  <si>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</si>
  <si>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</si>
  <si>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</si>
  <si>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</si>
  <si>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</si>
  <si>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</si>
  <si>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</si>
  <si>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</si>
  <si>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</si>
  <si>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</si>
  <si>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</si>
  <si>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</si>
  <si>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</si>
  <si>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</si>
  <si>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</si>
  <si>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</si>
  <si>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</si>
  <si>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</si>
  <si>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</si>
  <si>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</si>
  <si>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</si>
  <si>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</si>
  <si>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</si>
  <si>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</si>
  <si>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</si>
  <si>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</si>
  <si>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</si>
  <si>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</si>
  <si>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</si>
  <si>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</si>
  <si>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</si>
  <si>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</si>
  <si>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</si>
  <si>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</si>
  <si>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</si>
  <si>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</si>
  <si>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</si>
  <si>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</si>
  <si>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</si>
  <si>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</si>
  <si>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</si>
  <si>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</si>
  <si>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</si>
  <si>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</si>
  <si>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</si>
  <si>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</si>
  <si>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</si>
  <si>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</si>
  <si>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</si>
  <si>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</si>
  <si>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</si>
  <si>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</si>
  <si>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</si>
  <si>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</si>
  <si>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</si>
  <si>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</si>
  <si>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</si>
  <si>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</si>
  <si>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</si>
  <si>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</si>
  <si>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</si>
  <si>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</si>
  <si>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</si>
  <si>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</si>
  <si>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</si>
  <si>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</si>
  <si>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</si>
  <si>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</si>
  <si>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</si>
  <si>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</si>
  <si>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</si>
  <si>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</si>
  <si>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</si>
  <si>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</si>
  <si>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</si>
  <si>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</si>
  <si>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</si>
  <si>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</si>
  <si>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</si>
  <si>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</si>
  <si>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</si>
  <si>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</si>
  <si>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</si>
  <si>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</si>
  <si>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</si>
  <si>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</si>
  <si>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</si>
  <si>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</si>
  <si>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</si>
  <si>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</si>
  <si>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</si>
  <si>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</si>
  <si>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</si>
  <si>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</si>
  <si>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</si>
  <si>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</si>
  <si>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</si>
  <si>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</si>
  <si>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</si>
  <si>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</si>
  <si>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</si>
  <si>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</si>
  <si>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</si>
  <si>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</si>
  <si>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</si>
  <si>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</si>
  <si>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</si>
  <si>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</si>
  <si>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</si>
  <si>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</si>
  <si>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</si>
  <si>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</si>
  <si>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</si>
  <si>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</si>
  <si>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</si>
  <si>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</si>
  <si>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</si>
  <si>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</si>
  <si>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</si>
  <si>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</si>
  <si>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</si>
  <si>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</si>
  <si>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</si>
  <si>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</si>
  <si>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</si>
  <si>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</si>
  <si>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</si>
  <si>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</si>
  <si>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</si>
  <si>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</si>
  <si>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</si>
  <si>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</si>
  <si>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</si>
  <si>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</si>
  <si>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</si>
  <si>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</si>
  <si>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</si>
  <si>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</si>
  <si>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</si>
  <si>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</si>
  <si>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</si>
  <si>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</si>
  <si>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</si>
  <si>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</si>
  <si>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</si>
  <si>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</si>
  <si>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</si>
  <si>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</si>
  <si>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</si>
  <si>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</si>
  <si>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</si>
  <si>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</si>
  <si>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</si>
  <si>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</si>
  <si>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</si>
  <si>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</si>
  <si>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</si>
  <si>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</si>
  <si>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</si>
  <si>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</si>
  <si>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</si>
  <si>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</si>
  <si>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</si>
  <si>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</si>
  <si>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</si>
  <si>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</si>
  <si>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</si>
  <si>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</si>
  <si>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</si>
  <si>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</si>
  <si>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</si>
  <si>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</si>
  <si>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</si>
  <si>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</si>
  <si>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</si>
  <si>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</si>
  <si>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</si>
  <si>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</si>
  <si>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</si>
  <si>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</si>
  <si>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</si>
  <si>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</si>
  <si>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</si>
  <si>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</si>
  <si>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</si>
  <si>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</si>
  <si>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</si>
  <si>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</si>
  <si>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</si>
  <si>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</si>
  <si>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</si>
  <si>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</si>
  <si>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</si>
  <si>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</si>
  <si>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</si>
  <si>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</si>
  <si>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</si>
  <si>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</si>
  <si>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</si>
  <si>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</si>
  <si>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</si>
  <si>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</si>
  <si>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</si>
  <si>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</si>
  <si>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</si>
  <si>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</si>
  <si>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</si>
  <si>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</si>
  <si>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</si>
  <si>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</si>
  <si>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</si>
  <si>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</si>
  <si>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</si>
  <si>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</si>
  <si>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</si>
  <si>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</si>
  <si>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</si>
  <si>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</si>
  <si>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</si>
  <si>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</si>
  <si>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</si>
  <si>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</si>
  <si>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</si>
  <si>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</si>
  <si>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</si>
  <si>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</si>
  <si>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</si>
  <si>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</si>
  <si>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</si>
  <si>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</si>
  <si>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</si>
  <si>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</si>
  <si>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</si>
  <si>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</si>
  <si>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</si>
  <si>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</si>
  <si>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</si>
  <si>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</si>
  <si>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</si>
  <si>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</si>
  <si>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</si>
  <si>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</si>
  <si>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</si>
  <si>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</si>
  <si>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</si>
  <si>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</si>
  <si>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</si>
  <si>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</si>
  <si>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</si>
  <si>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</si>
  <si>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</si>
  <si>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</si>
  <si>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</si>
  <si>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</si>
  <si>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</si>
  <si>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</si>
  <si>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</si>
  <si>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</si>
  <si>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</si>
  <si>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</si>
  <si>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</si>
  <si>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</si>
  <si>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</si>
  <si>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</si>
  <si>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</si>
  <si>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</si>
  <si>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</si>
  <si>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</si>
  <si>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</si>
  <si>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</si>
  <si>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</si>
  <si>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</si>
  <si>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</si>
  <si>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</si>
  <si>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</si>
  <si>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</si>
  <si>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</si>
  <si>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</si>
  <si>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</si>
  <si>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</si>
  <si>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</si>
  <si>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</si>
  <si>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</si>
  <si>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</si>
  <si>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</si>
  <si>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</si>
  <si>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</si>
  <si>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</si>
  <si>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</si>
  <si>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</si>
  <si>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</si>
  <si>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</si>
  <si>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</si>
  <si>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</si>
  <si>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</si>
  <si>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</si>
  <si>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</si>
  <si>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</si>
  <si>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</si>
  <si>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</si>
  <si>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</si>
  <si>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</si>
  <si>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</si>
  <si>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</si>
  <si>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</si>
  <si>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</si>
  <si>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</si>
  <si>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</si>
  <si>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</si>
  <si>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</si>
  <si>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</si>
  <si>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</si>
  <si>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</si>
  <si>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</si>
  <si>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</si>
  <si>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</si>
  <si>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</si>
  <si>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</si>
  <si>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</si>
  <si>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</si>
  <si>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</si>
  <si>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</si>
  <si>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</si>
  <si>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</si>
  <si>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</si>
  <si>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</si>
  <si>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</si>
  <si>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</si>
  <si>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</si>
  <si>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</si>
  <si>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</si>
  <si>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</si>
  <si>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</si>
  <si>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</si>
  <si>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</si>
  <si>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</si>
  <si>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</si>
  <si>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</si>
  <si>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</si>
  <si>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</si>
  <si>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</si>
  <si>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</si>
  <si>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</si>
  <si>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</si>
  <si>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</si>
  <si>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</si>
  <si>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</si>
  <si>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</si>
  <si>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</si>
  <si>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</si>
  <si>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</si>
  <si>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</si>
  <si>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</si>
  <si>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</si>
  <si>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</si>
  <si>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</si>
  <si>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</si>
  <si>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</si>
  <si>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</si>
  <si>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</si>
  <si>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</si>
  <si>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</si>
  <si>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</si>
  <si>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</si>
  <si>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</si>
  <si>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</si>
  <si>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</si>
  <si>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</si>
  <si>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</si>
  <si>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</si>
  <si>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</si>
  <si>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</si>
  <si>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</si>
  <si>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</si>
  <si>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</si>
  <si>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</si>
  <si>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</si>
  <si>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</si>
  <si>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</si>
  <si>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</si>
  <si>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</si>
  <si>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</si>
  <si>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</si>
  <si>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</si>
  <si>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</si>
  <si>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</si>
  <si>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</si>
  <si>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</si>
  <si>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</si>
  <si>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</si>
  <si>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</si>
  <si>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</si>
  <si>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</si>
  <si>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</si>
  <si>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</si>
  <si>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</si>
  <si>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</si>
  <si>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</si>
  <si>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</si>
  <si>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</si>
  <si>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</si>
  <si>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</si>
  <si>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</si>
  <si>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</si>
  <si>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</si>
  <si>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</si>
  <si>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</si>
  <si>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</si>
  <si>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</si>
  <si>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</si>
  <si>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</si>
  <si>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</si>
  <si>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</si>
  <si>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</si>
  <si>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</si>
  <si>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</si>
  <si>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</si>
  <si>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</si>
  <si>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</si>
  <si>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</si>
  <si>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</si>
  <si>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</si>
  <si>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</si>
  <si>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</si>
  <si>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</si>
  <si>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</si>
  <si>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</si>
  <si>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</si>
  <si>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</si>
  <si>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</si>
  <si>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</si>
  <si>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</si>
  <si>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</si>
  <si>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</si>
  <si>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</si>
  <si>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</si>
  <si>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</si>
  <si>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</si>
  <si>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</si>
  <si>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</si>
  <si>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</si>
  <si>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</si>
  <si>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</si>
  <si>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</si>
  <si>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</si>
  <si>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</si>
  <si>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</si>
  <si>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</si>
  <si>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</si>
  <si>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</si>
  <si>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</si>
  <si>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</si>
  <si>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</si>
  <si>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</si>
  <si>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</si>
  <si>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</si>
  <si>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</si>
  <si>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</si>
  <si>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</si>
  <si>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</si>
  <si>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</si>
  <si>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</si>
  <si>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</si>
  <si>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</si>
  <si>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</si>
  <si>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</si>
  <si>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</si>
  <si>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</si>
  <si>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</si>
  <si>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</si>
  <si>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</si>
  <si>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</si>
  <si>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</si>
  <si>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</si>
  <si>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</si>
  <si>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</si>
  <si>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</si>
  <si>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</si>
  <si>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</si>
  <si>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</si>
  <si>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</si>
  <si>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</si>
  <si>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</si>
  <si>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</si>
  <si>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</si>
  <si>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</si>
  <si>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</si>
  <si>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</si>
  <si>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</si>
  <si>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</si>
  <si>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</si>
  <si>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</si>
  <si>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</si>
  <si>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</si>
  <si>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</si>
  <si>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</si>
  <si>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</si>
  <si>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</si>
  <si>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</si>
  <si>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</si>
  <si>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</si>
  <si>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</si>
  <si>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</si>
  <si>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</si>
  <si>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</si>
  <si>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</si>
  <si>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</si>
  <si>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</si>
  <si>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</si>
  <si>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</si>
  <si>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</si>
  <si>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</si>
  <si>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</si>
  <si>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</si>
  <si>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</si>
  <si>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</si>
  <si>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</si>
  <si>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</si>
  <si>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</si>
  <si>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</si>
  <si>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</si>
  <si>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</si>
  <si>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</si>
  <si>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</si>
  <si>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</si>
  <si>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</si>
  <si>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</si>
  <si>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</si>
  <si>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</si>
  <si>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</si>
  <si>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</si>
  <si>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</si>
  <si>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</si>
  <si>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</si>
  <si>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</si>
  <si>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</si>
  <si>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</si>
  <si>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</si>
  <si>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</si>
  <si>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</si>
  <si>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</si>
  <si>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</si>
  <si>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</si>
  <si>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</si>
  <si>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</si>
  <si>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</si>
  <si>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</si>
  <si>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</si>
  <si>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</si>
  <si>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</si>
  <si>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</si>
  <si>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</si>
  <si>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</si>
  <si>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</si>
  <si>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</si>
  <si>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</si>
  <si>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</si>
  <si>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</si>
  <si>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</si>
  <si>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</si>
  <si>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</si>
  <si>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</si>
  <si>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</si>
  <si>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</si>
  <si>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</si>
  <si>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</si>
  <si>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</si>
  <si>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</si>
  <si>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</si>
  <si>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</si>
  <si>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</si>
  <si>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</si>
  <si>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</si>
  <si>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</si>
  <si>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</si>
  <si>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</si>
  <si>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</si>
  <si>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</si>
  <si>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</si>
  <si>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</si>
  <si>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</si>
  <si>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</si>
  <si>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</si>
  <si>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</si>
  <si>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</si>
  <si>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</si>
  <si>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</si>
  <si>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</si>
  <si>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</si>
  <si>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</si>
  <si>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</si>
  <si>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</si>
  <si>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</si>
  <si>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</si>
  <si>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</si>
  <si>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</si>
  <si>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</si>
  <si>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</si>
  <si>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</si>
  <si>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</si>
  <si>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</si>
  <si>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</si>
  <si>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</si>
  <si>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</si>
  <si>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</si>
  <si>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</si>
  <si>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</si>
  <si>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</si>
  <si>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</si>
  <si>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</si>
  <si>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</si>
  <si>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</si>
  <si>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</si>
  <si>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</si>
  <si>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</si>
  <si>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</si>
  <si>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</si>
  <si>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</si>
  <si>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</si>
  <si>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</si>
  <si>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</si>
  <si>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</si>
  <si>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</si>
  <si>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1--9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</si>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</sst>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0" fillId="19" borderId="0" xfId="0" applyFont="1" applyFill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12" fillId="18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9"/>
      <tableStyleElement type="secondRowStripe" dxfId="108"/>
    </tableStyle>
    <tableStyle name="Equipes-style 2" pivot="0" count="2">
      <tableStyleElement type="firstRowStripe" dxfId="107"/>
      <tableStyleElement type="secondRowStripe" dxfId="106"/>
    </tableStyle>
    <tableStyle name="Equipes-style 3" pivot="0" count="2">
      <tableStyleElement type="firstRowStripe" dxfId="105"/>
      <tableStyleElement type="secondRowStripe" dxfId="104"/>
    </tableStyle>
    <tableStyle name="Equipes-style 4" pivot="0" count="2">
      <tableStyleElement type="firstRowStripe" dxfId="103"/>
      <tableStyleElement type="secondRowStripe" dxfId="102"/>
    </tableStyle>
    <tableStyle name="Equipes-style 7" pivot="0" count="2">
      <tableStyleElement type="firstRowStripe" dxfId="101"/>
      <tableStyleElement type="secondRowStripe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27400</c:v>
                </c:pt>
                <c:pt idx="9">
                  <c:v>27400</c:v>
                </c:pt>
                <c:pt idx="10">
                  <c:v>27400</c:v>
                </c:pt>
                <c:pt idx="11">
                  <c:v>28750</c:v>
                </c:pt>
                <c:pt idx="12">
                  <c:v>28875</c:v>
                </c:pt>
                <c:pt idx="13">
                  <c:v>28875</c:v>
                </c:pt>
                <c:pt idx="14">
                  <c:v>28875</c:v>
                </c:pt>
                <c:pt idx="15">
                  <c:v>28875</c:v>
                </c:pt>
                <c:pt idx="16">
                  <c:v>28875</c:v>
                </c:pt>
                <c:pt idx="17">
                  <c:v>28875</c:v>
                </c:pt>
                <c:pt idx="18">
                  <c:v>29575</c:v>
                </c:pt>
                <c:pt idx="19">
                  <c:v>30615</c:v>
                </c:pt>
                <c:pt idx="20">
                  <c:v>30615</c:v>
                </c:pt>
                <c:pt idx="21">
                  <c:v>31395</c:v>
                </c:pt>
                <c:pt idx="22">
                  <c:v>32375</c:v>
                </c:pt>
                <c:pt idx="23">
                  <c:v>32375</c:v>
                </c:pt>
                <c:pt idx="24">
                  <c:v>32375</c:v>
                </c:pt>
                <c:pt idx="25">
                  <c:v>34155</c:v>
                </c:pt>
                <c:pt idx="26">
                  <c:v>35825</c:v>
                </c:pt>
                <c:pt idx="27">
                  <c:v>35825</c:v>
                </c:pt>
                <c:pt idx="28">
                  <c:v>35825</c:v>
                </c:pt>
                <c:pt idx="29">
                  <c:v>35825</c:v>
                </c:pt>
                <c:pt idx="30">
                  <c:v>35825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8728"/>
        <c:axId val="33169512"/>
      </c:scatterChart>
      <c:valAx>
        <c:axId val="331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9512"/>
        <c:crosses val="autoZero"/>
        <c:crossBetween val="midCat"/>
      </c:valAx>
      <c:valAx>
        <c:axId val="331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marcoInvest!$G$42:$G$72</c:f>
              <c:numCache>
                <c:formatCode>"R$"\ #,##0.00</c:formatCode>
                <c:ptCount val="31"/>
                <c:pt idx="0">
                  <c:v>26640</c:v>
                </c:pt>
                <c:pt idx="1">
                  <c:v>26640</c:v>
                </c:pt>
                <c:pt idx="2">
                  <c:v>26700</c:v>
                </c:pt>
                <c:pt idx="3">
                  <c:v>27700</c:v>
                </c:pt>
                <c:pt idx="4">
                  <c:v>27090</c:v>
                </c:pt>
                <c:pt idx="5">
                  <c:v>27640</c:v>
                </c:pt>
                <c:pt idx="6">
                  <c:v>27640</c:v>
                </c:pt>
                <c:pt idx="7">
                  <c:v>28640</c:v>
                </c:pt>
                <c:pt idx="8">
                  <c:v>28640</c:v>
                </c:pt>
                <c:pt idx="9">
                  <c:v>28640</c:v>
                </c:pt>
                <c:pt idx="10">
                  <c:v>29350</c:v>
                </c:pt>
                <c:pt idx="11">
                  <c:v>27350</c:v>
                </c:pt>
                <c:pt idx="12">
                  <c:v>29270</c:v>
                </c:pt>
                <c:pt idx="13">
                  <c:v>29850</c:v>
                </c:pt>
                <c:pt idx="14">
                  <c:v>30640</c:v>
                </c:pt>
                <c:pt idx="15">
                  <c:v>30640</c:v>
                </c:pt>
                <c:pt idx="16">
                  <c:v>30640</c:v>
                </c:pt>
                <c:pt idx="17">
                  <c:v>30640</c:v>
                </c:pt>
                <c:pt idx="18">
                  <c:v>28450</c:v>
                </c:pt>
                <c:pt idx="19">
                  <c:v>29980</c:v>
                </c:pt>
                <c:pt idx="20">
                  <c:v>29980</c:v>
                </c:pt>
                <c:pt idx="21">
                  <c:v>29980</c:v>
                </c:pt>
                <c:pt idx="22">
                  <c:v>29980</c:v>
                </c:pt>
                <c:pt idx="23">
                  <c:v>29980</c:v>
                </c:pt>
                <c:pt idx="24">
                  <c:v>29980</c:v>
                </c:pt>
                <c:pt idx="25">
                  <c:v>31960</c:v>
                </c:pt>
                <c:pt idx="26">
                  <c:v>31960</c:v>
                </c:pt>
                <c:pt idx="27">
                  <c:v>31960</c:v>
                </c:pt>
                <c:pt idx="28">
                  <c:v>31960</c:v>
                </c:pt>
                <c:pt idx="29">
                  <c:v>31960</c:v>
                </c:pt>
                <c:pt idx="30">
                  <c:v>31960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9904"/>
        <c:axId val="33168336"/>
      </c:scatterChart>
      <c:valAx>
        <c:axId val="331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8336"/>
        <c:crosses val="autoZero"/>
        <c:crossBetween val="midCat"/>
      </c:valAx>
      <c:valAx>
        <c:axId val="331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54</xdr:row>
      <xdr:rowOff>104775</xdr:rowOff>
    </xdr:from>
    <xdr:to>
      <xdr:col>4</xdr:col>
      <xdr:colOff>142875</xdr:colOff>
      <xdr:row>86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472:I472" headerRowCount="0" headerRowDxfId="83" dataDxfId="82" totalsRowDxfId="81">
  <tableColumns count="4">
    <tableColumn id="1" name="Column1" dataDxfId="80">
      <calculatedColumnFormula>COUNTIF(K$2:$K$455,G472)</calculatedColumnFormula>
    </tableColumn>
    <tableColumn id="2" name="Column2" dataDxfId="79"/>
    <tableColumn id="3" name="Column3" dataDxfId="78">
      <calculatedColumnFormula>SUMIFS($I$2:$I$455,$K$2:$K$455,G472)</calculatedColumnFormula>
    </tableColumn>
    <tableColumn id="4" name="Column4" dataDxfId="77">
      <calculatedColumnFormula>H472/D$466*100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473:I473" headerRowCount="0" headerRowDxfId="76" dataDxfId="75" totalsRowDxfId="74">
  <tableColumns count="4">
    <tableColumn id="1" name="Column1" dataDxfId="73">
      <calculatedColumnFormula>COUNTIF(K$2:$K$455,G473)</calculatedColumnFormula>
    </tableColumn>
    <tableColumn id="2" name="Column2" dataDxfId="72"/>
    <tableColumn id="3" name="Column3" dataDxfId="71">
      <calculatedColumnFormula>SUMIFS($I$2:$I$455,$K$2:$K$455,G473)</calculatedColumnFormula>
    </tableColumn>
    <tableColumn id="4" name="Column4" dataDxfId="70">
      <calculatedColumnFormula>H473/D$466*100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474:I475" headerRowCount="0" headerRowDxfId="69" dataDxfId="68" totalsRowDxfId="67">
  <tableColumns count="4">
    <tableColumn id="1" name="Column1" dataDxfId="66">
      <calculatedColumnFormula>COUNTIF(K$2:$K$455,G474)</calculatedColumnFormula>
    </tableColumn>
    <tableColumn id="2" name="Column2" dataDxfId="65"/>
    <tableColumn id="3" name="Column3" dataDxfId="64">
      <calculatedColumnFormula>SUMIFS($I$2:$I$455,$K$2:$K$455,G474)</calculatedColumnFormula>
    </tableColumn>
    <tableColumn id="4" name="Column4" dataDxfId="63">
      <calculatedColumnFormula>H474/D$466*100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476:I476" headerRowCount="0" headerRowDxfId="62" dataDxfId="61" totalsRowDxfId="60">
  <tableColumns count="4">
    <tableColumn id="1" name="Column1" dataDxfId="59">
      <calculatedColumnFormula>COUNTIF(K$2:$K$455,G476)</calculatedColumnFormula>
    </tableColumn>
    <tableColumn id="2" name="Column2" dataDxfId="58"/>
    <tableColumn id="3" name="Column3" dataDxfId="57">
      <calculatedColumnFormula>SUMIFS($I$2:$I$455,$K$2:$K$455,G476)</calculatedColumnFormula>
    </tableColumn>
    <tableColumn id="4" name="Column4" dataDxfId="56">
      <calculatedColumnFormula>H476/D$466*100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477:I477" headerRowCount="0" headerRowDxfId="55" dataDxfId="54" totalsRowDxfId="53">
  <tableColumns count="4">
    <tableColumn id="1" name="Column1" dataDxfId="52">
      <calculatedColumnFormula>COUNTIF(K$2:$K$455,G477)</calculatedColumnFormula>
    </tableColumn>
    <tableColumn id="2" name="Column2" dataDxfId="51"/>
    <tableColumn id="3" name="Column3" dataDxfId="50">
      <calculatedColumnFormula>SUMIFS($I$2:$I$455,$K$2:$K$455,G477)</calculatedColumnFormula>
    </tableColumn>
    <tableColumn id="4" name="Column4" dataDxfId="49">
      <calculatedColumnFormula>H477/D$466*100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abSelected="1" topLeftCell="C437" workbookViewId="0">
      <selection activeCell="I465" sqref="I465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C2*D$469</f>
        <v>7000</v>
      </c>
      <c r="I2" s="10">
        <f t="shared" ref="I2:I7" si="0">H2-D$469</f>
        <v>3000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C3*D$469</f>
        <v>8000</v>
      </c>
      <c r="I3" s="10">
        <f t="shared" si="0"/>
        <v>4000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-4000</v>
      </c>
      <c r="J4" s="33" t="s">
        <v>21</v>
      </c>
      <c r="K4" s="4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 t="shared" ref="H5:H19" si="1">C5*D$469</f>
        <v>7800</v>
      </c>
      <c r="I5" s="10">
        <f t="shared" si="0"/>
        <v>3800</v>
      </c>
      <c r="J5" s="38" t="s">
        <v>311</v>
      </c>
      <c r="K5" s="3" t="s">
        <v>58</v>
      </c>
    </row>
    <row r="6" spans="1:11" x14ac:dyDescent="0.25">
      <c r="A6" s="61">
        <v>44601</v>
      </c>
      <c r="B6" s="4" t="s">
        <v>71</v>
      </c>
      <c r="C6" s="9">
        <v>1.88</v>
      </c>
      <c r="E6" s="4" t="s">
        <v>15</v>
      </c>
      <c r="F6" s="39" t="s">
        <v>33</v>
      </c>
      <c r="H6" s="10">
        <f t="shared" si="1"/>
        <v>7520</v>
      </c>
      <c r="I6" s="10">
        <f t="shared" si="0"/>
        <v>3520</v>
      </c>
      <c r="J6" s="33" t="s">
        <v>312</v>
      </c>
      <c r="K6" s="4" t="s">
        <v>60</v>
      </c>
    </row>
    <row r="7" spans="1:11" x14ac:dyDescent="0.25">
      <c r="A7" s="61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 t="shared" si="1"/>
        <v>8000</v>
      </c>
      <c r="I7" s="10">
        <f t="shared" si="0"/>
        <v>4000</v>
      </c>
      <c r="J7" s="33" t="s">
        <v>29</v>
      </c>
      <c r="K7" s="4" t="s">
        <v>56</v>
      </c>
    </row>
    <row r="8" spans="1:11" x14ac:dyDescent="0.25">
      <c r="A8" s="61">
        <v>44604</v>
      </c>
      <c r="B8" s="4" t="s">
        <v>75</v>
      </c>
      <c r="C8" s="9">
        <v>1.7</v>
      </c>
      <c r="E8" s="4" t="s">
        <v>15</v>
      </c>
      <c r="F8" s="39" t="s">
        <v>532</v>
      </c>
      <c r="H8" s="10">
        <v>0</v>
      </c>
      <c r="I8" s="10">
        <f>(H8-D$469)/2</f>
        <v>-2000</v>
      </c>
      <c r="J8" s="33" t="s">
        <v>21</v>
      </c>
      <c r="K8" s="43" t="s">
        <v>66</v>
      </c>
    </row>
    <row r="9" spans="1:11" x14ac:dyDescent="0.25">
      <c r="A9" s="61">
        <v>44611</v>
      </c>
      <c r="B9" s="4" t="s">
        <v>91</v>
      </c>
      <c r="C9" s="9">
        <v>1.99</v>
      </c>
      <c r="E9" s="4" t="s">
        <v>15</v>
      </c>
      <c r="F9" s="39" t="s">
        <v>33</v>
      </c>
      <c r="H9" s="10">
        <f t="shared" si="1"/>
        <v>7960</v>
      </c>
      <c r="I9" s="10">
        <f t="shared" ref="I9:I16" si="2">H9-D$469</f>
        <v>3960</v>
      </c>
      <c r="J9" s="33" t="s">
        <v>25</v>
      </c>
      <c r="K9" s="4" t="s">
        <v>60</v>
      </c>
    </row>
    <row r="10" spans="1:11" x14ac:dyDescent="0.25">
      <c r="A10" s="61">
        <v>44611</v>
      </c>
      <c r="B10" s="4" t="s">
        <v>100</v>
      </c>
      <c r="C10" s="9">
        <v>1.7</v>
      </c>
      <c r="E10" s="4" t="s">
        <v>15</v>
      </c>
      <c r="F10" s="40" t="s">
        <v>33</v>
      </c>
      <c r="H10" s="10">
        <f t="shared" si="1"/>
        <v>6800</v>
      </c>
      <c r="I10" s="10">
        <f t="shared" si="2"/>
        <v>2800</v>
      </c>
      <c r="J10" s="33" t="s">
        <v>21</v>
      </c>
      <c r="K10" s="4" t="s">
        <v>52</v>
      </c>
    </row>
    <row r="11" spans="1:11" x14ac:dyDescent="0.25">
      <c r="A11" s="61">
        <v>44611</v>
      </c>
      <c r="B11" s="4" t="s">
        <v>111</v>
      </c>
      <c r="C11" s="9">
        <v>1.92</v>
      </c>
      <c r="E11" s="4" t="s">
        <v>15</v>
      </c>
      <c r="F11" s="39" t="s">
        <v>33</v>
      </c>
      <c r="H11" s="10">
        <f t="shared" si="1"/>
        <v>7680</v>
      </c>
      <c r="I11" s="10">
        <f t="shared" si="2"/>
        <v>3680</v>
      </c>
      <c r="J11" s="33" t="s">
        <v>26</v>
      </c>
      <c r="K11" s="38" t="s">
        <v>119</v>
      </c>
    </row>
    <row r="12" spans="1:11" x14ac:dyDescent="0.25">
      <c r="A12" s="61">
        <v>44612</v>
      </c>
      <c r="B12" s="4" t="s">
        <v>118</v>
      </c>
      <c r="C12" s="9">
        <v>2.04</v>
      </c>
      <c r="E12" s="4" t="s">
        <v>15</v>
      </c>
      <c r="F12" s="39" t="s">
        <v>33</v>
      </c>
      <c r="H12" s="10">
        <f t="shared" si="1"/>
        <v>8160</v>
      </c>
      <c r="I12" s="10">
        <f t="shared" si="2"/>
        <v>4160</v>
      </c>
      <c r="J12" s="33" t="s">
        <v>312</v>
      </c>
      <c r="K12" s="38" t="s">
        <v>119</v>
      </c>
    </row>
    <row r="13" spans="1:11" x14ac:dyDescent="0.25">
      <c r="A13" s="61">
        <v>44614</v>
      </c>
      <c r="B13" s="4" t="s">
        <v>132</v>
      </c>
      <c r="C13" s="9">
        <v>1.95</v>
      </c>
      <c r="E13" s="4" t="s">
        <v>15</v>
      </c>
      <c r="F13" s="39" t="s">
        <v>33</v>
      </c>
      <c r="H13" s="10">
        <f t="shared" si="1"/>
        <v>7800</v>
      </c>
      <c r="I13" s="10">
        <f t="shared" si="2"/>
        <v>3800</v>
      </c>
      <c r="J13" s="4" t="s">
        <v>19</v>
      </c>
      <c r="K13" s="4" t="s">
        <v>60</v>
      </c>
    </row>
    <row r="14" spans="1:11" x14ac:dyDescent="0.25">
      <c r="A14" s="61">
        <v>44615</v>
      </c>
      <c r="B14" s="4" t="s">
        <v>138</v>
      </c>
      <c r="C14" s="9">
        <v>1.98</v>
      </c>
      <c r="E14" s="4" t="s">
        <v>15</v>
      </c>
      <c r="F14" s="39" t="s">
        <v>33</v>
      </c>
      <c r="H14" s="10">
        <f t="shared" si="1"/>
        <v>7920</v>
      </c>
      <c r="I14" s="10">
        <f t="shared" si="2"/>
        <v>3920</v>
      </c>
      <c r="J14" s="4" t="s">
        <v>311</v>
      </c>
      <c r="K14" s="38" t="s">
        <v>119</v>
      </c>
    </row>
    <row r="15" spans="1:11" x14ac:dyDescent="0.25">
      <c r="A15" s="61">
        <v>44618</v>
      </c>
      <c r="B15" s="4" t="s">
        <v>143</v>
      </c>
      <c r="C15" s="9">
        <v>1.61</v>
      </c>
      <c r="E15" s="4" t="s">
        <v>15</v>
      </c>
      <c r="F15" s="39" t="s">
        <v>532</v>
      </c>
      <c r="H15" s="10">
        <f t="shared" si="1"/>
        <v>6440</v>
      </c>
      <c r="I15" s="10">
        <f t="shared" si="2"/>
        <v>2440</v>
      </c>
      <c r="J15" s="4" t="s">
        <v>316</v>
      </c>
      <c r="K15" s="43" t="s">
        <v>66</v>
      </c>
    </row>
    <row r="16" spans="1:11" x14ac:dyDescent="0.25">
      <c r="A16" s="61">
        <v>44618</v>
      </c>
      <c r="B16" s="4" t="s">
        <v>147</v>
      </c>
      <c r="C16" s="9">
        <v>2.0499999999999998</v>
      </c>
      <c r="E16" s="4" t="s">
        <v>15</v>
      </c>
      <c r="F16" s="39" t="s">
        <v>33</v>
      </c>
      <c r="H16" s="10">
        <f t="shared" si="1"/>
        <v>8200</v>
      </c>
      <c r="I16" s="10">
        <f t="shared" si="2"/>
        <v>4200</v>
      </c>
      <c r="J16" s="4" t="s">
        <v>313</v>
      </c>
      <c r="K16" s="4" t="s">
        <v>60</v>
      </c>
    </row>
    <row r="17" spans="1:12" x14ac:dyDescent="0.25">
      <c r="A17" s="61">
        <v>44618</v>
      </c>
      <c r="B17" s="4" t="s">
        <v>148</v>
      </c>
      <c r="C17" s="9"/>
      <c r="E17" s="4" t="s">
        <v>15</v>
      </c>
      <c r="F17" s="41" t="s">
        <v>34</v>
      </c>
      <c r="H17" s="10">
        <f t="shared" si="1"/>
        <v>0</v>
      </c>
      <c r="I17" s="10">
        <v>0</v>
      </c>
      <c r="J17" s="4" t="s">
        <v>22</v>
      </c>
      <c r="K17" s="4" t="s">
        <v>56</v>
      </c>
    </row>
    <row r="18" spans="1:12" x14ac:dyDescent="0.25">
      <c r="A18" s="61">
        <v>44618</v>
      </c>
      <c r="B18" s="4" t="s">
        <v>154</v>
      </c>
      <c r="C18" s="9">
        <v>1.78</v>
      </c>
      <c r="E18" s="4" t="s">
        <v>15</v>
      </c>
      <c r="F18" s="39" t="s">
        <v>532</v>
      </c>
      <c r="H18" s="10">
        <v>0</v>
      </c>
      <c r="I18" s="10">
        <f>(H18-D$469)/2</f>
        <v>-2000</v>
      </c>
      <c r="J18" s="4" t="s">
        <v>23</v>
      </c>
      <c r="K18" s="43" t="s">
        <v>66</v>
      </c>
    </row>
    <row r="19" spans="1:12" x14ac:dyDescent="0.25">
      <c r="A19" s="61">
        <v>44619</v>
      </c>
      <c r="B19" s="4" t="s">
        <v>160</v>
      </c>
      <c r="C19" s="9">
        <v>2.04</v>
      </c>
      <c r="E19" s="4" t="s">
        <v>15</v>
      </c>
      <c r="F19" s="39" t="s">
        <v>33</v>
      </c>
      <c r="H19" s="10">
        <f t="shared" si="1"/>
        <v>8160</v>
      </c>
      <c r="I19" s="10">
        <f t="shared" ref="I19:I28" si="3">H19-D$469</f>
        <v>4160</v>
      </c>
      <c r="J19" s="4" t="s">
        <v>25</v>
      </c>
      <c r="K19" s="38" t="s">
        <v>119</v>
      </c>
    </row>
    <row r="20" spans="1:12" x14ac:dyDescent="0.25">
      <c r="A20" s="61">
        <v>44619</v>
      </c>
      <c r="B20" s="4" t="s">
        <v>166</v>
      </c>
      <c r="C20" s="9">
        <v>1.78</v>
      </c>
      <c r="E20" s="4" t="s">
        <v>15</v>
      </c>
      <c r="F20" s="40" t="s">
        <v>33</v>
      </c>
      <c r="H20" s="10">
        <v>0</v>
      </c>
      <c r="I20" s="10">
        <f t="shared" si="3"/>
        <v>-4000</v>
      </c>
      <c r="J20" s="4" t="s">
        <v>28</v>
      </c>
      <c r="K20" s="4" t="s">
        <v>52</v>
      </c>
    </row>
    <row r="21" spans="1:12" x14ac:dyDescent="0.25">
      <c r="A21" s="2">
        <v>44621</v>
      </c>
      <c r="B21" s="3" t="s">
        <v>176</v>
      </c>
      <c r="C21" s="9">
        <v>2.0299999999999998</v>
      </c>
      <c r="E21" s="4" t="s">
        <v>15</v>
      </c>
      <c r="F21" s="39" t="s">
        <v>33</v>
      </c>
      <c r="H21" s="10">
        <f>C21*D$469</f>
        <v>8119.9999999999991</v>
      </c>
      <c r="I21" s="10">
        <f t="shared" si="3"/>
        <v>4119.9999999999991</v>
      </c>
      <c r="J21" s="38" t="s">
        <v>312</v>
      </c>
      <c r="K21" s="3" t="s">
        <v>58</v>
      </c>
      <c r="L21" s="4"/>
    </row>
    <row r="22" spans="1:12" x14ac:dyDescent="0.25">
      <c r="A22" s="2">
        <v>44621</v>
      </c>
      <c r="B22" s="3" t="s">
        <v>177</v>
      </c>
      <c r="C22" s="9">
        <v>1.61</v>
      </c>
      <c r="E22" s="4" t="s">
        <v>15</v>
      </c>
      <c r="F22" s="39" t="s">
        <v>532</v>
      </c>
      <c r="H22" s="10">
        <f>C22*D$469</f>
        <v>6440</v>
      </c>
      <c r="I22" s="10">
        <f t="shared" si="3"/>
        <v>2440</v>
      </c>
      <c r="J22" s="38" t="s">
        <v>316</v>
      </c>
      <c r="K22" s="44" t="s">
        <v>66</v>
      </c>
      <c r="L22" s="4"/>
    </row>
    <row r="23" spans="1:12" x14ac:dyDescent="0.25">
      <c r="A23" s="61">
        <v>44623</v>
      </c>
      <c r="B23" s="4" t="s">
        <v>179</v>
      </c>
      <c r="C23" s="9">
        <v>2.0099999999999998</v>
      </c>
      <c r="E23" s="4" t="s">
        <v>15</v>
      </c>
      <c r="F23" s="40" t="s">
        <v>33</v>
      </c>
      <c r="H23" s="10">
        <v>0</v>
      </c>
      <c r="I23" s="10">
        <f t="shared" si="3"/>
        <v>-4000</v>
      </c>
      <c r="J23" s="4" t="s">
        <v>21</v>
      </c>
      <c r="K23" s="38" t="s">
        <v>119</v>
      </c>
      <c r="L23" s="4"/>
    </row>
    <row r="24" spans="1:12" x14ac:dyDescent="0.25">
      <c r="A24" s="61">
        <v>44623</v>
      </c>
      <c r="B24" s="4" t="s">
        <v>180</v>
      </c>
      <c r="C24" s="9">
        <v>2.06</v>
      </c>
      <c r="E24" s="4" t="s">
        <v>15</v>
      </c>
      <c r="F24" s="39" t="s">
        <v>33</v>
      </c>
      <c r="H24" s="10">
        <f>C24*D$469</f>
        <v>8240</v>
      </c>
      <c r="I24" s="10">
        <f t="shared" si="3"/>
        <v>4240</v>
      </c>
      <c r="J24" s="4" t="s">
        <v>316</v>
      </c>
      <c r="K24" s="38" t="s">
        <v>119</v>
      </c>
      <c r="L24" s="4"/>
    </row>
    <row r="25" spans="1:12" x14ac:dyDescent="0.25">
      <c r="A25" s="61">
        <v>44625</v>
      </c>
      <c r="B25" s="4" t="s">
        <v>188</v>
      </c>
      <c r="C25" s="9">
        <v>1.75</v>
      </c>
      <c r="E25" s="4" t="s">
        <v>15</v>
      </c>
      <c r="F25" s="39" t="s">
        <v>34</v>
      </c>
      <c r="H25" s="10">
        <f>C25*D$469</f>
        <v>7000</v>
      </c>
      <c r="I25" s="10">
        <f t="shared" si="3"/>
        <v>3000</v>
      </c>
      <c r="J25" s="33" t="s">
        <v>28</v>
      </c>
      <c r="K25" s="38" t="s">
        <v>52</v>
      </c>
      <c r="L25" s="33"/>
    </row>
    <row r="26" spans="1:12" x14ac:dyDescent="0.25">
      <c r="A26" s="61">
        <v>44625</v>
      </c>
      <c r="B26" s="4" t="s">
        <v>191</v>
      </c>
      <c r="C26" s="9">
        <v>1.72</v>
      </c>
      <c r="E26" s="4" t="s">
        <v>15</v>
      </c>
      <c r="F26" s="40" t="s">
        <v>33</v>
      </c>
      <c r="H26" s="10">
        <v>0</v>
      </c>
      <c r="I26" s="10">
        <f t="shared" si="3"/>
        <v>-4000</v>
      </c>
      <c r="J26" s="33" t="s">
        <v>20</v>
      </c>
      <c r="K26" s="4" t="s">
        <v>52</v>
      </c>
      <c r="L26" s="4"/>
    </row>
    <row r="27" spans="1:12" x14ac:dyDescent="0.25">
      <c r="A27" s="61">
        <v>44625</v>
      </c>
      <c r="B27" s="4" t="s">
        <v>194</v>
      </c>
      <c r="C27" s="9">
        <v>2.04</v>
      </c>
      <c r="E27" s="4" t="s">
        <v>15</v>
      </c>
      <c r="F27" s="40" t="s">
        <v>33</v>
      </c>
      <c r="H27" s="10">
        <v>0</v>
      </c>
      <c r="I27" s="10">
        <f t="shared" si="3"/>
        <v>-4000</v>
      </c>
      <c r="J27" s="33" t="s">
        <v>21</v>
      </c>
      <c r="K27" s="4" t="s">
        <v>58</v>
      </c>
      <c r="L27" s="4"/>
    </row>
    <row r="28" spans="1:12" x14ac:dyDescent="0.25">
      <c r="A28" s="61">
        <v>44626</v>
      </c>
      <c r="B28" s="4" t="s">
        <v>202</v>
      </c>
      <c r="C28" s="9">
        <v>1.82</v>
      </c>
      <c r="E28" s="4" t="s">
        <v>15</v>
      </c>
      <c r="F28" s="40" t="s">
        <v>33</v>
      </c>
      <c r="H28" s="10">
        <v>0</v>
      </c>
      <c r="I28" s="10">
        <f t="shared" si="3"/>
        <v>-4000</v>
      </c>
      <c r="J28" s="4" t="s">
        <v>28</v>
      </c>
      <c r="K28" s="4" t="s">
        <v>52</v>
      </c>
      <c r="L28" s="4"/>
    </row>
    <row r="29" spans="1:12" x14ac:dyDescent="0.25">
      <c r="A29" s="61">
        <v>44626</v>
      </c>
      <c r="B29" s="4" t="s">
        <v>203</v>
      </c>
      <c r="C29" s="9"/>
      <c r="E29" s="4" t="s">
        <v>15</v>
      </c>
      <c r="F29" s="41" t="s">
        <v>34</v>
      </c>
      <c r="H29" s="10">
        <v>0</v>
      </c>
      <c r="I29" s="10">
        <v>0</v>
      </c>
      <c r="J29" s="4" t="s">
        <v>21</v>
      </c>
      <c r="K29" s="4" t="s">
        <v>52</v>
      </c>
      <c r="L29" s="4"/>
    </row>
    <row r="30" spans="1:12" x14ac:dyDescent="0.25">
      <c r="A30" s="61">
        <v>44626</v>
      </c>
      <c r="B30" s="4" t="s">
        <v>204</v>
      </c>
      <c r="C30" s="9">
        <v>2</v>
      </c>
      <c r="E30" s="4" t="s">
        <v>15</v>
      </c>
      <c r="F30" s="39" t="s">
        <v>34</v>
      </c>
      <c r="H30" s="10">
        <f>C30*D$469</f>
        <v>8000</v>
      </c>
      <c r="I30" s="10">
        <f t="shared" ref="I30:I55" si="4">H30-D$469</f>
        <v>4000</v>
      </c>
      <c r="J30" s="4" t="s">
        <v>20</v>
      </c>
      <c r="K30" s="4" t="s">
        <v>52</v>
      </c>
      <c r="L30" s="33"/>
    </row>
    <row r="31" spans="1:12" x14ac:dyDescent="0.25">
      <c r="A31" s="61">
        <v>44628</v>
      </c>
      <c r="B31" s="4" t="s">
        <v>208</v>
      </c>
      <c r="C31" s="9">
        <v>2</v>
      </c>
      <c r="E31" s="4" t="s">
        <v>15</v>
      </c>
      <c r="F31" s="39" t="s">
        <v>33</v>
      </c>
      <c r="H31" s="10">
        <f>C31*D$469</f>
        <v>8000</v>
      </c>
      <c r="I31" s="10">
        <f t="shared" si="4"/>
        <v>4000</v>
      </c>
      <c r="J31" s="33" t="s">
        <v>19</v>
      </c>
      <c r="K31" s="4" t="s">
        <v>58</v>
      </c>
      <c r="L31" s="33"/>
    </row>
    <row r="32" spans="1:12" x14ac:dyDescent="0.25">
      <c r="A32" s="61">
        <v>44632</v>
      </c>
      <c r="B32" s="4" t="s">
        <v>218</v>
      </c>
      <c r="C32" s="9">
        <v>2.06</v>
      </c>
      <c r="E32" s="4" t="s">
        <v>15</v>
      </c>
      <c r="F32" s="40" t="s">
        <v>33</v>
      </c>
      <c r="H32" s="10">
        <v>0</v>
      </c>
      <c r="I32" s="10">
        <f t="shared" si="4"/>
        <v>-4000</v>
      </c>
      <c r="J32" s="4" t="s">
        <v>29</v>
      </c>
      <c r="K32" s="4" t="s">
        <v>58</v>
      </c>
      <c r="L32" s="33"/>
    </row>
    <row r="33" spans="1:12" x14ac:dyDescent="0.25">
      <c r="A33" s="61">
        <v>44632</v>
      </c>
      <c r="B33" s="4" t="s">
        <v>221</v>
      </c>
      <c r="C33" s="9">
        <v>1.86</v>
      </c>
      <c r="E33" s="4" t="s">
        <v>15</v>
      </c>
      <c r="F33" s="40" t="s">
        <v>33</v>
      </c>
      <c r="H33" s="10">
        <v>0</v>
      </c>
      <c r="I33" s="10">
        <f t="shared" si="4"/>
        <v>-4000</v>
      </c>
      <c r="J33" s="4" t="s">
        <v>28</v>
      </c>
      <c r="K33" s="38" t="s">
        <v>222</v>
      </c>
      <c r="L33" s="4"/>
    </row>
    <row r="34" spans="1:12" x14ac:dyDescent="0.25">
      <c r="A34" s="61">
        <v>44633</v>
      </c>
      <c r="B34" s="4" t="s">
        <v>231</v>
      </c>
      <c r="C34" s="9">
        <v>2</v>
      </c>
      <c r="E34" s="4" t="s">
        <v>15</v>
      </c>
      <c r="F34" s="39" t="s">
        <v>34</v>
      </c>
      <c r="H34" s="10">
        <f>C34*D$469</f>
        <v>8000</v>
      </c>
      <c r="I34" s="10">
        <f t="shared" si="4"/>
        <v>4000</v>
      </c>
      <c r="J34" s="4" t="s">
        <v>28</v>
      </c>
      <c r="K34" s="38" t="s">
        <v>52</v>
      </c>
      <c r="L34" s="4"/>
    </row>
    <row r="35" spans="1:12" x14ac:dyDescent="0.25">
      <c r="A35" s="61">
        <v>44633</v>
      </c>
      <c r="B35" s="4" t="s">
        <v>232</v>
      </c>
      <c r="C35" s="9">
        <v>1.92</v>
      </c>
      <c r="E35" s="4" t="s">
        <v>15</v>
      </c>
      <c r="F35" s="39" t="s">
        <v>33</v>
      </c>
      <c r="H35" s="10">
        <f>C35*D$469</f>
        <v>7680</v>
      </c>
      <c r="I35" s="10">
        <f t="shared" si="4"/>
        <v>3680</v>
      </c>
      <c r="J35" s="4" t="s">
        <v>315</v>
      </c>
      <c r="K35" s="38" t="s">
        <v>52</v>
      </c>
      <c r="L35" s="33"/>
    </row>
    <row r="36" spans="1:12" x14ac:dyDescent="0.25">
      <c r="A36" s="61">
        <v>44635</v>
      </c>
      <c r="B36" s="4" t="s">
        <v>245</v>
      </c>
      <c r="C36" s="9">
        <v>1.76</v>
      </c>
      <c r="E36" s="4" t="s">
        <v>15</v>
      </c>
      <c r="F36" s="40" t="s">
        <v>33</v>
      </c>
      <c r="H36" s="10">
        <v>0</v>
      </c>
      <c r="I36" s="10">
        <f t="shared" si="4"/>
        <v>-4000</v>
      </c>
      <c r="J36" s="4" t="s">
        <v>21</v>
      </c>
      <c r="K36" s="38" t="s">
        <v>119</v>
      </c>
      <c r="L36" s="33"/>
    </row>
    <row r="37" spans="1:12" x14ac:dyDescent="0.25">
      <c r="A37" s="61">
        <v>44635</v>
      </c>
      <c r="B37" s="4" t="s">
        <v>247</v>
      </c>
      <c r="C37" s="9">
        <v>1.79</v>
      </c>
      <c r="E37" s="4" t="s">
        <v>15</v>
      </c>
      <c r="F37" s="39" t="s">
        <v>33</v>
      </c>
      <c r="H37" s="10">
        <f>C37*D$469</f>
        <v>7160</v>
      </c>
      <c r="I37" s="10">
        <f t="shared" si="4"/>
        <v>3160</v>
      </c>
      <c r="J37" s="4" t="s">
        <v>25</v>
      </c>
      <c r="K37" s="38" t="s">
        <v>58</v>
      </c>
      <c r="L37" s="4"/>
    </row>
    <row r="38" spans="1:12" x14ac:dyDescent="0.25">
      <c r="A38" s="61">
        <v>44635</v>
      </c>
      <c r="B38" s="4" t="s">
        <v>251</v>
      </c>
      <c r="C38" s="9">
        <v>2</v>
      </c>
      <c r="E38" s="4" t="s">
        <v>15</v>
      </c>
      <c r="F38" s="39" t="s">
        <v>33</v>
      </c>
      <c r="H38" s="10">
        <f>C38*D$469</f>
        <v>8000</v>
      </c>
      <c r="I38" s="10">
        <f t="shared" si="4"/>
        <v>4000</v>
      </c>
      <c r="J38" s="4" t="s">
        <v>19</v>
      </c>
      <c r="K38" s="38" t="s">
        <v>98</v>
      </c>
      <c r="L38" s="4"/>
    </row>
    <row r="39" spans="1:12" x14ac:dyDescent="0.25">
      <c r="A39" s="61">
        <v>44639</v>
      </c>
      <c r="B39" s="4" t="s">
        <v>262</v>
      </c>
      <c r="C39" s="9">
        <v>1.81</v>
      </c>
      <c r="E39" s="4" t="s">
        <v>15</v>
      </c>
      <c r="F39" s="39" t="s">
        <v>33</v>
      </c>
      <c r="H39" s="10">
        <f>C39*D$469</f>
        <v>7240</v>
      </c>
      <c r="I39" s="10">
        <f t="shared" si="4"/>
        <v>3240</v>
      </c>
      <c r="J39" s="4" t="s">
        <v>19</v>
      </c>
      <c r="K39" s="38" t="s">
        <v>98</v>
      </c>
      <c r="L39" s="4"/>
    </row>
    <row r="40" spans="1:12" x14ac:dyDescent="0.25">
      <c r="A40" s="61">
        <v>44639</v>
      </c>
      <c r="B40" s="4" t="s">
        <v>264</v>
      </c>
      <c r="C40" s="9">
        <v>1.7</v>
      </c>
      <c r="E40" s="4" t="s">
        <v>15</v>
      </c>
      <c r="F40" s="39" t="s">
        <v>532</v>
      </c>
      <c r="H40" s="10">
        <f>C40*D$469</f>
        <v>6800</v>
      </c>
      <c r="I40" s="10">
        <f t="shared" si="4"/>
        <v>2800</v>
      </c>
      <c r="J40" s="4" t="s">
        <v>312</v>
      </c>
      <c r="K40" s="38" t="s">
        <v>17</v>
      </c>
      <c r="L40" s="4"/>
    </row>
    <row r="41" spans="1:12" x14ac:dyDescent="0.25">
      <c r="A41" s="61">
        <v>44639</v>
      </c>
      <c r="B41" s="4" t="s">
        <v>268</v>
      </c>
      <c r="C41" s="9">
        <v>1.98</v>
      </c>
      <c r="E41" s="4" t="s">
        <v>15</v>
      </c>
      <c r="F41" s="40" t="s">
        <v>33</v>
      </c>
      <c r="H41" s="10">
        <v>0</v>
      </c>
      <c r="I41" s="10">
        <f t="shared" si="4"/>
        <v>-4000</v>
      </c>
      <c r="J41" s="4" t="s">
        <v>22</v>
      </c>
      <c r="K41" s="38" t="s">
        <v>119</v>
      </c>
      <c r="L41" s="4"/>
    </row>
    <row r="42" spans="1:12" x14ac:dyDescent="0.25">
      <c r="A42" s="61">
        <v>44639</v>
      </c>
      <c r="B42" s="4" t="s">
        <v>276</v>
      </c>
      <c r="C42" s="9">
        <v>1.93</v>
      </c>
      <c r="E42" s="4" t="s">
        <v>15</v>
      </c>
      <c r="F42" s="40" t="s">
        <v>33</v>
      </c>
      <c r="H42" s="10">
        <v>0</v>
      </c>
      <c r="I42" s="10">
        <f t="shared" si="4"/>
        <v>-4000</v>
      </c>
      <c r="J42" s="4" t="s">
        <v>23</v>
      </c>
      <c r="K42" s="38" t="s">
        <v>58</v>
      </c>
      <c r="L42" s="33"/>
    </row>
    <row r="43" spans="1:12" x14ac:dyDescent="0.25">
      <c r="A43" s="61">
        <v>44639</v>
      </c>
      <c r="B43" s="4" t="s">
        <v>279</v>
      </c>
      <c r="C43" s="9">
        <v>2.0099999999999998</v>
      </c>
      <c r="E43" s="4" t="s">
        <v>15</v>
      </c>
      <c r="F43" s="40" t="s">
        <v>33</v>
      </c>
      <c r="H43" s="10">
        <v>0</v>
      </c>
      <c r="I43" s="10">
        <f t="shared" si="4"/>
        <v>-4000</v>
      </c>
      <c r="J43" s="4" t="s">
        <v>29</v>
      </c>
      <c r="K43" s="38" t="s">
        <v>119</v>
      </c>
      <c r="L43" s="33"/>
    </row>
    <row r="44" spans="1:12" x14ac:dyDescent="0.25">
      <c r="A44" s="61">
        <v>44640</v>
      </c>
      <c r="B44" s="4" t="s">
        <v>286</v>
      </c>
      <c r="C44" s="9">
        <v>1.95</v>
      </c>
      <c r="E44" s="4" t="s">
        <v>15</v>
      </c>
      <c r="F44" s="39" t="s">
        <v>34</v>
      </c>
      <c r="H44" s="10">
        <f>C44*D$469</f>
        <v>7800</v>
      </c>
      <c r="I44" s="10">
        <f t="shared" si="4"/>
        <v>3800</v>
      </c>
      <c r="J44" s="4" t="s">
        <v>29</v>
      </c>
      <c r="K44" s="38" t="s">
        <v>222</v>
      </c>
      <c r="L44" s="33"/>
    </row>
    <row r="45" spans="1:12" x14ac:dyDescent="0.25">
      <c r="A45" s="61">
        <v>44640</v>
      </c>
      <c r="B45" s="4" t="s">
        <v>288</v>
      </c>
      <c r="C45" s="9">
        <v>2</v>
      </c>
      <c r="E45" s="4" t="s">
        <v>15</v>
      </c>
      <c r="F45" s="39" t="s">
        <v>34</v>
      </c>
      <c r="H45" s="10">
        <f>C45*D$469</f>
        <v>8000</v>
      </c>
      <c r="I45" s="10">
        <f t="shared" si="4"/>
        <v>4000</v>
      </c>
      <c r="J45" s="4" t="s">
        <v>29</v>
      </c>
      <c r="K45" s="38" t="s">
        <v>52</v>
      </c>
      <c r="L45" s="4"/>
    </row>
    <row r="46" spans="1:12" x14ac:dyDescent="0.25">
      <c r="A46" s="61">
        <v>44640</v>
      </c>
      <c r="B46" s="4" t="s">
        <v>289</v>
      </c>
      <c r="C46" s="9">
        <v>2.02</v>
      </c>
      <c r="E46" s="4" t="s">
        <v>15</v>
      </c>
      <c r="F46" s="39" t="s">
        <v>33</v>
      </c>
      <c r="H46" s="10">
        <f>C46*D$469</f>
        <v>8080</v>
      </c>
      <c r="I46" s="10">
        <f t="shared" si="4"/>
        <v>4080</v>
      </c>
      <c r="J46" s="4" t="s">
        <v>25</v>
      </c>
      <c r="K46" s="38" t="s">
        <v>52</v>
      </c>
      <c r="L46" s="33"/>
    </row>
    <row r="47" spans="1:12" x14ac:dyDescent="0.25">
      <c r="A47" s="61">
        <v>44640</v>
      </c>
      <c r="B47" s="4" t="s">
        <v>290</v>
      </c>
      <c r="C47" s="9">
        <v>1.85</v>
      </c>
      <c r="E47" s="4" t="s">
        <v>15</v>
      </c>
      <c r="F47" s="40" t="s">
        <v>33</v>
      </c>
      <c r="H47" s="10">
        <v>0</v>
      </c>
      <c r="I47" s="10">
        <f t="shared" si="4"/>
        <v>-4000</v>
      </c>
      <c r="J47" s="4" t="s">
        <v>28</v>
      </c>
      <c r="K47" s="38" t="s">
        <v>119</v>
      </c>
      <c r="L47" s="33"/>
    </row>
    <row r="48" spans="1:12" x14ac:dyDescent="0.25">
      <c r="A48" s="61">
        <v>44640</v>
      </c>
      <c r="B48" s="4" t="s">
        <v>293</v>
      </c>
      <c r="C48" s="9">
        <v>1.99</v>
      </c>
      <c r="E48" s="4" t="s">
        <v>15</v>
      </c>
      <c r="F48" s="40" t="s">
        <v>33</v>
      </c>
      <c r="H48" s="10">
        <v>0</v>
      </c>
      <c r="I48" s="10">
        <f t="shared" si="4"/>
        <v>-4000</v>
      </c>
      <c r="J48" s="4" t="s">
        <v>29</v>
      </c>
      <c r="K48" s="38" t="s">
        <v>52</v>
      </c>
      <c r="L48" s="33"/>
    </row>
    <row r="49" spans="1:12" x14ac:dyDescent="0.25">
      <c r="A49" s="61">
        <v>44646</v>
      </c>
      <c r="B49" s="4" t="s">
        <v>302</v>
      </c>
      <c r="C49" s="9">
        <v>1.97</v>
      </c>
      <c r="E49" s="4" t="s">
        <v>15</v>
      </c>
      <c r="F49" s="39" t="s">
        <v>33</v>
      </c>
      <c r="H49" s="10">
        <f>C49*D$469</f>
        <v>7880</v>
      </c>
      <c r="I49" s="10">
        <f t="shared" si="4"/>
        <v>3880</v>
      </c>
      <c r="J49" s="4" t="s">
        <v>19</v>
      </c>
      <c r="K49" s="4" t="s">
        <v>58</v>
      </c>
      <c r="L49" s="4"/>
    </row>
    <row r="50" spans="1:12" x14ac:dyDescent="0.25">
      <c r="A50" s="61">
        <v>44646</v>
      </c>
      <c r="B50" s="4" t="s">
        <v>303</v>
      </c>
      <c r="C50" s="9">
        <v>2.0099999999999998</v>
      </c>
      <c r="E50" s="4" t="s">
        <v>15</v>
      </c>
      <c r="F50" s="39" t="s">
        <v>33</v>
      </c>
      <c r="H50" s="10">
        <f>C50*D$469</f>
        <v>8039.9999999999991</v>
      </c>
      <c r="I50" s="10">
        <f t="shared" si="4"/>
        <v>4039.9999999999991</v>
      </c>
      <c r="J50" s="4" t="s">
        <v>27</v>
      </c>
      <c r="K50" s="4" t="s">
        <v>58</v>
      </c>
      <c r="L50" s="4"/>
    </row>
    <row r="51" spans="1:12" ht="15.75" x14ac:dyDescent="0.25">
      <c r="A51" s="61">
        <v>44653</v>
      </c>
      <c r="B51" s="4" t="s">
        <v>324</v>
      </c>
      <c r="C51" s="51">
        <v>1.98</v>
      </c>
      <c r="E51" s="51" t="s">
        <v>15</v>
      </c>
      <c r="F51" s="53" t="s">
        <v>33</v>
      </c>
      <c r="H51" s="10">
        <f>C51*D$469</f>
        <v>7920</v>
      </c>
      <c r="I51" s="10">
        <f t="shared" si="4"/>
        <v>3920</v>
      </c>
      <c r="J51" s="4" t="s">
        <v>312</v>
      </c>
      <c r="K51" s="4" t="s">
        <v>60</v>
      </c>
      <c r="L51" s="33"/>
    </row>
    <row r="52" spans="1:12" ht="15.75" x14ac:dyDescent="0.25">
      <c r="A52" s="61">
        <v>44653</v>
      </c>
      <c r="B52" s="4" t="s">
        <v>325</v>
      </c>
      <c r="C52" s="51">
        <v>1.95</v>
      </c>
      <c r="E52" s="51" t="s">
        <v>15</v>
      </c>
      <c r="F52" s="53" t="s">
        <v>33</v>
      </c>
      <c r="H52" s="10">
        <f>C52*D$469</f>
        <v>7800</v>
      </c>
      <c r="I52" s="10">
        <f t="shared" si="4"/>
        <v>3800</v>
      </c>
      <c r="J52" s="4" t="s">
        <v>19</v>
      </c>
      <c r="K52" s="4" t="s">
        <v>58</v>
      </c>
      <c r="L52" s="33"/>
    </row>
    <row r="53" spans="1:12" ht="15.75" x14ac:dyDescent="0.25">
      <c r="A53" s="61">
        <v>44653</v>
      </c>
      <c r="B53" s="4" t="s">
        <v>330</v>
      </c>
      <c r="C53" s="51">
        <v>1.77</v>
      </c>
      <c r="E53" s="51" t="s">
        <v>15</v>
      </c>
      <c r="F53" s="53" t="s">
        <v>33</v>
      </c>
      <c r="H53" s="10">
        <f>C53*D$469</f>
        <v>7080</v>
      </c>
      <c r="I53" s="10">
        <f t="shared" si="4"/>
        <v>3080</v>
      </c>
      <c r="J53" s="51" t="s">
        <v>315</v>
      </c>
      <c r="K53" s="4" t="s">
        <v>60</v>
      </c>
      <c r="L53" s="33"/>
    </row>
    <row r="54" spans="1:12" ht="15.75" x14ac:dyDescent="0.25">
      <c r="A54" s="61">
        <v>44653</v>
      </c>
      <c r="B54" s="4" t="s">
        <v>332</v>
      </c>
      <c r="C54" s="51">
        <v>1.77</v>
      </c>
      <c r="E54" s="51" t="s">
        <v>15</v>
      </c>
      <c r="F54" s="55" t="s">
        <v>33</v>
      </c>
      <c r="H54" s="10">
        <v>0</v>
      </c>
      <c r="I54" s="10">
        <f t="shared" si="4"/>
        <v>-4000</v>
      </c>
      <c r="J54" s="51" t="s">
        <v>20</v>
      </c>
      <c r="K54" s="4" t="s">
        <v>58</v>
      </c>
      <c r="L54" s="4"/>
    </row>
    <row r="55" spans="1:12" ht="15.75" x14ac:dyDescent="0.25">
      <c r="A55" s="61">
        <v>44653</v>
      </c>
      <c r="B55" s="4" t="s">
        <v>337</v>
      </c>
      <c r="C55" s="51">
        <v>1.67</v>
      </c>
      <c r="E55" s="51" t="s">
        <v>15</v>
      </c>
      <c r="F55" s="55" t="s">
        <v>532</v>
      </c>
      <c r="H55" s="10">
        <v>0</v>
      </c>
      <c r="I55" s="10">
        <f t="shared" si="4"/>
        <v>-4000</v>
      </c>
      <c r="J55" s="51" t="s">
        <v>20</v>
      </c>
      <c r="K55" s="4" t="s">
        <v>66</v>
      </c>
      <c r="L55" s="4"/>
    </row>
    <row r="56" spans="1:12" ht="15.75" x14ac:dyDescent="0.25">
      <c r="A56" s="61">
        <v>44654</v>
      </c>
      <c r="B56" s="4" t="s">
        <v>340</v>
      </c>
      <c r="C56" s="51"/>
      <c r="E56" s="51" t="s">
        <v>15</v>
      </c>
      <c r="F56" s="54" t="s">
        <v>34</v>
      </c>
      <c r="H56" s="10">
        <f t="shared" ref="H56:H62" si="5">C56*D$469</f>
        <v>0</v>
      </c>
      <c r="I56" s="10">
        <v>0</v>
      </c>
      <c r="J56" s="51" t="s">
        <v>21</v>
      </c>
      <c r="K56" s="4" t="s">
        <v>222</v>
      </c>
      <c r="L56" s="4"/>
    </row>
    <row r="57" spans="1:12" ht="15.75" x14ac:dyDescent="0.25">
      <c r="A57" s="61">
        <v>44654</v>
      </c>
      <c r="B57" s="4" t="s">
        <v>346</v>
      </c>
      <c r="C57" s="51">
        <v>1.95</v>
      </c>
      <c r="E57" s="51" t="s">
        <v>15</v>
      </c>
      <c r="F57" s="53" t="s">
        <v>34</v>
      </c>
      <c r="H57" s="10">
        <f t="shared" si="5"/>
        <v>7800</v>
      </c>
      <c r="I57" s="10">
        <f t="shared" ref="I57:I64" si="6">H57-D$469</f>
        <v>3800</v>
      </c>
      <c r="J57" s="51" t="s">
        <v>20</v>
      </c>
      <c r="K57" s="4" t="s">
        <v>222</v>
      </c>
    </row>
    <row r="58" spans="1:12" ht="15.75" x14ac:dyDescent="0.25">
      <c r="A58" s="61">
        <v>44654</v>
      </c>
      <c r="B58" s="4" t="s">
        <v>348</v>
      </c>
      <c r="C58" s="51">
        <v>2</v>
      </c>
      <c r="E58" s="51" t="s">
        <v>15</v>
      </c>
      <c r="F58" s="53" t="s">
        <v>33</v>
      </c>
      <c r="H58" s="10">
        <f t="shared" si="5"/>
        <v>8000</v>
      </c>
      <c r="I58" s="10">
        <f t="shared" si="6"/>
        <v>4000</v>
      </c>
      <c r="J58" s="51" t="s">
        <v>311</v>
      </c>
      <c r="K58" s="4" t="s">
        <v>222</v>
      </c>
      <c r="L58" s="4"/>
    </row>
    <row r="59" spans="1:12" ht="15.75" x14ac:dyDescent="0.25">
      <c r="A59" s="61">
        <v>44654</v>
      </c>
      <c r="B59" s="4" t="s">
        <v>350</v>
      </c>
      <c r="C59" s="51">
        <v>1.98</v>
      </c>
      <c r="E59" s="51" t="s">
        <v>15</v>
      </c>
      <c r="F59" s="53" t="s">
        <v>33</v>
      </c>
      <c r="H59" s="10">
        <f t="shared" si="5"/>
        <v>7920</v>
      </c>
      <c r="I59" s="10">
        <f t="shared" si="6"/>
        <v>3920</v>
      </c>
      <c r="J59" s="51" t="s">
        <v>19</v>
      </c>
      <c r="K59" s="4" t="s">
        <v>52</v>
      </c>
      <c r="L59" s="4"/>
    </row>
    <row r="60" spans="1:12" ht="15.75" x14ac:dyDescent="0.25">
      <c r="A60" s="61">
        <v>44654</v>
      </c>
      <c r="B60" s="4" t="s">
        <v>352</v>
      </c>
      <c r="C60" s="51">
        <v>1.99</v>
      </c>
      <c r="E60" s="51" t="s">
        <v>15</v>
      </c>
      <c r="F60" s="53" t="s">
        <v>33</v>
      </c>
      <c r="H60" s="10">
        <f t="shared" si="5"/>
        <v>7960</v>
      </c>
      <c r="I60" s="10">
        <f t="shared" si="6"/>
        <v>3960</v>
      </c>
      <c r="J60" s="51" t="s">
        <v>24</v>
      </c>
      <c r="K60" s="4" t="s">
        <v>222</v>
      </c>
      <c r="L60" s="4"/>
    </row>
    <row r="61" spans="1:12" ht="15.75" x14ac:dyDescent="0.25">
      <c r="A61" s="61">
        <v>44654</v>
      </c>
      <c r="B61" s="4" t="s">
        <v>356</v>
      </c>
      <c r="C61" s="51">
        <v>1.95</v>
      </c>
      <c r="E61" s="51" t="s">
        <v>15</v>
      </c>
      <c r="F61" s="53" t="s">
        <v>34</v>
      </c>
      <c r="H61" s="10">
        <f t="shared" si="5"/>
        <v>7800</v>
      </c>
      <c r="I61" s="10">
        <f t="shared" si="6"/>
        <v>3800</v>
      </c>
      <c r="J61" s="51" t="s">
        <v>20</v>
      </c>
      <c r="K61" s="4" t="s">
        <v>52</v>
      </c>
      <c r="L61" s="4"/>
    </row>
    <row r="62" spans="1:12" ht="15.75" x14ac:dyDescent="0.25">
      <c r="A62" s="61">
        <v>44656</v>
      </c>
      <c r="B62" s="4" t="s">
        <v>358</v>
      </c>
      <c r="C62" s="51">
        <v>1.7</v>
      </c>
      <c r="E62" s="51" t="s">
        <v>15</v>
      </c>
      <c r="F62" s="53" t="s">
        <v>769</v>
      </c>
      <c r="H62" s="10">
        <f t="shared" si="5"/>
        <v>6800</v>
      </c>
      <c r="I62" s="10">
        <f t="shared" si="6"/>
        <v>2800</v>
      </c>
      <c r="J62" s="51" t="s">
        <v>315</v>
      </c>
      <c r="K62" s="38" t="s">
        <v>66</v>
      </c>
      <c r="L62" s="4"/>
    </row>
    <row r="63" spans="1:12" ht="15.75" x14ac:dyDescent="0.25">
      <c r="A63" s="61">
        <v>44656</v>
      </c>
      <c r="B63" s="4" t="s">
        <v>361</v>
      </c>
      <c r="C63" s="51">
        <v>1.97</v>
      </c>
      <c r="E63" s="51" t="s">
        <v>15</v>
      </c>
      <c r="F63" s="55" t="s">
        <v>33</v>
      </c>
      <c r="H63" s="10">
        <v>0</v>
      </c>
      <c r="I63" s="10">
        <f t="shared" si="6"/>
        <v>-4000</v>
      </c>
      <c r="J63" s="4" t="s">
        <v>22</v>
      </c>
      <c r="K63" s="38" t="s">
        <v>119</v>
      </c>
      <c r="L63" s="4"/>
    </row>
    <row r="64" spans="1:12" ht="15.75" x14ac:dyDescent="0.25">
      <c r="A64" s="61">
        <v>44656</v>
      </c>
      <c r="B64" s="4" t="s">
        <v>365</v>
      </c>
      <c r="C64" s="51">
        <v>1.93</v>
      </c>
      <c r="E64" s="51" t="s">
        <v>15</v>
      </c>
      <c r="F64" s="53" t="s">
        <v>33</v>
      </c>
      <c r="H64" s="10">
        <f>C64*D$469</f>
        <v>7720</v>
      </c>
      <c r="I64" s="10">
        <f t="shared" si="6"/>
        <v>3720</v>
      </c>
      <c r="J64" s="4" t="s">
        <v>315</v>
      </c>
      <c r="K64" s="38" t="s">
        <v>119</v>
      </c>
      <c r="L64" s="4"/>
    </row>
    <row r="65" spans="1:12" ht="15.75" x14ac:dyDescent="0.25">
      <c r="A65" s="61">
        <v>44657</v>
      </c>
      <c r="B65" s="4" t="s">
        <v>366</v>
      </c>
      <c r="C65" s="51">
        <v>1.7</v>
      </c>
      <c r="E65" s="51" t="s">
        <v>15</v>
      </c>
      <c r="F65" s="53" t="s">
        <v>532</v>
      </c>
      <c r="H65" s="10">
        <f>C65*D$469</f>
        <v>6800</v>
      </c>
      <c r="I65" s="10">
        <f>(H65-D$469)/2</f>
        <v>1400</v>
      </c>
      <c r="J65" s="4" t="s">
        <v>22</v>
      </c>
      <c r="K65" s="37" t="s">
        <v>17</v>
      </c>
      <c r="L65" s="4"/>
    </row>
    <row r="66" spans="1:12" ht="15.75" x14ac:dyDescent="0.25">
      <c r="A66" s="61">
        <v>44660</v>
      </c>
      <c r="B66" s="4" t="s">
        <v>376</v>
      </c>
      <c r="C66" s="51">
        <v>1.98</v>
      </c>
      <c r="E66" s="51" t="s">
        <v>15</v>
      </c>
      <c r="F66" s="55" t="s">
        <v>33</v>
      </c>
      <c r="H66" s="10">
        <v>0</v>
      </c>
      <c r="I66" s="10">
        <f>H66-D$469</f>
        <v>-4000</v>
      </c>
      <c r="J66" s="4" t="s">
        <v>21</v>
      </c>
      <c r="K66" s="4" t="s">
        <v>60</v>
      </c>
      <c r="L66" s="4"/>
    </row>
    <row r="67" spans="1:12" ht="15.75" x14ac:dyDescent="0.25">
      <c r="A67" s="61">
        <v>44660</v>
      </c>
      <c r="B67" s="4" t="s">
        <v>378</v>
      </c>
      <c r="C67" s="51">
        <v>1.76</v>
      </c>
      <c r="E67" s="51" t="s">
        <v>15</v>
      </c>
      <c r="F67" s="53" t="s">
        <v>532</v>
      </c>
      <c r="H67" s="10">
        <v>0</v>
      </c>
      <c r="I67" s="10">
        <f>(H67-D$469)/2</f>
        <v>-2000</v>
      </c>
      <c r="J67" s="4" t="s">
        <v>21</v>
      </c>
      <c r="K67" s="4" t="s">
        <v>66</v>
      </c>
      <c r="L67" s="4"/>
    </row>
    <row r="68" spans="1:12" ht="15.75" x14ac:dyDescent="0.25">
      <c r="A68" s="61">
        <v>44660</v>
      </c>
      <c r="B68" s="4" t="s">
        <v>382</v>
      </c>
      <c r="C68" s="51">
        <v>1.74</v>
      </c>
      <c r="E68" s="51" t="s">
        <v>15</v>
      </c>
      <c r="F68" s="55" t="s">
        <v>33</v>
      </c>
      <c r="H68" s="10">
        <v>0</v>
      </c>
      <c r="I68" s="10">
        <f t="shared" ref="I68:I81" si="7">H68-D$469</f>
        <v>-4000</v>
      </c>
      <c r="J68" s="4" t="s">
        <v>20</v>
      </c>
      <c r="K68" s="38" t="s">
        <v>119</v>
      </c>
      <c r="L68" s="4"/>
    </row>
    <row r="69" spans="1:12" ht="15.75" x14ac:dyDescent="0.25">
      <c r="A69" s="61">
        <v>44660</v>
      </c>
      <c r="B69" s="4" t="s">
        <v>538</v>
      </c>
      <c r="C69" s="51">
        <v>1.98</v>
      </c>
      <c r="E69" s="51" t="s">
        <v>15</v>
      </c>
      <c r="F69" s="55" t="s">
        <v>33</v>
      </c>
      <c r="H69" s="10">
        <v>0</v>
      </c>
      <c r="I69" s="10">
        <f t="shared" si="7"/>
        <v>-4000</v>
      </c>
      <c r="J69" s="4" t="s">
        <v>28</v>
      </c>
      <c r="K69" s="4" t="s">
        <v>58</v>
      </c>
      <c r="L69" s="4"/>
    </row>
    <row r="70" spans="1:12" ht="15.75" x14ac:dyDescent="0.25">
      <c r="A70" s="61">
        <v>44661</v>
      </c>
      <c r="B70" s="4" t="s">
        <v>396</v>
      </c>
      <c r="C70" s="51">
        <v>1.9</v>
      </c>
      <c r="E70" s="51" t="s">
        <v>15</v>
      </c>
      <c r="F70" s="55" t="s">
        <v>33</v>
      </c>
      <c r="H70" s="10">
        <v>0</v>
      </c>
      <c r="I70" s="10">
        <f t="shared" si="7"/>
        <v>-4000</v>
      </c>
      <c r="J70" s="4" t="s">
        <v>21</v>
      </c>
      <c r="K70" s="38" t="s">
        <v>52</v>
      </c>
      <c r="L70" s="4"/>
    </row>
    <row r="71" spans="1:12" ht="15.75" x14ac:dyDescent="0.25">
      <c r="A71" s="61">
        <v>44666</v>
      </c>
      <c r="B71" s="4" t="s">
        <v>403</v>
      </c>
      <c r="C71" s="51">
        <v>1.89</v>
      </c>
      <c r="E71" s="51" t="s">
        <v>15</v>
      </c>
      <c r="F71" s="53" t="s">
        <v>33</v>
      </c>
      <c r="H71" s="10">
        <f>C71*D$469</f>
        <v>7560</v>
      </c>
      <c r="I71" s="10">
        <f t="shared" si="7"/>
        <v>3560</v>
      </c>
      <c r="J71" s="4" t="s">
        <v>315</v>
      </c>
      <c r="K71" s="4" t="s">
        <v>60</v>
      </c>
      <c r="L71" s="4"/>
    </row>
    <row r="72" spans="1:12" ht="15.75" x14ac:dyDescent="0.25">
      <c r="A72" s="61">
        <v>44666</v>
      </c>
      <c r="B72" s="4" t="s">
        <v>406</v>
      </c>
      <c r="C72" s="51">
        <v>1.83</v>
      </c>
      <c r="E72" s="51" t="s">
        <v>15</v>
      </c>
      <c r="F72" s="53" t="s">
        <v>33</v>
      </c>
      <c r="H72" s="10">
        <f>C72*D$469</f>
        <v>7320</v>
      </c>
      <c r="I72" s="10">
        <f t="shared" si="7"/>
        <v>3320</v>
      </c>
      <c r="J72" s="4" t="s">
        <v>25</v>
      </c>
      <c r="K72" s="4" t="s">
        <v>60</v>
      </c>
      <c r="L72" s="4"/>
    </row>
    <row r="73" spans="1:12" ht="15.75" x14ac:dyDescent="0.25">
      <c r="A73" s="61">
        <v>44666</v>
      </c>
      <c r="B73" s="4" t="s">
        <v>410</v>
      </c>
      <c r="C73" s="51">
        <v>1.96</v>
      </c>
      <c r="E73" s="51" t="s">
        <v>15</v>
      </c>
      <c r="F73" s="53" t="s">
        <v>33</v>
      </c>
      <c r="H73" s="10">
        <f>C73*D$469</f>
        <v>7840</v>
      </c>
      <c r="I73" s="10">
        <f t="shared" si="7"/>
        <v>3840</v>
      </c>
      <c r="J73" s="4" t="s">
        <v>25</v>
      </c>
      <c r="K73" s="4" t="s">
        <v>60</v>
      </c>
      <c r="L73" s="4"/>
    </row>
    <row r="74" spans="1:12" ht="15.75" x14ac:dyDescent="0.25">
      <c r="A74" s="61">
        <v>44666</v>
      </c>
      <c r="B74" s="4" t="s">
        <v>414</v>
      </c>
      <c r="C74" s="51">
        <v>2</v>
      </c>
      <c r="E74" s="51" t="s">
        <v>15</v>
      </c>
      <c r="F74" s="55" t="s">
        <v>33</v>
      </c>
      <c r="H74" s="10">
        <v>0</v>
      </c>
      <c r="I74" s="10">
        <f t="shared" si="7"/>
        <v>-4000</v>
      </c>
      <c r="J74" s="4" t="s">
        <v>21</v>
      </c>
      <c r="K74" s="4" t="s">
        <v>60</v>
      </c>
      <c r="L74" s="4"/>
    </row>
    <row r="75" spans="1:12" ht="15.75" x14ac:dyDescent="0.25">
      <c r="A75" s="61">
        <v>44666</v>
      </c>
      <c r="B75" s="4" t="s">
        <v>416</v>
      </c>
      <c r="C75" s="51">
        <v>1.98</v>
      </c>
      <c r="E75" s="51" t="s">
        <v>15</v>
      </c>
      <c r="F75" s="53" t="s">
        <v>33</v>
      </c>
      <c r="H75" s="10">
        <f>C75*D$469</f>
        <v>7920</v>
      </c>
      <c r="I75" s="10">
        <f t="shared" si="7"/>
        <v>3920</v>
      </c>
      <c r="J75" s="51" t="s">
        <v>25</v>
      </c>
      <c r="K75" s="4" t="s">
        <v>60</v>
      </c>
      <c r="L75" s="4"/>
    </row>
    <row r="76" spans="1:12" ht="15.75" x14ac:dyDescent="0.25">
      <c r="A76" s="61">
        <v>44667</v>
      </c>
      <c r="B76" s="4" t="s">
        <v>420</v>
      </c>
      <c r="C76" s="51">
        <v>1.95</v>
      </c>
      <c r="E76" s="51" t="s">
        <v>15</v>
      </c>
      <c r="F76" s="53" t="s">
        <v>34</v>
      </c>
      <c r="H76" s="10">
        <f>C76*D$469</f>
        <v>7800</v>
      </c>
      <c r="I76" s="10">
        <f t="shared" si="7"/>
        <v>3800</v>
      </c>
      <c r="J76" s="51" t="s">
        <v>29</v>
      </c>
      <c r="K76" s="4" t="s">
        <v>235</v>
      </c>
      <c r="L76" s="4"/>
    </row>
    <row r="77" spans="1:12" ht="15.75" x14ac:dyDescent="0.25">
      <c r="A77" s="61">
        <v>44667</v>
      </c>
      <c r="B77" s="4" t="s">
        <v>423</v>
      </c>
      <c r="C77" s="51">
        <v>1.95</v>
      </c>
      <c r="E77" s="51" t="s">
        <v>15</v>
      </c>
      <c r="F77" s="53" t="s">
        <v>34</v>
      </c>
      <c r="H77" s="10">
        <f>C77*D$469</f>
        <v>7800</v>
      </c>
      <c r="I77" s="10">
        <f t="shared" si="7"/>
        <v>3800</v>
      </c>
      <c r="J77" s="51" t="s">
        <v>29</v>
      </c>
      <c r="K77" s="4" t="s">
        <v>235</v>
      </c>
      <c r="L77" s="4"/>
    </row>
    <row r="78" spans="1:12" ht="15.75" x14ac:dyDescent="0.25">
      <c r="A78" s="61">
        <v>44668</v>
      </c>
      <c r="B78" s="4" t="s">
        <v>440</v>
      </c>
      <c r="C78" s="51">
        <v>1.83</v>
      </c>
      <c r="E78" s="51" t="s">
        <v>15</v>
      </c>
      <c r="F78" s="53" t="s">
        <v>33</v>
      </c>
      <c r="H78" s="10">
        <f>C78*D$469</f>
        <v>7320</v>
      </c>
      <c r="I78" s="10">
        <f t="shared" si="7"/>
        <v>3320</v>
      </c>
      <c r="J78" s="51" t="s">
        <v>25</v>
      </c>
      <c r="K78" s="4" t="s">
        <v>52</v>
      </c>
    </row>
    <row r="79" spans="1:12" ht="15.75" x14ac:dyDescent="0.25">
      <c r="A79" s="61">
        <v>44668</v>
      </c>
      <c r="B79" s="4" t="s">
        <v>434</v>
      </c>
      <c r="C79" s="51">
        <v>1.98</v>
      </c>
      <c r="E79" s="51" t="s">
        <v>15</v>
      </c>
      <c r="F79" s="55" t="s">
        <v>33</v>
      </c>
      <c r="H79" s="10">
        <v>0</v>
      </c>
      <c r="I79" s="10">
        <f t="shared" si="7"/>
        <v>-4000</v>
      </c>
      <c r="J79" s="51" t="s">
        <v>22</v>
      </c>
      <c r="K79" s="4" t="s">
        <v>89</v>
      </c>
    </row>
    <row r="80" spans="1:12" x14ac:dyDescent="0.25">
      <c r="A80" s="61">
        <v>44669</v>
      </c>
      <c r="B80" s="4" t="s">
        <v>442</v>
      </c>
      <c r="C80" s="9">
        <v>1.96</v>
      </c>
      <c r="E80" s="4" t="s">
        <v>15</v>
      </c>
      <c r="F80" s="39" t="s">
        <v>33</v>
      </c>
      <c r="H80" s="10">
        <f>C80*D$469</f>
        <v>7840</v>
      </c>
      <c r="I80" s="10">
        <f t="shared" si="7"/>
        <v>3840</v>
      </c>
      <c r="J80" s="38" t="s">
        <v>528</v>
      </c>
      <c r="K80" s="4" t="s">
        <v>60</v>
      </c>
    </row>
    <row r="81" spans="1:11" x14ac:dyDescent="0.25">
      <c r="A81" s="61">
        <v>44669</v>
      </c>
      <c r="B81" s="4" t="s">
        <v>443</v>
      </c>
      <c r="C81" s="9">
        <v>1.99</v>
      </c>
      <c r="E81" s="4" t="s">
        <v>15</v>
      </c>
      <c r="F81" s="40" t="s">
        <v>33</v>
      </c>
      <c r="H81" s="10">
        <v>0</v>
      </c>
      <c r="I81" s="10">
        <f t="shared" si="7"/>
        <v>-4000</v>
      </c>
      <c r="J81" s="38" t="s">
        <v>21</v>
      </c>
      <c r="K81" s="4" t="s">
        <v>60</v>
      </c>
    </row>
    <row r="82" spans="1:11" x14ac:dyDescent="0.25">
      <c r="A82" s="61">
        <v>44669</v>
      </c>
      <c r="B82" s="4" t="s">
        <v>450</v>
      </c>
      <c r="C82" s="4">
        <v>1.71</v>
      </c>
      <c r="E82" s="4" t="s">
        <v>15</v>
      </c>
      <c r="F82" s="24" t="s">
        <v>532</v>
      </c>
      <c r="H82" s="10">
        <v>0</v>
      </c>
      <c r="I82" s="10">
        <f>(H82-D$469)/2</f>
        <v>-2000</v>
      </c>
      <c r="J82" s="4" t="s">
        <v>21</v>
      </c>
      <c r="K82" s="43" t="s">
        <v>66</v>
      </c>
    </row>
    <row r="83" spans="1:11" x14ac:dyDescent="0.25">
      <c r="A83" s="61">
        <v>44669</v>
      </c>
      <c r="B83" s="4" t="s">
        <v>451</v>
      </c>
      <c r="C83" s="4">
        <v>1.93</v>
      </c>
      <c r="E83" s="4" t="s">
        <v>15</v>
      </c>
      <c r="F83" s="13" t="s">
        <v>33</v>
      </c>
      <c r="H83" s="10">
        <f>C83*D$469</f>
        <v>7720</v>
      </c>
      <c r="I83" s="10">
        <f>H83-D$469</f>
        <v>3720</v>
      </c>
      <c r="J83" s="4" t="s">
        <v>315</v>
      </c>
      <c r="K83" s="38" t="s">
        <v>119</v>
      </c>
    </row>
    <row r="84" spans="1:11" x14ac:dyDescent="0.25">
      <c r="A84" s="61">
        <v>44669</v>
      </c>
      <c r="B84" s="4" t="s">
        <v>457</v>
      </c>
      <c r="C84" s="4">
        <v>2.06</v>
      </c>
      <c r="E84" s="4" t="s">
        <v>15</v>
      </c>
      <c r="F84" s="13" t="s">
        <v>33</v>
      </c>
      <c r="H84" s="10">
        <f>C84*D$469</f>
        <v>8240</v>
      </c>
      <c r="I84" s="10">
        <f>H84-D$469</f>
        <v>4240</v>
      </c>
      <c r="J84" s="4" t="s">
        <v>19</v>
      </c>
      <c r="K84" s="4" t="s">
        <v>58</v>
      </c>
    </row>
    <row r="85" spans="1:11" x14ac:dyDescent="0.25">
      <c r="A85" s="61">
        <v>44670</v>
      </c>
      <c r="B85" s="4" t="s">
        <v>459</v>
      </c>
      <c r="C85" s="4">
        <v>1.93</v>
      </c>
      <c r="E85" s="4" t="s">
        <v>15</v>
      </c>
      <c r="F85" s="11" t="s">
        <v>33</v>
      </c>
      <c r="H85" s="10">
        <v>0</v>
      </c>
      <c r="I85" s="10">
        <f>H85-D$469</f>
        <v>-4000</v>
      </c>
      <c r="J85" s="4" t="s">
        <v>23</v>
      </c>
      <c r="K85" s="38" t="s">
        <v>98</v>
      </c>
    </row>
    <row r="86" spans="1:11" x14ac:dyDescent="0.25">
      <c r="A86" s="61">
        <v>44670</v>
      </c>
      <c r="B86" s="4" t="s">
        <v>460</v>
      </c>
      <c r="C86" s="4">
        <v>1.71</v>
      </c>
      <c r="E86" s="4" t="s">
        <v>15</v>
      </c>
      <c r="F86" s="13" t="s">
        <v>532</v>
      </c>
      <c r="H86" s="10">
        <v>0</v>
      </c>
      <c r="I86" s="10">
        <f>(H86-D$469)/2</f>
        <v>-2000</v>
      </c>
      <c r="J86" s="4" t="s">
        <v>22</v>
      </c>
      <c r="K86" s="43" t="s">
        <v>66</v>
      </c>
    </row>
    <row r="87" spans="1:11" x14ac:dyDescent="0.25">
      <c r="A87" s="61">
        <v>44671</v>
      </c>
      <c r="B87" s="4" t="s">
        <v>466</v>
      </c>
      <c r="C87" s="4">
        <v>1.61</v>
      </c>
      <c r="E87" s="4" t="s">
        <v>15</v>
      </c>
      <c r="F87" s="13" t="s">
        <v>33</v>
      </c>
      <c r="H87" s="10">
        <f>C87*D$469</f>
        <v>6440</v>
      </c>
      <c r="I87" s="10">
        <f t="shared" ref="I87:I94" si="8">H87-D$469</f>
        <v>2440</v>
      </c>
      <c r="J87" s="4" t="s">
        <v>25</v>
      </c>
      <c r="K87" s="4" t="s">
        <v>52</v>
      </c>
    </row>
    <row r="88" spans="1:11" x14ac:dyDescent="0.25">
      <c r="A88" s="61">
        <v>44671</v>
      </c>
      <c r="B88" s="4" t="s">
        <v>468</v>
      </c>
      <c r="C88" s="4">
        <v>1.81</v>
      </c>
      <c r="E88" s="4" t="s">
        <v>15</v>
      </c>
      <c r="F88" s="13" t="s">
        <v>33</v>
      </c>
      <c r="H88" s="10">
        <f>C88*D$469</f>
        <v>7240</v>
      </c>
      <c r="I88" s="10">
        <f t="shared" si="8"/>
        <v>3240</v>
      </c>
      <c r="J88" s="4" t="s">
        <v>316</v>
      </c>
      <c r="K88" s="4" t="s">
        <v>52</v>
      </c>
    </row>
    <row r="89" spans="1:11" x14ac:dyDescent="0.25">
      <c r="A89" s="61">
        <v>44671</v>
      </c>
      <c r="B89" s="4" t="s">
        <v>470</v>
      </c>
      <c r="C89" s="4">
        <v>2</v>
      </c>
      <c r="E89" s="4" t="s">
        <v>15</v>
      </c>
      <c r="F89" s="11" t="s">
        <v>34</v>
      </c>
      <c r="H89" s="10">
        <v>0</v>
      </c>
      <c r="I89" s="10">
        <f t="shared" si="8"/>
        <v>-4000</v>
      </c>
      <c r="J89" s="4" t="s">
        <v>25</v>
      </c>
      <c r="K89" s="4" t="s">
        <v>52</v>
      </c>
    </row>
    <row r="90" spans="1:11" x14ac:dyDescent="0.25">
      <c r="A90" s="61">
        <v>44672</v>
      </c>
      <c r="B90" s="4" t="s">
        <v>471</v>
      </c>
      <c r="C90" s="4">
        <v>2.0099999999999998</v>
      </c>
      <c r="E90" s="4" t="s">
        <v>15</v>
      </c>
      <c r="F90" s="11" t="s">
        <v>33</v>
      </c>
      <c r="H90" s="10">
        <v>0</v>
      </c>
      <c r="I90" s="10">
        <f t="shared" si="8"/>
        <v>-4000</v>
      </c>
      <c r="J90" s="4" t="s">
        <v>22</v>
      </c>
      <c r="K90" s="4" t="s">
        <v>56</v>
      </c>
    </row>
    <row r="91" spans="1:11" x14ac:dyDescent="0.25">
      <c r="A91" s="61">
        <v>44673</v>
      </c>
      <c r="B91" s="4" t="s">
        <v>473</v>
      </c>
      <c r="C91" s="4">
        <v>1.93</v>
      </c>
      <c r="E91" s="4" t="s">
        <v>15</v>
      </c>
      <c r="F91" s="13" t="s">
        <v>33</v>
      </c>
      <c r="H91" s="10">
        <f>C91*D$469</f>
        <v>7720</v>
      </c>
      <c r="I91" s="10">
        <f t="shared" si="8"/>
        <v>3720</v>
      </c>
      <c r="J91" s="4" t="s">
        <v>19</v>
      </c>
      <c r="K91" s="4" t="s">
        <v>58</v>
      </c>
    </row>
    <row r="92" spans="1:11" x14ac:dyDescent="0.25">
      <c r="A92" s="61">
        <v>44674</v>
      </c>
      <c r="B92" s="4" t="s">
        <v>481</v>
      </c>
      <c r="C92" s="4">
        <v>1.55</v>
      </c>
      <c r="E92" s="4" t="s">
        <v>15</v>
      </c>
      <c r="F92" s="13" t="s">
        <v>532</v>
      </c>
      <c r="H92" s="10">
        <f>C92*D$469</f>
        <v>6200</v>
      </c>
      <c r="I92" s="10">
        <f t="shared" si="8"/>
        <v>2200</v>
      </c>
      <c r="J92" s="4" t="s">
        <v>19</v>
      </c>
      <c r="K92" s="43" t="s">
        <v>66</v>
      </c>
    </row>
    <row r="93" spans="1:11" x14ac:dyDescent="0.25">
      <c r="A93" s="61">
        <v>44674</v>
      </c>
      <c r="B93" s="4" t="s">
        <v>482</v>
      </c>
      <c r="C93" s="4">
        <v>1.88</v>
      </c>
      <c r="E93" s="4" t="s">
        <v>15</v>
      </c>
      <c r="F93" s="13" t="s">
        <v>33</v>
      </c>
      <c r="H93" s="10">
        <f>C93*D$469</f>
        <v>7520</v>
      </c>
      <c r="I93" s="10">
        <f t="shared" si="8"/>
        <v>3520</v>
      </c>
      <c r="J93" s="4" t="s">
        <v>27</v>
      </c>
      <c r="K93" s="4" t="s">
        <v>58</v>
      </c>
    </row>
    <row r="94" spans="1:11" x14ac:dyDescent="0.25">
      <c r="A94" s="61">
        <v>44674</v>
      </c>
      <c r="B94" s="4" t="s">
        <v>487</v>
      </c>
      <c r="C94" s="4">
        <v>2.0099999999999998</v>
      </c>
      <c r="E94" s="4" t="s">
        <v>15</v>
      </c>
      <c r="F94" s="11" t="s">
        <v>33</v>
      </c>
      <c r="H94" s="10">
        <v>0</v>
      </c>
      <c r="I94" s="10">
        <f t="shared" si="8"/>
        <v>-4000</v>
      </c>
      <c r="J94" s="4" t="s">
        <v>29</v>
      </c>
      <c r="K94" s="4" t="s">
        <v>60</v>
      </c>
    </row>
    <row r="95" spans="1:11" x14ac:dyDescent="0.25">
      <c r="A95" s="61">
        <v>44675</v>
      </c>
      <c r="B95" s="4" t="s">
        <v>488</v>
      </c>
      <c r="E95" s="4" t="s">
        <v>15</v>
      </c>
      <c r="F95" s="42" t="s">
        <v>34</v>
      </c>
      <c r="H95" s="10">
        <f>C95*D$469</f>
        <v>0</v>
      </c>
      <c r="I95" s="10">
        <v>0</v>
      </c>
      <c r="J95" s="4" t="s">
        <v>23</v>
      </c>
      <c r="K95" s="4" t="s">
        <v>235</v>
      </c>
    </row>
    <row r="96" spans="1:11" x14ac:dyDescent="0.25">
      <c r="A96" s="61">
        <v>44675</v>
      </c>
      <c r="B96" s="4" t="s">
        <v>493</v>
      </c>
      <c r="C96" s="4">
        <v>2.0299999999999998</v>
      </c>
      <c r="E96" s="4" t="s">
        <v>15</v>
      </c>
      <c r="F96" s="11" t="s">
        <v>33</v>
      </c>
      <c r="H96" s="10">
        <v>0</v>
      </c>
      <c r="I96" s="10">
        <f t="shared" ref="I96:I103" si="9">H96-D$469</f>
        <v>-4000</v>
      </c>
      <c r="J96" s="4" t="s">
        <v>20</v>
      </c>
      <c r="K96" s="4" t="s">
        <v>52</v>
      </c>
    </row>
    <row r="97" spans="1:11" x14ac:dyDescent="0.25">
      <c r="A97" s="61">
        <v>44676</v>
      </c>
      <c r="B97" s="4" t="s">
        <v>497</v>
      </c>
      <c r="C97" s="4">
        <v>1.72</v>
      </c>
      <c r="E97" s="4" t="s">
        <v>15</v>
      </c>
      <c r="F97" s="11" t="s">
        <v>33</v>
      </c>
      <c r="H97" s="10">
        <v>0</v>
      </c>
      <c r="I97" s="10">
        <f t="shared" si="9"/>
        <v>-4000</v>
      </c>
      <c r="J97" s="4" t="s">
        <v>21</v>
      </c>
      <c r="K97" s="38" t="s">
        <v>119</v>
      </c>
    </row>
    <row r="98" spans="1:11" x14ac:dyDescent="0.25">
      <c r="A98" s="61">
        <v>44677</v>
      </c>
      <c r="B98" s="4" t="s">
        <v>499</v>
      </c>
      <c r="C98" s="4">
        <v>1.71</v>
      </c>
      <c r="E98" s="4" t="s">
        <v>15</v>
      </c>
      <c r="F98" s="13" t="s">
        <v>532</v>
      </c>
      <c r="H98" s="10">
        <f t="shared" ref="H98:H111" si="10">C98*D$469</f>
        <v>6840</v>
      </c>
      <c r="I98" s="10">
        <f t="shared" si="9"/>
        <v>2840</v>
      </c>
      <c r="J98" s="4" t="s">
        <v>26</v>
      </c>
      <c r="K98" s="43" t="s">
        <v>66</v>
      </c>
    </row>
    <row r="99" spans="1:11" x14ac:dyDescent="0.25">
      <c r="A99" s="61">
        <v>44677</v>
      </c>
      <c r="B99" s="4" t="s">
        <v>501</v>
      </c>
      <c r="C99" s="4">
        <v>1.9</v>
      </c>
      <c r="E99" s="4" t="s">
        <v>15</v>
      </c>
      <c r="F99" s="13" t="s">
        <v>33</v>
      </c>
      <c r="H99" s="10">
        <f t="shared" si="10"/>
        <v>7600</v>
      </c>
      <c r="I99" s="10">
        <f t="shared" si="9"/>
        <v>3600</v>
      </c>
      <c r="J99" s="4" t="s">
        <v>25</v>
      </c>
      <c r="K99" s="4" t="s">
        <v>58</v>
      </c>
    </row>
    <row r="100" spans="1:11" x14ac:dyDescent="0.25">
      <c r="A100" s="61">
        <v>44680</v>
      </c>
      <c r="B100" s="4" t="s">
        <v>505</v>
      </c>
      <c r="C100" s="4">
        <v>1.82</v>
      </c>
      <c r="E100" s="4" t="s">
        <v>15</v>
      </c>
      <c r="F100" s="13" t="s">
        <v>33</v>
      </c>
      <c r="H100" s="10">
        <f t="shared" si="10"/>
        <v>7280</v>
      </c>
      <c r="I100" s="10">
        <f t="shared" si="9"/>
        <v>3280</v>
      </c>
      <c r="J100" s="4" t="s">
        <v>311</v>
      </c>
      <c r="K100" s="4" t="s">
        <v>60</v>
      </c>
    </row>
    <row r="101" spans="1:11" x14ac:dyDescent="0.25">
      <c r="A101" s="61">
        <v>44681</v>
      </c>
      <c r="B101" s="4" t="s">
        <v>508</v>
      </c>
      <c r="C101" s="4">
        <v>1.96</v>
      </c>
      <c r="E101" s="4" t="s">
        <v>15</v>
      </c>
      <c r="F101" s="13" t="s">
        <v>33</v>
      </c>
      <c r="H101" s="10">
        <f t="shared" si="10"/>
        <v>7840</v>
      </c>
      <c r="I101" s="10">
        <f t="shared" si="9"/>
        <v>3840</v>
      </c>
      <c r="J101" s="4" t="s">
        <v>25</v>
      </c>
      <c r="K101" s="38" t="s">
        <v>98</v>
      </c>
    </row>
    <row r="102" spans="1:11" x14ac:dyDescent="0.25">
      <c r="A102" s="61">
        <v>44681</v>
      </c>
      <c r="B102" s="4" t="s">
        <v>510</v>
      </c>
      <c r="C102" s="4">
        <v>1.98</v>
      </c>
      <c r="E102" s="4" t="s">
        <v>15</v>
      </c>
      <c r="F102" s="13" t="s">
        <v>33</v>
      </c>
      <c r="H102" s="10">
        <f t="shared" si="10"/>
        <v>7920</v>
      </c>
      <c r="I102" s="10">
        <f t="shared" si="9"/>
        <v>3920</v>
      </c>
      <c r="J102" s="4" t="s">
        <v>27</v>
      </c>
      <c r="K102" s="4" t="s">
        <v>60</v>
      </c>
    </row>
    <row r="103" spans="1:11" x14ac:dyDescent="0.25">
      <c r="A103" s="61">
        <v>44681</v>
      </c>
      <c r="B103" s="4" t="s">
        <v>511</v>
      </c>
      <c r="C103" s="4">
        <v>1.49</v>
      </c>
      <c r="E103" s="4" t="s">
        <v>15</v>
      </c>
      <c r="F103" s="13" t="s">
        <v>532</v>
      </c>
      <c r="H103" s="10">
        <f t="shared" si="10"/>
        <v>5960</v>
      </c>
      <c r="I103" s="10">
        <f t="shared" si="9"/>
        <v>1960</v>
      </c>
      <c r="J103" s="4" t="s">
        <v>19</v>
      </c>
      <c r="K103" s="43" t="s">
        <v>66</v>
      </c>
    </row>
    <row r="104" spans="1:11" x14ac:dyDescent="0.25">
      <c r="A104" s="61">
        <v>44681</v>
      </c>
      <c r="B104" s="4" t="s">
        <v>514</v>
      </c>
      <c r="C104" s="4">
        <v>1.79</v>
      </c>
      <c r="E104" s="4" t="s">
        <v>15</v>
      </c>
      <c r="F104" s="13" t="s">
        <v>532</v>
      </c>
      <c r="H104" s="10">
        <v>0</v>
      </c>
      <c r="I104" s="10">
        <f>(H104-D$469)/2</f>
        <v>-2000</v>
      </c>
      <c r="J104" s="4" t="s">
        <v>23</v>
      </c>
      <c r="K104" s="43" t="s">
        <v>66</v>
      </c>
    </row>
    <row r="105" spans="1:11" x14ac:dyDescent="0.25">
      <c r="A105" s="61">
        <v>44681</v>
      </c>
      <c r="B105" s="4" t="s">
        <v>515</v>
      </c>
      <c r="C105" s="4">
        <v>1.99</v>
      </c>
      <c r="E105" s="4" t="s">
        <v>15</v>
      </c>
      <c r="F105" s="13" t="s">
        <v>33</v>
      </c>
      <c r="H105" s="10">
        <f t="shared" si="10"/>
        <v>7960</v>
      </c>
      <c r="I105" s="10">
        <f t="shared" ref="I105:I137" si="11">H105-D$469</f>
        <v>3960</v>
      </c>
      <c r="J105" s="4" t="s">
        <v>25</v>
      </c>
      <c r="K105" s="38" t="s">
        <v>98</v>
      </c>
    </row>
    <row r="106" spans="1:11" x14ac:dyDescent="0.25">
      <c r="A106" s="61">
        <v>44681</v>
      </c>
      <c r="B106" s="4" t="s">
        <v>516</v>
      </c>
      <c r="C106" s="4">
        <v>1.58</v>
      </c>
      <c r="E106" s="4" t="s">
        <v>15</v>
      </c>
      <c r="F106" s="13" t="s">
        <v>33</v>
      </c>
      <c r="H106" s="10">
        <f t="shared" si="10"/>
        <v>6320</v>
      </c>
      <c r="I106" s="10">
        <f t="shared" si="11"/>
        <v>2320</v>
      </c>
      <c r="J106" s="4" t="s">
        <v>529</v>
      </c>
      <c r="K106" s="4" t="s">
        <v>89</v>
      </c>
    </row>
    <row r="107" spans="1:11" x14ac:dyDescent="0.25">
      <c r="A107" s="61">
        <v>44681</v>
      </c>
      <c r="B107" s="4" t="s">
        <v>518</v>
      </c>
      <c r="C107" s="4">
        <v>1.74</v>
      </c>
      <c r="E107" s="4" t="s">
        <v>15</v>
      </c>
      <c r="F107" s="13" t="s">
        <v>33</v>
      </c>
      <c r="H107" s="10">
        <f t="shared" si="10"/>
        <v>6960</v>
      </c>
      <c r="I107" s="10">
        <f t="shared" si="11"/>
        <v>2960</v>
      </c>
      <c r="J107" s="4" t="s">
        <v>24</v>
      </c>
      <c r="K107" s="38" t="s">
        <v>60</v>
      </c>
    </row>
    <row r="108" spans="1:11" x14ac:dyDescent="0.25">
      <c r="A108" s="61">
        <v>44681</v>
      </c>
      <c r="B108" s="4" t="s">
        <v>519</v>
      </c>
      <c r="C108" s="4">
        <v>1.8</v>
      </c>
      <c r="E108" s="4" t="s">
        <v>15</v>
      </c>
      <c r="F108" s="13" t="s">
        <v>33</v>
      </c>
      <c r="H108" s="10">
        <f t="shared" si="10"/>
        <v>7200</v>
      </c>
      <c r="I108" s="10">
        <f t="shared" si="11"/>
        <v>3200</v>
      </c>
      <c r="J108" s="4" t="s">
        <v>24</v>
      </c>
      <c r="K108" s="38" t="s">
        <v>119</v>
      </c>
    </row>
    <row r="109" spans="1:11" x14ac:dyDescent="0.25">
      <c r="A109" s="61">
        <v>44681</v>
      </c>
      <c r="B109" s="4" t="s">
        <v>522</v>
      </c>
      <c r="C109" s="4">
        <v>1.64</v>
      </c>
      <c r="E109" s="4" t="s">
        <v>15</v>
      </c>
      <c r="F109" s="13" t="s">
        <v>33</v>
      </c>
      <c r="H109" s="10">
        <f t="shared" si="10"/>
        <v>6560</v>
      </c>
      <c r="I109" s="10">
        <f t="shared" si="11"/>
        <v>2560</v>
      </c>
      <c r="J109" s="4" t="s">
        <v>317</v>
      </c>
      <c r="K109" s="38" t="s">
        <v>60</v>
      </c>
    </row>
    <row r="110" spans="1:11" x14ac:dyDescent="0.25">
      <c r="A110" s="61">
        <v>44681</v>
      </c>
      <c r="B110" s="4" t="s">
        <v>523</v>
      </c>
      <c r="C110" s="4">
        <v>2</v>
      </c>
      <c r="E110" s="4" t="s">
        <v>15</v>
      </c>
      <c r="F110" s="13" t="s">
        <v>33</v>
      </c>
      <c r="H110" s="10">
        <f t="shared" si="10"/>
        <v>8000</v>
      </c>
      <c r="I110" s="10">
        <f t="shared" si="11"/>
        <v>4000</v>
      </c>
      <c r="J110" s="4" t="s">
        <v>315</v>
      </c>
      <c r="K110" s="38" t="s">
        <v>119</v>
      </c>
    </row>
    <row r="111" spans="1:11" x14ac:dyDescent="0.25">
      <c r="A111" s="61">
        <v>44681</v>
      </c>
      <c r="B111" s="4" t="s">
        <v>524</v>
      </c>
      <c r="C111" s="4">
        <v>1.96</v>
      </c>
      <c r="E111" s="4" t="s">
        <v>15</v>
      </c>
      <c r="F111" s="13" t="s">
        <v>33</v>
      </c>
      <c r="H111" s="10">
        <f t="shared" si="10"/>
        <v>7840</v>
      </c>
      <c r="I111" s="10">
        <f t="shared" si="11"/>
        <v>3840</v>
      </c>
      <c r="J111" s="4" t="s">
        <v>529</v>
      </c>
      <c r="K111" s="38" t="s">
        <v>58</v>
      </c>
    </row>
    <row r="112" spans="1:11" x14ac:dyDescent="0.25">
      <c r="A112" s="61">
        <v>44681</v>
      </c>
      <c r="B112" s="4" t="s">
        <v>526</v>
      </c>
      <c r="C112" s="4">
        <v>1.79</v>
      </c>
      <c r="E112" s="4" t="s">
        <v>15</v>
      </c>
      <c r="F112" s="11" t="s">
        <v>33</v>
      </c>
      <c r="H112" s="10">
        <v>0</v>
      </c>
      <c r="I112" s="10">
        <f t="shared" si="11"/>
        <v>-4000</v>
      </c>
      <c r="J112" s="4" t="s">
        <v>20</v>
      </c>
      <c r="K112" s="38" t="s">
        <v>119</v>
      </c>
    </row>
    <row r="113" spans="1:11" x14ac:dyDescent="0.25">
      <c r="A113" s="61">
        <v>44681</v>
      </c>
      <c r="B113" s="4" t="s">
        <v>527</v>
      </c>
      <c r="C113" s="4">
        <v>2.06</v>
      </c>
      <c r="E113" s="4" t="s">
        <v>15</v>
      </c>
      <c r="F113" s="13" t="s">
        <v>33</v>
      </c>
      <c r="H113" s="10">
        <f>C113*D$469</f>
        <v>8240</v>
      </c>
      <c r="I113" s="10">
        <f t="shared" si="11"/>
        <v>4240</v>
      </c>
      <c r="J113" s="4" t="s">
        <v>25</v>
      </c>
      <c r="K113" s="38" t="s">
        <v>119</v>
      </c>
    </row>
    <row r="114" spans="1:11" ht="15.75" x14ac:dyDescent="0.25">
      <c r="A114" s="2">
        <v>44682</v>
      </c>
      <c r="B114" s="3" t="s">
        <v>541</v>
      </c>
      <c r="C114" s="51">
        <v>1.78</v>
      </c>
      <c r="D114" s="51"/>
      <c r="E114" s="4" t="s">
        <v>15</v>
      </c>
      <c r="F114" s="55" t="s">
        <v>33</v>
      </c>
      <c r="H114" s="10">
        <v>0</v>
      </c>
      <c r="I114" s="10">
        <f t="shared" si="11"/>
        <v>-4000</v>
      </c>
      <c r="J114" s="51" t="s">
        <v>20</v>
      </c>
      <c r="K114" s="103" t="s">
        <v>52</v>
      </c>
    </row>
    <row r="115" spans="1:11" ht="15.75" x14ac:dyDescent="0.25">
      <c r="A115" s="61">
        <v>44682</v>
      </c>
      <c r="B115" s="4" t="s">
        <v>547</v>
      </c>
      <c r="C115" s="51">
        <v>1.63</v>
      </c>
      <c r="D115" s="51"/>
      <c r="E115" s="4" t="s">
        <v>15</v>
      </c>
      <c r="F115" s="53" t="s">
        <v>33</v>
      </c>
      <c r="H115" s="10">
        <f>C115*D$469</f>
        <v>6520</v>
      </c>
      <c r="I115" s="10">
        <f t="shared" si="11"/>
        <v>2520</v>
      </c>
      <c r="J115" s="4" t="s">
        <v>27</v>
      </c>
      <c r="K115" s="38" t="s">
        <v>52</v>
      </c>
    </row>
    <row r="116" spans="1:11" ht="15.75" x14ac:dyDescent="0.25">
      <c r="A116" s="61">
        <v>44683</v>
      </c>
      <c r="B116" s="4" t="s">
        <v>549</v>
      </c>
      <c r="C116" s="51">
        <v>1.75</v>
      </c>
      <c r="E116" s="4" t="s">
        <v>15</v>
      </c>
      <c r="F116" s="53" t="s">
        <v>33</v>
      </c>
      <c r="H116" s="10">
        <f>C116*D$469</f>
        <v>7000</v>
      </c>
      <c r="I116" s="10">
        <f t="shared" si="11"/>
        <v>3000</v>
      </c>
      <c r="J116" s="4" t="s">
        <v>764</v>
      </c>
      <c r="K116" s="38" t="s">
        <v>60</v>
      </c>
    </row>
    <row r="117" spans="1:11" ht="15.75" x14ac:dyDescent="0.25">
      <c r="A117" s="61">
        <v>44683</v>
      </c>
      <c r="B117" s="4" t="s">
        <v>551</v>
      </c>
      <c r="C117" s="51">
        <v>1.96</v>
      </c>
      <c r="E117" s="4" t="s">
        <v>15</v>
      </c>
      <c r="F117" s="53" t="s">
        <v>33</v>
      </c>
      <c r="H117" s="10">
        <f>C117*D$469</f>
        <v>7840</v>
      </c>
      <c r="I117" s="10">
        <f t="shared" si="11"/>
        <v>3840</v>
      </c>
      <c r="J117" s="4" t="s">
        <v>312</v>
      </c>
      <c r="K117" s="38" t="s">
        <v>58</v>
      </c>
    </row>
    <row r="118" spans="1:11" ht="15.75" x14ac:dyDescent="0.25">
      <c r="A118" s="61">
        <v>44687</v>
      </c>
      <c r="B118" s="4" t="s">
        <v>562</v>
      </c>
      <c r="C118" s="51">
        <v>1.59</v>
      </c>
      <c r="E118" s="4" t="s">
        <v>15</v>
      </c>
      <c r="F118" s="13" t="s">
        <v>33</v>
      </c>
      <c r="H118" s="10">
        <f>C118*D$469</f>
        <v>6360</v>
      </c>
      <c r="I118" s="10">
        <f t="shared" si="11"/>
        <v>2360</v>
      </c>
      <c r="J118" s="4" t="s">
        <v>315</v>
      </c>
      <c r="K118" s="38" t="s">
        <v>119</v>
      </c>
    </row>
    <row r="119" spans="1:11" ht="15.75" x14ac:dyDescent="0.25">
      <c r="A119" s="61">
        <v>44687</v>
      </c>
      <c r="B119" s="4" t="s">
        <v>565</v>
      </c>
      <c r="C119" s="51">
        <v>1.76</v>
      </c>
      <c r="E119" s="4" t="s">
        <v>15</v>
      </c>
      <c r="F119" s="11" t="s">
        <v>33</v>
      </c>
      <c r="H119" s="10">
        <v>0</v>
      </c>
      <c r="I119" s="10">
        <f t="shared" si="11"/>
        <v>-4000</v>
      </c>
      <c r="J119" s="4" t="s">
        <v>28</v>
      </c>
      <c r="K119" s="38" t="s">
        <v>119</v>
      </c>
    </row>
    <row r="120" spans="1:11" ht="15.75" x14ac:dyDescent="0.25">
      <c r="A120" s="61">
        <v>44687</v>
      </c>
      <c r="B120" s="4" t="s">
        <v>566</v>
      </c>
      <c r="C120" s="51">
        <v>1.85</v>
      </c>
      <c r="E120" s="4" t="s">
        <v>15</v>
      </c>
      <c r="F120" s="13" t="s">
        <v>33</v>
      </c>
      <c r="H120" s="10">
        <f>C120*D$469</f>
        <v>7400</v>
      </c>
      <c r="I120" s="10">
        <f t="shared" si="11"/>
        <v>3400</v>
      </c>
      <c r="J120" s="4" t="s">
        <v>19</v>
      </c>
      <c r="K120" s="38" t="s">
        <v>52</v>
      </c>
    </row>
    <row r="121" spans="1:11" x14ac:dyDescent="0.25">
      <c r="A121" s="61">
        <v>44688</v>
      </c>
      <c r="B121" s="4" t="s">
        <v>567</v>
      </c>
      <c r="C121" s="4">
        <v>1.96</v>
      </c>
      <c r="E121" s="4" t="s">
        <v>15</v>
      </c>
      <c r="F121" s="13" t="s">
        <v>33</v>
      </c>
      <c r="H121" s="10">
        <f>C121*D$469</f>
        <v>7840</v>
      </c>
      <c r="I121" s="10">
        <f t="shared" si="11"/>
        <v>3840</v>
      </c>
      <c r="J121" s="4" t="s">
        <v>19</v>
      </c>
      <c r="K121" s="38" t="s">
        <v>98</v>
      </c>
    </row>
    <row r="122" spans="1:11" x14ac:dyDescent="0.25">
      <c r="A122" s="61">
        <v>44688</v>
      </c>
      <c r="B122" s="4" t="s">
        <v>569</v>
      </c>
      <c r="C122" s="4">
        <v>1.93</v>
      </c>
      <c r="E122" s="4" t="s">
        <v>15</v>
      </c>
      <c r="F122" s="13" t="s">
        <v>33</v>
      </c>
      <c r="H122" s="10">
        <f>C122*D$469</f>
        <v>7720</v>
      </c>
      <c r="I122" s="10">
        <f t="shared" si="11"/>
        <v>3720</v>
      </c>
      <c r="J122" s="4" t="s">
        <v>311</v>
      </c>
      <c r="K122" s="4" t="s">
        <v>58</v>
      </c>
    </row>
    <row r="123" spans="1:11" x14ac:dyDescent="0.25">
      <c r="A123" s="61">
        <v>44688</v>
      </c>
      <c r="B123" s="4" t="s">
        <v>570</v>
      </c>
      <c r="C123" s="4">
        <v>1.7</v>
      </c>
      <c r="E123" s="4" t="s">
        <v>15</v>
      </c>
      <c r="F123" s="13" t="s">
        <v>33</v>
      </c>
      <c r="H123" s="10">
        <f>C123*D$469</f>
        <v>6800</v>
      </c>
      <c r="I123" s="10">
        <f t="shared" si="11"/>
        <v>2800</v>
      </c>
      <c r="J123" s="4" t="s">
        <v>19</v>
      </c>
      <c r="K123" s="4" t="s">
        <v>60</v>
      </c>
    </row>
    <row r="124" spans="1:11" x14ac:dyDescent="0.25">
      <c r="A124" s="61">
        <v>44688</v>
      </c>
      <c r="B124" s="4" t="s">
        <v>571</v>
      </c>
      <c r="C124" s="4">
        <v>1.85</v>
      </c>
      <c r="E124" s="4" t="s">
        <v>15</v>
      </c>
      <c r="F124" s="11" t="s">
        <v>33</v>
      </c>
      <c r="H124" s="10">
        <v>0</v>
      </c>
      <c r="I124" s="10">
        <f t="shared" si="11"/>
        <v>-4000</v>
      </c>
      <c r="J124" s="4" t="s">
        <v>20</v>
      </c>
      <c r="K124" s="4" t="s">
        <v>60</v>
      </c>
    </row>
    <row r="125" spans="1:11" x14ac:dyDescent="0.25">
      <c r="A125" s="61">
        <v>44688</v>
      </c>
      <c r="B125" s="4" t="s">
        <v>572</v>
      </c>
      <c r="C125" s="4">
        <v>1.85</v>
      </c>
      <c r="E125" s="4" t="s">
        <v>15</v>
      </c>
      <c r="F125" s="11" t="s">
        <v>33</v>
      </c>
      <c r="H125" s="10">
        <v>0</v>
      </c>
      <c r="I125" s="10">
        <f t="shared" si="11"/>
        <v>-4000</v>
      </c>
      <c r="J125" s="4" t="s">
        <v>20</v>
      </c>
      <c r="K125" s="4" t="s">
        <v>52</v>
      </c>
    </row>
    <row r="126" spans="1:11" x14ac:dyDescent="0.25">
      <c r="A126" s="61">
        <v>44688</v>
      </c>
      <c r="B126" s="4" t="s">
        <v>573</v>
      </c>
      <c r="C126" s="4">
        <v>1.7</v>
      </c>
      <c r="E126" s="4" t="s">
        <v>15</v>
      </c>
      <c r="F126" s="11" t="s">
        <v>532</v>
      </c>
      <c r="H126" s="10">
        <v>0</v>
      </c>
      <c r="I126" s="10">
        <f t="shared" si="11"/>
        <v>-4000</v>
      </c>
      <c r="J126" s="4" t="s">
        <v>20</v>
      </c>
      <c r="K126" s="37" t="s">
        <v>17</v>
      </c>
    </row>
    <row r="127" spans="1:11" x14ac:dyDescent="0.25">
      <c r="A127" s="61">
        <v>44688</v>
      </c>
      <c r="B127" s="4" t="s">
        <v>576</v>
      </c>
      <c r="C127" s="4">
        <v>1.79</v>
      </c>
      <c r="E127" s="4" t="s">
        <v>15</v>
      </c>
      <c r="F127" s="13" t="s">
        <v>33</v>
      </c>
      <c r="H127" s="10">
        <f>C127*D$469</f>
        <v>7160</v>
      </c>
      <c r="I127" s="10">
        <f t="shared" si="11"/>
        <v>3160</v>
      </c>
      <c r="J127" s="4" t="s">
        <v>766</v>
      </c>
      <c r="K127" s="4" t="s">
        <v>58</v>
      </c>
    </row>
    <row r="128" spans="1:11" x14ac:dyDescent="0.25">
      <c r="A128" s="61">
        <v>44688</v>
      </c>
      <c r="B128" s="4" t="s">
        <v>577</v>
      </c>
      <c r="C128" s="4">
        <v>1.76</v>
      </c>
      <c r="E128" s="4" t="s">
        <v>15</v>
      </c>
      <c r="F128" s="11" t="s">
        <v>33</v>
      </c>
      <c r="H128" s="10">
        <v>0</v>
      </c>
      <c r="I128" s="10">
        <f t="shared" si="11"/>
        <v>-4000</v>
      </c>
      <c r="J128" s="4" t="s">
        <v>21</v>
      </c>
      <c r="K128" s="4" t="s">
        <v>60</v>
      </c>
    </row>
    <row r="129" spans="1:11" x14ac:dyDescent="0.25">
      <c r="A129" s="61">
        <v>44688</v>
      </c>
      <c r="B129" s="4" t="s">
        <v>578</v>
      </c>
      <c r="C129" s="4">
        <v>1.47</v>
      </c>
      <c r="E129" s="4" t="s">
        <v>15</v>
      </c>
      <c r="F129" s="11" t="s">
        <v>33</v>
      </c>
      <c r="H129" s="10">
        <v>0</v>
      </c>
      <c r="I129" s="10">
        <f t="shared" si="11"/>
        <v>-4000</v>
      </c>
      <c r="J129" s="4" t="s">
        <v>28</v>
      </c>
      <c r="K129" s="4" t="s">
        <v>60</v>
      </c>
    </row>
    <row r="130" spans="1:11" x14ac:dyDescent="0.25">
      <c r="A130" s="61">
        <v>44689</v>
      </c>
      <c r="B130" s="4" t="s">
        <v>586</v>
      </c>
      <c r="C130" s="4">
        <v>1.97</v>
      </c>
      <c r="E130" s="4" t="s">
        <v>15</v>
      </c>
      <c r="F130" s="13" t="s">
        <v>33</v>
      </c>
      <c r="H130" s="10">
        <f>C130*D$469</f>
        <v>7880</v>
      </c>
      <c r="I130" s="10">
        <f t="shared" si="11"/>
        <v>3880</v>
      </c>
      <c r="J130" s="4" t="s">
        <v>27</v>
      </c>
      <c r="K130" s="4" t="s">
        <v>52</v>
      </c>
    </row>
    <row r="131" spans="1:11" x14ac:dyDescent="0.25">
      <c r="A131" s="61">
        <v>44689</v>
      </c>
      <c r="B131" s="4" t="s">
        <v>587</v>
      </c>
      <c r="C131" s="4">
        <v>1.35</v>
      </c>
      <c r="E131" s="4" t="s">
        <v>15</v>
      </c>
      <c r="F131" s="13" t="s">
        <v>33</v>
      </c>
      <c r="H131" s="10">
        <f>C131*D$469</f>
        <v>5400</v>
      </c>
      <c r="I131" s="10">
        <f t="shared" si="11"/>
        <v>1400</v>
      </c>
      <c r="J131" s="4" t="s">
        <v>316</v>
      </c>
      <c r="K131" s="4" t="s">
        <v>52</v>
      </c>
    </row>
    <row r="132" spans="1:11" x14ac:dyDescent="0.25">
      <c r="A132" s="61">
        <v>44702</v>
      </c>
      <c r="B132" s="4" t="s">
        <v>612</v>
      </c>
      <c r="C132" s="4">
        <v>1.7</v>
      </c>
      <c r="E132" s="4" t="s">
        <v>15</v>
      </c>
      <c r="F132" s="13" t="s">
        <v>532</v>
      </c>
      <c r="H132" s="10">
        <f>C132*D$469</f>
        <v>6800</v>
      </c>
      <c r="I132" s="10">
        <f t="shared" si="11"/>
        <v>2800</v>
      </c>
      <c r="J132" s="4" t="s">
        <v>311</v>
      </c>
      <c r="K132" s="37" t="s">
        <v>17</v>
      </c>
    </row>
    <row r="133" spans="1:11" x14ac:dyDescent="0.25">
      <c r="A133" s="61">
        <v>44702</v>
      </c>
      <c r="B133" s="4" t="s">
        <v>616</v>
      </c>
      <c r="C133" s="4">
        <v>1.56</v>
      </c>
      <c r="E133" s="4" t="s">
        <v>15</v>
      </c>
      <c r="F133" s="13" t="s">
        <v>33</v>
      </c>
      <c r="H133" s="10">
        <f>C133*D$469</f>
        <v>6240</v>
      </c>
      <c r="I133" s="10">
        <f t="shared" si="11"/>
        <v>2240</v>
      </c>
      <c r="J133" s="4" t="s">
        <v>312</v>
      </c>
      <c r="K133" s="4" t="s">
        <v>52</v>
      </c>
    </row>
    <row r="134" spans="1:11" x14ac:dyDescent="0.25">
      <c r="A134" s="61">
        <v>44702</v>
      </c>
      <c r="B134" s="4" t="s">
        <v>617</v>
      </c>
      <c r="C134" s="4">
        <v>1.74</v>
      </c>
      <c r="E134" s="4" t="s">
        <v>15</v>
      </c>
      <c r="F134" s="11" t="s">
        <v>33</v>
      </c>
      <c r="H134" s="10">
        <v>0</v>
      </c>
      <c r="I134" s="10">
        <f t="shared" si="11"/>
        <v>-4000</v>
      </c>
      <c r="J134" s="4" t="s">
        <v>21</v>
      </c>
      <c r="K134" s="4" t="s">
        <v>52</v>
      </c>
    </row>
    <row r="135" spans="1:11" x14ac:dyDescent="0.25">
      <c r="A135" s="61">
        <v>44702</v>
      </c>
      <c r="B135" s="4" t="s">
        <v>620</v>
      </c>
      <c r="C135" s="4">
        <v>1.7</v>
      </c>
      <c r="E135" s="4" t="s">
        <v>15</v>
      </c>
      <c r="F135" s="13" t="s">
        <v>532</v>
      </c>
      <c r="H135" s="10">
        <f>C135*D$469</f>
        <v>6800</v>
      </c>
      <c r="I135" s="10">
        <f t="shared" si="11"/>
        <v>2800</v>
      </c>
      <c r="J135" s="4" t="s">
        <v>313</v>
      </c>
      <c r="K135" s="37" t="s">
        <v>17</v>
      </c>
    </row>
    <row r="136" spans="1:11" ht="15.75" x14ac:dyDescent="0.25">
      <c r="A136" s="61">
        <v>44717</v>
      </c>
      <c r="B136" s="4" t="s">
        <v>659</v>
      </c>
      <c r="C136" s="51">
        <v>1.95</v>
      </c>
      <c r="E136" s="51" t="s">
        <v>15</v>
      </c>
      <c r="F136" s="55" t="s">
        <v>34</v>
      </c>
      <c r="H136" s="10">
        <v>0</v>
      </c>
      <c r="I136" s="10">
        <f t="shared" si="11"/>
        <v>-4000</v>
      </c>
      <c r="J136" s="33" t="s">
        <v>19</v>
      </c>
      <c r="K136" s="4" t="s">
        <v>702</v>
      </c>
    </row>
    <row r="137" spans="1:11" ht="15.75" x14ac:dyDescent="0.25">
      <c r="A137" s="61">
        <v>44717</v>
      </c>
      <c r="B137" s="4" t="s">
        <v>673</v>
      </c>
      <c r="C137" s="33">
        <v>1.7</v>
      </c>
      <c r="E137" s="51" t="s">
        <v>15</v>
      </c>
      <c r="F137" s="11" t="s">
        <v>532</v>
      </c>
      <c r="H137" s="10">
        <v>0</v>
      </c>
      <c r="I137" s="10">
        <f t="shared" si="11"/>
        <v>-4000</v>
      </c>
      <c r="J137" s="4" t="s">
        <v>20</v>
      </c>
      <c r="K137" s="4" t="s">
        <v>650</v>
      </c>
    </row>
    <row r="138" spans="1:11" ht="15.75" x14ac:dyDescent="0.25">
      <c r="A138" s="61">
        <v>44721</v>
      </c>
      <c r="B138" s="4" t="s">
        <v>680</v>
      </c>
      <c r="C138" s="33">
        <v>1.71</v>
      </c>
      <c r="E138" s="51" t="s">
        <v>15</v>
      </c>
      <c r="F138" s="13" t="s">
        <v>532</v>
      </c>
      <c r="H138" s="10">
        <f>C138*D$469</f>
        <v>6840</v>
      </c>
      <c r="I138" s="10">
        <f>(H138-D$469)/2</f>
        <v>1420</v>
      </c>
      <c r="J138" s="33" t="s">
        <v>21</v>
      </c>
      <c r="K138" s="38" t="s">
        <v>595</v>
      </c>
    </row>
    <row r="139" spans="1:11" ht="15.75" x14ac:dyDescent="0.25">
      <c r="A139" s="61">
        <v>44724</v>
      </c>
      <c r="B139" s="4" t="s">
        <v>689</v>
      </c>
      <c r="C139" s="33">
        <v>1.98</v>
      </c>
      <c r="E139" s="51" t="s">
        <v>15</v>
      </c>
      <c r="F139" s="11" t="s">
        <v>33</v>
      </c>
      <c r="H139" s="10">
        <v>0</v>
      </c>
      <c r="I139" s="10">
        <f>H139-D$469</f>
        <v>-4000</v>
      </c>
      <c r="J139" s="33" t="s">
        <v>20</v>
      </c>
      <c r="K139" s="4" t="s">
        <v>16</v>
      </c>
    </row>
    <row r="140" spans="1:11" ht="15.75" x14ac:dyDescent="0.25">
      <c r="A140" s="61">
        <v>44725</v>
      </c>
      <c r="B140" s="4" t="s">
        <v>694</v>
      </c>
      <c r="C140" s="33"/>
      <c r="E140" s="51" t="s">
        <v>15</v>
      </c>
      <c r="F140" s="42" t="s">
        <v>34</v>
      </c>
      <c r="H140" s="10">
        <f>C140*D$469</f>
        <v>0</v>
      </c>
      <c r="I140" s="10">
        <v>0</v>
      </c>
      <c r="J140" s="33" t="s">
        <v>23</v>
      </c>
      <c r="K140" s="4" t="s">
        <v>702</v>
      </c>
    </row>
    <row r="141" spans="1:11" ht="15.75" x14ac:dyDescent="0.25">
      <c r="A141" s="61">
        <v>44730</v>
      </c>
      <c r="B141" s="4" t="s">
        <v>701</v>
      </c>
      <c r="C141" s="33">
        <v>2</v>
      </c>
      <c r="E141" s="51" t="s">
        <v>15</v>
      </c>
      <c r="F141" s="13" t="s">
        <v>34</v>
      </c>
      <c r="H141" s="10">
        <f>C141*D$469</f>
        <v>8000</v>
      </c>
      <c r="I141" s="10">
        <f>H141-D$469</f>
        <v>4000</v>
      </c>
      <c r="J141" s="33" t="s">
        <v>20</v>
      </c>
      <c r="K141" s="4" t="s">
        <v>702</v>
      </c>
    </row>
    <row r="142" spans="1:11" ht="15.75" x14ac:dyDescent="0.25">
      <c r="A142" s="61">
        <v>44731</v>
      </c>
      <c r="B142" s="4" t="s">
        <v>701</v>
      </c>
      <c r="C142" s="33">
        <v>1.95</v>
      </c>
      <c r="E142" s="51" t="s">
        <v>15</v>
      </c>
      <c r="F142" s="13" t="s">
        <v>34</v>
      </c>
      <c r="H142" s="10">
        <f>C142*D$469</f>
        <v>7800</v>
      </c>
      <c r="I142" s="10">
        <f>H142-D$469</f>
        <v>3800</v>
      </c>
      <c r="J142" s="4" t="s">
        <v>20</v>
      </c>
      <c r="K142" s="4" t="s">
        <v>702</v>
      </c>
    </row>
    <row r="143" spans="1:11" ht="15.75" x14ac:dyDescent="0.25">
      <c r="A143" s="61">
        <v>44731</v>
      </c>
      <c r="B143" s="4" t="s">
        <v>714</v>
      </c>
      <c r="C143" s="33">
        <v>1.7</v>
      </c>
      <c r="E143" s="51" t="s">
        <v>15</v>
      </c>
      <c r="F143" s="13" t="s">
        <v>532</v>
      </c>
      <c r="H143" s="10">
        <f>C143*D$469</f>
        <v>6800</v>
      </c>
      <c r="I143" s="10">
        <f>(H143-D$469)/2</f>
        <v>1400</v>
      </c>
      <c r="J143" s="33" t="s">
        <v>22</v>
      </c>
      <c r="K143" s="38" t="s">
        <v>595</v>
      </c>
    </row>
    <row r="144" spans="1:11" ht="15.75" x14ac:dyDescent="0.25">
      <c r="A144" s="61">
        <v>44731</v>
      </c>
      <c r="B144" s="4" t="s">
        <v>718</v>
      </c>
      <c r="C144" s="33">
        <v>1.98</v>
      </c>
      <c r="E144" s="51" t="s">
        <v>15</v>
      </c>
      <c r="F144" s="11" t="s">
        <v>33</v>
      </c>
      <c r="H144" s="10">
        <v>0</v>
      </c>
      <c r="I144" s="10">
        <f>H144-D$469</f>
        <v>-4000</v>
      </c>
      <c r="J144" s="33" t="s">
        <v>20</v>
      </c>
      <c r="K144" s="4" t="s">
        <v>788</v>
      </c>
    </row>
    <row r="145" spans="1:11" ht="15.75" x14ac:dyDescent="0.25">
      <c r="A145" s="61">
        <v>44731</v>
      </c>
      <c r="B145" s="4" t="s">
        <v>721</v>
      </c>
      <c r="C145" s="33">
        <v>2</v>
      </c>
      <c r="E145" s="51" t="s">
        <v>15</v>
      </c>
      <c r="F145" s="13" t="s">
        <v>34</v>
      </c>
      <c r="H145" s="10">
        <f>C145*D$469</f>
        <v>8000</v>
      </c>
      <c r="I145" s="10">
        <f>H145-D$469</f>
        <v>4000</v>
      </c>
      <c r="J145" s="4" t="s">
        <v>28</v>
      </c>
      <c r="K145" s="4" t="s">
        <v>788</v>
      </c>
    </row>
    <row r="146" spans="1:11" ht="15.75" x14ac:dyDescent="0.25">
      <c r="A146" s="61">
        <v>44738</v>
      </c>
      <c r="B146" s="4" t="s">
        <v>743</v>
      </c>
      <c r="C146" s="33">
        <v>1.61</v>
      </c>
      <c r="E146" s="51" t="s">
        <v>15</v>
      </c>
      <c r="F146" s="11" t="s">
        <v>532</v>
      </c>
      <c r="H146" s="10">
        <v>0</v>
      </c>
      <c r="I146" s="10">
        <f>H146-D$469</f>
        <v>-4000</v>
      </c>
      <c r="J146" s="33" t="s">
        <v>20</v>
      </c>
      <c r="K146" s="38" t="s">
        <v>17</v>
      </c>
    </row>
    <row r="147" spans="1:11" ht="15.75" x14ac:dyDescent="0.25">
      <c r="A147" s="61">
        <v>44738</v>
      </c>
      <c r="B147" s="4" t="s">
        <v>745</v>
      </c>
      <c r="C147" s="33">
        <v>1.99</v>
      </c>
      <c r="E147" s="51" t="s">
        <v>15</v>
      </c>
      <c r="F147" s="13" t="s">
        <v>532</v>
      </c>
      <c r="H147" s="10">
        <f t="shared" ref="H147:H157" si="12">C147*D$469</f>
        <v>7960</v>
      </c>
      <c r="I147" s="10">
        <f>(H147-D$469)/2</f>
        <v>1980</v>
      </c>
      <c r="J147" s="33" t="s">
        <v>21</v>
      </c>
      <c r="K147" s="4" t="s">
        <v>17</v>
      </c>
    </row>
    <row r="148" spans="1:11" ht="15.75" x14ac:dyDescent="0.25">
      <c r="A148" s="61">
        <v>44738</v>
      </c>
      <c r="B148" s="4" t="s">
        <v>753</v>
      </c>
      <c r="C148" s="33">
        <v>1.7</v>
      </c>
      <c r="E148" s="51" t="s">
        <v>15</v>
      </c>
      <c r="F148" s="13" t="s">
        <v>532</v>
      </c>
      <c r="H148" s="10">
        <f t="shared" si="12"/>
        <v>6800</v>
      </c>
      <c r="I148" s="10">
        <f>(H148-D$469)/2</f>
        <v>1400</v>
      </c>
      <c r="J148" s="33" t="s">
        <v>311</v>
      </c>
      <c r="K148" s="4" t="s">
        <v>650</v>
      </c>
    </row>
    <row r="149" spans="1:11" ht="15.75" x14ac:dyDescent="0.25">
      <c r="A149" s="61">
        <v>44741</v>
      </c>
      <c r="B149" s="4" t="s">
        <v>758</v>
      </c>
      <c r="C149" s="33">
        <v>1.98</v>
      </c>
      <c r="E149" s="51" t="s">
        <v>15</v>
      </c>
      <c r="F149" s="13" t="s">
        <v>532</v>
      </c>
      <c r="H149" s="10">
        <f t="shared" si="12"/>
        <v>7920</v>
      </c>
      <c r="I149" s="10">
        <f>(H149-D$469)/2</f>
        <v>1960</v>
      </c>
      <c r="J149" s="4" t="s">
        <v>22</v>
      </c>
      <c r="K149" s="4" t="s">
        <v>17</v>
      </c>
    </row>
    <row r="150" spans="1:11" ht="15.75" x14ac:dyDescent="0.25">
      <c r="A150" s="79">
        <v>44692</v>
      </c>
      <c r="B150" s="80" t="s">
        <v>594</v>
      </c>
      <c r="C150" s="81">
        <v>2.11</v>
      </c>
      <c r="D150" s="80"/>
      <c r="E150" s="77" t="s">
        <v>15</v>
      </c>
      <c r="F150" s="84" t="s">
        <v>532</v>
      </c>
      <c r="H150" s="10">
        <f t="shared" si="12"/>
        <v>8440</v>
      </c>
      <c r="I150" s="78">
        <f>(H150-D$469)/2</f>
        <v>2220</v>
      </c>
      <c r="J150" s="81" t="s">
        <v>21</v>
      </c>
      <c r="K150" s="81" t="s">
        <v>595</v>
      </c>
    </row>
    <row r="151" spans="1:11" ht="15.75" x14ac:dyDescent="0.25">
      <c r="A151" s="79">
        <v>44697</v>
      </c>
      <c r="B151" s="80" t="s">
        <v>606</v>
      </c>
      <c r="C151" s="81">
        <v>2.08</v>
      </c>
      <c r="D151" s="80"/>
      <c r="E151" s="77" t="s">
        <v>15</v>
      </c>
      <c r="F151" s="84" t="s">
        <v>532</v>
      </c>
      <c r="H151" s="10">
        <f t="shared" si="12"/>
        <v>8320</v>
      </c>
      <c r="I151" s="78">
        <f>H151-D$469</f>
        <v>4320</v>
      </c>
      <c r="J151" s="81" t="s">
        <v>313</v>
      </c>
      <c r="K151" s="81" t="s">
        <v>595</v>
      </c>
    </row>
    <row r="152" spans="1:11" ht="15.75" x14ac:dyDescent="0.25">
      <c r="A152" s="79">
        <v>44701</v>
      </c>
      <c r="B152" s="80" t="s">
        <v>600</v>
      </c>
      <c r="C152" s="81">
        <v>1.99</v>
      </c>
      <c r="D152" s="80"/>
      <c r="E152" s="77" t="s">
        <v>15</v>
      </c>
      <c r="F152" s="84" t="s">
        <v>532</v>
      </c>
      <c r="H152" s="10">
        <f t="shared" si="12"/>
        <v>7960</v>
      </c>
      <c r="I152" s="78">
        <f>H152-D$469</f>
        <v>3960</v>
      </c>
      <c r="J152" s="81" t="s">
        <v>24</v>
      </c>
      <c r="K152" s="81" t="s">
        <v>595</v>
      </c>
    </row>
    <row r="153" spans="1:11" ht="15.75" x14ac:dyDescent="0.25">
      <c r="A153" s="75">
        <v>44682</v>
      </c>
      <c r="B153" s="76" t="s">
        <v>543</v>
      </c>
      <c r="C153" s="77">
        <v>2.48</v>
      </c>
      <c r="D153" s="77"/>
      <c r="E153" s="77" t="s">
        <v>15</v>
      </c>
      <c r="F153" s="77" t="s">
        <v>532</v>
      </c>
      <c r="H153" s="10">
        <f t="shared" si="12"/>
        <v>9920</v>
      </c>
      <c r="I153" s="78">
        <f>(H153-D$469)/2</f>
        <v>2960</v>
      </c>
      <c r="J153" s="77" t="s">
        <v>22</v>
      </c>
      <c r="K153" s="76" t="s">
        <v>542</v>
      </c>
    </row>
    <row r="154" spans="1:11" ht="15.75" x14ac:dyDescent="0.25">
      <c r="A154" s="79">
        <v>44719</v>
      </c>
      <c r="B154" s="81" t="s">
        <v>676</v>
      </c>
      <c r="C154" s="83">
        <v>2.4500000000000002</v>
      </c>
      <c r="E154" s="77" t="s">
        <v>15</v>
      </c>
      <c r="F154" s="84" t="s">
        <v>532</v>
      </c>
      <c r="H154" s="10">
        <f t="shared" si="12"/>
        <v>9800</v>
      </c>
      <c r="I154" s="85">
        <f>(H154-D$469)</f>
        <v>5800</v>
      </c>
      <c r="J154" s="81" t="s">
        <v>26</v>
      </c>
      <c r="K154" s="81" t="s">
        <v>542</v>
      </c>
    </row>
    <row r="155" spans="1:11" ht="15.75" x14ac:dyDescent="0.25">
      <c r="A155" s="79">
        <v>44720</v>
      </c>
      <c r="B155" s="81" t="s">
        <v>677</v>
      </c>
      <c r="C155" s="83">
        <v>2.1800000000000002</v>
      </c>
      <c r="E155" s="77" t="s">
        <v>15</v>
      </c>
      <c r="F155" s="84" t="s">
        <v>532</v>
      </c>
      <c r="H155" s="10">
        <f t="shared" si="12"/>
        <v>8720</v>
      </c>
      <c r="I155" s="59">
        <f>(H155-D$469)/2</f>
        <v>2360</v>
      </c>
      <c r="J155" s="81" t="s">
        <v>22</v>
      </c>
      <c r="K155" s="81" t="s">
        <v>542</v>
      </c>
    </row>
    <row r="156" spans="1:11" ht="15.75" x14ac:dyDescent="0.25">
      <c r="A156" s="79">
        <v>44724</v>
      </c>
      <c r="B156" s="81" t="s">
        <v>686</v>
      </c>
      <c r="C156" s="83">
        <v>1.9</v>
      </c>
      <c r="E156" s="77" t="s">
        <v>15</v>
      </c>
      <c r="F156" s="84" t="s">
        <v>532</v>
      </c>
      <c r="H156" s="10">
        <f t="shared" si="12"/>
        <v>7600</v>
      </c>
      <c r="I156" s="59">
        <f>(H156-D$469)</f>
        <v>3600</v>
      </c>
      <c r="J156" s="83" t="s">
        <v>1021</v>
      </c>
      <c r="K156" s="81" t="s">
        <v>595</v>
      </c>
    </row>
    <row r="157" spans="1:11" ht="15.75" x14ac:dyDescent="0.25">
      <c r="A157" s="79">
        <v>44731</v>
      </c>
      <c r="B157" s="81" t="s">
        <v>713</v>
      </c>
      <c r="C157" s="33">
        <v>1.88</v>
      </c>
      <c r="E157" s="51" t="s">
        <v>15</v>
      </c>
      <c r="F157" s="13" t="s">
        <v>532</v>
      </c>
      <c r="H157" s="10">
        <f t="shared" si="12"/>
        <v>7520</v>
      </c>
      <c r="I157" s="59">
        <f>H157-D$469</f>
        <v>3520</v>
      </c>
      <c r="J157" s="4" t="s">
        <v>313</v>
      </c>
      <c r="K157" s="38" t="s">
        <v>595</v>
      </c>
    </row>
    <row r="158" spans="1:11" ht="15.75" x14ac:dyDescent="0.25">
      <c r="A158" s="79">
        <v>44731</v>
      </c>
      <c r="B158" s="81" t="s">
        <v>717</v>
      </c>
      <c r="C158" s="33">
        <v>1.91</v>
      </c>
      <c r="E158" s="51" t="s">
        <v>15</v>
      </c>
      <c r="F158" s="11" t="s">
        <v>532</v>
      </c>
      <c r="H158" s="10">
        <v>0</v>
      </c>
      <c r="I158" s="59">
        <f>H158-D$469</f>
        <v>-4000</v>
      </c>
      <c r="J158" s="4" t="s">
        <v>20</v>
      </c>
      <c r="K158" s="38" t="s">
        <v>595</v>
      </c>
    </row>
    <row r="159" spans="1:11" ht="15.75" x14ac:dyDescent="0.25">
      <c r="A159" s="79">
        <v>44731</v>
      </c>
      <c r="B159" s="81" t="s">
        <v>720</v>
      </c>
      <c r="C159" s="33">
        <v>1.98</v>
      </c>
      <c r="E159" s="51" t="s">
        <v>15</v>
      </c>
      <c r="F159" s="13" t="s">
        <v>532</v>
      </c>
      <c r="H159" s="10">
        <f t="shared" ref="H159:H166" si="13">C159*D$469</f>
        <v>7920</v>
      </c>
      <c r="I159" s="59">
        <f>(H159-D$469)</f>
        <v>3920</v>
      </c>
      <c r="J159" s="4" t="s">
        <v>312</v>
      </c>
      <c r="K159" s="4" t="s">
        <v>595</v>
      </c>
    </row>
    <row r="160" spans="1:11" ht="15.75" x14ac:dyDescent="0.25">
      <c r="A160" s="79">
        <v>44732</v>
      </c>
      <c r="B160" s="81" t="s">
        <v>722</v>
      </c>
      <c r="C160" s="33">
        <v>2.63</v>
      </c>
      <c r="E160" s="51" t="s">
        <v>15</v>
      </c>
      <c r="F160" s="13" t="s">
        <v>532</v>
      </c>
      <c r="H160" s="10">
        <f t="shared" si="13"/>
        <v>10520</v>
      </c>
      <c r="I160" s="59">
        <f>H160-D$469</f>
        <v>6520</v>
      </c>
      <c r="J160" s="4" t="s">
        <v>19</v>
      </c>
      <c r="K160" s="4" t="s">
        <v>542</v>
      </c>
    </row>
    <row r="161" spans="1:11" ht="15.75" x14ac:dyDescent="0.25">
      <c r="A161" s="79">
        <v>44736</v>
      </c>
      <c r="B161" s="81" t="s">
        <v>729</v>
      </c>
      <c r="C161" s="33">
        <v>2.0499999999999998</v>
      </c>
      <c r="E161" s="51" t="s">
        <v>15</v>
      </c>
      <c r="F161" s="13" t="s">
        <v>532</v>
      </c>
      <c r="H161" s="10">
        <f t="shared" si="13"/>
        <v>8200</v>
      </c>
      <c r="I161" s="59">
        <f>H161-D$469</f>
        <v>4200</v>
      </c>
      <c r="J161" s="4" t="s">
        <v>24</v>
      </c>
      <c r="K161" s="4" t="s">
        <v>542</v>
      </c>
    </row>
    <row r="162" spans="1:11" ht="15.75" x14ac:dyDescent="0.25">
      <c r="A162" s="79">
        <v>44738</v>
      </c>
      <c r="B162" s="81" t="s">
        <v>744</v>
      </c>
      <c r="C162" s="33">
        <v>1.96</v>
      </c>
      <c r="E162" s="51" t="s">
        <v>15</v>
      </c>
      <c r="F162" s="13" t="s">
        <v>532</v>
      </c>
      <c r="H162" s="10">
        <f t="shared" si="13"/>
        <v>7840</v>
      </c>
      <c r="I162" s="59">
        <f>(H162-D$469)/2</f>
        <v>1920</v>
      </c>
      <c r="J162" s="33" t="s">
        <v>21</v>
      </c>
      <c r="K162" s="38" t="s">
        <v>595</v>
      </c>
    </row>
    <row r="163" spans="1:11" ht="15.75" x14ac:dyDescent="0.25">
      <c r="A163" s="79">
        <v>44739</v>
      </c>
      <c r="B163" s="81" t="s">
        <v>756</v>
      </c>
      <c r="C163" s="33">
        <v>2.74</v>
      </c>
      <c r="E163" s="51" t="s">
        <v>15</v>
      </c>
      <c r="F163" s="13" t="s">
        <v>532</v>
      </c>
      <c r="H163" s="10">
        <f t="shared" si="13"/>
        <v>10960</v>
      </c>
      <c r="I163" s="59">
        <f>(H163-D$469)</f>
        <v>6960</v>
      </c>
      <c r="J163" s="33" t="s">
        <v>25</v>
      </c>
      <c r="K163" s="4" t="s">
        <v>542</v>
      </c>
    </row>
    <row r="164" spans="1:11" ht="15.75" x14ac:dyDescent="0.25">
      <c r="A164" s="79">
        <v>44741</v>
      </c>
      <c r="B164" s="81" t="s">
        <v>759</v>
      </c>
      <c r="C164" s="33">
        <v>2.4</v>
      </c>
      <c r="E164" s="51" t="s">
        <v>15</v>
      </c>
      <c r="F164" s="13" t="s">
        <v>532</v>
      </c>
      <c r="H164" s="10">
        <f t="shared" si="13"/>
        <v>9600</v>
      </c>
      <c r="I164" s="59">
        <f>(H164-D$469)/2</f>
        <v>2800</v>
      </c>
      <c r="J164" s="33" t="s">
        <v>21</v>
      </c>
      <c r="K164" s="4" t="s">
        <v>542</v>
      </c>
    </row>
    <row r="165" spans="1:11" ht="15.75" x14ac:dyDescent="0.25">
      <c r="A165" s="6">
        <v>44744</v>
      </c>
      <c r="B165" t="s">
        <v>780</v>
      </c>
      <c r="C165" s="51">
        <v>1.7</v>
      </c>
      <c r="E165" s="51" t="s">
        <v>15</v>
      </c>
      <c r="F165" s="53" t="s">
        <v>532</v>
      </c>
      <c r="H165" s="10">
        <f t="shared" si="13"/>
        <v>6800</v>
      </c>
      <c r="I165" s="59">
        <f>(H165-D$469)/2</f>
        <v>1400</v>
      </c>
      <c r="J165" s="33" t="s">
        <v>22</v>
      </c>
      <c r="K165" s="37" t="s">
        <v>650</v>
      </c>
    </row>
    <row r="166" spans="1:11" ht="15.75" x14ac:dyDescent="0.25">
      <c r="A166" s="6">
        <v>44744</v>
      </c>
      <c r="B166" t="s">
        <v>782</v>
      </c>
      <c r="C166" s="33">
        <v>1.92</v>
      </c>
      <c r="E166" s="51" t="s">
        <v>15</v>
      </c>
      <c r="F166" s="13" t="s">
        <v>33</v>
      </c>
      <c r="H166" s="10">
        <f t="shared" si="13"/>
        <v>7680</v>
      </c>
      <c r="I166" s="59">
        <f>H166-D$67</f>
        <v>7680</v>
      </c>
      <c r="J166" s="4" t="s">
        <v>19</v>
      </c>
      <c r="K166" s="4" t="s">
        <v>16</v>
      </c>
    </row>
    <row r="167" spans="1:11" ht="15.75" x14ac:dyDescent="0.25">
      <c r="A167" s="6">
        <v>44744</v>
      </c>
      <c r="B167" t="s">
        <v>787</v>
      </c>
      <c r="C167" s="33">
        <v>2</v>
      </c>
      <c r="E167" s="51" t="s">
        <v>15</v>
      </c>
      <c r="F167" s="42" t="s">
        <v>34</v>
      </c>
      <c r="H167" s="10">
        <v>0</v>
      </c>
      <c r="I167" s="59">
        <v>0</v>
      </c>
      <c r="J167" s="33" t="s">
        <v>21</v>
      </c>
      <c r="K167" s="4" t="s">
        <v>788</v>
      </c>
    </row>
    <row r="168" spans="1:11" ht="15.75" x14ac:dyDescent="0.25">
      <c r="A168" s="6">
        <v>44745</v>
      </c>
      <c r="B168" t="s">
        <v>794</v>
      </c>
      <c r="C168" s="33">
        <v>1.53</v>
      </c>
      <c r="E168" s="51" t="s">
        <v>15</v>
      </c>
      <c r="F168" s="13" t="s">
        <v>532</v>
      </c>
      <c r="H168" s="10">
        <f>C168*D$469</f>
        <v>6120</v>
      </c>
      <c r="I168" s="59">
        <f>(H168-D$67)/2</f>
        <v>3060</v>
      </c>
      <c r="J168" s="33" t="s">
        <v>23</v>
      </c>
      <c r="K168" s="37" t="s">
        <v>595</v>
      </c>
    </row>
    <row r="169" spans="1:11" ht="15.75" x14ac:dyDescent="0.25">
      <c r="A169" s="6">
        <v>44746</v>
      </c>
      <c r="B169" t="s">
        <v>799</v>
      </c>
      <c r="C169" s="33">
        <v>2</v>
      </c>
      <c r="E169" s="51" t="s">
        <v>15</v>
      </c>
      <c r="F169" s="11" t="s">
        <v>34</v>
      </c>
      <c r="H169" s="10">
        <v>0</v>
      </c>
      <c r="I169" s="59">
        <f>H169-D$469</f>
        <v>-4000</v>
      </c>
      <c r="J169" s="33" t="s">
        <v>312</v>
      </c>
      <c r="K169" s="4" t="s">
        <v>702</v>
      </c>
    </row>
    <row r="170" spans="1:11" ht="15.75" x14ac:dyDescent="0.25">
      <c r="A170" s="6">
        <v>44746</v>
      </c>
      <c r="B170" t="s">
        <v>800</v>
      </c>
      <c r="C170" s="33">
        <v>2</v>
      </c>
      <c r="E170" s="51" t="s">
        <v>15</v>
      </c>
      <c r="F170" s="11" t="s">
        <v>34</v>
      </c>
      <c r="H170" s="10">
        <v>0</v>
      </c>
      <c r="I170" s="59">
        <f>H170-D$469</f>
        <v>-4000</v>
      </c>
      <c r="J170" s="33" t="s">
        <v>25</v>
      </c>
      <c r="K170" s="4" t="s">
        <v>788</v>
      </c>
    </row>
    <row r="171" spans="1:11" ht="15.75" x14ac:dyDescent="0.25">
      <c r="A171" s="6">
        <v>44748</v>
      </c>
      <c r="B171" t="s">
        <v>806</v>
      </c>
      <c r="C171" s="33">
        <v>1.78</v>
      </c>
      <c r="E171" s="51" t="s">
        <v>15</v>
      </c>
      <c r="F171" s="11" t="s">
        <v>532</v>
      </c>
      <c r="H171" s="10">
        <v>0</v>
      </c>
      <c r="I171" s="59">
        <f>H171-D$469</f>
        <v>-4000</v>
      </c>
      <c r="J171" s="33" t="s">
        <v>20</v>
      </c>
      <c r="K171" s="4" t="s">
        <v>17</v>
      </c>
    </row>
    <row r="172" spans="1:11" ht="15.75" x14ac:dyDescent="0.25">
      <c r="A172" s="6">
        <v>44748</v>
      </c>
      <c r="B172" t="s">
        <v>808</v>
      </c>
      <c r="C172" s="33">
        <v>1.96</v>
      </c>
      <c r="E172" s="51" t="s">
        <v>15</v>
      </c>
      <c r="F172" s="13" t="s">
        <v>33</v>
      </c>
      <c r="H172" s="10">
        <f>C172*D$469</f>
        <v>7840</v>
      </c>
      <c r="I172" s="59">
        <f>H172-D$469</f>
        <v>3840</v>
      </c>
      <c r="J172" s="33" t="s">
        <v>24</v>
      </c>
      <c r="K172" s="4" t="s">
        <v>16</v>
      </c>
    </row>
    <row r="173" spans="1:11" ht="15.75" x14ac:dyDescent="0.25">
      <c r="A173" s="6">
        <v>44751</v>
      </c>
      <c r="B173" t="s">
        <v>812</v>
      </c>
      <c r="C173" s="33">
        <v>1.7</v>
      </c>
      <c r="E173" s="51" t="s">
        <v>15</v>
      </c>
      <c r="F173" s="13" t="s">
        <v>532</v>
      </c>
      <c r="H173" s="10">
        <f>C173*D$469</f>
        <v>6800</v>
      </c>
      <c r="I173" s="59">
        <f>(H173-D$469)/2</f>
        <v>1400</v>
      </c>
      <c r="J173" s="4" t="s">
        <v>19</v>
      </c>
      <c r="K173" s="4" t="s">
        <v>650</v>
      </c>
    </row>
    <row r="174" spans="1:11" ht="15.75" x14ac:dyDescent="0.25">
      <c r="A174" s="6">
        <v>44751</v>
      </c>
      <c r="B174" t="s">
        <v>813</v>
      </c>
      <c r="C174" s="33">
        <v>1.75</v>
      </c>
      <c r="E174" s="51" t="s">
        <v>15</v>
      </c>
      <c r="F174" s="11" t="s">
        <v>532</v>
      </c>
      <c r="H174" s="10">
        <v>0</v>
      </c>
      <c r="I174" s="59">
        <f>H174-D$469</f>
        <v>-4000</v>
      </c>
      <c r="J174" s="33" t="s">
        <v>28</v>
      </c>
      <c r="K174" s="4" t="s">
        <v>17</v>
      </c>
    </row>
    <row r="175" spans="1:11" ht="15.75" x14ac:dyDescent="0.25">
      <c r="A175" s="6">
        <v>44752</v>
      </c>
      <c r="B175" t="s">
        <v>822</v>
      </c>
      <c r="C175" s="33">
        <v>1.54</v>
      </c>
      <c r="E175" s="51" t="s">
        <v>15</v>
      </c>
      <c r="F175" s="11" t="s">
        <v>532</v>
      </c>
      <c r="H175" s="10">
        <v>0</v>
      </c>
      <c r="I175" s="59">
        <f>H175-D$469</f>
        <v>-4000</v>
      </c>
      <c r="J175" s="33" t="s">
        <v>29</v>
      </c>
      <c r="K175" s="4" t="s">
        <v>17</v>
      </c>
    </row>
    <row r="176" spans="1:11" ht="15.75" x14ac:dyDescent="0.25">
      <c r="A176" s="6">
        <v>44752</v>
      </c>
      <c r="B176" t="s">
        <v>826</v>
      </c>
      <c r="C176" s="33">
        <v>1.72</v>
      </c>
      <c r="E176" s="51" t="s">
        <v>15</v>
      </c>
      <c r="F176" s="13" t="s">
        <v>532</v>
      </c>
      <c r="H176" s="10">
        <f>C176*D$469</f>
        <v>6880</v>
      </c>
      <c r="I176" s="59">
        <f>(H176-D$469)/2</f>
        <v>1440</v>
      </c>
      <c r="J176" s="33" t="s">
        <v>22</v>
      </c>
      <c r="K176" s="4" t="s">
        <v>650</v>
      </c>
    </row>
    <row r="177" spans="1:11" ht="15.75" x14ac:dyDescent="0.25">
      <c r="A177" s="6">
        <v>44752</v>
      </c>
      <c r="B177" t="s">
        <v>830</v>
      </c>
      <c r="C177" s="33">
        <v>1.95</v>
      </c>
      <c r="E177" s="51" t="s">
        <v>15</v>
      </c>
      <c r="F177" s="11" t="s">
        <v>33</v>
      </c>
      <c r="H177" s="10">
        <v>0</v>
      </c>
      <c r="I177" s="59">
        <f t="shared" ref="I177:I186" si="14">H177-D$469</f>
        <v>-4000</v>
      </c>
      <c r="J177" s="4" t="s">
        <v>21</v>
      </c>
      <c r="K177" s="4" t="s">
        <v>16</v>
      </c>
    </row>
    <row r="178" spans="1:11" ht="15.75" x14ac:dyDescent="0.25">
      <c r="A178" s="6">
        <v>44752</v>
      </c>
      <c r="B178" t="s">
        <v>820</v>
      </c>
      <c r="C178" s="33">
        <v>1.88</v>
      </c>
      <c r="E178" s="51" t="s">
        <v>15</v>
      </c>
      <c r="F178" s="11" t="s">
        <v>532</v>
      </c>
      <c r="H178" s="10">
        <v>0</v>
      </c>
      <c r="I178" s="59">
        <f t="shared" si="14"/>
        <v>-4000</v>
      </c>
      <c r="J178" s="4" t="s">
        <v>29</v>
      </c>
      <c r="K178" s="4" t="s">
        <v>595</v>
      </c>
    </row>
    <row r="179" spans="1:11" ht="15.75" x14ac:dyDescent="0.25">
      <c r="A179" s="6">
        <v>44752</v>
      </c>
      <c r="B179" t="s">
        <v>827</v>
      </c>
      <c r="C179" s="33">
        <v>2.0299999999999998</v>
      </c>
      <c r="E179" s="51" t="s">
        <v>15</v>
      </c>
      <c r="F179" s="13" t="s">
        <v>532</v>
      </c>
      <c r="H179" s="10">
        <f>C179*D$469</f>
        <v>8119.9999999999991</v>
      </c>
      <c r="I179" s="59">
        <f t="shared" si="14"/>
        <v>4119.9999999999991</v>
      </c>
      <c r="J179" s="4" t="s">
        <v>25</v>
      </c>
      <c r="K179" s="4" t="s">
        <v>595</v>
      </c>
    </row>
    <row r="180" spans="1:11" ht="15.75" x14ac:dyDescent="0.25">
      <c r="A180" s="6">
        <v>44752</v>
      </c>
      <c r="B180" t="s">
        <v>828</v>
      </c>
      <c r="C180" s="33">
        <v>1.88</v>
      </c>
      <c r="E180" s="51" t="s">
        <v>15</v>
      </c>
      <c r="F180" s="11" t="s">
        <v>532</v>
      </c>
      <c r="H180" s="10">
        <v>0</v>
      </c>
      <c r="I180" s="59">
        <f t="shared" si="14"/>
        <v>-4000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833</v>
      </c>
      <c r="C181" s="33">
        <v>1.9</v>
      </c>
      <c r="E181" s="51" t="s">
        <v>15</v>
      </c>
      <c r="F181" s="11" t="s">
        <v>532</v>
      </c>
      <c r="H181" s="10">
        <v>0</v>
      </c>
      <c r="I181" s="59">
        <f t="shared" si="14"/>
        <v>-4000</v>
      </c>
      <c r="J181" s="4" t="s">
        <v>20</v>
      </c>
      <c r="K181" s="4" t="s">
        <v>595</v>
      </c>
    </row>
    <row r="182" spans="1:11" ht="15.75" x14ac:dyDescent="0.25">
      <c r="A182" s="6">
        <v>44758</v>
      </c>
      <c r="B182" t="s">
        <v>839</v>
      </c>
      <c r="C182" s="33">
        <v>1.76</v>
      </c>
      <c r="E182" s="51" t="s">
        <v>15</v>
      </c>
      <c r="F182" s="13" t="s">
        <v>532</v>
      </c>
      <c r="H182" s="10">
        <f>C182*D$469</f>
        <v>7040</v>
      </c>
      <c r="I182" s="59">
        <f t="shared" si="14"/>
        <v>3040</v>
      </c>
      <c r="J182" s="4" t="s">
        <v>19</v>
      </c>
      <c r="K182" s="4" t="s">
        <v>17</v>
      </c>
    </row>
    <row r="183" spans="1:11" ht="15.75" x14ac:dyDescent="0.25">
      <c r="A183" s="6">
        <v>44758</v>
      </c>
      <c r="B183" t="s">
        <v>841</v>
      </c>
      <c r="C183" s="33">
        <v>2.12</v>
      </c>
      <c r="E183" s="51" t="s">
        <v>15</v>
      </c>
      <c r="F183" s="11" t="s">
        <v>532</v>
      </c>
      <c r="H183" s="10">
        <v>0</v>
      </c>
      <c r="I183" s="59">
        <f t="shared" si="14"/>
        <v>-4000</v>
      </c>
      <c r="J183" s="4" t="s">
        <v>29</v>
      </c>
      <c r="K183" s="38" t="s">
        <v>542</v>
      </c>
    </row>
    <row r="184" spans="1:11" ht="15.75" x14ac:dyDescent="0.25">
      <c r="A184" s="6">
        <v>44758</v>
      </c>
      <c r="B184" t="s">
        <v>844</v>
      </c>
      <c r="C184" s="33">
        <v>1.65</v>
      </c>
      <c r="E184" s="51" t="s">
        <v>15</v>
      </c>
      <c r="F184" s="13" t="s">
        <v>532</v>
      </c>
      <c r="H184" s="10">
        <f t="shared" ref="H184:H189" si="15">C184*D$469</f>
        <v>6600</v>
      </c>
      <c r="I184" s="59">
        <f t="shared" si="14"/>
        <v>2600</v>
      </c>
      <c r="J184" s="4" t="s">
        <v>19</v>
      </c>
      <c r="K184" s="4" t="s">
        <v>17</v>
      </c>
    </row>
    <row r="185" spans="1:11" ht="15.75" x14ac:dyDescent="0.25">
      <c r="A185" s="6">
        <v>44758</v>
      </c>
      <c r="B185" t="s">
        <v>848</v>
      </c>
      <c r="C185" s="33">
        <v>2</v>
      </c>
      <c r="E185" s="51" t="s">
        <v>15</v>
      </c>
      <c r="F185" s="13" t="s">
        <v>33</v>
      </c>
      <c r="H185" s="10">
        <f t="shared" si="15"/>
        <v>8000</v>
      </c>
      <c r="I185" s="59">
        <f t="shared" si="14"/>
        <v>4000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849</v>
      </c>
      <c r="C186" s="33">
        <v>2</v>
      </c>
      <c r="E186" s="51" t="s">
        <v>15</v>
      </c>
      <c r="F186" s="13" t="s">
        <v>34</v>
      </c>
      <c r="H186" s="10">
        <f t="shared" si="15"/>
        <v>8000</v>
      </c>
      <c r="I186" s="59">
        <f t="shared" si="14"/>
        <v>4000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856</v>
      </c>
      <c r="C187" s="33">
        <v>1.64</v>
      </c>
      <c r="E187" s="51" t="s">
        <v>15</v>
      </c>
      <c r="F187" s="13" t="s">
        <v>532</v>
      </c>
      <c r="H187" s="10">
        <f t="shared" si="15"/>
        <v>6560</v>
      </c>
      <c r="I187" s="59">
        <f>(H187-D$469)/2</f>
        <v>1280</v>
      </c>
      <c r="J187" s="33" t="s">
        <v>21</v>
      </c>
      <c r="K187" s="4" t="s">
        <v>17</v>
      </c>
    </row>
    <row r="188" spans="1:11" ht="15.75" x14ac:dyDescent="0.25">
      <c r="A188" s="6">
        <v>44759</v>
      </c>
      <c r="B188" t="s">
        <v>858</v>
      </c>
      <c r="C188" s="33">
        <v>2.4</v>
      </c>
      <c r="E188" s="51" t="s">
        <v>15</v>
      </c>
      <c r="F188" s="13" t="s">
        <v>532</v>
      </c>
      <c r="H188" s="10">
        <f t="shared" si="15"/>
        <v>9600</v>
      </c>
      <c r="I188" s="59">
        <f>H188-D$469</f>
        <v>5600</v>
      </c>
      <c r="J188" s="33" t="s">
        <v>19</v>
      </c>
      <c r="K188" s="38" t="s">
        <v>542</v>
      </c>
    </row>
    <row r="189" spans="1:11" ht="15.75" x14ac:dyDescent="0.25">
      <c r="A189" s="6">
        <v>44761</v>
      </c>
      <c r="B189" t="s">
        <v>861</v>
      </c>
      <c r="C189" s="33"/>
      <c r="E189" s="51" t="s">
        <v>15</v>
      </c>
      <c r="F189" s="42" t="s">
        <v>34</v>
      </c>
      <c r="H189" s="10">
        <f t="shared" si="15"/>
        <v>0</v>
      </c>
      <c r="I189" s="59">
        <v>0</v>
      </c>
      <c r="J189" s="4" t="s">
        <v>22</v>
      </c>
      <c r="K189" s="4" t="s">
        <v>788</v>
      </c>
    </row>
    <row r="190" spans="1:11" ht="15.75" x14ac:dyDescent="0.25">
      <c r="A190" s="6">
        <v>44761</v>
      </c>
      <c r="B190" t="s">
        <v>862</v>
      </c>
      <c r="C190" s="33">
        <v>2.38</v>
      </c>
      <c r="E190" s="51" t="s">
        <v>15</v>
      </c>
      <c r="F190" s="11" t="s">
        <v>532</v>
      </c>
      <c r="H190" s="10">
        <v>0</v>
      </c>
      <c r="I190" s="59">
        <f t="shared" ref="I190:I200" si="16">H190-D$469</f>
        <v>-4000</v>
      </c>
      <c r="J190" s="4" t="s">
        <v>20</v>
      </c>
      <c r="K190" s="38" t="s">
        <v>542</v>
      </c>
    </row>
    <row r="191" spans="1:11" ht="15.75" x14ac:dyDescent="0.25">
      <c r="A191" s="6">
        <v>44762</v>
      </c>
      <c r="B191" t="s">
        <v>863</v>
      </c>
      <c r="C191" s="33">
        <v>1.96</v>
      </c>
      <c r="E191" s="51" t="s">
        <v>15</v>
      </c>
      <c r="F191" s="13" t="s">
        <v>532</v>
      </c>
      <c r="H191" s="10">
        <f>C191*D$469</f>
        <v>7840</v>
      </c>
      <c r="I191" s="59">
        <f t="shared" si="16"/>
        <v>3840</v>
      </c>
      <c r="J191" s="4" t="s">
        <v>437</v>
      </c>
      <c r="K191" s="4" t="s">
        <v>595</v>
      </c>
    </row>
    <row r="192" spans="1:11" ht="15.75" x14ac:dyDescent="0.25">
      <c r="A192" s="6">
        <v>44762</v>
      </c>
      <c r="B192" t="s">
        <v>864</v>
      </c>
      <c r="C192" s="33">
        <v>2.2599999999999998</v>
      </c>
      <c r="E192" s="51" t="s">
        <v>15</v>
      </c>
      <c r="F192" s="11" t="s">
        <v>532</v>
      </c>
      <c r="H192" s="10">
        <v>0</v>
      </c>
      <c r="I192" s="59">
        <f t="shared" si="16"/>
        <v>-4000</v>
      </c>
      <c r="J192" s="4" t="s">
        <v>29</v>
      </c>
      <c r="K192" s="38" t="s">
        <v>542</v>
      </c>
    </row>
    <row r="193" spans="1:11" ht="15.75" x14ac:dyDescent="0.25">
      <c r="A193" s="6">
        <v>44762</v>
      </c>
      <c r="B193" t="s">
        <v>866</v>
      </c>
      <c r="C193" s="33">
        <v>1.86</v>
      </c>
      <c r="E193" s="51" t="s">
        <v>15</v>
      </c>
      <c r="F193" s="13" t="s">
        <v>33</v>
      </c>
      <c r="H193" s="10">
        <f>C193*D$469</f>
        <v>7440</v>
      </c>
      <c r="I193" s="59">
        <f t="shared" si="16"/>
        <v>3440</v>
      </c>
      <c r="J193" s="4" t="s">
        <v>313</v>
      </c>
      <c r="K193" s="4" t="s">
        <v>788</v>
      </c>
    </row>
    <row r="194" spans="1:11" ht="15.75" x14ac:dyDescent="0.25">
      <c r="A194" s="6">
        <v>44762</v>
      </c>
      <c r="B194" t="s">
        <v>867</v>
      </c>
      <c r="C194" s="33">
        <v>1.93</v>
      </c>
      <c r="E194" s="51" t="s">
        <v>15</v>
      </c>
      <c r="F194" s="13" t="s">
        <v>532</v>
      </c>
      <c r="H194" s="10">
        <f>C194*D$469</f>
        <v>7720</v>
      </c>
      <c r="I194" s="59">
        <f t="shared" si="16"/>
        <v>3720</v>
      </c>
      <c r="J194" s="4" t="s">
        <v>26</v>
      </c>
      <c r="K194" s="4" t="s">
        <v>595</v>
      </c>
    </row>
    <row r="195" spans="1:11" ht="15.75" x14ac:dyDescent="0.25">
      <c r="A195" s="6">
        <v>44762</v>
      </c>
      <c r="B195" t="s">
        <v>868</v>
      </c>
      <c r="C195" s="33">
        <v>2.25</v>
      </c>
      <c r="E195" s="51" t="s">
        <v>15</v>
      </c>
      <c r="F195" s="13" t="s">
        <v>532</v>
      </c>
      <c r="H195" s="10">
        <f>C195*D$469</f>
        <v>9000</v>
      </c>
      <c r="I195" s="59">
        <f t="shared" si="16"/>
        <v>5000</v>
      </c>
      <c r="J195" s="4" t="s">
        <v>25</v>
      </c>
      <c r="K195" s="38" t="s">
        <v>542</v>
      </c>
    </row>
    <row r="196" spans="1:11" ht="15.75" x14ac:dyDescent="0.25">
      <c r="A196" s="6">
        <v>44762</v>
      </c>
      <c r="B196" t="s">
        <v>869</v>
      </c>
      <c r="C196" s="33">
        <v>2.11</v>
      </c>
      <c r="E196" s="51" t="s">
        <v>15</v>
      </c>
      <c r="F196" s="11" t="s">
        <v>532</v>
      </c>
      <c r="H196" s="10">
        <v>0</v>
      </c>
      <c r="I196" s="59">
        <f t="shared" si="16"/>
        <v>-4000</v>
      </c>
      <c r="J196" s="4" t="s">
        <v>20</v>
      </c>
      <c r="K196" s="38" t="s">
        <v>542</v>
      </c>
    </row>
    <row r="197" spans="1:11" ht="15.75" x14ac:dyDescent="0.25">
      <c r="A197" s="6">
        <v>44764</v>
      </c>
      <c r="B197" t="s">
        <v>872</v>
      </c>
      <c r="C197" s="33">
        <v>2.5299999999999998</v>
      </c>
      <c r="E197" s="51" t="s">
        <v>15</v>
      </c>
      <c r="F197" s="13" t="s">
        <v>532</v>
      </c>
      <c r="H197" s="10">
        <f>C197*D$469</f>
        <v>10120</v>
      </c>
      <c r="I197" s="59">
        <f t="shared" si="16"/>
        <v>6120</v>
      </c>
      <c r="J197" s="4" t="s">
        <v>25</v>
      </c>
      <c r="K197" s="38" t="s">
        <v>542</v>
      </c>
    </row>
    <row r="198" spans="1:11" ht="15.75" x14ac:dyDescent="0.25">
      <c r="A198" s="6">
        <v>44765</v>
      </c>
      <c r="B198" t="s">
        <v>885</v>
      </c>
      <c r="C198" s="33">
        <v>2.3199999999999998</v>
      </c>
      <c r="E198" s="51" t="s">
        <v>15</v>
      </c>
      <c r="F198" s="11" t="s">
        <v>532</v>
      </c>
      <c r="H198" s="10">
        <v>0</v>
      </c>
      <c r="I198" s="59">
        <f t="shared" si="16"/>
        <v>-4000</v>
      </c>
      <c r="J198" s="4" t="s">
        <v>20</v>
      </c>
      <c r="K198" s="38" t="s">
        <v>542</v>
      </c>
    </row>
    <row r="199" spans="1:11" ht="15.75" x14ac:dyDescent="0.25">
      <c r="A199" s="6">
        <v>44765</v>
      </c>
      <c r="B199" t="s">
        <v>887</v>
      </c>
      <c r="C199" s="33">
        <v>1.76</v>
      </c>
      <c r="E199" s="51" t="s">
        <v>15</v>
      </c>
      <c r="F199" s="13" t="s">
        <v>532</v>
      </c>
      <c r="H199" s="10">
        <f>C199*D$469</f>
        <v>7040</v>
      </c>
      <c r="I199" s="59">
        <f t="shared" si="16"/>
        <v>3040</v>
      </c>
      <c r="J199" s="4" t="s">
        <v>1013</v>
      </c>
      <c r="K199" s="4" t="s">
        <v>595</v>
      </c>
    </row>
    <row r="200" spans="1:11" ht="15.75" x14ac:dyDescent="0.25">
      <c r="A200" s="6">
        <v>44766</v>
      </c>
      <c r="B200" s="48" t="s">
        <v>889</v>
      </c>
      <c r="C200" s="33">
        <v>1.96</v>
      </c>
      <c r="E200" s="51" t="s">
        <v>15</v>
      </c>
      <c r="F200" s="11" t="s">
        <v>532</v>
      </c>
      <c r="H200" s="10">
        <v>0</v>
      </c>
      <c r="I200" s="59">
        <f t="shared" si="16"/>
        <v>-4000</v>
      </c>
      <c r="J200" s="4" t="s">
        <v>29</v>
      </c>
      <c r="K200" s="4" t="s">
        <v>595</v>
      </c>
    </row>
    <row r="201" spans="1:11" ht="15.75" x14ac:dyDescent="0.25">
      <c r="A201" s="6">
        <v>44766</v>
      </c>
      <c r="B201" t="s">
        <v>890</v>
      </c>
      <c r="C201" s="33">
        <v>2.5</v>
      </c>
      <c r="E201" s="51" t="s">
        <v>15</v>
      </c>
      <c r="F201" s="13" t="s">
        <v>532</v>
      </c>
      <c r="H201" s="10">
        <f>C201*D$469</f>
        <v>10000</v>
      </c>
      <c r="I201" s="59">
        <f>(H201-D$469)/2</f>
        <v>3000</v>
      </c>
      <c r="J201" s="4" t="s">
        <v>21</v>
      </c>
      <c r="K201" s="38" t="s">
        <v>542</v>
      </c>
    </row>
    <row r="202" spans="1:11" ht="15.75" x14ac:dyDescent="0.25">
      <c r="A202" s="6">
        <v>44766</v>
      </c>
      <c r="B202" t="s">
        <v>893</v>
      </c>
      <c r="C202" s="33">
        <v>1.61</v>
      </c>
      <c r="E202" s="51" t="s">
        <v>15</v>
      </c>
      <c r="F202" s="13" t="s">
        <v>532</v>
      </c>
      <c r="H202" s="10">
        <f>C202*D$469</f>
        <v>6440</v>
      </c>
      <c r="I202" s="59">
        <f>H202-D$469</f>
        <v>2440</v>
      </c>
      <c r="J202" s="4" t="s">
        <v>25</v>
      </c>
      <c r="K202" s="4" t="s">
        <v>595</v>
      </c>
    </row>
    <row r="203" spans="1:11" ht="15.75" x14ac:dyDescent="0.25">
      <c r="A203" s="6">
        <v>44766</v>
      </c>
      <c r="B203" t="s">
        <v>895</v>
      </c>
      <c r="C203" s="33">
        <v>1.95</v>
      </c>
      <c r="E203" s="51" t="s">
        <v>15</v>
      </c>
      <c r="F203" s="11" t="s">
        <v>34</v>
      </c>
      <c r="H203" s="10">
        <v>0</v>
      </c>
      <c r="I203" s="59">
        <f>H203-D$469</f>
        <v>-4000</v>
      </c>
      <c r="J203" s="4" t="s">
        <v>24</v>
      </c>
      <c r="K203" s="4" t="s">
        <v>788</v>
      </c>
    </row>
    <row r="204" spans="1:11" ht="15.75" x14ac:dyDescent="0.25">
      <c r="A204" s="6">
        <v>44767</v>
      </c>
      <c r="B204" s="48" t="s">
        <v>896</v>
      </c>
      <c r="C204" s="33">
        <v>2.48</v>
      </c>
      <c r="E204" s="51" t="s">
        <v>15</v>
      </c>
      <c r="F204" s="13" t="s">
        <v>532</v>
      </c>
      <c r="H204" s="10">
        <f>C204*D$469</f>
        <v>9920</v>
      </c>
      <c r="I204" s="59">
        <f>H204-D$469</f>
        <v>5920</v>
      </c>
      <c r="J204" s="4" t="s">
        <v>25</v>
      </c>
      <c r="K204" s="38" t="s">
        <v>542</v>
      </c>
    </row>
    <row r="205" spans="1:11" ht="15.75" x14ac:dyDescent="0.25">
      <c r="A205" s="6">
        <v>44767</v>
      </c>
      <c r="B205" t="s">
        <v>898</v>
      </c>
      <c r="C205" s="33"/>
      <c r="E205" s="51" t="s">
        <v>15</v>
      </c>
      <c r="F205" s="42" t="s">
        <v>34</v>
      </c>
      <c r="H205" s="10">
        <f>C205*D$469</f>
        <v>0</v>
      </c>
      <c r="I205" s="59">
        <v>0</v>
      </c>
      <c r="J205" s="4" t="s">
        <v>21</v>
      </c>
      <c r="K205" s="4" t="s">
        <v>788</v>
      </c>
    </row>
    <row r="206" spans="1:11" ht="15.75" x14ac:dyDescent="0.25">
      <c r="A206" s="6">
        <v>44767</v>
      </c>
      <c r="B206" s="48" t="s">
        <v>899</v>
      </c>
      <c r="C206" s="33">
        <v>2.0499999999999998</v>
      </c>
      <c r="E206" s="51" t="s">
        <v>15</v>
      </c>
      <c r="F206" s="13" t="s">
        <v>33</v>
      </c>
      <c r="H206" s="10">
        <f>C206*D$469</f>
        <v>8200</v>
      </c>
      <c r="I206" s="59">
        <f>H206-D$469</f>
        <v>4200</v>
      </c>
      <c r="J206" s="4" t="s">
        <v>25</v>
      </c>
      <c r="K206" s="4" t="s">
        <v>788</v>
      </c>
    </row>
    <row r="207" spans="1:11" ht="15.75" x14ac:dyDescent="0.25">
      <c r="A207" s="6">
        <v>44768</v>
      </c>
      <c r="B207" t="s">
        <v>900</v>
      </c>
      <c r="C207" s="33">
        <v>2.4300000000000002</v>
      </c>
      <c r="E207" s="51" t="s">
        <v>15</v>
      </c>
      <c r="F207" s="11" t="s">
        <v>532</v>
      </c>
      <c r="H207" s="10">
        <v>0</v>
      </c>
      <c r="I207" s="59">
        <f>H207-D$469</f>
        <v>-4000</v>
      </c>
      <c r="J207" s="33" t="s">
        <v>29</v>
      </c>
      <c r="K207" s="38" t="s">
        <v>542</v>
      </c>
    </row>
    <row r="208" spans="1:11" ht="15.75" x14ac:dyDescent="0.25">
      <c r="A208" s="6">
        <v>44772</v>
      </c>
      <c r="B208" t="s">
        <v>903</v>
      </c>
      <c r="C208" s="33">
        <v>1.95</v>
      </c>
      <c r="E208" s="51" t="s">
        <v>15</v>
      </c>
      <c r="F208" s="13" t="s">
        <v>34</v>
      </c>
      <c r="H208" s="10">
        <f t="shared" ref="H208:H213" si="17">C208*D$469</f>
        <v>7800</v>
      </c>
      <c r="I208" s="59">
        <f>H208-D$469</f>
        <v>3800</v>
      </c>
      <c r="J208" s="4" t="s">
        <v>28</v>
      </c>
      <c r="K208" s="4" t="s">
        <v>788</v>
      </c>
    </row>
    <row r="209" spans="1:11" ht="15.75" x14ac:dyDescent="0.25">
      <c r="A209" s="6">
        <v>44772</v>
      </c>
      <c r="B209" t="s">
        <v>904</v>
      </c>
      <c r="C209" s="33">
        <v>1.97</v>
      </c>
      <c r="E209" s="51" t="s">
        <v>15</v>
      </c>
      <c r="F209" s="13" t="s">
        <v>532</v>
      </c>
      <c r="H209" s="10">
        <f t="shared" si="17"/>
        <v>7880</v>
      </c>
      <c r="I209" s="59">
        <f>H209-D$469</f>
        <v>3880</v>
      </c>
      <c r="J209" s="4" t="s">
        <v>19</v>
      </c>
      <c r="K209" s="4" t="s">
        <v>595</v>
      </c>
    </row>
    <row r="210" spans="1:11" ht="15.75" x14ac:dyDescent="0.25">
      <c r="A210" s="6">
        <v>44772</v>
      </c>
      <c r="B210" t="s">
        <v>906</v>
      </c>
      <c r="C210" s="33">
        <v>2.2799999999999998</v>
      </c>
      <c r="E210" s="51" t="s">
        <v>15</v>
      </c>
      <c r="F210" s="13" t="s">
        <v>532</v>
      </c>
      <c r="H210" s="10">
        <f t="shared" si="17"/>
        <v>9120</v>
      </c>
      <c r="I210" s="59">
        <f>H210-D$469</f>
        <v>5120</v>
      </c>
      <c r="J210" s="4" t="s">
        <v>311</v>
      </c>
      <c r="K210" s="38" t="s">
        <v>542</v>
      </c>
    </row>
    <row r="211" spans="1:11" ht="15.75" x14ac:dyDescent="0.25">
      <c r="A211" s="6">
        <v>44772</v>
      </c>
      <c r="B211" t="s">
        <v>907</v>
      </c>
      <c r="C211" s="33">
        <v>1.99</v>
      </c>
      <c r="E211" s="51" t="s">
        <v>15</v>
      </c>
      <c r="F211" s="13" t="s">
        <v>532</v>
      </c>
      <c r="H211" s="10">
        <f t="shared" si="17"/>
        <v>7960</v>
      </c>
      <c r="I211" s="59">
        <f>(H211-D$469)/2</f>
        <v>1980</v>
      </c>
      <c r="J211" s="4" t="s">
        <v>21</v>
      </c>
      <c r="K211" s="4" t="s">
        <v>17</v>
      </c>
    </row>
    <row r="212" spans="1:11" ht="15.75" x14ac:dyDescent="0.25">
      <c r="A212" s="6">
        <v>44772</v>
      </c>
      <c r="B212" t="s">
        <v>908</v>
      </c>
      <c r="C212" s="33">
        <v>2.48</v>
      </c>
      <c r="E212" s="51" t="s">
        <v>15</v>
      </c>
      <c r="F212" s="13" t="s">
        <v>532</v>
      </c>
      <c r="H212" s="10">
        <f t="shared" si="17"/>
        <v>9920</v>
      </c>
      <c r="I212" s="59">
        <f>(H212-D$469)/2</f>
        <v>2960</v>
      </c>
      <c r="J212" s="4" t="s">
        <v>21</v>
      </c>
      <c r="K212" s="38" t="s">
        <v>542</v>
      </c>
    </row>
    <row r="213" spans="1:11" ht="15.75" x14ac:dyDescent="0.25">
      <c r="A213" s="6">
        <v>44772</v>
      </c>
      <c r="B213" t="s">
        <v>909</v>
      </c>
      <c r="C213" s="33">
        <v>2</v>
      </c>
      <c r="E213" s="51" t="s">
        <v>15</v>
      </c>
      <c r="F213" s="13" t="s">
        <v>34</v>
      </c>
      <c r="H213" s="10">
        <f t="shared" si="17"/>
        <v>8000</v>
      </c>
      <c r="I213" s="59">
        <f t="shared" ref="I213:I225" si="18">H213-D$469</f>
        <v>4000</v>
      </c>
      <c r="J213" s="4" t="s">
        <v>29</v>
      </c>
      <c r="K213" s="4" t="s">
        <v>702</v>
      </c>
    </row>
    <row r="214" spans="1:11" ht="15.75" x14ac:dyDescent="0.25">
      <c r="A214" s="6">
        <v>44772</v>
      </c>
      <c r="B214" t="s">
        <v>910</v>
      </c>
      <c r="C214" s="33">
        <v>1.91</v>
      </c>
      <c r="E214" s="51" t="s">
        <v>15</v>
      </c>
      <c r="F214" s="11" t="s">
        <v>33</v>
      </c>
      <c r="H214" s="10">
        <v>0</v>
      </c>
      <c r="I214" s="59">
        <f t="shared" si="18"/>
        <v>-4000</v>
      </c>
      <c r="J214" s="4" t="s">
        <v>20</v>
      </c>
      <c r="K214" s="4" t="s">
        <v>16</v>
      </c>
    </row>
    <row r="215" spans="1:11" ht="15.75" x14ac:dyDescent="0.25">
      <c r="A215" s="6">
        <v>44773</v>
      </c>
      <c r="B215" t="s">
        <v>915</v>
      </c>
      <c r="C215" s="33">
        <v>1.98</v>
      </c>
      <c r="E215" s="51" t="s">
        <v>15</v>
      </c>
      <c r="F215" s="11" t="s">
        <v>33</v>
      </c>
      <c r="H215" s="10">
        <v>0</v>
      </c>
      <c r="I215" s="59">
        <f t="shared" si="18"/>
        <v>-4000</v>
      </c>
      <c r="J215" s="33" t="s">
        <v>20</v>
      </c>
      <c r="K215" s="4" t="s">
        <v>555</v>
      </c>
    </row>
    <row r="216" spans="1:11" ht="15.75" x14ac:dyDescent="0.25">
      <c r="A216" s="6">
        <v>44773</v>
      </c>
      <c r="B216" t="s">
        <v>917</v>
      </c>
      <c r="C216" s="33">
        <v>1.95</v>
      </c>
      <c r="E216" s="51" t="s">
        <v>15</v>
      </c>
      <c r="F216" s="11" t="s">
        <v>34</v>
      </c>
      <c r="H216" s="10">
        <v>0</v>
      </c>
      <c r="I216" s="59">
        <f t="shared" si="18"/>
        <v>-4000</v>
      </c>
      <c r="J216" s="4" t="s">
        <v>25</v>
      </c>
      <c r="K216" s="4" t="s">
        <v>702</v>
      </c>
    </row>
    <row r="217" spans="1:11" ht="15.75" x14ac:dyDescent="0.25">
      <c r="A217" s="2">
        <v>44774</v>
      </c>
      <c r="B217" s="3" t="s">
        <v>922</v>
      </c>
      <c r="C217" s="51">
        <v>1.98</v>
      </c>
      <c r="E217" s="51" t="s">
        <v>15</v>
      </c>
      <c r="F217" s="53" t="s">
        <v>33</v>
      </c>
      <c r="H217" s="10">
        <f>C217*D$469</f>
        <v>7920</v>
      </c>
      <c r="I217" s="59">
        <f t="shared" si="18"/>
        <v>3920</v>
      </c>
      <c r="J217" s="33" t="s">
        <v>313</v>
      </c>
      <c r="K217" s="5" t="s">
        <v>555</v>
      </c>
    </row>
    <row r="218" spans="1:11" ht="15.75" x14ac:dyDescent="0.25">
      <c r="A218" s="6">
        <v>44777</v>
      </c>
      <c r="B218" s="48" t="s">
        <v>925</v>
      </c>
      <c r="C218" s="33">
        <v>2.66</v>
      </c>
      <c r="E218" s="51" t="s">
        <v>15</v>
      </c>
      <c r="F218" s="13" t="s">
        <v>532</v>
      </c>
      <c r="H218" s="10">
        <f>C218*D$469</f>
        <v>10640</v>
      </c>
      <c r="I218" s="59">
        <f t="shared" si="18"/>
        <v>6640</v>
      </c>
      <c r="J218" s="4" t="s">
        <v>19</v>
      </c>
      <c r="K218" s="4" t="s">
        <v>542</v>
      </c>
    </row>
    <row r="219" spans="1:11" ht="15.75" x14ac:dyDescent="0.25">
      <c r="A219" s="6">
        <v>44779</v>
      </c>
      <c r="B219" t="s">
        <v>927</v>
      </c>
      <c r="C219" s="33">
        <v>1.95</v>
      </c>
      <c r="E219" s="51" t="s">
        <v>15</v>
      </c>
      <c r="F219" s="13" t="s">
        <v>532</v>
      </c>
      <c r="H219" s="10">
        <f>C219*D$469</f>
        <v>7800</v>
      </c>
      <c r="I219" s="59">
        <f t="shared" si="18"/>
        <v>3800</v>
      </c>
      <c r="J219" s="4" t="s">
        <v>25</v>
      </c>
      <c r="K219" s="4" t="s">
        <v>595</v>
      </c>
    </row>
    <row r="220" spans="1:11" ht="15.75" x14ac:dyDescent="0.25">
      <c r="A220" s="6">
        <v>44779</v>
      </c>
      <c r="B220" t="s">
        <v>928</v>
      </c>
      <c r="C220" s="33">
        <v>2.14</v>
      </c>
      <c r="E220" s="51" t="s">
        <v>15</v>
      </c>
      <c r="F220" s="11" t="s">
        <v>532</v>
      </c>
      <c r="H220" s="10">
        <v>0</v>
      </c>
      <c r="I220" s="59">
        <f t="shared" si="18"/>
        <v>-4000</v>
      </c>
      <c r="J220" s="4" t="s">
        <v>20</v>
      </c>
      <c r="K220" s="4" t="s">
        <v>542</v>
      </c>
    </row>
    <row r="221" spans="1:11" ht="15.75" x14ac:dyDescent="0.25">
      <c r="A221" s="6">
        <v>44779</v>
      </c>
      <c r="B221" t="s">
        <v>932</v>
      </c>
      <c r="C221" s="33">
        <v>1.85</v>
      </c>
      <c r="E221" s="51" t="s">
        <v>15</v>
      </c>
      <c r="F221" s="11" t="s">
        <v>33</v>
      </c>
      <c r="H221" s="10">
        <v>0</v>
      </c>
      <c r="I221" s="59">
        <f t="shared" si="18"/>
        <v>-4000</v>
      </c>
      <c r="J221" s="33" t="s">
        <v>28</v>
      </c>
      <c r="K221" s="4" t="s">
        <v>16</v>
      </c>
    </row>
    <row r="222" spans="1:11" ht="15.75" x14ac:dyDescent="0.25">
      <c r="A222" s="6">
        <v>44779</v>
      </c>
      <c r="B222" t="s">
        <v>933</v>
      </c>
      <c r="C222" s="33">
        <v>1.95</v>
      </c>
      <c r="E222" s="51" t="s">
        <v>15</v>
      </c>
      <c r="F222" s="11" t="s">
        <v>34</v>
      </c>
      <c r="H222" s="10">
        <v>0</v>
      </c>
      <c r="I222" s="59">
        <f t="shared" si="18"/>
        <v>-4000</v>
      </c>
      <c r="J222" s="33" t="s">
        <v>25</v>
      </c>
      <c r="K222" s="4" t="s">
        <v>788</v>
      </c>
    </row>
    <row r="223" spans="1:11" ht="15.75" x14ac:dyDescent="0.25">
      <c r="A223" s="6">
        <v>44780</v>
      </c>
      <c r="B223" t="s">
        <v>935</v>
      </c>
      <c r="C223" s="33">
        <v>1.82</v>
      </c>
      <c r="E223" s="51" t="s">
        <v>15</v>
      </c>
      <c r="F223" s="13" t="s">
        <v>532</v>
      </c>
      <c r="H223" s="10">
        <f>C223*D$469</f>
        <v>7280</v>
      </c>
      <c r="I223" s="59">
        <f t="shared" si="18"/>
        <v>3280</v>
      </c>
      <c r="J223" s="33" t="s">
        <v>26</v>
      </c>
      <c r="K223" s="4" t="s">
        <v>595</v>
      </c>
    </row>
    <row r="224" spans="1:11" ht="15.75" x14ac:dyDescent="0.25">
      <c r="A224" s="6">
        <v>44780</v>
      </c>
      <c r="B224" t="s">
        <v>937</v>
      </c>
      <c r="C224" s="33">
        <v>1.85</v>
      </c>
      <c r="E224" s="51" t="s">
        <v>15</v>
      </c>
      <c r="F224" s="13" t="s">
        <v>532</v>
      </c>
      <c r="H224" s="10">
        <f>C224*D$469</f>
        <v>7400</v>
      </c>
      <c r="I224" s="59">
        <f t="shared" si="18"/>
        <v>3400</v>
      </c>
      <c r="J224" s="33" t="s">
        <v>24</v>
      </c>
      <c r="K224" s="4" t="s">
        <v>595</v>
      </c>
    </row>
    <row r="225" spans="1:11" ht="15.75" x14ac:dyDescent="0.25">
      <c r="A225" s="6">
        <v>44780</v>
      </c>
      <c r="B225" t="s">
        <v>938</v>
      </c>
      <c r="C225" s="33">
        <v>1.48</v>
      </c>
      <c r="E225" s="51" t="s">
        <v>15</v>
      </c>
      <c r="F225" s="13" t="s">
        <v>532</v>
      </c>
      <c r="H225" s="10">
        <f>C225*D$469</f>
        <v>5920</v>
      </c>
      <c r="I225" s="59">
        <f t="shared" si="18"/>
        <v>1920</v>
      </c>
      <c r="J225" s="4" t="s">
        <v>24</v>
      </c>
      <c r="K225" s="4" t="s">
        <v>595</v>
      </c>
    </row>
    <row r="226" spans="1:11" ht="15.75" x14ac:dyDescent="0.25">
      <c r="A226" s="6">
        <v>44781</v>
      </c>
      <c r="B226" t="s">
        <v>944</v>
      </c>
      <c r="C226" s="33"/>
      <c r="E226" s="51" t="s">
        <v>15</v>
      </c>
      <c r="F226" s="42" t="s">
        <v>34</v>
      </c>
      <c r="H226" s="10">
        <f>C226*D$469</f>
        <v>0</v>
      </c>
      <c r="I226" s="59">
        <v>0</v>
      </c>
      <c r="J226" s="33" t="s">
        <v>21</v>
      </c>
      <c r="K226" s="4" t="s">
        <v>702</v>
      </c>
    </row>
    <row r="227" spans="1:11" ht="15.75" x14ac:dyDescent="0.25">
      <c r="A227" s="6">
        <v>44785</v>
      </c>
      <c r="B227" t="s">
        <v>951</v>
      </c>
      <c r="C227" s="33">
        <v>1.95</v>
      </c>
      <c r="E227" s="51" t="s">
        <v>15</v>
      </c>
      <c r="F227" s="11" t="s">
        <v>34</v>
      </c>
      <c r="H227" s="10">
        <v>0</v>
      </c>
      <c r="I227" s="59">
        <f>H227-D$469</f>
        <v>-4000</v>
      </c>
      <c r="J227" s="4" t="s">
        <v>313</v>
      </c>
      <c r="K227" s="4" t="s">
        <v>788</v>
      </c>
    </row>
    <row r="228" spans="1:11" ht="15.75" x14ac:dyDescent="0.25">
      <c r="A228" s="6">
        <v>44785</v>
      </c>
      <c r="B228" t="s">
        <v>952</v>
      </c>
      <c r="C228" s="33">
        <v>2</v>
      </c>
      <c r="E228" s="51" t="s">
        <v>15</v>
      </c>
      <c r="F228" s="13" t="s">
        <v>34</v>
      </c>
      <c r="H228" s="10">
        <f t="shared" ref="H228:H234" si="19">C228*D$469</f>
        <v>8000</v>
      </c>
      <c r="I228" s="59">
        <f>H228-D$469</f>
        <v>4000</v>
      </c>
      <c r="J228" s="4" t="s">
        <v>20</v>
      </c>
      <c r="K228" s="4" t="s">
        <v>702</v>
      </c>
    </row>
    <row r="229" spans="1:11" ht="15.75" x14ac:dyDescent="0.25">
      <c r="A229" s="6">
        <v>44786</v>
      </c>
      <c r="B229" t="s">
        <v>953</v>
      </c>
      <c r="C229" s="33">
        <v>2</v>
      </c>
      <c r="E229" s="51" t="s">
        <v>15</v>
      </c>
      <c r="F229" s="13" t="s">
        <v>34</v>
      </c>
      <c r="H229" s="10">
        <f t="shared" si="19"/>
        <v>8000</v>
      </c>
      <c r="I229" s="59">
        <f>H229-D$469</f>
        <v>4000</v>
      </c>
      <c r="J229" s="4" t="s">
        <v>20</v>
      </c>
      <c r="K229" s="4" t="s">
        <v>702</v>
      </c>
    </row>
    <row r="230" spans="1:11" ht="15.75" x14ac:dyDescent="0.25">
      <c r="A230" s="6">
        <v>44786</v>
      </c>
      <c r="B230" t="s">
        <v>955</v>
      </c>
      <c r="C230" s="33">
        <v>1.98</v>
      </c>
      <c r="E230" s="51" t="s">
        <v>15</v>
      </c>
      <c r="F230" s="13" t="s">
        <v>33</v>
      </c>
      <c r="H230" s="10">
        <f t="shared" si="19"/>
        <v>7920</v>
      </c>
      <c r="I230" s="59">
        <f>H230-D$469</f>
        <v>3920</v>
      </c>
      <c r="J230" s="4" t="s">
        <v>316</v>
      </c>
      <c r="K230" s="4" t="s">
        <v>16</v>
      </c>
    </row>
    <row r="231" spans="1:11" ht="15.75" x14ac:dyDescent="0.25">
      <c r="A231" s="6">
        <v>44786</v>
      </c>
      <c r="B231" t="s">
        <v>957</v>
      </c>
      <c r="C231" s="33">
        <v>1.57</v>
      </c>
      <c r="E231" s="51" t="s">
        <v>15</v>
      </c>
      <c r="F231" s="13" t="s">
        <v>33</v>
      </c>
      <c r="H231" s="10">
        <f t="shared" si="19"/>
        <v>6280</v>
      </c>
      <c r="I231" s="59">
        <f>H231-D$469</f>
        <v>2280</v>
      </c>
      <c r="J231" s="4" t="s">
        <v>437</v>
      </c>
      <c r="K231" s="4" t="s">
        <v>16</v>
      </c>
    </row>
    <row r="232" spans="1:11" ht="15.75" x14ac:dyDescent="0.25">
      <c r="A232" s="6">
        <v>44787</v>
      </c>
      <c r="B232" t="s">
        <v>961</v>
      </c>
      <c r="C232" s="33">
        <v>1.68</v>
      </c>
      <c r="E232" s="51" t="s">
        <v>15</v>
      </c>
      <c r="F232" s="13" t="s">
        <v>532</v>
      </c>
      <c r="H232" s="10">
        <f t="shared" si="19"/>
        <v>6720</v>
      </c>
      <c r="I232" s="59">
        <f>(H232-D$469)/2</f>
        <v>1360</v>
      </c>
      <c r="J232" s="4" t="s">
        <v>23</v>
      </c>
      <c r="K232" s="4" t="s">
        <v>17</v>
      </c>
    </row>
    <row r="233" spans="1:11" ht="15.75" x14ac:dyDescent="0.25">
      <c r="A233" s="6">
        <v>44789</v>
      </c>
      <c r="B233" t="s">
        <v>966</v>
      </c>
      <c r="C233" s="33"/>
      <c r="E233" s="51" t="s">
        <v>15</v>
      </c>
      <c r="F233" s="42" t="s">
        <v>34</v>
      </c>
      <c r="H233" s="10">
        <f t="shared" si="19"/>
        <v>0</v>
      </c>
      <c r="I233" s="59">
        <v>0</v>
      </c>
      <c r="J233" s="4" t="s">
        <v>22</v>
      </c>
      <c r="K233" s="4" t="s">
        <v>788</v>
      </c>
    </row>
    <row r="234" spans="1:11" ht="15.75" x14ac:dyDescent="0.25">
      <c r="A234" s="6">
        <v>44789</v>
      </c>
      <c r="B234" t="s">
        <v>967</v>
      </c>
      <c r="C234" s="33">
        <v>1.98</v>
      </c>
      <c r="E234" s="51" t="s">
        <v>15</v>
      </c>
      <c r="F234" s="13" t="s">
        <v>33</v>
      </c>
      <c r="H234" s="10">
        <f t="shared" si="19"/>
        <v>7920</v>
      </c>
      <c r="I234" s="59">
        <f t="shared" ref="I234:I244" si="20">H234-D$469</f>
        <v>3920</v>
      </c>
      <c r="J234" s="4" t="s">
        <v>26</v>
      </c>
      <c r="K234" s="4" t="s">
        <v>58</v>
      </c>
    </row>
    <row r="235" spans="1:11" ht="15.75" x14ac:dyDescent="0.25">
      <c r="A235" s="6">
        <v>44790</v>
      </c>
      <c r="B235" t="s">
        <v>970</v>
      </c>
      <c r="C235" s="33">
        <v>1.86</v>
      </c>
      <c r="E235" s="51" t="s">
        <v>15</v>
      </c>
      <c r="F235" s="11" t="s">
        <v>33</v>
      </c>
      <c r="H235" s="10">
        <v>0</v>
      </c>
      <c r="I235" s="59">
        <f t="shared" si="20"/>
        <v>-4000</v>
      </c>
      <c r="J235" s="4" t="s">
        <v>29</v>
      </c>
      <c r="K235" s="4" t="s">
        <v>788</v>
      </c>
    </row>
    <row r="236" spans="1:11" ht="15.75" x14ac:dyDescent="0.25">
      <c r="A236" s="6">
        <v>44790</v>
      </c>
      <c r="B236" t="s">
        <v>972</v>
      </c>
      <c r="C236" s="33">
        <v>1.67</v>
      </c>
      <c r="E236" s="51" t="s">
        <v>15</v>
      </c>
      <c r="F236" s="13" t="s">
        <v>33</v>
      </c>
      <c r="H236" s="10">
        <f>C236*D$469</f>
        <v>6680</v>
      </c>
      <c r="I236" s="59">
        <f t="shared" si="20"/>
        <v>2680</v>
      </c>
      <c r="J236" s="4" t="s">
        <v>25</v>
      </c>
      <c r="K236" s="4" t="s">
        <v>555</v>
      </c>
    </row>
    <row r="237" spans="1:11" ht="15.75" x14ac:dyDescent="0.25">
      <c r="A237" s="6">
        <v>44791</v>
      </c>
      <c r="B237" t="s">
        <v>975</v>
      </c>
      <c r="C237" s="33">
        <v>2</v>
      </c>
      <c r="E237" s="51" t="s">
        <v>15</v>
      </c>
      <c r="F237" s="11" t="s">
        <v>34</v>
      </c>
      <c r="H237" s="10">
        <v>0</v>
      </c>
      <c r="I237" s="59">
        <f t="shared" si="20"/>
        <v>-4000</v>
      </c>
      <c r="J237" s="4" t="s">
        <v>313</v>
      </c>
      <c r="K237" s="4" t="s">
        <v>788</v>
      </c>
    </row>
    <row r="238" spans="1:11" ht="15.75" x14ac:dyDescent="0.25">
      <c r="A238" s="6">
        <v>44793</v>
      </c>
      <c r="B238" t="s">
        <v>976</v>
      </c>
      <c r="C238" s="33">
        <v>1.67</v>
      </c>
      <c r="E238" s="51" t="s">
        <v>15</v>
      </c>
      <c r="F238" s="11" t="s">
        <v>532</v>
      </c>
      <c r="H238" s="10">
        <v>0</v>
      </c>
      <c r="I238" s="59">
        <f t="shared" si="20"/>
        <v>-4000</v>
      </c>
      <c r="J238" s="4" t="s">
        <v>28</v>
      </c>
      <c r="K238" s="4" t="s">
        <v>595</v>
      </c>
    </row>
    <row r="239" spans="1:11" ht="15.75" x14ac:dyDescent="0.25">
      <c r="A239" s="6">
        <v>44793</v>
      </c>
      <c r="B239" t="s">
        <v>977</v>
      </c>
      <c r="C239" s="33">
        <v>1.98</v>
      </c>
      <c r="E239" s="51" t="s">
        <v>15</v>
      </c>
      <c r="F239" s="13" t="s">
        <v>33</v>
      </c>
      <c r="H239" s="10">
        <f>C239*D$469</f>
        <v>7920</v>
      </c>
      <c r="I239" s="59">
        <f t="shared" si="20"/>
        <v>3920</v>
      </c>
      <c r="J239" s="4" t="s">
        <v>25</v>
      </c>
      <c r="K239" s="4" t="s">
        <v>788</v>
      </c>
    </row>
    <row r="240" spans="1:11" ht="15.75" x14ac:dyDescent="0.25">
      <c r="A240" s="6">
        <v>44793</v>
      </c>
      <c r="B240" t="s">
        <v>978</v>
      </c>
      <c r="C240" s="33">
        <v>1.84</v>
      </c>
      <c r="E240" s="51" t="s">
        <v>15</v>
      </c>
      <c r="F240" s="13" t="s">
        <v>33</v>
      </c>
      <c r="H240" s="10">
        <f>C240*D$469</f>
        <v>7360</v>
      </c>
      <c r="I240" s="59">
        <f t="shared" si="20"/>
        <v>3360</v>
      </c>
      <c r="J240" s="4" t="s">
        <v>312</v>
      </c>
      <c r="K240" s="4" t="s">
        <v>16</v>
      </c>
    </row>
    <row r="241" spans="1:11" ht="15.75" x14ac:dyDescent="0.25">
      <c r="A241" s="6">
        <v>44793</v>
      </c>
      <c r="B241" t="s">
        <v>984</v>
      </c>
      <c r="C241" s="33">
        <v>1.95</v>
      </c>
      <c r="E241" s="51" t="s">
        <v>15</v>
      </c>
      <c r="F241" s="13" t="s">
        <v>34</v>
      </c>
      <c r="H241" s="10">
        <f>C241*D$469</f>
        <v>7800</v>
      </c>
      <c r="I241" s="59">
        <f t="shared" si="20"/>
        <v>3800</v>
      </c>
      <c r="J241" s="4" t="s">
        <v>20</v>
      </c>
      <c r="K241" s="4" t="s">
        <v>702</v>
      </c>
    </row>
    <row r="242" spans="1:11" ht="15.75" x14ac:dyDescent="0.25">
      <c r="A242" s="6">
        <v>44794</v>
      </c>
      <c r="B242" t="s">
        <v>986</v>
      </c>
      <c r="C242" s="33">
        <v>1.95</v>
      </c>
      <c r="E242" s="51" t="s">
        <v>15</v>
      </c>
      <c r="F242" s="11" t="s">
        <v>33</v>
      </c>
      <c r="H242" s="10">
        <v>0</v>
      </c>
      <c r="I242" s="59">
        <f t="shared" si="20"/>
        <v>-4000</v>
      </c>
      <c r="J242" s="4" t="s">
        <v>28</v>
      </c>
      <c r="K242" s="4" t="s">
        <v>650</v>
      </c>
    </row>
    <row r="243" spans="1:11" ht="15.75" x14ac:dyDescent="0.25">
      <c r="A243" s="6">
        <v>44794</v>
      </c>
      <c r="B243" t="s">
        <v>987</v>
      </c>
      <c r="C243" s="33">
        <v>2.08</v>
      </c>
      <c r="E243" s="51" t="s">
        <v>15</v>
      </c>
      <c r="F243" s="13" t="s">
        <v>532</v>
      </c>
      <c r="H243" s="10">
        <f>C243*D$469</f>
        <v>8320</v>
      </c>
      <c r="I243" s="59">
        <f t="shared" si="20"/>
        <v>4320</v>
      </c>
      <c r="J243" s="4" t="s">
        <v>312</v>
      </c>
      <c r="K243" s="4" t="s">
        <v>595</v>
      </c>
    </row>
    <row r="244" spans="1:11" ht="15.75" x14ac:dyDescent="0.25">
      <c r="A244" s="6">
        <v>44795</v>
      </c>
      <c r="B244" t="s">
        <v>991</v>
      </c>
      <c r="C244" s="33">
        <v>1.95</v>
      </c>
      <c r="E244" s="51" t="s">
        <v>15</v>
      </c>
      <c r="F244" s="13" t="s">
        <v>34</v>
      </c>
      <c r="H244" s="10">
        <f>C244*D$469</f>
        <v>7800</v>
      </c>
      <c r="I244" s="59">
        <f t="shared" si="20"/>
        <v>3800</v>
      </c>
      <c r="J244" s="4" t="s">
        <v>28</v>
      </c>
      <c r="K244" s="4" t="s">
        <v>788</v>
      </c>
    </row>
    <row r="245" spans="1:11" ht="15.75" x14ac:dyDescent="0.25">
      <c r="A245" s="6">
        <v>44799</v>
      </c>
      <c r="B245" t="s">
        <v>993</v>
      </c>
      <c r="C245" s="33"/>
      <c r="E245" s="51" t="s">
        <v>15</v>
      </c>
      <c r="F245" s="42" t="s">
        <v>34</v>
      </c>
      <c r="H245" s="10">
        <v>0</v>
      </c>
      <c r="I245" s="59">
        <v>0</v>
      </c>
      <c r="J245" s="4" t="s">
        <v>21</v>
      </c>
      <c r="K245" s="4" t="s">
        <v>788</v>
      </c>
    </row>
    <row r="246" spans="1:11" ht="15.75" x14ac:dyDescent="0.25">
      <c r="A246" s="6">
        <v>44800</v>
      </c>
      <c r="B246" t="s">
        <v>995</v>
      </c>
      <c r="C246" s="33">
        <v>2</v>
      </c>
      <c r="E246" s="51" t="s">
        <v>15</v>
      </c>
      <c r="F246" s="11" t="s">
        <v>34</v>
      </c>
      <c r="H246" s="10">
        <v>0</v>
      </c>
      <c r="I246" s="59">
        <f>H246-D$469</f>
        <v>-4000</v>
      </c>
      <c r="J246" s="4" t="s">
        <v>19</v>
      </c>
      <c r="K246" s="4" t="s">
        <v>788</v>
      </c>
    </row>
    <row r="247" spans="1:11" ht="15.75" x14ac:dyDescent="0.25">
      <c r="A247" s="6">
        <v>44800</v>
      </c>
      <c r="B247" t="s">
        <v>997</v>
      </c>
      <c r="C247" s="33">
        <v>2.0099999999999998</v>
      </c>
      <c r="E247" s="51" t="s">
        <v>15</v>
      </c>
      <c r="F247" s="13" t="s">
        <v>532</v>
      </c>
      <c r="H247" s="10">
        <f>C247*D$469</f>
        <v>8039.9999999999991</v>
      </c>
      <c r="I247" s="59">
        <f>(H247-D$469)/2</f>
        <v>2019.9999999999995</v>
      </c>
      <c r="J247" s="4" t="s">
        <v>21</v>
      </c>
      <c r="K247" s="4" t="s">
        <v>595</v>
      </c>
    </row>
    <row r="248" spans="1:11" ht="15.75" x14ac:dyDescent="0.25">
      <c r="A248" s="6">
        <v>44800</v>
      </c>
      <c r="B248" t="s">
        <v>999</v>
      </c>
      <c r="C248" s="33">
        <v>1.88</v>
      </c>
      <c r="E248" s="51" t="s">
        <v>15</v>
      </c>
      <c r="F248" s="13" t="s">
        <v>33</v>
      </c>
      <c r="H248" s="10">
        <f>C248*D$469</f>
        <v>7520</v>
      </c>
      <c r="I248" s="59">
        <f>H248-D$469</f>
        <v>3520</v>
      </c>
      <c r="J248" s="4" t="s">
        <v>25</v>
      </c>
      <c r="K248" s="4" t="s">
        <v>60</v>
      </c>
    </row>
    <row r="249" spans="1:11" ht="15.75" x14ac:dyDescent="0.25">
      <c r="A249" s="6">
        <v>44800</v>
      </c>
      <c r="B249" t="s">
        <v>1000</v>
      </c>
      <c r="C249" s="33"/>
      <c r="E249" s="51" t="s">
        <v>15</v>
      </c>
      <c r="F249" s="42" t="s">
        <v>34</v>
      </c>
      <c r="H249" s="10">
        <v>0</v>
      </c>
      <c r="I249" s="59">
        <v>0</v>
      </c>
      <c r="J249" s="4" t="s">
        <v>21</v>
      </c>
      <c r="K249" s="4" t="s">
        <v>788</v>
      </c>
    </row>
    <row r="250" spans="1:11" ht="15.75" x14ac:dyDescent="0.25">
      <c r="A250" s="6">
        <v>44800</v>
      </c>
      <c r="B250" t="s">
        <v>1001</v>
      </c>
      <c r="C250" s="33">
        <v>1.93</v>
      </c>
      <c r="E250" s="51" t="s">
        <v>15</v>
      </c>
      <c r="F250" s="11" t="s">
        <v>532</v>
      </c>
      <c r="H250" s="10">
        <v>0</v>
      </c>
      <c r="I250" s="59">
        <f>H250-D$469</f>
        <v>-4000</v>
      </c>
      <c r="J250" s="4" t="s">
        <v>20</v>
      </c>
      <c r="K250" s="4" t="s">
        <v>17</v>
      </c>
    </row>
    <row r="251" spans="1:11" ht="15.75" x14ac:dyDescent="0.25">
      <c r="A251" s="6">
        <v>44800</v>
      </c>
      <c r="B251" t="s">
        <v>1002</v>
      </c>
      <c r="C251" s="33">
        <v>1.97</v>
      </c>
      <c r="E251" s="51" t="s">
        <v>15</v>
      </c>
      <c r="F251" s="11" t="s">
        <v>33</v>
      </c>
      <c r="H251" s="10">
        <v>0</v>
      </c>
      <c r="I251" s="59">
        <f>H251-D$469</f>
        <v>-4000</v>
      </c>
      <c r="J251" s="4" t="s">
        <v>28</v>
      </c>
      <c r="K251" s="4" t="s">
        <v>60</v>
      </c>
    </row>
    <row r="252" spans="1:11" ht="15.75" x14ac:dyDescent="0.25">
      <c r="A252" s="6">
        <v>44800</v>
      </c>
      <c r="B252" t="s">
        <v>1003</v>
      </c>
      <c r="C252" s="33">
        <v>1.95</v>
      </c>
      <c r="E252" s="51" t="s">
        <v>15</v>
      </c>
      <c r="F252" s="11" t="s">
        <v>33</v>
      </c>
      <c r="H252" s="10">
        <v>0</v>
      </c>
      <c r="I252" s="59">
        <f>H252-D$469</f>
        <v>-4000</v>
      </c>
      <c r="J252" s="4" t="s">
        <v>21</v>
      </c>
      <c r="K252" s="4" t="s">
        <v>788</v>
      </c>
    </row>
    <row r="253" spans="1:11" ht="15.75" x14ac:dyDescent="0.25">
      <c r="A253" s="6">
        <v>44801</v>
      </c>
      <c r="B253" t="s">
        <v>1010</v>
      </c>
      <c r="C253" s="33">
        <v>2.0099999999999998</v>
      </c>
      <c r="E253" s="51" t="s">
        <v>15</v>
      </c>
      <c r="F253" s="13" t="s">
        <v>532</v>
      </c>
      <c r="H253" s="10">
        <f>C253*D$469</f>
        <v>8039.9999999999991</v>
      </c>
      <c r="I253" s="59">
        <f>(H253-D$469)/2</f>
        <v>2019.9999999999995</v>
      </c>
      <c r="J253" s="4" t="s">
        <v>21</v>
      </c>
      <c r="K253" s="4" t="s">
        <v>595</v>
      </c>
    </row>
    <row r="254" spans="1:11" ht="15.75" x14ac:dyDescent="0.25">
      <c r="A254" s="6">
        <v>44801</v>
      </c>
      <c r="B254" t="s">
        <v>1011</v>
      </c>
      <c r="C254" s="33"/>
      <c r="E254" s="51" t="s">
        <v>15</v>
      </c>
      <c r="F254" s="42" t="s">
        <v>34</v>
      </c>
      <c r="H254" s="10">
        <f>C254*D$469</f>
        <v>0</v>
      </c>
      <c r="I254" s="59"/>
      <c r="J254" s="4" t="s">
        <v>21</v>
      </c>
      <c r="K254" s="4" t="s">
        <v>788</v>
      </c>
    </row>
    <row r="255" spans="1:11" ht="15.75" x14ac:dyDescent="0.25">
      <c r="A255" s="6">
        <v>44801</v>
      </c>
      <c r="B255" t="s">
        <v>1003</v>
      </c>
      <c r="C255" s="33">
        <v>1.95</v>
      </c>
      <c r="E255" s="51" t="s">
        <v>15</v>
      </c>
      <c r="F255" s="11" t="s">
        <v>33</v>
      </c>
      <c r="H255" s="10">
        <v>0</v>
      </c>
      <c r="I255" s="59">
        <f>(H255-D$469)/2</f>
        <v>-2000</v>
      </c>
      <c r="J255" s="4" t="s">
        <v>21</v>
      </c>
      <c r="K255" s="4" t="s">
        <v>788</v>
      </c>
    </row>
    <row r="256" spans="1:11" ht="15.75" x14ac:dyDescent="0.25">
      <c r="A256" s="79">
        <v>44605</v>
      </c>
      <c r="B256" s="81" t="s">
        <v>81</v>
      </c>
      <c r="C256" s="9">
        <v>2</v>
      </c>
      <c r="E256" s="51" t="s">
        <v>15</v>
      </c>
      <c r="F256" s="40" t="s">
        <v>1281</v>
      </c>
      <c r="H256" s="10">
        <v>0</v>
      </c>
      <c r="I256" s="59">
        <f>(H256-D$469)/2</f>
        <v>-2000</v>
      </c>
      <c r="J256" s="4" t="s">
        <v>25</v>
      </c>
      <c r="K256" s="4" t="s">
        <v>54</v>
      </c>
    </row>
    <row r="257" spans="1:11" ht="15.75" x14ac:dyDescent="0.25">
      <c r="A257" s="79">
        <v>44605</v>
      </c>
      <c r="B257" s="81" t="s">
        <v>84</v>
      </c>
      <c r="C257" s="9">
        <v>2.25</v>
      </c>
      <c r="E257" s="51" t="s">
        <v>15</v>
      </c>
      <c r="F257" s="39" t="s">
        <v>532</v>
      </c>
      <c r="H257" s="10">
        <f t="shared" ref="H257:H270" si="21">C257*D$469</f>
        <v>9000</v>
      </c>
      <c r="I257" s="59">
        <f>(H257-D$469)/2</f>
        <v>2500</v>
      </c>
      <c r="J257" s="33" t="s">
        <v>22</v>
      </c>
      <c r="K257" s="4" t="s">
        <v>54</v>
      </c>
    </row>
    <row r="258" spans="1:11" ht="15.75" x14ac:dyDescent="0.25">
      <c r="A258" s="79">
        <v>44611</v>
      </c>
      <c r="B258" s="81" t="s">
        <v>93</v>
      </c>
      <c r="C258" s="9"/>
      <c r="D258"/>
      <c r="E258" s="51" t="s">
        <v>15</v>
      </c>
      <c r="F258" s="42" t="s">
        <v>1281</v>
      </c>
      <c r="H258" s="10">
        <f t="shared" si="21"/>
        <v>0</v>
      </c>
      <c r="I258" s="59"/>
      <c r="J258" t="s">
        <v>21</v>
      </c>
      <c r="K258" s="4" t="s">
        <v>54</v>
      </c>
    </row>
    <row r="259" spans="1:11" ht="15.75" x14ac:dyDescent="0.25">
      <c r="A259" s="79">
        <v>44612</v>
      </c>
      <c r="B259" s="81" t="s">
        <v>128</v>
      </c>
      <c r="C259" s="9">
        <v>1.53</v>
      </c>
      <c r="D259"/>
      <c r="E259" s="51" t="s">
        <v>15</v>
      </c>
      <c r="F259" s="13" t="s">
        <v>532</v>
      </c>
      <c r="H259" s="10">
        <f t="shared" si="21"/>
        <v>6120</v>
      </c>
      <c r="I259" s="59">
        <f t="shared" ref="I259:I269" si="22">(H259-D$469)</f>
        <v>2120</v>
      </c>
      <c r="J259" t="s">
        <v>315</v>
      </c>
      <c r="K259" s="4" t="s">
        <v>54</v>
      </c>
    </row>
    <row r="260" spans="1:11" ht="15.75" x14ac:dyDescent="0.25">
      <c r="A260" s="79">
        <v>44619</v>
      </c>
      <c r="B260" s="81" t="s">
        <v>164</v>
      </c>
      <c r="C260" s="9">
        <v>1.63</v>
      </c>
      <c r="D260"/>
      <c r="E260" s="51" t="s">
        <v>15</v>
      </c>
      <c r="F260" s="13" t="s">
        <v>532</v>
      </c>
      <c r="H260" s="10">
        <f t="shared" si="21"/>
        <v>6520</v>
      </c>
      <c r="I260" s="59">
        <f t="shared" si="22"/>
        <v>2520</v>
      </c>
      <c r="J260" t="s">
        <v>436</v>
      </c>
      <c r="K260" s="4" t="s">
        <v>54</v>
      </c>
    </row>
    <row r="261" spans="1:11" ht="15.75" x14ac:dyDescent="0.25">
      <c r="A261" s="79">
        <v>44619</v>
      </c>
      <c r="B261" s="81" t="s">
        <v>168</v>
      </c>
      <c r="C261" s="9">
        <v>2</v>
      </c>
      <c r="D261"/>
      <c r="E261" s="51" t="s">
        <v>15</v>
      </c>
      <c r="F261" s="13" t="s">
        <v>1282</v>
      </c>
      <c r="H261" s="10">
        <f t="shared" si="21"/>
        <v>8000</v>
      </c>
      <c r="I261" s="59">
        <f t="shared" si="22"/>
        <v>4000</v>
      </c>
      <c r="J261" t="s">
        <v>20</v>
      </c>
      <c r="K261" s="4" t="s">
        <v>54</v>
      </c>
    </row>
    <row r="262" spans="1:11" ht="15.75" x14ac:dyDescent="0.25">
      <c r="A262" s="79">
        <v>44624</v>
      </c>
      <c r="B262" s="81" t="s">
        <v>181</v>
      </c>
      <c r="C262" s="9">
        <v>2</v>
      </c>
      <c r="D262"/>
      <c r="E262" s="51" t="s">
        <v>15</v>
      </c>
      <c r="F262" s="13" t="s">
        <v>34</v>
      </c>
      <c r="H262" s="10">
        <f t="shared" si="21"/>
        <v>8000</v>
      </c>
      <c r="I262" s="59">
        <f t="shared" si="22"/>
        <v>4000</v>
      </c>
      <c r="J262" t="s">
        <v>29</v>
      </c>
      <c r="K262" s="4" t="s">
        <v>54</v>
      </c>
    </row>
    <row r="263" spans="1:11" ht="15.75" x14ac:dyDescent="0.25">
      <c r="A263" s="79">
        <v>44625</v>
      </c>
      <c r="B263" s="81" t="s">
        <v>199</v>
      </c>
      <c r="C263" s="9">
        <v>1.64</v>
      </c>
      <c r="D263"/>
      <c r="E263" s="51" t="s">
        <v>15</v>
      </c>
      <c r="F263" s="13" t="s">
        <v>532</v>
      </c>
      <c r="H263" s="10">
        <f t="shared" si="21"/>
        <v>6560</v>
      </c>
      <c r="I263" s="59">
        <f t="shared" si="22"/>
        <v>2560</v>
      </c>
      <c r="J263" t="s">
        <v>313</v>
      </c>
      <c r="K263" s="4" t="s">
        <v>54</v>
      </c>
    </row>
    <row r="264" spans="1:11" ht="15.75" x14ac:dyDescent="0.25">
      <c r="A264" s="79">
        <v>44626</v>
      </c>
      <c r="B264" s="81" t="s">
        <v>200</v>
      </c>
      <c r="C264" s="9">
        <v>1.55</v>
      </c>
      <c r="D264"/>
      <c r="E264" s="51" t="s">
        <v>15</v>
      </c>
      <c r="F264" s="13" t="s">
        <v>532</v>
      </c>
      <c r="H264" s="10">
        <f t="shared" si="21"/>
        <v>6200</v>
      </c>
      <c r="I264" s="59">
        <f t="shared" si="22"/>
        <v>2200</v>
      </c>
      <c r="J264" t="s">
        <v>19</v>
      </c>
      <c r="K264" s="4" t="s">
        <v>54</v>
      </c>
    </row>
    <row r="265" spans="1:11" ht="15.75" x14ac:dyDescent="0.25">
      <c r="A265" s="79">
        <v>44631</v>
      </c>
      <c r="B265" s="81" t="s">
        <v>211</v>
      </c>
      <c r="C265" s="9">
        <v>1.71</v>
      </c>
      <c r="D265"/>
      <c r="E265" s="51" t="s">
        <v>15</v>
      </c>
      <c r="F265" s="13" t="s">
        <v>532</v>
      </c>
      <c r="H265" s="10">
        <f t="shared" si="21"/>
        <v>6840</v>
      </c>
      <c r="I265" s="59">
        <f t="shared" si="22"/>
        <v>2840</v>
      </c>
      <c r="J265" t="s">
        <v>25</v>
      </c>
      <c r="K265" s="4" t="s">
        <v>54</v>
      </c>
    </row>
    <row r="266" spans="1:11" ht="15.75" x14ac:dyDescent="0.25">
      <c r="A266" s="79">
        <v>44634</v>
      </c>
      <c r="B266" s="81" t="s">
        <v>239</v>
      </c>
      <c r="C266" s="9">
        <v>1.58</v>
      </c>
      <c r="D266"/>
      <c r="E266" s="51" t="s">
        <v>15</v>
      </c>
      <c r="F266" s="13" t="s">
        <v>532</v>
      </c>
      <c r="H266" s="10">
        <f t="shared" si="21"/>
        <v>6320</v>
      </c>
      <c r="I266" s="59">
        <f t="shared" si="22"/>
        <v>2320</v>
      </c>
      <c r="J266" t="s">
        <v>27</v>
      </c>
      <c r="K266" s="4" t="s">
        <v>54</v>
      </c>
    </row>
    <row r="267" spans="1:11" ht="15.75" x14ac:dyDescent="0.25">
      <c r="A267" s="79">
        <v>44640</v>
      </c>
      <c r="B267" s="81" t="s">
        <v>292</v>
      </c>
      <c r="C267" s="9">
        <v>1.56</v>
      </c>
      <c r="D267"/>
      <c r="E267" s="51" t="s">
        <v>15</v>
      </c>
      <c r="F267" s="13" t="s">
        <v>532</v>
      </c>
      <c r="H267" s="10">
        <f t="shared" si="21"/>
        <v>6240</v>
      </c>
      <c r="I267" s="59">
        <f t="shared" si="22"/>
        <v>2240</v>
      </c>
      <c r="J267" t="s">
        <v>439</v>
      </c>
      <c r="K267" s="4" t="s">
        <v>54</v>
      </c>
    </row>
    <row r="268" spans="1:11" ht="15.75" x14ac:dyDescent="0.25">
      <c r="A268" s="79">
        <v>44653</v>
      </c>
      <c r="B268" s="81" t="s">
        <v>322</v>
      </c>
      <c r="C268" s="9">
        <v>1.64</v>
      </c>
      <c r="D268"/>
      <c r="E268" s="51" t="s">
        <v>15</v>
      </c>
      <c r="F268" s="13" t="s">
        <v>532</v>
      </c>
      <c r="H268" s="10">
        <f t="shared" si="21"/>
        <v>6560</v>
      </c>
      <c r="I268" s="59">
        <f t="shared" si="22"/>
        <v>2560</v>
      </c>
      <c r="J268" t="s">
        <v>19</v>
      </c>
      <c r="K268" s="4" t="s">
        <v>54</v>
      </c>
    </row>
    <row r="269" spans="1:11" ht="15.75" x14ac:dyDescent="0.25">
      <c r="A269" s="79">
        <v>44654</v>
      </c>
      <c r="B269" s="81" t="s">
        <v>533</v>
      </c>
      <c r="C269" s="9">
        <v>2</v>
      </c>
      <c r="D269"/>
      <c r="E269" s="51" t="s">
        <v>15</v>
      </c>
      <c r="F269" s="13" t="s">
        <v>34</v>
      </c>
      <c r="H269" s="10">
        <f t="shared" si="21"/>
        <v>8000</v>
      </c>
      <c r="I269" s="59">
        <f t="shared" si="22"/>
        <v>4000</v>
      </c>
      <c r="J269" t="s">
        <v>29</v>
      </c>
      <c r="K269" s="4" t="s">
        <v>54</v>
      </c>
    </row>
    <row r="270" spans="1:11" ht="15.75" x14ac:dyDescent="0.25">
      <c r="A270" s="79">
        <v>44671</v>
      </c>
      <c r="B270" s="81" t="s">
        <v>467</v>
      </c>
      <c r="C270" s="9"/>
      <c r="D270"/>
      <c r="E270" s="51" t="s">
        <v>15</v>
      </c>
      <c r="F270" s="42" t="s">
        <v>34</v>
      </c>
      <c r="H270" s="10">
        <f t="shared" si="21"/>
        <v>0</v>
      </c>
      <c r="I270" s="59"/>
      <c r="J270" t="s">
        <v>23</v>
      </c>
      <c r="K270" s="4" t="s">
        <v>54</v>
      </c>
    </row>
    <row r="271" spans="1:11" ht="15.75" x14ac:dyDescent="0.25">
      <c r="A271" s="79">
        <v>44688</v>
      </c>
      <c r="B271" s="80" t="s">
        <v>568</v>
      </c>
      <c r="C271">
        <v>1.71</v>
      </c>
      <c r="D271"/>
      <c r="E271" s="51" t="s">
        <v>15</v>
      </c>
      <c r="F271" s="11" t="s">
        <v>33</v>
      </c>
      <c r="H271" s="10">
        <v>0</v>
      </c>
      <c r="I271" s="59">
        <f>(H271-D$469)</f>
        <v>-4000</v>
      </c>
      <c r="J271" t="s">
        <v>29</v>
      </c>
      <c r="K271" s="4" t="s">
        <v>54</v>
      </c>
    </row>
    <row r="272" spans="1:11" ht="15.75" x14ac:dyDescent="0.25">
      <c r="A272" s="79">
        <v>44691</v>
      </c>
      <c r="B272" s="80" t="s">
        <v>592</v>
      </c>
      <c r="C272">
        <v>1.79</v>
      </c>
      <c r="D272"/>
      <c r="E272" s="51" t="s">
        <v>15</v>
      </c>
      <c r="F272" s="11" t="s">
        <v>532</v>
      </c>
      <c r="H272" s="10">
        <v>0</v>
      </c>
      <c r="I272" s="59">
        <f>(H272-D$469)</f>
        <v>-4000</v>
      </c>
      <c r="J272" s="4" t="s">
        <v>20</v>
      </c>
      <c r="K272" s="4" t="s">
        <v>54</v>
      </c>
    </row>
    <row r="273" spans="1:11" ht="15.75" x14ac:dyDescent="0.25">
      <c r="A273" s="79">
        <v>44691</v>
      </c>
      <c r="B273" s="80" t="s">
        <v>593</v>
      </c>
      <c r="C273">
        <v>1.79</v>
      </c>
      <c r="D273"/>
      <c r="E273" s="51" t="s">
        <v>15</v>
      </c>
      <c r="F273" s="13" t="s">
        <v>532</v>
      </c>
      <c r="H273" s="10">
        <f>C273*D$469</f>
        <v>7160</v>
      </c>
      <c r="I273" s="59">
        <f>(H273-D$469)</f>
        <v>3160</v>
      </c>
      <c r="J273" s="4" t="s">
        <v>27</v>
      </c>
      <c r="K273" s="4" t="s">
        <v>54</v>
      </c>
    </row>
    <row r="274" spans="1:11" ht="15.75" x14ac:dyDescent="0.25">
      <c r="A274" s="79">
        <v>44692</v>
      </c>
      <c r="B274" s="80" t="s">
        <v>596</v>
      </c>
      <c r="C274">
        <v>1.95</v>
      </c>
      <c r="D274"/>
      <c r="E274" s="51" t="s">
        <v>15</v>
      </c>
      <c r="F274" s="13" t="s">
        <v>532</v>
      </c>
      <c r="H274" s="10">
        <f>C274*D$469</f>
        <v>7800</v>
      </c>
      <c r="I274" s="59">
        <f>(H274-D$469)/2</f>
        <v>1900</v>
      </c>
      <c r="J274" s="4" t="s">
        <v>23</v>
      </c>
      <c r="K274" s="4" t="s">
        <v>54</v>
      </c>
    </row>
    <row r="275" spans="1:11" ht="15.75" x14ac:dyDescent="0.25">
      <c r="A275" s="79">
        <v>44692</v>
      </c>
      <c r="B275" s="80" t="s">
        <v>597</v>
      </c>
      <c r="C275"/>
      <c r="D275"/>
      <c r="E275" s="51" t="s">
        <v>15</v>
      </c>
      <c r="F275" s="42" t="s">
        <v>34</v>
      </c>
      <c r="H275" s="10">
        <f>C275*D$469</f>
        <v>0</v>
      </c>
      <c r="I275" s="59"/>
      <c r="J275" s="4" t="s">
        <v>21</v>
      </c>
      <c r="K275" s="4" t="s">
        <v>54</v>
      </c>
    </row>
    <row r="276" spans="1:11" ht="15.75" x14ac:dyDescent="0.25">
      <c r="A276" s="79">
        <v>44696</v>
      </c>
      <c r="B276" s="80" t="s">
        <v>602</v>
      </c>
      <c r="C276">
        <v>1.55</v>
      </c>
      <c r="D276"/>
      <c r="E276" s="51" t="s">
        <v>15</v>
      </c>
      <c r="F276" s="13" t="s">
        <v>532</v>
      </c>
      <c r="H276" s="10">
        <f>C276*D$469</f>
        <v>6200</v>
      </c>
      <c r="I276" s="59">
        <f>(H276-D$469)/2</f>
        <v>1100</v>
      </c>
      <c r="J276" s="4" t="s">
        <v>22</v>
      </c>
      <c r="K276" s="4" t="s">
        <v>54</v>
      </c>
    </row>
    <row r="277" spans="1:11" ht="15.75" x14ac:dyDescent="0.25">
      <c r="A277" s="79">
        <v>44696</v>
      </c>
      <c r="B277" s="80" t="s">
        <v>603</v>
      </c>
      <c r="C277">
        <v>1.52</v>
      </c>
      <c r="D277"/>
      <c r="E277" s="51" t="s">
        <v>15</v>
      </c>
      <c r="F277" s="11" t="s">
        <v>33</v>
      </c>
      <c r="H277" s="10">
        <v>0</v>
      </c>
      <c r="I277" s="59">
        <f>(H277-D$469)</f>
        <v>-4000</v>
      </c>
      <c r="J277" s="4" t="s">
        <v>20</v>
      </c>
      <c r="K277" s="4" t="s">
        <v>54</v>
      </c>
    </row>
    <row r="278" spans="1:11" ht="15.75" x14ac:dyDescent="0.25">
      <c r="A278" s="79">
        <v>44703</v>
      </c>
      <c r="B278" s="80" t="s">
        <v>625</v>
      </c>
      <c r="C278">
        <v>1.39</v>
      </c>
      <c r="D278"/>
      <c r="E278" s="51" t="s">
        <v>15</v>
      </c>
      <c r="F278" s="13" t="s">
        <v>532</v>
      </c>
      <c r="H278" s="10">
        <f>C278*D$469</f>
        <v>5560</v>
      </c>
      <c r="I278" s="59">
        <f>(H278-D$469)/2</f>
        <v>780</v>
      </c>
      <c r="J278" s="4" t="s">
        <v>23</v>
      </c>
      <c r="K278" s="4" t="s">
        <v>54</v>
      </c>
    </row>
    <row r="279" spans="1:11" ht="15.75" x14ac:dyDescent="0.25">
      <c r="A279" s="61">
        <v>44806</v>
      </c>
      <c r="B279" s="4" t="s">
        <v>1047</v>
      </c>
      <c r="C279" s="91">
        <v>2.25</v>
      </c>
      <c r="D279" s="91"/>
      <c r="E279" s="51" t="s">
        <v>15</v>
      </c>
      <c r="F279" s="92" t="s">
        <v>532</v>
      </c>
      <c r="H279" s="10">
        <f>C279*D$469</f>
        <v>9000</v>
      </c>
      <c r="I279" s="59">
        <f>(H279-D$469)/2</f>
        <v>2500</v>
      </c>
      <c r="J279" s="12" t="s">
        <v>22</v>
      </c>
      <c r="K279" s="4" t="s">
        <v>542</v>
      </c>
    </row>
    <row r="280" spans="1:11" ht="15.75" x14ac:dyDescent="0.25">
      <c r="A280" s="61">
        <v>44807</v>
      </c>
      <c r="B280" s="4" t="s">
        <v>1048</v>
      </c>
      <c r="C280" s="12">
        <v>1.98</v>
      </c>
      <c r="D280" s="91"/>
      <c r="E280" s="51" t="s">
        <v>15</v>
      </c>
      <c r="F280" s="95" t="s">
        <v>33</v>
      </c>
      <c r="H280" s="10">
        <v>0</v>
      </c>
      <c r="I280" s="59">
        <f t="shared" ref="I280:I286" si="23">(H280-D$469)</f>
        <v>-4000</v>
      </c>
      <c r="J280" s="4" t="s">
        <v>28</v>
      </c>
      <c r="K280" s="4" t="s">
        <v>16</v>
      </c>
    </row>
    <row r="281" spans="1:11" ht="15.75" x14ac:dyDescent="0.25">
      <c r="A281" s="61">
        <v>44807</v>
      </c>
      <c r="B281" s="4" t="s">
        <v>1049</v>
      </c>
      <c r="C281" s="12">
        <v>1.83</v>
      </c>
      <c r="D281" s="91"/>
      <c r="E281" s="51" t="s">
        <v>15</v>
      </c>
      <c r="F281" s="95" t="s">
        <v>33</v>
      </c>
      <c r="H281" s="10">
        <v>0</v>
      </c>
      <c r="I281" s="59">
        <f t="shared" si="23"/>
        <v>-4000</v>
      </c>
      <c r="J281" s="4" t="s">
        <v>23</v>
      </c>
      <c r="K281" s="4" t="s">
        <v>52</v>
      </c>
    </row>
    <row r="282" spans="1:11" ht="15.75" x14ac:dyDescent="0.25">
      <c r="A282" s="61">
        <v>44807</v>
      </c>
      <c r="B282" s="4" t="s">
        <v>1050</v>
      </c>
      <c r="C282" s="12">
        <v>2.08</v>
      </c>
      <c r="D282" s="91"/>
      <c r="E282" s="51" t="s">
        <v>15</v>
      </c>
      <c r="F282" s="24" t="s">
        <v>532</v>
      </c>
      <c r="H282" s="10">
        <f>C282*D$469</f>
        <v>8320</v>
      </c>
      <c r="I282" s="59">
        <f t="shared" si="23"/>
        <v>4320</v>
      </c>
      <c r="J282" s="4" t="s">
        <v>312</v>
      </c>
      <c r="K282" s="4" t="s">
        <v>595</v>
      </c>
    </row>
    <row r="283" spans="1:11" ht="15.75" x14ac:dyDescent="0.25">
      <c r="A283" s="61">
        <v>44807</v>
      </c>
      <c r="B283" s="4" t="s">
        <v>1051</v>
      </c>
      <c r="C283" s="12">
        <v>2.5</v>
      </c>
      <c r="D283" s="91"/>
      <c r="E283" s="51" t="s">
        <v>15</v>
      </c>
      <c r="F283" s="24" t="s">
        <v>532</v>
      </c>
      <c r="H283" s="10">
        <f>C283*D$469</f>
        <v>10000</v>
      </c>
      <c r="I283" s="59">
        <f t="shared" si="23"/>
        <v>6000</v>
      </c>
      <c r="J283" s="4" t="s">
        <v>24</v>
      </c>
      <c r="K283" s="4" t="s">
        <v>542</v>
      </c>
    </row>
    <row r="284" spans="1:11" ht="15.75" x14ac:dyDescent="0.25">
      <c r="A284" s="61">
        <v>44807</v>
      </c>
      <c r="B284" s="4" t="s">
        <v>1053</v>
      </c>
      <c r="C284" s="12">
        <v>2.2799999999999998</v>
      </c>
      <c r="D284" s="91"/>
      <c r="E284" s="51" t="s">
        <v>15</v>
      </c>
      <c r="F284" s="24" t="s">
        <v>532</v>
      </c>
      <c r="H284" s="10">
        <f>C284*D$469</f>
        <v>9120</v>
      </c>
      <c r="I284" s="59">
        <f t="shared" si="23"/>
        <v>5120</v>
      </c>
      <c r="J284" s="12" t="s">
        <v>25</v>
      </c>
      <c r="K284" s="4" t="s">
        <v>542</v>
      </c>
    </row>
    <row r="285" spans="1:11" ht="15.75" x14ac:dyDescent="0.25">
      <c r="A285" s="61">
        <v>44807</v>
      </c>
      <c r="B285" s="4" t="s">
        <v>1057</v>
      </c>
      <c r="C285" s="12">
        <v>1.87</v>
      </c>
      <c r="D285" s="91"/>
      <c r="E285" s="51" t="s">
        <v>15</v>
      </c>
      <c r="F285" s="24" t="s">
        <v>33</v>
      </c>
      <c r="H285" s="10">
        <f>C285*D$469</f>
        <v>7480</v>
      </c>
      <c r="I285" s="59">
        <f t="shared" si="23"/>
        <v>3480</v>
      </c>
      <c r="J285" s="4" t="s">
        <v>19</v>
      </c>
      <c r="K285" s="4" t="s">
        <v>16</v>
      </c>
    </row>
    <row r="286" spans="1:11" ht="15.75" x14ac:dyDescent="0.25">
      <c r="A286" s="61">
        <v>44807</v>
      </c>
      <c r="B286" s="4" t="s">
        <v>1058</v>
      </c>
      <c r="C286" s="12">
        <v>1.99</v>
      </c>
      <c r="D286" s="91"/>
      <c r="E286" s="51" t="s">
        <v>15</v>
      </c>
      <c r="F286" s="95" t="s">
        <v>33</v>
      </c>
      <c r="H286" s="10">
        <v>0</v>
      </c>
      <c r="I286" s="59">
        <f t="shared" si="23"/>
        <v>-4000</v>
      </c>
      <c r="J286" s="4" t="s">
        <v>20</v>
      </c>
      <c r="K286" s="4" t="s">
        <v>56</v>
      </c>
    </row>
    <row r="287" spans="1:11" ht="15.75" x14ac:dyDescent="0.25">
      <c r="A287" s="61">
        <v>44808</v>
      </c>
      <c r="B287" s="4" t="s">
        <v>1059</v>
      </c>
      <c r="C287" s="12">
        <v>2</v>
      </c>
      <c r="D287" s="91"/>
      <c r="E287" s="51" t="s">
        <v>15</v>
      </c>
      <c r="F287" s="24" t="s">
        <v>532</v>
      </c>
      <c r="H287" s="10">
        <f>C287*D$469</f>
        <v>8000</v>
      </c>
      <c r="I287" s="59">
        <f>(H287-D$469)/2</f>
        <v>2000</v>
      </c>
      <c r="J287" s="12" t="s">
        <v>23</v>
      </c>
      <c r="K287" s="4" t="s">
        <v>595</v>
      </c>
    </row>
    <row r="288" spans="1:11" ht="15.75" x14ac:dyDescent="0.25">
      <c r="A288" s="61">
        <v>44811</v>
      </c>
      <c r="B288" s="4" t="s">
        <v>1063</v>
      </c>
      <c r="C288" s="12">
        <v>1.91</v>
      </c>
      <c r="D288" s="91"/>
      <c r="E288" s="51" t="s">
        <v>15</v>
      </c>
      <c r="F288" s="24" t="s">
        <v>532</v>
      </c>
      <c r="H288" s="10">
        <f>C288*D$469</f>
        <v>7640</v>
      </c>
      <c r="I288" s="59">
        <f>(H288-D$469)/2</f>
        <v>1820</v>
      </c>
      <c r="J288" s="4" t="s">
        <v>21</v>
      </c>
      <c r="K288" s="4" t="s">
        <v>595</v>
      </c>
    </row>
    <row r="289" spans="1:11" ht="15.75" x14ac:dyDescent="0.25">
      <c r="A289" s="61">
        <v>44811</v>
      </c>
      <c r="B289" s="4" t="s">
        <v>1064</v>
      </c>
      <c r="C289" s="38">
        <v>1.48</v>
      </c>
      <c r="D289" s="91"/>
      <c r="E289" s="51" t="s">
        <v>15</v>
      </c>
      <c r="F289" s="24" t="s">
        <v>33</v>
      </c>
      <c r="H289" s="10">
        <f>C289*D$469</f>
        <v>5920</v>
      </c>
      <c r="I289" s="59">
        <f>(H289-D$469)</f>
        <v>1920</v>
      </c>
      <c r="J289" s="4" t="s">
        <v>313</v>
      </c>
      <c r="K289" s="4" t="s">
        <v>52</v>
      </c>
    </row>
    <row r="290" spans="1:11" ht="15.75" x14ac:dyDescent="0.25">
      <c r="A290" s="61">
        <v>44814</v>
      </c>
      <c r="B290" s="4" t="s">
        <v>1069</v>
      </c>
      <c r="C290" s="38">
        <v>1.79</v>
      </c>
      <c r="D290" s="91"/>
      <c r="E290" s="51" t="s">
        <v>15</v>
      </c>
      <c r="F290" s="95" t="s">
        <v>33</v>
      </c>
      <c r="H290" s="10">
        <v>0</v>
      </c>
      <c r="I290" s="59">
        <f>(H290-D$469)</f>
        <v>-4000</v>
      </c>
      <c r="J290" s="38" t="s">
        <v>20</v>
      </c>
      <c r="K290" s="4" t="s">
        <v>555</v>
      </c>
    </row>
    <row r="291" spans="1:11" ht="15.75" x14ac:dyDescent="0.25">
      <c r="A291" s="61">
        <v>44815</v>
      </c>
      <c r="B291" s="4" t="s">
        <v>1079</v>
      </c>
      <c r="C291" s="38">
        <v>1.83</v>
      </c>
      <c r="D291" s="91"/>
      <c r="E291" s="51" t="s">
        <v>15</v>
      </c>
      <c r="F291" s="24" t="s">
        <v>33</v>
      </c>
      <c r="H291" s="10">
        <f>C291*D$469</f>
        <v>7320</v>
      </c>
      <c r="I291" s="59">
        <f>(H291-D$469)</f>
        <v>3320</v>
      </c>
      <c r="J291" s="4" t="s">
        <v>1013</v>
      </c>
      <c r="K291" s="4" t="s">
        <v>555</v>
      </c>
    </row>
    <row r="292" spans="1:11" ht="15.75" x14ac:dyDescent="0.25">
      <c r="A292" s="61">
        <v>44815</v>
      </c>
      <c r="B292" s="4" t="s">
        <v>1080</v>
      </c>
      <c r="C292" s="12">
        <v>1.71</v>
      </c>
      <c r="D292" s="91"/>
      <c r="E292" s="51" t="s">
        <v>15</v>
      </c>
      <c r="F292" s="24" t="s">
        <v>532</v>
      </c>
      <c r="H292" s="10">
        <f>C292*D$469</f>
        <v>6840</v>
      </c>
      <c r="I292" s="59">
        <f>(H292-D$469)/2</f>
        <v>1420</v>
      </c>
      <c r="J292" s="4" t="s">
        <v>21</v>
      </c>
      <c r="K292" s="4" t="s">
        <v>595</v>
      </c>
    </row>
    <row r="293" spans="1:11" ht="15.75" x14ac:dyDescent="0.25">
      <c r="A293" s="61">
        <v>44815</v>
      </c>
      <c r="B293" s="4" t="s">
        <v>1081</v>
      </c>
      <c r="C293" s="12">
        <v>1.94</v>
      </c>
      <c r="D293" s="91"/>
      <c r="E293" s="51" t="s">
        <v>15</v>
      </c>
      <c r="F293" s="24" t="s">
        <v>33</v>
      </c>
      <c r="H293" s="10">
        <f>C293*D$469</f>
        <v>7760</v>
      </c>
      <c r="I293" s="59">
        <f t="shared" ref="I293:I303" si="24">(H293-D$469)</f>
        <v>3760</v>
      </c>
      <c r="J293" s="4" t="s">
        <v>26</v>
      </c>
      <c r="K293" s="4" t="s">
        <v>555</v>
      </c>
    </row>
    <row r="294" spans="1:11" ht="15.75" x14ac:dyDescent="0.25">
      <c r="A294" s="61">
        <v>44817</v>
      </c>
      <c r="B294" s="4" t="s">
        <v>1085</v>
      </c>
      <c r="C294" s="12">
        <v>1.61</v>
      </c>
      <c r="D294" s="91"/>
      <c r="E294" s="51" t="s">
        <v>15</v>
      </c>
      <c r="F294" s="95" t="s">
        <v>532</v>
      </c>
      <c r="H294" s="10">
        <v>0</v>
      </c>
      <c r="I294" s="59">
        <f t="shared" si="24"/>
        <v>-4000</v>
      </c>
      <c r="J294" s="38" t="s">
        <v>20</v>
      </c>
      <c r="K294" s="4" t="s">
        <v>66</v>
      </c>
    </row>
    <row r="295" spans="1:11" ht="15.75" x14ac:dyDescent="0.25">
      <c r="A295" s="61">
        <v>44818</v>
      </c>
      <c r="B295" s="4" t="s">
        <v>1087</v>
      </c>
      <c r="C295" s="12">
        <v>1.98</v>
      </c>
      <c r="D295" s="91"/>
      <c r="E295" s="51" t="s">
        <v>15</v>
      </c>
      <c r="F295" s="24" t="s">
        <v>33</v>
      </c>
      <c r="H295" s="10">
        <f>C295*D$469</f>
        <v>7920</v>
      </c>
      <c r="I295" s="59">
        <f t="shared" si="24"/>
        <v>3920</v>
      </c>
      <c r="J295" s="38" t="s">
        <v>312</v>
      </c>
      <c r="K295" s="4" t="s">
        <v>16</v>
      </c>
    </row>
    <row r="296" spans="1:11" ht="15.75" x14ac:dyDescent="0.25">
      <c r="A296" s="61">
        <v>44821</v>
      </c>
      <c r="B296" s="4" t="s">
        <v>1091</v>
      </c>
      <c r="C296" s="12">
        <v>1.81</v>
      </c>
      <c r="D296" s="91"/>
      <c r="E296" s="51" t="s">
        <v>15</v>
      </c>
      <c r="F296" s="95" t="s">
        <v>33</v>
      </c>
      <c r="H296" s="10">
        <v>0</v>
      </c>
      <c r="I296" s="59">
        <f t="shared" si="24"/>
        <v>-4000</v>
      </c>
      <c r="J296" s="38" t="s">
        <v>21</v>
      </c>
      <c r="K296" s="4" t="s">
        <v>555</v>
      </c>
    </row>
    <row r="297" spans="1:11" ht="15.75" x14ac:dyDescent="0.25">
      <c r="A297" s="61">
        <v>44821</v>
      </c>
      <c r="B297" s="4" t="s">
        <v>1093</v>
      </c>
      <c r="C297" s="12">
        <v>1.97</v>
      </c>
      <c r="D297" s="91"/>
      <c r="E297" s="51" t="s">
        <v>15</v>
      </c>
      <c r="F297" s="95" t="s">
        <v>532</v>
      </c>
      <c r="H297" s="10">
        <v>0</v>
      </c>
      <c r="I297" s="59">
        <f t="shared" si="24"/>
        <v>-4000</v>
      </c>
      <c r="J297" s="38" t="s">
        <v>20</v>
      </c>
      <c r="K297" s="38" t="s">
        <v>595</v>
      </c>
    </row>
    <row r="298" spans="1:11" ht="15.75" x14ac:dyDescent="0.25">
      <c r="A298" s="61">
        <v>44821</v>
      </c>
      <c r="B298" s="4" t="s">
        <v>1098</v>
      </c>
      <c r="C298" s="12">
        <v>1.91</v>
      </c>
      <c r="D298" s="91"/>
      <c r="E298" s="51" t="s">
        <v>15</v>
      </c>
      <c r="F298" s="24" t="s">
        <v>33</v>
      </c>
      <c r="H298" s="10">
        <f>C298*D$469</f>
        <v>7640</v>
      </c>
      <c r="I298" s="59">
        <f t="shared" si="24"/>
        <v>3640</v>
      </c>
      <c r="J298" s="38" t="s">
        <v>1013</v>
      </c>
      <c r="K298" s="38" t="s">
        <v>119</v>
      </c>
    </row>
    <row r="299" spans="1:11" ht="15.75" x14ac:dyDescent="0.25">
      <c r="A299" s="61">
        <v>44821</v>
      </c>
      <c r="B299" s="4" t="s">
        <v>1099</v>
      </c>
      <c r="C299" s="12">
        <v>1.97</v>
      </c>
      <c r="D299" s="91"/>
      <c r="E299" s="51" t="s">
        <v>15</v>
      </c>
      <c r="F299" s="95" t="s">
        <v>33</v>
      </c>
      <c r="H299" s="10">
        <v>0</v>
      </c>
      <c r="I299" s="59">
        <f t="shared" si="24"/>
        <v>-4000</v>
      </c>
      <c r="J299" s="38" t="s">
        <v>20</v>
      </c>
      <c r="K299" s="38" t="s">
        <v>58</v>
      </c>
    </row>
    <row r="300" spans="1:11" ht="15.75" x14ac:dyDescent="0.25">
      <c r="A300" s="61">
        <v>44821</v>
      </c>
      <c r="B300" s="4" t="s">
        <v>1101</v>
      </c>
      <c r="C300" s="12">
        <v>1.98</v>
      </c>
      <c r="D300" s="91"/>
      <c r="E300" s="51" t="s">
        <v>15</v>
      </c>
      <c r="F300" s="24" t="s">
        <v>33</v>
      </c>
      <c r="H300" s="10">
        <f>C300*D$469</f>
        <v>7920</v>
      </c>
      <c r="I300" s="59">
        <f t="shared" si="24"/>
        <v>3920</v>
      </c>
      <c r="J300" s="38" t="s">
        <v>19</v>
      </c>
      <c r="K300" s="38" t="s">
        <v>66</v>
      </c>
    </row>
    <row r="301" spans="1:11" ht="15.75" x14ac:dyDescent="0.25">
      <c r="A301" s="61">
        <v>44821</v>
      </c>
      <c r="B301" s="4" t="s">
        <v>1103</v>
      </c>
      <c r="C301" s="12">
        <v>1.71</v>
      </c>
      <c r="D301" s="91"/>
      <c r="E301" s="51" t="s">
        <v>15</v>
      </c>
      <c r="F301" s="95" t="s">
        <v>33</v>
      </c>
      <c r="H301" s="10">
        <v>0</v>
      </c>
      <c r="I301" s="59">
        <f t="shared" si="24"/>
        <v>-4000</v>
      </c>
      <c r="J301" s="38" t="s">
        <v>21</v>
      </c>
      <c r="K301" s="38" t="s">
        <v>555</v>
      </c>
    </row>
    <row r="302" spans="1:11" ht="15.75" x14ac:dyDescent="0.25">
      <c r="A302" s="61">
        <v>44821</v>
      </c>
      <c r="B302" s="4" t="s">
        <v>1107</v>
      </c>
      <c r="C302" s="12">
        <v>1.98</v>
      </c>
      <c r="D302" s="91"/>
      <c r="E302" s="51" t="s">
        <v>15</v>
      </c>
      <c r="F302" s="24" t="s">
        <v>33</v>
      </c>
      <c r="H302" s="10">
        <f>C302*D$469</f>
        <v>7920</v>
      </c>
      <c r="I302" s="59">
        <f t="shared" si="24"/>
        <v>3920</v>
      </c>
      <c r="J302" s="38" t="s">
        <v>24</v>
      </c>
      <c r="K302" s="4" t="s">
        <v>60</v>
      </c>
    </row>
    <row r="303" spans="1:11" ht="15.75" x14ac:dyDescent="0.25">
      <c r="A303" s="61">
        <v>44822</v>
      </c>
      <c r="B303" s="4" t="s">
        <v>1108</v>
      </c>
      <c r="C303" s="12">
        <v>1.98</v>
      </c>
      <c r="D303" s="91"/>
      <c r="E303" s="51" t="s">
        <v>15</v>
      </c>
      <c r="F303" s="95" t="s">
        <v>33</v>
      </c>
      <c r="H303" s="10">
        <v>0</v>
      </c>
      <c r="I303" s="59">
        <f t="shared" si="24"/>
        <v>-4000</v>
      </c>
      <c r="J303" s="38" t="s">
        <v>22</v>
      </c>
      <c r="K303" s="4" t="s">
        <v>16</v>
      </c>
    </row>
    <row r="304" spans="1:11" ht="15.75" x14ac:dyDescent="0.25">
      <c r="A304" s="61">
        <v>44822</v>
      </c>
      <c r="B304" s="4" t="s">
        <v>1110</v>
      </c>
      <c r="C304" s="12">
        <v>1.68</v>
      </c>
      <c r="D304" s="91"/>
      <c r="E304" s="51" t="s">
        <v>15</v>
      </c>
      <c r="F304" s="24" t="s">
        <v>532</v>
      </c>
      <c r="H304" s="10">
        <f t="shared" ref="H304:H309" si="25">C304*D$469</f>
        <v>6720</v>
      </c>
      <c r="I304" s="59">
        <f>(H304-D$469)/2</f>
        <v>1360</v>
      </c>
      <c r="J304" s="38" t="s">
        <v>21</v>
      </c>
      <c r="K304" s="4" t="s">
        <v>595</v>
      </c>
    </row>
    <row r="305" spans="1:11" ht="15.75" x14ac:dyDescent="0.25">
      <c r="A305" s="61">
        <v>44822</v>
      </c>
      <c r="B305" s="4" t="s">
        <v>1113</v>
      </c>
      <c r="C305" s="12">
        <v>2</v>
      </c>
      <c r="D305" s="91"/>
      <c r="E305" s="51" t="s">
        <v>15</v>
      </c>
      <c r="F305" s="24" t="s">
        <v>532</v>
      </c>
      <c r="H305" s="10">
        <f t="shared" si="25"/>
        <v>8000</v>
      </c>
      <c r="I305" s="59">
        <f>(H305-D$469)/2</f>
        <v>2000</v>
      </c>
      <c r="J305" s="38" t="s">
        <v>21</v>
      </c>
      <c r="K305" s="4" t="s">
        <v>595</v>
      </c>
    </row>
    <row r="306" spans="1:11" ht="15.75" x14ac:dyDescent="0.25">
      <c r="A306" s="61">
        <v>44822</v>
      </c>
      <c r="B306" s="4" t="s">
        <v>1114</v>
      </c>
      <c r="C306" s="12">
        <v>1.48</v>
      </c>
      <c r="D306" s="91"/>
      <c r="E306" s="51" t="s">
        <v>15</v>
      </c>
      <c r="F306" s="24" t="s">
        <v>532</v>
      </c>
      <c r="H306" s="10">
        <f t="shared" si="25"/>
        <v>5920</v>
      </c>
      <c r="I306" s="59">
        <f t="shared" ref="I306:I324" si="26">(H306-D$469)</f>
        <v>1920</v>
      </c>
      <c r="J306" s="38" t="s">
        <v>312</v>
      </c>
      <c r="K306" s="4" t="s">
        <v>1115</v>
      </c>
    </row>
    <row r="307" spans="1:11" ht="15.75" x14ac:dyDescent="0.25">
      <c r="A307" s="61">
        <v>44823</v>
      </c>
      <c r="B307" s="4" t="s">
        <v>1121</v>
      </c>
      <c r="C307" s="12">
        <v>2.04</v>
      </c>
      <c r="D307" s="91"/>
      <c r="E307" s="51" t="s">
        <v>15</v>
      </c>
      <c r="F307" s="24" t="s">
        <v>33</v>
      </c>
      <c r="H307" s="10">
        <f t="shared" si="25"/>
        <v>8160</v>
      </c>
      <c r="I307" s="59">
        <f t="shared" si="26"/>
        <v>4160</v>
      </c>
      <c r="J307" s="38" t="s">
        <v>19</v>
      </c>
      <c r="K307" s="4" t="s">
        <v>595</v>
      </c>
    </row>
    <row r="308" spans="1:11" ht="15.75" x14ac:dyDescent="0.25">
      <c r="A308" s="61">
        <v>44825</v>
      </c>
      <c r="B308" s="4" t="s">
        <v>1124</v>
      </c>
      <c r="C308" s="12">
        <v>1.88</v>
      </c>
      <c r="D308" s="91"/>
      <c r="E308" s="51" t="s">
        <v>15</v>
      </c>
      <c r="F308" s="24" t="s">
        <v>33</v>
      </c>
      <c r="H308" s="10">
        <f t="shared" si="25"/>
        <v>7520</v>
      </c>
      <c r="I308" s="59">
        <f t="shared" si="26"/>
        <v>3520</v>
      </c>
      <c r="J308" s="38" t="s">
        <v>19</v>
      </c>
      <c r="K308" s="4" t="s">
        <v>16</v>
      </c>
    </row>
    <row r="309" spans="1:11" ht="15.75" x14ac:dyDescent="0.25">
      <c r="A309" s="61">
        <v>44828</v>
      </c>
      <c r="B309" s="4" t="s">
        <v>1126</v>
      </c>
      <c r="C309" s="12">
        <v>1.66</v>
      </c>
      <c r="D309" s="91"/>
      <c r="E309" s="51" t="s">
        <v>15</v>
      </c>
      <c r="F309" s="24" t="s">
        <v>532</v>
      </c>
      <c r="H309" s="10">
        <f t="shared" si="25"/>
        <v>6640</v>
      </c>
      <c r="I309" s="59">
        <f t="shared" si="26"/>
        <v>2640</v>
      </c>
      <c r="J309" s="4" t="s">
        <v>313</v>
      </c>
      <c r="K309" s="4" t="s">
        <v>66</v>
      </c>
    </row>
    <row r="310" spans="1:11" ht="15.75" x14ac:dyDescent="0.25">
      <c r="A310" s="61">
        <v>44828</v>
      </c>
      <c r="B310" s="4" t="s">
        <v>1127</v>
      </c>
      <c r="C310" s="12">
        <v>1.54</v>
      </c>
      <c r="D310" s="91"/>
      <c r="E310" s="51" t="s">
        <v>15</v>
      </c>
      <c r="F310" s="95" t="s">
        <v>532</v>
      </c>
      <c r="H310" s="10">
        <v>0</v>
      </c>
      <c r="I310" s="59">
        <f t="shared" si="26"/>
        <v>-4000</v>
      </c>
      <c r="J310" s="4" t="s">
        <v>28</v>
      </c>
      <c r="K310" s="4" t="s">
        <v>66</v>
      </c>
    </row>
    <row r="311" spans="1:11" ht="15.75" x14ac:dyDescent="0.25">
      <c r="A311" s="61">
        <v>44828</v>
      </c>
      <c r="B311" s="4" t="s">
        <v>1128</v>
      </c>
      <c r="C311" s="12">
        <v>1.91</v>
      </c>
      <c r="D311" s="91"/>
      <c r="E311" s="51" t="s">
        <v>15</v>
      </c>
      <c r="F311" s="95" t="s">
        <v>33</v>
      </c>
      <c r="H311" s="10">
        <v>0</v>
      </c>
      <c r="I311" s="59">
        <f t="shared" si="26"/>
        <v>-4000</v>
      </c>
      <c r="J311" s="4" t="s">
        <v>28</v>
      </c>
      <c r="K311" s="4" t="s">
        <v>555</v>
      </c>
    </row>
    <row r="312" spans="1:11" ht="15.75" x14ac:dyDescent="0.25">
      <c r="A312" s="61">
        <v>44828</v>
      </c>
      <c r="B312" s="4" t="s">
        <v>1129</v>
      </c>
      <c r="C312" s="12">
        <v>1.95</v>
      </c>
      <c r="D312" s="91"/>
      <c r="E312" s="51" t="s">
        <v>15</v>
      </c>
      <c r="F312" s="24" t="s">
        <v>33</v>
      </c>
      <c r="H312" s="10">
        <f>C312*D$469</f>
        <v>7800</v>
      </c>
      <c r="I312" s="59">
        <f t="shared" si="26"/>
        <v>3800</v>
      </c>
      <c r="J312" s="4" t="s">
        <v>437</v>
      </c>
      <c r="K312" s="4" t="s">
        <v>58</v>
      </c>
    </row>
    <row r="313" spans="1:11" ht="15.75" x14ac:dyDescent="0.25">
      <c r="A313" s="61">
        <v>44828</v>
      </c>
      <c r="B313" s="4" t="s">
        <v>1130</v>
      </c>
      <c r="C313" s="12">
        <v>1.78</v>
      </c>
      <c r="D313" s="91"/>
      <c r="E313" s="51" t="s">
        <v>15</v>
      </c>
      <c r="F313" s="24" t="s">
        <v>532</v>
      </c>
      <c r="H313" s="10">
        <f>C313*D$469</f>
        <v>7120</v>
      </c>
      <c r="I313" s="59">
        <f t="shared" si="26"/>
        <v>3120</v>
      </c>
      <c r="J313" s="4" t="s">
        <v>439</v>
      </c>
      <c r="K313" s="4" t="s">
        <v>66</v>
      </c>
    </row>
    <row r="314" spans="1:11" ht="15.75" x14ac:dyDescent="0.25">
      <c r="A314" s="61">
        <v>44829</v>
      </c>
      <c r="B314" s="4" t="s">
        <v>1134</v>
      </c>
      <c r="C314" s="12">
        <v>1.78</v>
      </c>
      <c r="D314" s="91"/>
      <c r="E314" s="51" t="s">
        <v>15</v>
      </c>
      <c r="F314" s="95" t="s">
        <v>33</v>
      </c>
      <c r="H314" s="10">
        <v>0</v>
      </c>
      <c r="I314" s="59">
        <f t="shared" si="26"/>
        <v>-4000</v>
      </c>
      <c r="J314" s="38" t="s">
        <v>20</v>
      </c>
      <c r="K314" s="4" t="s">
        <v>16</v>
      </c>
    </row>
    <row r="315" spans="1:11" ht="15.75" x14ac:dyDescent="0.25">
      <c r="A315" s="61">
        <v>44829</v>
      </c>
      <c r="B315" s="4" t="s">
        <v>1138</v>
      </c>
      <c r="C315" s="12">
        <v>1.96</v>
      </c>
      <c r="D315" s="91"/>
      <c r="E315" s="51" t="s">
        <v>15</v>
      </c>
      <c r="F315" s="24" t="s">
        <v>33</v>
      </c>
      <c r="H315" s="10">
        <f>C315*D$469</f>
        <v>7840</v>
      </c>
      <c r="I315" s="59">
        <f t="shared" si="26"/>
        <v>3840</v>
      </c>
      <c r="J315" s="38" t="s">
        <v>26</v>
      </c>
      <c r="K315" s="4" t="s">
        <v>650</v>
      </c>
    </row>
    <row r="316" spans="1:11" ht="15.75" x14ac:dyDescent="0.25">
      <c r="A316" s="61">
        <v>44830</v>
      </c>
      <c r="B316" s="4" t="s">
        <v>1140</v>
      </c>
      <c r="C316" s="12">
        <v>1.52</v>
      </c>
      <c r="D316" s="91"/>
      <c r="E316" s="51" t="s">
        <v>15</v>
      </c>
      <c r="F316" s="24" t="s">
        <v>33</v>
      </c>
      <c r="H316" s="10">
        <f>C316*D$469</f>
        <v>6080</v>
      </c>
      <c r="I316" s="59">
        <f t="shared" si="26"/>
        <v>2080</v>
      </c>
      <c r="J316" s="38" t="s">
        <v>24</v>
      </c>
      <c r="K316" s="4" t="s">
        <v>555</v>
      </c>
    </row>
    <row r="317" spans="1:11" ht="15.75" x14ac:dyDescent="0.25">
      <c r="A317" s="61">
        <v>44830</v>
      </c>
      <c r="B317" s="4" t="s">
        <v>1141</v>
      </c>
      <c r="C317" s="12">
        <v>1.97</v>
      </c>
      <c r="D317" s="91"/>
      <c r="E317" s="51" t="s">
        <v>15</v>
      </c>
      <c r="F317" s="95" t="s">
        <v>33</v>
      </c>
      <c r="H317" s="10">
        <v>0</v>
      </c>
      <c r="I317" s="59">
        <f t="shared" si="26"/>
        <v>-4000</v>
      </c>
      <c r="J317" s="38" t="s">
        <v>20</v>
      </c>
      <c r="K317" s="4" t="s">
        <v>555</v>
      </c>
    </row>
    <row r="318" spans="1:11" ht="15.75" x14ac:dyDescent="0.25">
      <c r="A318" s="61">
        <v>44833</v>
      </c>
      <c r="B318" s="4" t="s">
        <v>1144</v>
      </c>
      <c r="C318" s="12">
        <v>2.06</v>
      </c>
      <c r="D318" s="91"/>
      <c r="E318" s="51" t="s">
        <v>15</v>
      </c>
      <c r="F318" s="95" t="s">
        <v>532</v>
      </c>
      <c r="H318" s="10">
        <v>0</v>
      </c>
      <c r="I318" s="59">
        <f t="shared" si="26"/>
        <v>-4000</v>
      </c>
      <c r="J318" s="38" t="s">
        <v>28</v>
      </c>
      <c r="K318" s="4" t="s">
        <v>595</v>
      </c>
    </row>
    <row r="319" spans="1:11" ht="15.75" x14ac:dyDescent="0.25">
      <c r="A319" s="79">
        <v>44782</v>
      </c>
      <c r="B319" s="80" t="s">
        <v>1028</v>
      </c>
      <c r="C319" s="33">
        <v>2.4900000000000002</v>
      </c>
      <c r="E319" s="51" t="s">
        <v>15</v>
      </c>
      <c r="F319" s="11" t="s">
        <v>532</v>
      </c>
      <c r="H319" s="10">
        <v>0</v>
      </c>
      <c r="I319" s="59">
        <f t="shared" si="26"/>
        <v>-4000</v>
      </c>
      <c r="J319" s="33" t="s">
        <v>20</v>
      </c>
      <c r="K319" s="81" t="s">
        <v>542</v>
      </c>
    </row>
    <row r="320" spans="1:11" ht="15.75" x14ac:dyDescent="0.25">
      <c r="A320" s="79">
        <v>44783</v>
      </c>
      <c r="B320" s="80" t="s">
        <v>1029</v>
      </c>
      <c r="C320" s="4">
        <v>2.5499999999999998</v>
      </c>
      <c r="E320" s="51" t="s">
        <v>15</v>
      </c>
      <c r="F320" s="13" t="s">
        <v>532</v>
      </c>
      <c r="H320" s="10">
        <f>C320*D$469</f>
        <v>10200</v>
      </c>
      <c r="I320" s="59">
        <f t="shared" si="26"/>
        <v>6200</v>
      </c>
      <c r="J320" s="4" t="s">
        <v>312</v>
      </c>
      <c r="K320" s="81" t="s">
        <v>542</v>
      </c>
    </row>
    <row r="321" spans="1:11" ht="15.75" x14ac:dyDescent="0.25">
      <c r="A321" s="79">
        <v>44783</v>
      </c>
      <c r="B321" s="80" t="s">
        <v>1030</v>
      </c>
      <c r="C321" s="4">
        <v>2.34</v>
      </c>
      <c r="E321" s="51" t="s">
        <v>15</v>
      </c>
      <c r="F321" s="11" t="s">
        <v>532</v>
      </c>
      <c r="H321" s="10">
        <v>0</v>
      </c>
      <c r="I321" s="59">
        <f t="shared" si="26"/>
        <v>-4000</v>
      </c>
      <c r="J321" s="4" t="s">
        <v>29</v>
      </c>
      <c r="K321" s="81" t="s">
        <v>542</v>
      </c>
    </row>
    <row r="322" spans="1:11" ht="15.75" x14ac:dyDescent="0.25">
      <c r="A322" s="79">
        <v>44783</v>
      </c>
      <c r="B322" s="80" t="s">
        <v>1031</v>
      </c>
      <c r="C322" s="4">
        <v>2.25</v>
      </c>
      <c r="E322" s="51" t="s">
        <v>15</v>
      </c>
      <c r="F322" s="13" t="s">
        <v>532</v>
      </c>
      <c r="H322" s="10">
        <f>C322*D$469</f>
        <v>9000</v>
      </c>
      <c r="I322" s="59">
        <f t="shared" si="26"/>
        <v>5000</v>
      </c>
      <c r="J322" s="4" t="s">
        <v>25</v>
      </c>
      <c r="K322" s="81" t="s">
        <v>542</v>
      </c>
    </row>
    <row r="323" spans="1:11" ht="15.75" x14ac:dyDescent="0.25">
      <c r="A323" s="79">
        <v>44787</v>
      </c>
      <c r="B323" s="80" t="s">
        <v>1033</v>
      </c>
      <c r="C323" s="33">
        <v>2.68</v>
      </c>
      <c r="E323" s="51" t="s">
        <v>15</v>
      </c>
      <c r="F323" s="13" t="s">
        <v>532</v>
      </c>
      <c r="H323" s="10">
        <f>C323*D$469</f>
        <v>10720</v>
      </c>
      <c r="I323" s="59">
        <f t="shared" si="26"/>
        <v>6720</v>
      </c>
      <c r="J323" s="4" t="s">
        <v>25</v>
      </c>
      <c r="K323" s="81" t="s">
        <v>542</v>
      </c>
    </row>
    <row r="324" spans="1:11" ht="15.75" x14ac:dyDescent="0.25">
      <c r="A324" s="79">
        <v>44792</v>
      </c>
      <c r="B324" s="80" t="s">
        <v>1034</v>
      </c>
      <c r="C324" s="33">
        <v>2.44</v>
      </c>
      <c r="E324" s="51" t="s">
        <v>15</v>
      </c>
      <c r="F324" s="13" t="s">
        <v>532</v>
      </c>
      <c r="H324" s="10">
        <f>C324*D$469</f>
        <v>9760</v>
      </c>
      <c r="I324" s="59">
        <f t="shared" si="26"/>
        <v>5760</v>
      </c>
      <c r="J324" s="4" t="s">
        <v>19</v>
      </c>
      <c r="K324" s="81" t="s">
        <v>542</v>
      </c>
    </row>
    <row r="325" spans="1:11" ht="15.75" x14ac:dyDescent="0.25">
      <c r="A325" s="61">
        <v>44835</v>
      </c>
      <c r="B325" s="4" t="s">
        <v>1147</v>
      </c>
      <c r="C325" s="91">
        <v>1.83</v>
      </c>
      <c r="D325" s="91"/>
      <c r="E325" s="51" t="s">
        <v>15</v>
      </c>
      <c r="F325" s="92" t="s">
        <v>532</v>
      </c>
      <c r="H325" s="10">
        <f>C325*D$469</f>
        <v>7320</v>
      </c>
      <c r="I325" s="59">
        <f>(H325-D$469)/2</f>
        <v>1660</v>
      </c>
      <c r="J325" s="12" t="s">
        <v>22</v>
      </c>
      <c r="K325" s="4" t="s">
        <v>595</v>
      </c>
    </row>
    <row r="326" spans="1:11" ht="15.75" x14ac:dyDescent="0.25">
      <c r="A326" s="61">
        <v>44835</v>
      </c>
      <c r="B326" s="4" t="s">
        <v>1149</v>
      </c>
      <c r="C326" s="12">
        <v>1.96</v>
      </c>
      <c r="D326" s="91"/>
      <c r="E326" s="51" t="s">
        <v>15</v>
      </c>
      <c r="F326" s="24" t="s">
        <v>532</v>
      </c>
      <c r="H326" s="10">
        <f>C326*D$469</f>
        <v>7840</v>
      </c>
      <c r="I326" s="59">
        <f t="shared" ref="I326:I332" si="27">(H326-D$469)</f>
        <v>3840</v>
      </c>
      <c r="J326" s="4" t="s">
        <v>19</v>
      </c>
      <c r="K326" s="4" t="s">
        <v>595</v>
      </c>
    </row>
    <row r="327" spans="1:11" ht="15.75" x14ac:dyDescent="0.25">
      <c r="A327" s="61">
        <v>44835</v>
      </c>
      <c r="B327" s="4" t="s">
        <v>1152</v>
      </c>
      <c r="C327" s="12">
        <v>2.08</v>
      </c>
      <c r="D327" s="91"/>
      <c r="E327" s="51" t="s">
        <v>15</v>
      </c>
      <c r="F327" s="95" t="s">
        <v>532</v>
      </c>
      <c r="H327" s="10">
        <v>0</v>
      </c>
      <c r="I327" s="59">
        <f t="shared" si="27"/>
        <v>-4000</v>
      </c>
      <c r="J327" s="4" t="s">
        <v>28</v>
      </c>
      <c r="K327" s="4" t="s">
        <v>595</v>
      </c>
    </row>
    <row r="328" spans="1:11" ht="15.75" x14ac:dyDescent="0.25">
      <c r="A328" s="61">
        <v>44835</v>
      </c>
      <c r="B328" s="4" t="s">
        <v>1154</v>
      </c>
      <c r="C328" s="12">
        <v>1.96</v>
      </c>
      <c r="D328" s="91"/>
      <c r="E328" s="51" t="s">
        <v>15</v>
      </c>
      <c r="F328" s="95" t="s">
        <v>33</v>
      </c>
      <c r="H328" s="10">
        <v>0</v>
      </c>
      <c r="I328" s="59">
        <f t="shared" si="27"/>
        <v>-4000</v>
      </c>
      <c r="J328" s="4" t="s">
        <v>21</v>
      </c>
      <c r="K328" s="4" t="s">
        <v>16</v>
      </c>
    </row>
    <row r="329" spans="1:11" ht="15.75" x14ac:dyDescent="0.25">
      <c r="A329" s="61">
        <v>44835</v>
      </c>
      <c r="B329" s="4" t="s">
        <v>1155</v>
      </c>
      <c r="C329" s="12">
        <v>1.98</v>
      </c>
      <c r="D329" s="91"/>
      <c r="E329" s="51" t="s">
        <v>15</v>
      </c>
      <c r="F329" s="95" t="s">
        <v>33</v>
      </c>
      <c r="H329" s="10">
        <v>0</v>
      </c>
      <c r="I329" s="59">
        <f t="shared" si="27"/>
        <v>-4000</v>
      </c>
      <c r="J329" s="4" t="s">
        <v>28</v>
      </c>
      <c r="K329" s="4" t="s">
        <v>98</v>
      </c>
    </row>
    <row r="330" spans="1:11" ht="15.75" x14ac:dyDescent="0.25">
      <c r="A330" s="61">
        <v>44835</v>
      </c>
      <c r="B330" s="4" t="s">
        <v>1158</v>
      </c>
      <c r="C330" s="12">
        <v>1.93</v>
      </c>
      <c r="D330" s="91"/>
      <c r="E330" s="51" t="s">
        <v>15</v>
      </c>
      <c r="F330" s="24" t="s">
        <v>33</v>
      </c>
      <c r="H330" s="10">
        <f>C330*D$469</f>
        <v>7720</v>
      </c>
      <c r="I330" s="59">
        <f t="shared" si="27"/>
        <v>3720</v>
      </c>
      <c r="J330" s="12" t="s">
        <v>26</v>
      </c>
      <c r="K330" s="4" t="s">
        <v>60</v>
      </c>
    </row>
    <row r="331" spans="1:11" ht="15.75" x14ac:dyDescent="0.25">
      <c r="A331" s="61">
        <v>44836</v>
      </c>
      <c r="B331" s="4" t="s">
        <v>1159</v>
      </c>
      <c r="C331" s="12">
        <v>1.98</v>
      </c>
      <c r="D331" s="91"/>
      <c r="E331" s="51" t="s">
        <v>15</v>
      </c>
      <c r="F331" s="24" t="s">
        <v>33</v>
      </c>
      <c r="H331" s="10">
        <f>C331*D$469</f>
        <v>7920</v>
      </c>
      <c r="I331" s="59">
        <f t="shared" si="27"/>
        <v>3920</v>
      </c>
      <c r="J331" s="4" t="s">
        <v>24</v>
      </c>
      <c r="K331" s="4" t="s">
        <v>222</v>
      </c>
    </row>
    <row r="332" spans="1:11" ht="15.75" x14ac:dyDescent="0.25">
      <c r="A332" s="61">
        <v>44836</v>
      </c>
      <c r="B332" s="4" t="s">
        <v>1161</v>
      </c>
      <c r="C332" s="12">
        <v>1.99</v>
      </c>
      <c r="D332" s="91"/>
      <c r="E332" s="51" t="s">
        <v>15</v>
      </c>
      <c r="F332" s="24" t="s">
        <v>33</v>
      </c>
      <c r="H332" s="10">
        <f>C332*D$469</f>
        <v>7960</v>
      </c>
      <c r="I332" s="59">
        <f t="shared" si="27"/>
        <v>3960</v>
      </c>
      <c r="J332" s="4" t="s">
        <v>312</v>
      </c>
      <c r="K332" s="4" t="s">
        <v>1162</v>
      </c>
    </row>
    <row r="333" spans="1:11" ht="15.75" x14ac:dyDescent="0.25">
      <c r="A333" s="61">
        <v>44839</v>
      </c>
      <c r="B333" s="4" t="s">
        <v>1172</v>
      </c>
      <c r="C333" s="12">
        <v>2</v>
      </c>
      <c r="D333" s="91"/>
      <c r="E333" s="51" t="s">
        <v>15</v>
      </c>
      <c r="F333" s="24" t="s">
        <v>532</v>
      </c>
      <c r="H333" s="10">
        <f>C333*D$469</f>
        <v>8000</v>
      </c>
      <c r="I333" s="59">
        <f>(H333-D$469)/2</f>
        <v>2000</v>
      </c>
      <c r="J333" s="12" t="s">
        <v>21</v>
      </c>
      <c r="K333" s="4" t="s">
        <v>595</v>
      </c>
    </row>
    <row r="334" spans="1:11" ht="15.75" x14ac:dyDescent="0.25">
      <c r="A334" s="61">
        <v>44839</v>
      </c>
      <c r="B334" s="4" t="s">
        <v>1173</v>
      </c>
      <c r="C334" s="12">
        <v>1.7</v>
      </c>
      <c r="D334" s="91"/>
      <c r="E334" s="51" t="s">
        <v>15</v>
      </c>
      <c r="F334" s="95" t="s">
        <v>532</v>
      </c>
      <c r="H334" s="10">
        <f>C334*D$469</f>
        <v>6800</v>
      </c>
      <c r="I334" s="59">
        <f>(H334-D$469)/2</f>
        <v>1400</v>
      </c>
      <c r="J334" s="4" t="s">
        <v>21</v>
      </c>
      <c r="K334" s="4" t="s">
        <v>60</v>
      </c>
    </row>
    <row r="335" spans="1:11" ht="15.75" x14ac:dyDescent="0.25">
      <c r="A335" s="61">
        <v>44839</v>
      </c>
      <c r="B335" s="4" t="s">
        <v>1175</v>
      </c>
      <c r="C335" s="38">
        <v>1.98</v>
      </c>
      <c r="D335" s="91"/>
      <c r="E335" s="51" t="s">
        <v>15</v>
      </c>
      <c r="F335" s="95" t="s">
        <v>33</v>
      </c>
      <c r="H335" s="10">
        <v>0</v>
      </c>
      <c r="I335" s="59">
        <f t="shared" ref="I335:I341" si="28">(H335-D$469)</f>
        <v>-4000</v>
      </c>
      <c r="J335" s="4" t="s">
        <v>21</v>
      </c>
      <c r="K335" s="3" t="s">
        <v>16</v>
      </c>
    </row>
    <row r="336" spans="1:11" ht="15.75" x14ac:dyDescent="0.25">
      <c r="A336" s="61">
        <v>44839</v>
      </c>
      <c r="B336" s="4" t="s">
        <v>1176</v>
      </c>
      <c r="C336" s="12">
        <v>1.7</v>
      </c>
      <c r="D336" s="91"/>
      <c r="E336" s="51" t="s">
        <v>15</v>
      </c>
      <c r="F336" s="24" t="s">
        <v>532</v>
      </c>
      <c r="H336" s="10">
        <f t="shared" ref="H336:H344" si="29">C336*D$469</f>
        <v>6800</v>
      </c>
      <c r="I336" s="59">
        <f t="shared" si="28"/>
        <v>2800</v>
      </c>
      <c r="J336" s="4" t="s">
        <v>19</v>
      </c>
      <c r="K336" s="4" t="s">
        <v>60</v>
      </c>
    </row>
    <row r="337" spans="1:11" ht="15.75" x14ac:dyDescent="0.25">
      <c r="A337" s="61">
        <v>44840</v>
      </c>
      <c r="B337" s="4" t="s">
        <v>1177</v>
      </c>
      <c r="C337" s="12">
        <v>1.98</v>
      </c>
      <c r="D337" s="91"/>
      <c r="E337" s="51" t="s">
        <v>15</v>
      </c>
      <c r="F337" s="24" t="s">
        <v>532</v>
      </c>
      <c r="H337" s="10">
        <f t="shared" si="29"/>
        <v>7920</v>
      </c>
      <c r="I337" s="59">
        <f t="shared" si="28"/>
        <v>3920</v>
      </c>
      <c r="J337" s="38" t="s">
        <v>19</v>
      </c>
      <c r="K337" s="4" t="s">
        <v>595</v>
      </c>
    </row>
    <row r="338" spans="1:11" ht="15.75" x14ac:dyDescent="0.25">
      <c r="A338" s="61">
        <v>44840</v>
      </c>
      <c r="B338" s="4" t="s">
        <v>1178</v>
      </c>
      <c r="C338" s="12">
        <v>2.11</v>
      </c>
      <c r="D338" s="91"/>
      <c r="E338" s="51" t="s">
        <v>15</v>
      </c>
      <c r="F338" s="24" t="s">
        <v>532</v>
      </c>
      <c r="H338" s="10">
        <f t="shared" si="29"/>
        <v>8440</v>
      </c>
      <c r="I338" s="59">
        <f t="shared" si="28"/>
        <v>4440</v>
      </c>
      <c r="J338" s="38" t="s">
        <v>19</v>
      </c>
      <c r="K338" s="4" t="s">
        <v>595</v>
      </c>
    </row>
    <row r="339" spans="1:11" ht="15.75" x14ac:dyDescent="0.25">
      <c r="A339" s="61">
        <v>44842</v>
      </c>
      <c r="B339" s="4" t="s">
        <v>1182</v>
      </c>
      <c r="C339" s="12">
        <v>1.91</v>
      </c>
      <c r="D339" s="91"/>
      <c r="E339" s="51" t="s">
        <v>15</v>
      </c>
      <c r="F339" s="24" t="s">
        <v>33</v>
      </c>
      <c r="H339" s="10">
        <f t="shared" si="29"/>
        <v>7640</v>
      </c>
      <c r="I339" s="59">
        <f t="shared" si="28"/>
        <v>3640</v>
      </c>
      <c r="J339" s="38" t="s">
        <v>24</v>
      </c>
      <c r="K339" s="4" t="s">
        <v>58</v>
      </c>
    </row>
    <row r="340" spans="1:11" ht="15.75" x14ac:dyDescent="0.25">
      <c r="A340" s="61">
        <v>44842</v>
      </c>
      <c r="B340" s="4" t="s">
        <v>1184</v>
      </c>
      <c r="C340" s="12">
        <v>1.5</v>
      </c>
      <c r="D340" s="91"/>
      <c r="E340" s="51" t="s">
        <v>15</v>
      </c>
      <c r="F340" s="24" t="s">
        <v>33</v>
      </c>
      <c r="H340" s="10">
        <f t="shared" si="29"/>
        <v>6000</v>
      </c>
      <c r="I340" s="59">
        <f t="shared" si="28"/>
        <v>2000</v>
      </c>
      <c r="J340" s="38" t="s">
        <v>436</v>
      </c>
      <c r="K340" s="4" t="s">
        <v>89</v>
      </c>
    </row>
    <row r="341" spans="1:11" ht="15.75" x14ac:dyDescent="0.25">
      <c r="A341" s="61">
        <v>44842</v>
      </c>
      <c r="B341" s="4" t="s">
        <v>1185</v>
      </c>
      <c r="C341" s="12">
        <v>1.81</v>
      </c>
      <c r="D341" s="91"/>
      <c r="E341" s="51" t="s">
        <v>15</v>
      </c>
      <c r="F341" s="24" t="s">
        <v>33</v>
      </c>
      <c r="H341" s="10">
        <f t="shared" si="29"/>
        <v>7240</v>
      </c>
      <c r="I341" s="59">
        <f t="shared" si="28"/>
        <v>3240</v>
      </c>
      <c r="J341" s="38" t="s">
        <v>317</v>
      </c>
      <c r="K341" s="4" t="s">
        <v>56</v>
      </c>
    </row>
    <row r="342" spans="1:11" ht="15.75" x14ac:dyDescent="0.25">
      <c r="A342" s="61">
        <v>44842</v>
      </c>
      <c r="B342" s="4" t="s">
        <v>1188</v>
      </c>
      <c r="C342" s="12">
        <v>1.68</v>
      </c>
      <c r="D342" s="91"/>
      <c r="E342" s="51" t="s">
        <v>15</v>
      </c>
      <c r="F342" s="24" t="s">
        <v>532</v>
      </c>
      <c r="H342" s="10">
        <v>0</v>
      </c>
      <c r="I342" s="59">
        <f>(H342-D$469)/2</f>
        <v>-2000</v>
      </c>
      <c r="J342" s="38" t="s">
        <v>21</v>
      </c>
      <c r="K342" s="4" t="s">
        <v>66</v>
      </c>
    </row>
    <row r="343" spans="1:11" ht="15.75" x14ac:dyDescent="0.25">
      <c r="A343" s="61">
        <v>44843</v>
      </c>
      <c r="B343" s="4" t="s">
        <v>1192</v>
      </c>
      <c r="C343" s="12">
        <v>1.98</v>
      </c>
      <c r="D343" s="91"/>
      <c r="E343" s="51" t="s">
        <v>15</v>
      </c>
      <c r="F343" s="24" t="s">
        <v>33</v>
      </c>
      <c r="H343" s="10">
        <f t="shared" si="29"/>
        <v>7920</v>
      </c>
      <c r="I343" s="59">
        <f t="shared" ref="I343:I353" si="30">(H343-D$469)</f>
        <v>3920</v>
      </c>
      <c r="J343" s="38" t="s">
        <v>26</v>
      </c>
      <c r="K343" s="4" t="s">
        <v>52</v>
      </c>
    </row>
    <row r="344" spans="1:11" ht="15.75" x14ac:dyDescent="0.25">
      <c r="A344" s="61">
        <v>44843</v>
      </c>
      <c r="B344" s="4" t="s">
        <v>1194</v>
      </c>
      <c r="C344" s="12">
        <v>1.7</v>
      </c>
      <c r="D344" s="91"/>
      <c r="E344" s="51" t="s">
        <v>15</v>
      </c>
      <c r="F344" s="24" t="s">
        <v>532</v>
      </c>
      <c r="H344" s="10">
        <f t="shared" si="29"/>
        <v>6800</v>
      </c>
      <c r="I344" s="59">
        <f t="shared" si="30"/>
        <v>2800</v>
      </c>
      <c r="J344" s="4" t="s">
        <v>766</v>
      </c>
      <c r="K344" s="4" t="s">
        <v>595</v>
      </c>
    </row>
    <row r="345" spans="1:11" ht="15.75" x14ac:dyDescent="0.25">
      <c r="A345" s="61">
        <v>44843</v>
      </c>
      <c r="B345" s="4" t="s">
        <v>1195</v>
      </c>
      <c r="C345" s="12">
        <v>1.84</v>
      </c>
      <c r="D345" s="91"/>
      <c r="E345" s="51" t="s">
        <v>15</v>
      </c>
      <c r="F345" s="95" t="s">
        <v>532</v>
      </c>
      <c r="H345" s="10">
        <v>0</v>
      </c>
      <c r="I345" s="59">
        <f t="shared" si="30"/>
        <v>-4000</v>
      </c>
      <c r="J345" s="4" t="s">
        <v>28</v>
      </c>
      <c r="K345" s="4" t="s">
        <v>595</v>
      </c>
    </row>
    <row r="346" spans="1:11" ht="15.75" x14ac:dyDescent="0.25">
      <c r="A346" s="61">
        <v>44843</v>
      </c>
      <c r="B346" s="4" t="s">
        <v>1196</v>
      </c>
      <c r="C346" s="12">
        <v>1.83</v>
      </c>
      <c r="D346" s="91"/>
      <c r="E346" s="51" t="s">
        <v>15</v>
      </c>
      <c r="F346" s="24" t="s">
        <v>33</v>
      </c>
      <c r="H346" s="10">
        <f>C346*D$469</f>
        <v>7320</v>
      </c>
      <c r="I346" s="59">
        <f t="shared" si="30"/>
        <v>3320</v>
      </c>
      <c r="J346" s="4" t="s">
        <v>27</v>
      </c>
      <c r="K346" s="4" t="s">
        <v>1162</v>
      </c>
    </row>
    <row r="347" spans="1:11" ht="15.75" x14ac:dyDescent="0.25">
      <c r="A347" s="61">
        <v>44843</v>
      </c>
      <c r="B347" s="4" t="s">
        <v>1197</v>
      </c>
      <c r="C347" s="12">
        <v>1.98</v>
      </c>
      <c r="D347" s="91"/>
      <c r="E347" s="51" t="s">
        <v>15</v>
      </c>
      <c r="F347" s="24" t="s">
        <v>33</v>
      </c>
      <c r="H347" s="10">
        <f>C347*D$469</f>
        <v>7920</v>
      </c>
      <c r="I347" s="59">
        <f t="shared" si="30"/>
        <v>3920</v>
      </c>
      <c r="J347" s="4" t="s">
        <v>26</v>
      </c>
      <c r="K347" s="4" t="s">
        <v>16</v>
      </c>
    </row>
    <row r="348" spans="1:11" ht="15.75" x14ac:dyDescent="0.25">
      <c r="A348" s="61">
        <v>44845</v>
      </c>
      <c r="B348" s="4" t="s">
        <v>1198</v>
      </c>
      <c r="C348" s="12">
        <v>1.91</v>
      </c>
      <c r="D348" s="91"/>
      <c r="E348" s="51" t="s">
        <v>15</v>
      </c>
      <c r="F348" s="24" t="s">
        <v>532</v>
      </c>
      <c r="H348" s="10">
        <f>C348*D$469</f>
        <v>7640</v>
      </c>
      <c r="I348" s="59">
        <f t="shared" si="30"/>
        <v>3640</v>
      </c>
      <c r="J348" s="38" t="s">
        <v>766</v>
      </c>
      <c r="K348" s="4" t="s">
        <v>66</v>
      </c>
    </row>
    <row r="349" spans="1:11" ht="15.75" x14ac:dyDescent="0.25">
      <c r="A349" s="61">
        <v>44849</v>
      </c>
      <c r="B349" s="4" t="s">
        <v>1202</v>
      </c>
      <c r="C349" s="12">
        <v>1.7</v>
      </c>
      <c r="D349" s="91"/>
      <c r="E349" s="51" t="s">
        <v>15</v>
      </c>
      <c r="F349" s="24" t="s">
        <v>532</v>
      </c>
      <c r="H349" s="10">
        <f>C349*D$469</f>
        <v>6800</v>
      </c>
      <c r="I349" s="59">
        <f t="shared" si="30"/>
        <v>2800</v>
      </c>
      <c r="J349" s="38" t="s">
        <v>436</v>
      </c>
      <c r="K349" s="4" t="s">
        <v>60</v>
      </c>
    </row>
    <row r="350" spans="1:11" ht="15.75" x14ac:dyDescent="0.25">
      <c r="A350" s="61">
        <v>44849</v>
      </c>
      <c r="B350" s="4" t="s">
        <v>1209</v>
      </c>
      <c r="C350" s="12">
        <v>2</v>
      </c>
      <c r="D350" s="91"/>
      <c r="E350" s="51" t="s">
        <v>15</v>
      </c>
      <c r="F350" s="24" t="s">
        <v>34</v>
      </c>
      <c r="H350" s="10">
        <f>C350*D$469</f>
        <v>8000</v>
      </c>
      <c r="I350" s="59">
        <f t="shared" si="30"/>
        <v>4000</v>
      </c>
      <c r="J350" s="4" t="s">
        <v>20</v>
      </c>
      <c r="K350" s="4" t="s">
        <v>54</v>
      </c>
    </row>
    <row r="351" spans="1:11" ht="15.75" x14ac:dyDescent="0.25">
      <c r="A351" s="61">
        <v>44849</v>
      </c>
      <c r="B351" s="4" t="s">
        <v>1211</v>
      </c>
      <c r="C351" s="12">
        <v>1.98</v>
      </c>
      <c r="D351" s="91"/>
      <c r="E351" s="51" t="s">
        <v>15</v>
      </c>
      <c r="F351" s="95" t="s">
        <v>33</v>
      </c>
      <c r="H351" s="10">
        <v>0</v>
      </c>
      <c r="I351" s="59">
        <f t="shared" si="30"/>
        <v>-4000</v>
      </c>
      <c r="J351" s="4" t="s">
        <v>23</v>
      </c>
      <c r="K351" s="4" t="s">
        <v>98</v>
      </c>
    </row>
    <row r="352" spans="1:11" ht="15.75" x14ac:dyDescent="0.25">
      <c r="A352" s="61">
        <v>44850</v>
      </c>
      <c r="B352" s="4" t="s">
        <v>1213</v>
      </c>
      <c r="C352" s="12">
        <v>2.06</v>
      </c>
      <c r="D352" s="91"/>
      <c r="E352" s="51" t="s">
        <v>15</v>
      </c>
      <c r="F352" s="95" t="s">
        <v>532</v>
      </c>
      <c r="H352" s="10">
        <v>0</v>
      </c>
      <c r="I352" s="59">
        <f t="shared" si="30"/>
        <v>-4000</v>
      </c>
      <c r="J352" s="4" t="s">
        <v>28</v>
      </c>
      <c r="K352" s="4" t="s">
        <v>595</v>
      </c>
    </row>
    <row r="353" spans="1:11" ht="15.75" x14ac:dyDescent="0.25">
      <c r="A353" s="61">
        <v>44850</v>
      </c>
      <c r="B353" s="4" t="s">
        <v>1214</v>
      </c>
      <c r="C353" s="12">
        <v>1.98</v>
      </c>
      <c r="D353" s="91"/>
      <c r="E353" s="51" t="s">
        <v>15</v>
      </c>
      <c r="F353" s="95" t="s">
        <v>33</v>
      </c>
      <c r="H353" s="10">
        <v>0</v>
      </c>
      <c r="I353" s="59">
        <f t="shared" si="30"/>
        <v>-4000</v>
      </c>
      <c r="J353" s="4" t="s">
        <v>20</v>
      </c>
      <c r="K353" s="4" t="s">
        <v>222</v>
      </c>
    </row>
    <row r="354" spans="1:11" ht="15.75" x14ac:dyDescent="0.25">
      <c r="A354" s="61">
        <v>44850</v>
      </c>
      <c r="B354" s="4" t="s">
        <v>1218</v>
      </c>
      <c r="C354" s="12">
        <v>1.99</v>
      </c>
      <c r="D354" s="91"/>
      <c r="E354" s="51" t="s">
        <v>15</v>
      </c>
      <c r="F354" s="24" t="s">
        <v>532</v>
      </c>
      <c r="H354" s="10">
        <f>C354*D$469</f>
        <v>7960</v>
      </c>
      <c r="I354" s="59">
        <f>(H354-D$469)/2</f>
        <v>1980</v>
      </c>
      <c r="J354" s="4" t="s">
        <v>21</v>
      </c>
      <c r="K354" s="4" t="s">
        <v>595</v>
      </c>
    </row>
    <row r="355" spans="1:11" ht="15.75" x14ac:dyDescent="0.25">
      <c r="A355" s="61">
        <v>44850</v>
      </c>
      <c r="B355" s="4" t="s">
        <v>1219</v>
      </c>
      <c r="C355" s="12">
        <v>1.99</v>
      </c>
      <c r="D355" s="91"/>
      <c r="E355" s="51" t="s">
        <v>15</v>
      </c>
      <c r="F355" s="95" t="s">
        <v>33</v>
      </c>
      <c r="H355" s="10">
        <v>0</v>
      </c>
      <c r="I355" s="59">
        <f t="shared" ref="I355:I371" si="31">(H355-D$469)</f>
        <v>-4000</v>
      </c>
      <c r="J355" s="4" t="s">
        <v>22</v>
      </c>
      <c r="K355" s="37" t="s">
        <v>222</v>
      </c>
    </row>
    <row r="356" spans="1:11" ht="15.75" x14ac:dyDescent="0.25">
      <c r="A356" s="61">
        <v>44850</v>
      </c>
      <c r="B356" s="4" t="s">
        <v>1220</v>
      </c>
      <c r="C356" s="12">
        <v>1.97</v>
      </c>
      <c r="D356" s="91"/>
      <c r="E356" s="51" t="s">
        <v>15</v>
      </c>
      <c r="F356" s="24" t="s">
        <v>33</v>
      </c>
      <c r="H356" s="10">
        <f>C356*D$469</f>
        <v>7880</v>
      </c>
      <c r="I356" s="59">
        <f t="shared" si="31"/>
        <v>3880</v>
      </c>
      <c r="J356" s="4" t="s">
        <v>437</v>
      </c>
      <c r="K356" s="4" t="s">
        <v>52</v>
      </c>
    </row>
    <row r="357" spans="1:11" ht="15.75" x14ac:dyDescent="0.25">
      <c r="A357" s="61">
        <v>44850</v>
      </c>
      <c r="B357" s="4" t="s">
        <v>1221</v>
      </c>
      <c r="C357" s="12">
        <v>1.81</v>
      </c>
      <c r="D357" s="91"/>
      <c r="E357" s="51" t="s">
        <v>15</v>
      </c>
      <c r="F357" s="95" t="s">
        <v>532</v>
      </c>
      <c r="H357" s="10">
        <v>0</v>
      </c>
      <c r="I357" s="59">
        <f t="shared" si="31"/>
        <v>-4000</v>
      </c>
      <c r="J357" s="4" t="s">
        <v>29</v>
      </c>
      <c r="K357" s="4" t="s">
        <v>595</v>
      </c>
    </row>
    <row r="358" spans="1:11" ht="15.75" x14ac:dyDescent="0.25">
      <c r="A358" s="61">
        <v>44850</v>
      </c>
      <c r="B358" s="4" t="s">
        <v>1223</v>
      </c>
      <c r="C358" s="12">
        <v>1.66</v>
      </c>
      <c r="D358" s="91"/>
      <c r="E358" s="51" t="s">
        <v>15</v>
      </c>
      <c r="F358" s="24" t="s">
        <v>33</v>
      </c>
      <c r="H358" s="10">
        <f>C358*D$469</f>
        <v>6640</v>
      </c>
      <c r="I358" s="59">
        <f t="shared" si="31"/>
        <v>2640</v>
      </c>
      <c r="J358" s="4" t="s">
        <v>26</v>
      </c>
      <c r="K358" s="4" t="s">
        <v>16</v>
      </c>
    </row>
    <row r="359" spans="1:11" ht="15.75" x14ac:dyDescent="0.25">
      <c r="A359" s="61">
        <v>44852</v>
      </c>
      <c r="B359" s="4" t="s">
        <v>1224</v>
      </c>
      <c r="C359" s="12">
        <v>1.7</v>
      </c>
      <c r="D359" s="91"/>
      <c r="E359" s="51" t="s">
        <v>15</v>
      </c>
      <c r="F359" s="95" t="s">
        <v>33</v>
      </c>
      <c r="H359" s="10">
        <v>0</v>
      </c>
      <c r="I359" s="59">
        <f t="shared" si="31"/>
        <v>-4000</v>
      </c>
      <c r="J359" s="4" t="s">
        <v>20</v>
      </c>
      <c r="K359" s="4" t="s">
        <v>60</v>
      </c>
    </row>
    <row r="360" spans="1:11" ht="15.75" x14ac:dyDescent="0.25">
      <c r="A360" s="61">
        <v>44856</v>
      </c>
      <c r="B360" s="4" t="s">
        <v>1229</v>
      </c>
      <c r="C360" s="12">
        <v>1.98</v>
      </c>
      <c r="D360" s="91"/>
      <c r="E360" s="51" t="s">
        <v>15</v>
      </c>
      <c r="F360" s="95" t="s">
        <v>33</v>
      </c>
      <c r="H360" s="10">
        <v>0</v>
      </c>
      <c r="I360" s="59">
        <f t="shared" si="31"/>
        <v>-4000</v>
      </c>
      <c r="J360" s="4" t="s">
        <v>20</v>
      </c>
      <c r="K360" s="4" t="s">
        <v>98</v>
      </c>
    </row>
    <row r="361" spans="1:11" ht="15.75" x14ac:dyDescent="0.25">
      <c r="A361" s="61">
        <v>44856</v>
      </c>
      <c r="B361" s="4" t="s">
        <v>1230</v>
      </c>
      <c r="C361" s="12">
        <v>1.99</v>
      </c>
      <c r="D361" s="91"/>
      <c r="E361" s="51" t="s">
        <v>15</v>
      </c>
      <c r="F361" s="24" t="s">
        <v>532</v>
      </c>
      <c r="H361" s="10">
        <f>C361*D$469</f>
        <v>7960</v>
      </c>
      <c r="I361" s="59">
        <f t="shared" si="31"/>
        <v>3960</v>
      </c>
      <c r="J361" s="4" t="s">
        <v>766</v>
      </c>
      <c r="K361" s="38" t="s">
        <v>595</v>
      </c>
    </row>
    <row r="362" spans="1:11" ht="15.75" x14ac:dyDescent="0.25">
      <c r="A362" s="61">
        <v>44856</v>
      </c>
      <c r="B362" s="4" t="s">
        <v>1233</v>
      </c>
      <c r="C362" s="12">
        <v>1.98</v>
      </c>
      <c r="D362" s="91"/>
      <c r="E362" s="51" t="s">
        <v>15</v>
      </c>
      <c r="F362" s="24" t="s">
        <v>33</v>
      </c>
      <c r="H362" s="10">
        <f>C362*D$469</f>
        <v>7920</v>
      </c>
      <c r="I362" s="59">
        <f t="shared" si="31"/>
        <v>3920</v>
      </c>
      <c r="J362" s="4" t="s">
        <v>25</v>
      </c>
      <c r="K362" s="38" t="s">
        <v>119</v>
      </c>
    </row>
    <row r="363" spans="1:11" ht="15.75" x14ac:dyDescent="0.25">
      <c r="A363" s="61">
        <v>44856</v>
      </c>
      <c r="B363" s="4" t="s">
        <v>1235</v>
      </c>
      <c r="C363" s="12">
        <v>1.97</v>
      </c>
      <c r="D363" s="91"/>
      <c r="E363" s="51" t="s">
        <v>15</v>
      </c>
      <c r="F363" s="95" t="s">
        <v>33</v>
      </c>
      <c r="H363" s="10">
        <v>0</v>
      </c>
      <c r="I363" s="59">
        <f t="shared" si="31"/>
        <v>-4000</v>
      </c>
      <c r="J363" s="4" t="s">
        <v>29</v>
      </c>
      <c r="K363" s="38" t="s">
        <v>58</v>
      </c>
    </row>
    <row r="364" spans="1:11" ht="15.75" x14ac:dyDescent="0.25">
      <c r="A364" s="61">
        <v>44856</v>
      </c>
      <c r="B364" s="4" t="s">
        <v>1236</v>
      </c>
      <c r="C364" s="12">
        <v>2</v>
      </c>
      <c r="D364" s="91"/>
      <c r="E364" s="51" t="s">
        <v>15</v>
      </c>
      <c r="F364" s="24" t="s">
        <v>34</v>
      </c>
      <c r="H364" s="10">
        <f>C364*D$469</f>
        <v>8000</v>
      </c>
      <c r="I364" s="59">
        <f t="shared" si="31"/>
        <v>4000</v>
      </c>
      <c r="J364" s="4" t="s">
        <v>29</v>
      </c>
      <c r="K364" s="4" t="s">
        <v>235</v>
      </c>
    </row>
    <row r="365" spans="1:11" ht="15.75" x14ac:dyDescent="0.25">
      <c r="A365" s="61">
        <v>44857</v>
      </c>
      <c r="B365" s="4" t="s">
        <v>1241</v>
      </c>
      <c r="C365" s="12">
        <v>2</v>
      </c>
      <c r="D365" s="91"/>
      <c r="E365" s="51" t="s">
        <v>15</v>
      </c>
      <c r="F365" s="95" t="s">
        <v>532</v>
      </c>
      <c r="H365" s="10">
        <v>0</v>
      </c>
      <c r="I365" s="59">
        <f t="shared" si="31"/>
        <v>-4000</v>
      </c>
      <c r="J365" s="38" t="s">
        <v>20</v>
      </c>
      <c r="K365" s="4" t="s">
        <v>595</v>
      </c>
    </row>
    <row r="366" spans="1:11" ht="15.75" x14ac:dyDescent="0.25">
      <c r="A366" s="61">
        <v>44857</v>
      </c>
      <c r="B366" s="4" t="s">
        <v>1242</v>
      </c>
      <c r="C366" s="12">
        <v>1.95</v>
      </c>
      <c r="D366" s="91"/>
      <c r="E366" s="51" t="s">
        <v>15</v>
      </c>
      <c r="F366" s="24" t="s">
        <v>532</v>
      </c>
      <c r="H366" s="10">
        <f>C366*D$469</f>
        <v>7800</v>
      </c>
      <c r="I366" s="59">
        <f t="shared" si="31"/>
        <v>3800</v>
      </c>
      <c r="J366" s="38" t="s">
        <v>19</v>
      </c>
      <c r="K366" s="4" t="s">
        <v>595</v>
      </c>
    </row>
    <row r="367" spans="1:11" ht="15.75" x14ac:dyDescent="0.25">
      <c r="A367" s="61">
        <v>44857</v>
      </c>
      <c r="B367" s="4" t="s">
        <v>1244</v>
      </c>
      <c r="C367" s="12">
        <v>1.7</v>
      </c>
      <c r="D367" s="91"/>
      <c r="E367" s="51" t="s">
        <v>15</v>
      </c>
      <c r="F367" s="24" t="s">
        <v>33</v>
      </c>
      <c r="H367" s="10">
        <f>C367*D$469</f>
        <v>6800</v>
      </c>
      <c r="I367" s="59">
        <f t="shared" si="31"/>
        <v>2800</v>
      </c>
      <c r="J367" s="4" t="s">
        <v>25</v>
      </c>
      <c r="K367" s="4" t="s">
        <v>89</v>
      </c>
    </row>
    <row r="368" spans="1:11" ht="15.75" x14ac:dyDescent="0.25">
      <c r="A368" s="61">
        <v>44857</v>
      </c>
      <c r="B368" s="4" t="s">
        <v>1245</v>
      </c>
      <c r="C368" s="12">
        <v>1.92</v>
      </c>
      <c r="D368" s="91"/>
      <c r="E368" s="51" t="s">
        <v>15</v>
      </c>
      <c r="F368" s="24" t="s">
        <v>532</v>
      </c>
      <c r="H368" s="10">
        <f>C368*D$469</f>
        <v>7680</v>
      </c>
      <c r="I368" s="59">
        <f t="shared" si="31"/>
        <v>3680</v>
      </c>
      <c r="J368" s="4" t="s">
        <v>19</v>
      </c>
      <c r="K368" s="4" t="s">
        <v>595</v>
      </c>
    </row>
    <row r="369" spans="1:11" ht="15.75" x14ac:dyDescent="0.25">
      <c r="A369" s="61">
        <v>44857</v>
      </c>
      <c r="B369" s="4" t="s">
        <v>1246</v>
      </c>
      <c r="C369" s="12">
        <v>1.81</v>
      </c>
      <c r="D369" s="91"/>
      <c r="E369" s="51" t="s">
        <v>15</v>
      </c>
      <c r="F369" s="24" t="s">
        <v>33</v>
      </c>
      <c r="H369" s="10">
        <f>C369*D$469</f>
        <v>7240</v>
      </c>
      <c r="I369" s="59">
        <f t="shared" si="31"/>
        <v>3240</v>
      </c>
      <c r="J369" s="4" t="s">
        <v>24</v>
      </c>
      <c r="K369" s="4" t="s">
        <v>16</v>
      </c>
    </row>
    <row r="370" spans="1:11" ht="15.75" x14ac:dyDescent="0.25">
      <c r="A370" s="61">
        <v>44857</v>
      </c>
      <c r="B370" s="4" t="s">
        <v>1249</v>
      </c>
      <c r="C370" s="12">
        <v>1.98</v>
      </c>
      <c r="D370" s="91"/>
      <c r="E370" s="51" t="s">
        <v>15</v>
      </c>
      <c r="F370" s="95" t="s">
        <v>33</v>
      </c>
      <c r="H370" s="10">
        <v>0</v>
      </c>
      <c r="I370" s="59">
        <f t="shared" si="31"/>
        <v>-4000</v>
      </c>
      <c r="J370" s="38" t="s">
        <v>22</v>
      </c>
      <c r="K370" s="4" t="s">
        <v>16</v>
      </c>
    </row>
    <row r="371" spans="1:11" ht="15.75" x14ac:dyDescent="0.25">
      <c r="A371" s="61">
        <v>44859</v>
      </c>
      <c r="B371" s="4" t="s">
        <v>1252</v>
      </c>
      <c r="C371" s="12">
        <v>1.9</v>
      </c>
      <c r="D371" s="91"/>
      <c r="E371" s="51" t="s">
        <v>15</v>
      </c>
      <c r="F371" s="95" t="s">
        <v>33</v>
      </c>
      <c r="H371" s="10">
        <v>0</v>
      </c>
      <c r="I371" s="59">
        <f t="shared" si="31"/>
        <v>-4000</v>
      </c>
      <c r="J371" s="38" t="s">
        <v>21</v>
      </c>
      <c r="K371" s="4" t="s">
        <v>58</v>
      </c>
    </row>
    <row r="372" spans="1:11" ht="15.75" x14ac:dyDescent="0.25">
      <c r="A372" s="61">
        <v>44859</v>
      </c>
      <c r="B372" s="4" t="s">
        <v>1253</v>
      </c>
      <c r="C372" s="12">
        <v>1.68</v>
      </c>
      <c r="D372" s="91"/>
      <c r="E372" s="51" t="s">
        <v>15</v>
      </c>
      <c r="F372" s="24" t="s">
        <v>532</v>
      </c>
      <c r="H372" s="10">
        <v>0</v>
      </c>
      <c r="I372" s="59">
        <f>(H372-D$469)/2</f>
        <v>-2000</v>
      </c>
      <c r="J372" s="38" t="s">
        <v>21</v>
      </c>
      <c r="K372" s="4" t="s">
        <v>66</v>
      </c>
    </row>
    <row r="373" spans="1:11" ht="15.75" x14ac:dyDescent="0.25">
      <c r="A373" s="61">
        <v>44860</v>
      </c>
      <c r="B373" s="4" t="s">
        <v>1259</v>
      </c>
      <c r="C373" s="4">
        <v>2.02</v>
      </c>
      <c r="D373" s="91"/>
      <c r="E373" s="51" t="s">
        <v>15</v>
      </c>
      <c r="F373" s="24" t="s">
        <v>532</v>
      </c>
      <c r="H373" s="10">
        <f>C373*D$469</f>
        <v>8080</v>
      </c>
      <c r="I373" s="59">
        <f>(H373-D$469)</f>
        <v>4080</v>
      </c>
      <c r="J373" s="4" t="s">
        <v>25</v>
      </c>
      <c r="K373" s="4" t="s">
        <v>595</v>
      </c>
    </row>
    <row r="374" spans="1:11" ht="15.75" x14ac:dyDescent="0.25">
      <c r="A374" s="61">
        <v>44860</v>
      </c>
      <c r="B374" s="4" t="s">
        <v>1260</v>
      </c>
      <c r="C374" s="4">
        <v>2.38</v>
      </c>
      <c r="D374" s="91"/>
      <c r="E374" s="51" t="s">
        <v>15</v>
      </c>
      <c r="F374" s="24" t="s">
        <v>532</v>
      </c>
      <c r="H374" s="10">
        <f>C374*D$469</f>
        <v>9520</v>
      </c>
      <c r="I374" s="59">
        <f>(H374-D$469)/2</f>
        <v>2760</v>
      </c>
      <c r="J374" s="4" t="s">
        <v>22</v>
      </c>
      <c r="K374" s="4" t="s">
        <v>542</v>
      </c>
    </row>
    <row r="375" spans="1:11" ht="15.75" x14ac:dyDescent="0.25">
      <c r="A375" s="61">
        <v>44860</v>
      </c>
      <c r="B375" s="4" t="s">
        <v>1261</v>
      </c>
      <c r="C375" s="4">
        <v>1.6</v>
      </c>
      <c r="D375" s="91"/>
      <c r="E375" s="51" t="s">
        <v>15</v>
      </c>
      <c r="F375" s="24" t="s">
        <v>532</v>
      </c>
      <c r="H375" s="10">
        <f>C375*D$469</f>
        <v>6400</v>
      </c>
      <c r="I375" s="59">
        <f>(H375-D$469)</f>
        <v>2400</v>
      </c>
      <c r="J375" s="4" t="s">
        <v>316</v>
      </c>
      <c r="K375" s="4" t="s">
        <v>595</v>
      </c>
    </row>
    <row r="376" spans="1:11" ht="15.75" x14ac:dyDescent="0.25">
      <c r="A376" s="61">
        <v>44862</v>
      </c>
      <c r="B376" s="4" t="s">
        <v>1263</v>
      </c>
      <c r="C376" s="12"/>
      <c r="D376" s="91"/>
      <c r="E376" s="51" t="s">
        <v>15</v>
      </c>
      <c r="F376" s="98" t="s">
        <v>34</v>
      </c>
      <c r="H376" s="10">
        <v>0</v>
      </c>
      <c r="I376" s="59"/>
      <c r="J376" s="38" t="s">
        <v>21</v>
      </c>
      <c r="K376" s="4" t="s">
        <v>54</v>
      </c>
    </row>
    <row r="377" spans="1:11" ht="15.75" x14ac:dyDescent="0.25">
      <c r="A377" s="61">
        <v>44863</v>
      </c>
      <c r="B377" s="4" t="s">
        <v>1264</v>
      </c>
      <c r="C377" s="12">
        <v>1.63</v>
      </c>
      <c r="D377" s="91"/>
      <c r="E377" s="51" t="s">
        <v>15</v>
      </c>
      <c r="F377" s="24" t="s">
        <v>532</v>
      </c>
      <c r="H377" s="10">
        <f>C377*D$469</f>
        <v>6520</v>
      </c>
      <c r="I377" s="59">
        <f>(H377-D$469)</f>
        <v>2520</v>
      </c>
      <c r="J377" s="38" t="s">
        <v>24</v>
      </c>
      <c r="K377" s="4" t="s">
        <v>66</v>
      </c>
    </row>
    <row r="378" spans="1:11" ht="15.75" x14ac:dyDescent="0.25">
      <c r="A378" s="61">
        <v>44863</v>
      </c>
      <c r="B378" s="4" t="s">
        <v>1266</v>
      </c>
      <c r="C378" s="12">
        <v>1.93</v>
      </c>
      <c r="D378" s="91"/>
      <c r="E378" s="51" t="s">
        <v>15</v>
      </c>
      <c r="F378" s="24" t="s">
        <v>33</v>
      </c>
      <c r="H378" s="10">
        <f>C378*D$469</f>
        <v>7720</v>
      </c>
      <c r="I378" s="59">
        <f>(H378-D$469)</f>
        <v>3720</v>
      </c>
      <c r="J378" s="38" t="s">
        <v>1283</v>
      </c>
      <c r="K378" s="4" t="s">
        <v>58</v>
      </c>
    </row>
    <row r="379" spans="1:11" ht="15.75" x14ac:dyDescent="0.25">
      <c r="A379" s="61">
        <v>44863</v>
      </c>
      <c r="B379" s="4" t="s">
        <v>1272</v>
      </c>
      <c r="C379" s="12">
        <v>1.7</v>
      </c>
      <c r="D379" s="91"/>
      <c r="E379" s="51" t="s">
        <v>15</v>
      </c>
      <c r="F379" s="24" t="s">
        <v>532</v>
      </c>
      <c r="H379" s="10">
        <f>C379*D$469</f>
        <v>6800</v>
      </c>
      <c r="I379" s="59">
        <f>(H379-D$469)/2</f>
        <v>1400</v>
      </c>
      <c r="J379" s="38" t="s">
        <v>23</v>
      </c>
      <c r="K379" s="4" t="s">
        <v>60</v>
      </c>
    </row>
    <row r="380" spans="1:11" ht="15.75" x14ac:dyDescent="0.25">
      <c r="A380" s="61">
        <v>44865</v>
      </c>
      <c r="B380" s="4" t="s">
        <v>1280</v>
      </c>
      <c r="C380" s="12">
        <v>2</v>
      </c>
      <c r="D380" s="91"/>
      <c r="E380" s="51" t="s">
        <v>15</v>
      </c>
      <c r="F380" s="24" t="s">
        <v>33</v>
      </c>
      <c r="H380" s="10">
        <f>C380*D$469</f>
        <v>8000</v>
      </c>
      <c r="I380" s="59">
        <f>(H380-D$469)</f>
        <v>4000</v>
      </c>
      <c r="J380" s="38" t="s">
        <v>312</v>
      </c>
      <c r="K380" s="37" t="s">
        <v>222</v>
      </c>
    </row>
    <row r="381" spans="1:11" ht="15.75" x14ac:dyDescent="0.25">
      <c r="A381" s="61">
        <v>44866</v>
      </c>
      <c r="B381" s="4" t="s">
        <v>1285</v>
      </c>
      <c r="C381" s="91">
        <v>1.66</v>
      </c>
      <c r="D381" s="91"/>
      <c r="E381" s="51" t="s">
        <v>15</v>
      </c>
      <c r="F381" s="99" t="s">
        <v>532</v>
      </c>
      <c r="H381" s="10">
        <v>0</v>
      </c>
      <c r="I381" s="59">
        <f>(H381-D$469)</f>
        <v>-4000</v>
      </c>
      <c r="J381" s="12" t="s">
        <v>20</v>
      </c>
      <c r="K381" s="4" t="s">
        <v>60</v>
      </c>
    </row>
    <row r="382" spans="1:11" ht="15.75" x14ac:dyDescent="0.25">
      <c r="A382" s="61">
        <v>44866</v>
      </c>
      <c r="B382" s="4" t="s">
        <v>1286</v>
      </c>
      <c r="C382" s="12">
        <v>1.68</v>
      </c>
      <c r="D382" s="91"/>
      <c r="E382" s="51" t="s">
        <v>15</v>
      </c>
      <c r="F382" s="24" t="s">
        <v>532</v>
      </c>
      <c r="H382" s="10">
        <v>0</v>
      </c>
      <c r="I382" s="59">
        <f>(H382-D$469)/2</f>
        <v>-2000</v>
      </c>
      <c r="J382" s="4" t="s">
        <v>21</v>
      </c>
      <c r="K382" s="4" t="s">
        <v>66</v>
      </c>
    </row>
    <row r="383" spans="1:11" ht="15.75" x14ac:dyDescent="0.25">
      <c r="A383" s="61">
        <v>44867</v>
      </c>
      <c r="B383" s="4" t="s">
        <v>1287</v>
      </c>
      <c r="C383" s="4">
        <v>1.87</v>
      </c>
      <c r="D383" s="91"/>
      <c r="E383" s="51" t="s">
        <v>15</v>
      </c>
      <c r="F383" s="95" t="s">
        <v>532</v>
      </c>
      <c r="H383" s="10">
        <v>0</v>
      </c>
      <c r="I383" s="59">
        <f t="shared" ref="I383:I388" si="32">(H383-D$469)</f>
        <v>-4000</v>
      </c>
      <c r="J383" s="4" t="s">
        <v>20</v>
      </c>
      <c r="K383" s="4" t="s">
        <v>595</v>
      </c>
    </row>
    <row r="384" spans="1:11" ht="15.75" x14ac:dyDescent="0.25">
      <c r="A384" s="61">
        <v>44867</v>
      </c>
      <c r="B384" s="4" t="s">
        <v>1288</v>
      </c>
      <c r="C384" s="4">
        <v>1.76</v>
      </c>
      <c r="D384" s="91"/>
      <c r="E384" s="51" t="s">
        <v>15</v>
      </c>
      <c r="F384" s="24" t="s">
        <v>532</v>
      </c>
      <c r="H384" s="10">
        <f t="shared" ref="H384:H389" si="33">C384*D$469</f>
        <v>7040</v>
      </c>
      <c r="I384" s="59">
        <f t="shared" si="32"/>
        <v>3040</v>
      </c>
      <c r="J384" s="4" t="s">
        <v>316</v>
      </c>
      <c r="K384" s="4" t="s">
        <v>595</v>
      </c>
    </row>
    <row r="385" spans="1:11" ht="15.75" x14ac:dyDescent="0.25">
      <c r="A385" s="61">
        <v>44867</v>
      </c>
      <c r="B385" s="4" t="s">
        <v>1289</v>
      </c>
      <c r="C385" s="4">
        <v>1.96</v>
      </c>
      <c r="D385" s="91"/>
      <c r="E385" s="51" t="s">
        <v>15</v>
      </c>
      <c r="F385" s="24" t="s">
        <v>532</v>
      </c>
      <c r="H385" s="10">
        <f t="shared" si="33"/>
        <v>7840</v>
      </c>
      <c r="I385" s="59">
        <f t="shared" si="32"/>
        <v>3840</v>
      </c>
      <c r="J385" s="4" t="s">
        <v>26</v>
      </c>
      <c r="K385" s="4" t="s">
        <v>595</v>
      </c>
    </row>
    <row r="386" spans="1:11" ht="15.75" x14ac:dyDescent="0.25">
      <c r="A386" s="61">
        <v>44870</v>
      </c>
      <c r="B386" s="4" t="s">
        <v>1290</v>
      </c>
      <c r="C386" s="12">
        <v>1.72</v>
      </c>
      <c r="D386" s="91"/>
      <c r="E386" s="51" t="s">
        <v>15</v>
      </c>
      <c r="F386" s="24" t="s">
        <v>532</v>
      </c>
      <c r="H386" s="10">
        <f t="shared" si="33"/>
        <v>6880</v>
      </c>
      <c r="I386" s="59">
        <f t="shared" si="32"/>
        <v>2880</v>
      </c>
      <c r="J386" s="4" t="s">
        <v>315</v>
      </c>
      <c r="K386" s="4" t="s">
        <v>595</v>
      </c>
    </row>
    <row r="387" spans="1:11" ht="15.75" x14ac:dyDescent="0.25">
      <c r="A387" s="61">
        <v>44870</v>
      </c>
      <c r="B387" s="4" t="s">
        <v>1291</v>
      </c>
      <c r="C387" s="12">
        <v>1.7</v>
      </c>
      <c r="D387" s="91"/>
      <c r="E387" s="51" t="s">
        <v>15</v>
      </c>
      <c r="F387" s="24" t="s">
        <v>532</v>
      </c>
      <c r="H387" s="10">
        <f t="shared" si="33"/>
        <v>6800</v>
      </c>
      <c r="I387" s="59">
        <f t="shared" si="32"/>
        <v>2800</v>
      </c>
      <c r="J387" s="4" t="s">
        <v>313</v>
      </c>
      <c r="K387" s="4" t="s">
        <v>595</v>
      </c>
    </row>
    <row r="388" spans="1:11" ht="15.75" x14ac:dyDescent="0.25">
      <c r="A388" s="61">
        <v>44870</v>
      </c>
      <c r="B388" s="4" t="s">
        <v>1292</v>
      </c>
      <c r="C388" s="12">
        <v>1.92</v>
      </c>
      <c r="D388" s="91"/>
      <c r="E388" s="51" t="s">
        <v>15</v>
      </c>
      <c r="F388" s="24" t="s">
        <v>33</v>
      </c>
      <c r="H388" s="10">
        <f t="shared" si="33"/>
        <v>7680</v>
      </c>
      <c r="I388" s="59">
        <f t="shared" si="32"/>
        <v>3680</v>
      </c>
      <c r="J388" s="4" t="s">
        <v>27</v>
      </c>
      <c r="K388" s="4" t="s">
        <v>89</v>
      </c>
    </row>
    <row r="389" spans="1:11" ht="15.75" x14ac:dyDescent="0.25">
      <c r="A389" s="61">
        <v>44870</v>
      </c>
      <c r="B389" s="4" t="s">
        <v>1293</v>
      </c>
      <c r="C389" s="12">
        <v>1.68</v>
      </c>
      <c r="D389" s="91"/>
      <c r="E389" s="51" t="s">
        <v>15</v>
      </c>
      <c r="F389" s="24" t="s">
        <v>532</v>
      </c>
      <c r="H389" s="10">
        <f t="shared" si="33"/>
        <v>6720</v>
      </c>
      <c r="I389" s="59">
        <f>(H389-D$469)/2</f>
        <v>1360</v>
      </c>
      <c r="J389" s="4" t="s">
        <v>21</v>
      </c>
      <c r="K389" s="4" t="s">
        <v>60</v>
      </c>
    </row>
    <row r="390" spans="1:11" ht="15.75" x14ac:dyDescent="0.25">
      <c r="A390" s="61">
        <v>44870</v>
      </c>
      <c r="B390" s="4" t="s">
        <v>1296</v>
      </c>
      <c r="C390" s="38">
        <v>1.7</v>
      </c>
      <c r="D390" s="91"/>
      <c r="E390" s="51" t="s">
        <v>15</v>
      </c>
      <c r="F390" s="95" t="s">
        <v>532</v>
      </c>
      <c r="H390" s="10">
        <v>0</v>
      </c>
      <c r="I390" s="59">
        <f>(H390-D$469)</f>
        <v>-4000</v>
      </c>
      <c r="J390" s="4" t="s">
        <v>28</v>
      </c>
      <c r="K390" s="4" t="s">
        <v>60</v>
      </c>
    </row>
    <row r="391" spans="1:11" ht="15.75" x14ac:dyDescent="0.25">
      <c r="A391" s="61">
        <v>44871</v>
      </c>
      <c r="B391" s="4" t="s">
        <v>1297</v>
      </c>
      <c r="C391" s="12">
        <v>1.98</v>
      </c>
      <c r="D391" s="91"/>
      <c r="E391" s="51" t="s">
        <v>15</v>
      </c>
      <c r="F391" s="95" t="s">
        <v>33</v>
      </c>
      <c r="H391" s="10">
        <v>0</v>
      </c>
      <c r="I391" s="59">
        <f>(H391-D$469)</f>
        <v>-4000</v>
      </c>
      <c r="J391" s="4" t="s">
        <v>20</v>
      </c>
      <c r="K391" s="4" t="s">
        <v>119</v>
      </c>
    </row>
    <row r="392" spans="1:11" ht="15.75" x14ac:dyDescent="0.25">
      <c r="A392" s="61">
        <v>44871</v>
      </c>
      <c r="B392" s="4" t="s">
        <v>1298</v>
      </c>
      <c r="C392" s="12">
        <v>1.95</v>
      </c>
      <c r="D392" s="91"/>
      <c r="E392" s="51" t="s">
        <v>15</v>
      </c>
      <c r="F392" s="24" t="s">
        <v>33</v>
      </c>
      <c r="H392" s="10">
        <f>C392*D$469</f>
        <v>7800</v>
      </c>
      <c r="I392" s="59">
        <f>(H392-D$469)</f>
        <v>3800</v>
      </c>
      <c r="J392" s="38" t="s">
        <v>315</v>
      </c>
      <c r="K392" s="4" t="s">
        <v>56</v>
      </c>
    </row>
    <row r="393" spans="1:11" ht="15.75" x14ac:dyDescent="0.25">
      <c r="A393" s="61">
        <v>44872</v>
      </c>
      <c r="B393" s="4" t="s">
        <v>1299</v>
      </c>
      <c r="C393" s="12">
        <v>1.89</v>
      </c>
      <c r="D393" s="91"/>
      <c r="E393" s="51" t="s">
        <v>15</v>
      </c>
      <c r="F393" s="24" t="s">
        <v>532</v>
      </c>
      <c r="H393" s="10">
        <f>C393*D$469</f>
        <v>7560</v>
      </c>
      <c r="I393" s="59">
        <f>(H393-D$469)/2</f>
        <v>1780</v>
      </c>
      <c r="J393" s="38" t="s">
        <v>23</v>
      </c>
      <c r="K393" s="4" t="s">
        <v>595</v>
      </c>
    </row>
    <row r="394" spans="1:11" ht="15.75" x14ac:dyDescent="0.25">
      <c r="A394" s="61">
        <v>44874</v>
      </c>
      <c r="B394" s="4" t="s">
        <v>1301</v>
      </c>
      <c r="C394" s="12">
        <v>2</v>
      </c>
      <c r="D394" s="91"/>
      <c r="E394" s="51" t="s">
        <v>15</v>
      </c>
      <c r="F394" s="24" t="s">
        <v>532</v>
      </c>
      <c r="H394" s="10">
        <f>C394*D$469</f>
        <v>8000</v>
      </c>
      <c r="I394" s="59">
        <f>(H394-D$469)/2</f>
        <v>2000</v>
      </c>
      <c r="J394" s="38" t="s">
        <v>22</v>
      </c>
      <c r="K394" s="4" t="s">
        <v>595</v>
      </c>
    </row>
    <row r="395" spans="1:11" ht="15.75" x14ac:dyDescent="0.25">
      <c r="A395" s="61">
        <v>44874</v>
      </c>
      <c r="B395" s="4" t="s">
        <v>1302</v>
      </c>
      <c r="C395" s="12">
        <v>1.86</v>
      </c>
      <c r="D395" s="91"/>
      <c r="E395" s="51" t="s">
        <v>15</v>
      </c>
      <c r="F395" s="95" t="s">
        <v>532</v>
      </c>
      <c r="H395" s="10">
        <v>0</v>
      </c>
      <c r="I395" s="59">
        <f>(H395-D$469)</f>
        <v>-4000</v>
      </c>
      <c r="J395" s="38" t="s">
        <v>28</v>
      </c>
      <c r="K395" s="4" t="s">
        <v>595</v>
      </c>
    </row>
    <row r="396" spans="1:11" ht="15.75" x14ac:dyDescent="0.25">
      <c r="A396" s="61">
        <v>44875</v>
      </c>
      <c r="B396" s="4" t="s">
        <v>1303</v>
      </c>
      <c r="C396" s="12">
        <v>1.85</v>
      </c>
      <c r="D396" s="91"/>
      <c r="E396" s="51" t="s">
        <v>15</v>
      </c>
      <c r="F396" s="24" t="s">
        <v>532</v>
      </c>
      <c r="H396" s="10">
        <f t="shared" ref="H396:H401" si="34">C396*D$469</f>
        <v>7400</v>
      </c>
      <c r="I396" s="59">
        <f>(H396-D$469)</f>
        <v>3400</v>
      </c>
      <c r="J396" s="4" t="s">
        <v>24</v>
      </c>
      <c r="K396" s="4" t="s">
        <v>595</v>
      </c>
    </row>
    <row r="397" spans="1:11" ht="15.75" x14ac:dyDescent="0.25">
      <c r="A397" s="61">
        <v>44875</v>
      </c>
      <c r="B397" s="4" t="s">
        <v>1304</v>
      </c>
      <c r="C397" s="12">
        <v>1.87</v>
      </c>
      <c r="D397" s="91"/>
      <c r="E397" s="51" t="s">
        <v>15</v>
      </c>
      <c r="F397" s="24" t="s">
        <v>532</v>
      </c>
      <c r="H397" s="10">
        <f t="shared" si="34"/>
        <v>7480</v>
      </c>
      <c r="I397" s="59">
        <f>(H397-D$469)</f>
        <v>3480</v>
      </c>
      <c r="J397" s="4" t="s">
        <v>312</v>
      </c>
      <c r="K397" s="4" t="s">
        <v>595</v>
      </c>
    </row>
    <row r="398" spans="1:11" ht="15.75" x14ac:dyDescent="0.25">
      <c r="A398" s="61">
        <v>44877</v>
      </c>
      <c r="B398" s="4" t="s">
        <v>1310</v>
      </c>
      <c r="C398" s="12">
        <v>1.91</v>
      </c>
      <c r="D398" s="91"/>
      <c r="E398" s="51" t="s">
        <v>15</v>
      </c>
      <c r="F398" s="24" t="s">
        <v>33</v>
      </c>
      <c r="H398" s="10">
        <f t="shared" si="34"/>
        <v>7640</v>
      </c>
      <c r="I398" s="59">
        <f>(H398-D$469)</f>
        <v>3640</v>
      </c>
      <c r="J398" s="4" t="s">
        <v>25</v>
      </c>
      <c r="K398" s="4" t="s">
        <v>52</v>
      </c>
    </row>
    <row r="399" spans="1:11" ht="15.75" x14ac:dyDescent="0.25">
      <c r="A399" s="61">
        <v>44877</v>
      </c>
      <c r="B399" s="4" t="s">
        <v>1311</v>
      </c>
      <c r="C399" s="12">
        <v>1.75</v>
      </c>
      <c r="D399" s="91"/>
      <c r="E399" s="51" t="s">
        <v>15</v>
      </c>
      <c r="F399" s="24" t="s">
        <v>532</v>
      </c>
      <c r="H399" s="10">
        <f t="shared" si="34"/>
        <v>7000</v>
      </c>
      <c r="I399" s="59">
        <f>(H399-D$469)/2</f>
        <v>1500</v>
      </c>
      <c r="J399" s="4" t="s">
        <v>21</v>
      </c>
      <c r="K399" s="4" t="s">
        <v>60</v>
      </c>
    </row>
    <row r="400" spans="1:11" ht="15.75" x14ac:dyDescent="0.25">
      <c r="A400" s="61">
        <v>44877</v>
      </c>
      <c r="B400" s="4" t="s">
        <v>1312</v>
      </c>
      <c r="C400" s="12">
        <v>1.64</v>
      </c>
      <c r="D400" s="91"/>
      <c r="E400" s="51" t="s">
        <v>15</v>
      </c>
      <c r="F400" s="24" t="s">
        <v>532</v>
      </c>
      <c r="H400" s="10">
        <v>0</v>
      </c>
      <c r="I400" s="59">
        <f>(H400-D$469)/2</f>
        <v>-2000</v>
      </c>
      <c r="J400" s="4" t="s">
        <v>21</v>
      </c>
      <c r="K400" s="4" t="s">
        <v>66</v>
      </c>
    </row>
    <row r="401" spans="1:11" ht="15.75" x14ac:dyDescent="0.25">
      <c r="A401" s="61">
        <v>44877</v>
      </c>
      <c r="B401" s="4" t="s">
        <v>1314</v>
      </c>
      <c r="C401" s="12">
        <v>1.98</v>
      </c>
      <c r="D401" s="91"/>
      <c r="E401" s="51" t="s">
        <v>15</v>
      </c>
      <c r="F401" s="24" t="s">
        <v>33</v>
      </c>
      <c r="H401" s="10">
        <f t="shared" si="34"/>
        <v>7920</v>
      </c>
      <c r="I401" s="59">
        <f>(H401-D$469)</f>
        <v>3920</v>
      </c>
      <c r="J401" s="4" t="s">
        <v>315</v>
      </c>
      <c r="K401" s="4" t="s">
        <v>98</v>
      </c>
    </row>
    <row r="402" spans="1:11" ht="15.75" x14ac:dyDescent="0.25">
      <c r="A402" s="61">
        <v>44877</v>
      </c>
      <c r="B402" s="4" t="s">
        <v>1317</v>
      </c>
      <c r="C402" s="12">
        <v>1.98</v>
      </c>
      <c r="D402" s="91"/>
      <c r="E402" s="51" t="s">
        <v>15</v>
      </c>
      <c r="F402" s="95" t="s">
        <v>33</v>
      </c>
      <c r="H402" s="10">
        <v>0</v>
      </c>
      <c r="I402" s="59">
        <f>(H402-D$469)</f>
        <v>-4000</v>
      </c>
      <c r="J402" s="38" t="s">
        <v>21</v>
      </c>
      <c r="K402" s="4" t="s">
        <v>58</v>
      </c>
    </row>
    <row r="403" spans="1:11" ht="15.75" x14ac:dyDescent="0.25">
      <c r="A403" s="61">
        <v>44878</v>
      </c>
      <c r="B403" s="4" t="s">
        <v>1319</v>
      </c>
      <c r="C403" s="12">
        <v>1.81</v>
      </c>
      <c r="D403" s="91"/>
      <c r="E403" s="51" t="s">
        <v>15</v>
      </c>
      <c r="F403" s="24" t="s">
        <v>532</v>
      </c>
      <c r="H403" s="10">
        <f t="shared" ref="H403:H409" si="35">C403*D$469</f>
        <v>7240</v>
      </c>
      <c r="I403" s="59">
        <f>(H403-D$469)/2</f>
        <v>1620</v>
      </c>
      <c r="J403" s="4" t="s">
        <v>21</v>
      </c>
      <c r="K403" s="4" t="s">
        <v>222</v>
      </c>
    </row>
    <row r="404" spans="1:11" ht="15.75" x14ac:dyDescent="0.25">
      <c r="A404" s="61">
        <v>44878</v>
      </c>
      <c r="B404" s="4" t="s">
        <v>1320</v>
      </c>
      <c r="C404" s="12">
        <v>1.93</v>
      </c>
      <c r="D404" s="91"/>
      <c r="E404" s="51" t="s">
        <v>15</v>
      </c>
      <c r="F404" s="24" t="s">
        <v>532</v>
      </c>
      <c r="H404" s="10">
        <f t="shared" si="35"/>
        <v>7720</v>
      </c>
      <c r="I404" s="59">
        <f>(H404-D$469)</f>
        <v>3720</v>
      </c>
      <c r="J404" s="4" t="s">
        <v>24</v>
      </c>
      <c r="K404" s="4" t="s">
        <v>595</v>
      </c>
    </row>
    <row r="405" spans="1:11" ht="15.75" x14ac:dyDescent="0.25">
      <c r="A405" s="61">
        <v>44878</v>
      </c>
      <c r="B405" s="4" t="s">
        <v>1324</v>
      </c>
      <c r="C405" s="12">
        <v>1.73</v>
      </c>
      <c r="D405" s="91"/>
      <c r="E405" s="51" t="s">
        <v>15</v>
      </c>
      <c r="F405" s="24" t="s">
        <v>532</v>
      </c>
      <c r="H405" s="10">
        <f t="shared" si="35"/>
        <v>6920</v>
      </c>
      <c r="I405" s="59">
        <f>(H405-D$469)</f>
        <v>2920</v>
      </c>
      <c r="J405" s="4" t="s">
        <v>436</v>
      </c>
      <c r="K405" s="4" t="s">
        <v>595</v>
      </c>
    </row>
    <row r="406" spans="1:11" ht="15.75" x14ac:dyDescent="0.25">
      <c r="A406" s="61">
        <v>44878</v>
      </c>
      <c r="B406" s="4" t="s">
        <v>1325</v>
      </c>
      <c r="C406" s="12">
        <v>1.57</v>
      </c>
      <c r="D406" s="91"/>
      <c r="E406" s="51" t="s">
        <v>15</v>
      </c>
      <c r="F406" s="24" t="s">
        <v>532</v>
      </c>
      <c r="H406" s="10">
        <f t="shared" si="35"/>
        <v>6280</v>
      </c>
      <c r="I406" s="59">
        <f>(H406-D$469)/2</f>
        <v>1140</v>
      </c>
      <c r="J406" s="4" t="s">
        <v>21</v>
      </c>
      <c r="K406" s="4" t="s">
        <v>1162</v>
      </c>
    </row>
    <row r="407" spans="1:11" ht="15.75" x14ac:dyDescent="0.25">
      <c r="A407" s="61">
        <v>44879</v>
      </c>
      <c r="B407" s="4" t="s">
        <v>1326</v>
      </c>
      <c r="C407" s="12">
        <v>1.59</v>
      </c>
      <c r="D407" s="91"/>
      <c r="E407" s="51" t="s">
        <v>15</v>
      </c>
      <c r="F407" s="24" t="s">
        <v>532</v>
      </c>
      <c r="H407" s="10">
        <f t="shared" si="35"/>
        <v>6360</v>
      </c>
      <c r="I407" s="59">
        <f>(H407-D$469)</f>
        <v>2360</v>
      </c>
      <c r="J407" s="4" t="s">
        <v>24</v>
      </c>
      <c r="K407" s="4" t="s">
        <v>595</v>
      </c>
    </row>
    <row r="408" spans="1:11" ht="15.75" x14ac:dyDescent="0.25">
      <c r="A408" s="61">
        <v>44879</v>
      </c>
      <c r="B408" s="4" t="s">
        <v>1327</v>
      </c>
      <c r="C408" s="12">
        <v>1.75</v>
      </c>
      <c r="D408" s="91"/>
      <c r="E408" s="51" t="s">
        <v>15</v>
      </c>
      <c r="F408" s="24" t="s">
        <v>532</v>
      </c>
      <c r="H408" s="10">
        <f t="shared" si="35"/>
        <v>7000</v>
      </c>
      <c r="I408" s="59">
        <f>(H408-D$469)/2</f>
        <v>1500</v>
      </c>
      <c r="J408" s="4" t="s">
        <v>23</v>
      </c>
      <c r="K408" s="4" t="s">
        <v>595</v>
      </c>
    </row>
    <row r="409" spans="1:11" ht="15.75" x14ac:dyDescent="0.25">
      <c r="A409" s="61">
        <v>44884</v>
      </c>
      <c r="B409" s="4" t="s">
        <v>1330</v>
      </c>
      <c r="C409" s="12">
        <v>1.76</v>
      </c>
      <c r="D409" s="91"/>
      <c r="E409" s="51" t="s">
        <v>15</v>
      </c>
      <c r="F409" s="24" t="s">
        <v>532</v>
      </c>
      <c r="H409" s="10">
        <f t="shared" si="35"/>
        <v>7040</v>
      </c>
      <c r="I409" s="59">
        <f t="shared" ref="I409:I420" si="36">(H409-D$469)</f>
        <v>3040</v>
      </c>
      <c r="J409" s="4" t="s">
        <v>25</v>
      </c>
      <c r="K409" s="4" t="s">
        <v>66</v>
      </c>
    </row>
    <row r="410" spans="1:11" ht="15.75" x14ac:dyDescent="0.25">
      <c r="A410" s="61">
        <v>44884</v>
      </c>
      <c r="B410" s="4" t="s">
        <v>1332</v>
      </c>
      <c r="C410" s="12">
        <v>1.75</v>
      </c>
      <c r="D410" s="91"/>
      <c r="E410" s="51" t="s">
        <v>15</v>
      </c>
      <c r="F410" s="95" t="s">
        <v>532</v>
      </c>
      <c r="H410" s="10">
        <v>0</v>
      </c>
      <c r="I410" s="59">
        <f t="shared" si="36"/>
        <v>-4000</v>
      </c>
      <c r="J410" s="4" t="s">
        <v>20</v>
      </c>
      <c r="K410" s="4" t="s">
        <v>66</v>
      </c>
    </row>
    <row r="411" spans="1:11" ht="15.75" x14ac:dyDescent="0.25">
      <c r="A411" s="61">
        <v>44885</v>
      </c>
      <c r="B411" s="4" t="s">
        <v>1336</v>
      </c>
      <c r="C411" s="12">
        <v>2</v>
      </c>
      <c r="D411" s="91"/>
      <c r="E411" s="51" t="s">
        <v>15</v>
      </c>
      <c r="F411" s="95" t="s">
        <v>34</v>
      </c>
      <c r="H411" s="10">
        <v>0</v>
      </c>
      <c r="I411" s="59">
        <f t="shared" si="36"/>
        <v>-4000</v>
      </c>
      <c r="J411" s="4" t="s">
        <v>26</v>
      </c>
      <c r="K411" s="4" t="s">
        <v>235</v>
      </c>
    </row>
    <row r="412" spans="1:11" ht="15.75" x14ac:dyDescent="0.25">
      <c r="A412" s="61">
        <v>44885</v>
      </c>
      <c r="B412" s="4" t="s">
        <v>1338</v>
      </c>
      <c r="C412" s="12">
        <v>1.81</v>
      </c>
      <c r="D412" s="91"/>
      <c r="E412" s="51" t="s">
        <v>15</v>
      </c>
      <c r="F412" s="95" t="s">
        <v>532</v>
      </c>
      <c r="H412" s="10">
        <v>0</v>
      </c>
      <c r="I412" s="59">
        <f t="shared" si="36"/>
        <v>-4000</v>
      </c>
      <c r="J412" s="4" t="s">
        <v>20</v>
      </c>
      <c r="K412" s="4" t="s">
        <v>1162</v>
      </c>
    </row>
    <row r="413" spans="1:11" ht="15.75" x14ac:dyDescent="0.25">
      <c r="A413" s="61">
        <v>44892</v>
      </c>
      <c r="B413" s="4" t="s">
        <v>1341</v>
      </c>
      <c r="C413" s="12">
        <v>1.98</v>
      </c>
      <c r="D413" s="91"/>
      <c r="E413" s="51" t="s">
        <v>15</v>
      </c>
      <c r="F413" s="95" t="s">
        <v>34</v>
      </c>
      <c r="H413" s="10">
        <v>0</v>
      </c>
      <c r="I413" s="59">
        <f t="shared" si="36"/>
        <v>-4000</v>
      </c>
      <c r="J413" s="4" t="s">
        <v>25</v>
      </c>
      <c r="K413" s="4" t="s">
        <v>1164</v>
      </c>
    </row>
    <row r="414" spans="1:11" ht="15.75" x14ac:dyDescent="0.25">
      <c r="A414" s="61">
        <v>44892</v>
      </c>
      <c r="B414" s="4" t="s">
        <v>1342</v>
      </c>
      <c r="C414" s="12">
        <v>1.98</v>
      </c>
      <c r="D414" s="91"/>
      <c r="E414" s="51" t="s">
        <v>15</v>
      </c>
      <c r="F414" s="24" t="s">
        <v>34</v>
      </c>
      <c r="H414" s="10">
        <f>C414*D$469</f>
        <v>7920</v>
      </c>
      <c r="I414" s="59">
        <f t="shared" si="36"/>
        <v>3920</v>
      </c>
      <c r="J414" s="4" t="s">
        <v>20</v>
      </c>
      <c r="K414" s="4" t="s">
        <v>1164</v>
      </c>
    </row>
    <row r="415" spans="1:11" ht="15.75" x14ac:dyDescent="0.25">
      <c r="A415" s="61">
        <v>44892</v>
      </c>
      <c r="B415" s="4" t="s">
        <v>1344</v>
      </c>
      <c r="C415" s="12">
        <v>1.95</v>
      </c>
      <c r="D415" s="91"/>
      <c r="E415" s="51" t="s">
        <v>15</v>
      </c>
      <c r="F415" s="95" t="s">
        <v>33</v>
      </c>
      <c r="H415" s="10">
        <v>0</v>
      </c>
      <c r="I415" s="59">
        <f t="shared" si="36"/>
        <v>-4000</v>
      </c>
      <c r="J415" s="4" t="s">
        <v>21</v>
      </c>
      <c r="K415" s="4" t="s">
        <v>119</v>
      </c>
    </row>
    <row r="416" spans="1:11" ht="15.75" x14ac:dyDescent="0.25">
      <c r="A416" s="61">
        <v>44892</v>
      </c>
      <c r="B416" s="4" t="s">
        <v>1345</v>
      </c>
      <c r="C416" s="12">
        <v>1.57</v>
      </c>
      <c r="D416" s="91"/>
      <c r="E416" s="51" t="s">
        <v>15</v>
      </c>
      <c r="F416" s="95" t="s">
        <v>532</v>
      </c>
      <c r="H416" s="10">
        <v>0</v>
      </c>
      <c r="I416" s="59">
        <f t="shared" si="36"/>
        <v>-4000</v>
      </c>
      <c r="J416" s="4" t="s">
        <v>20</v>
      </c>
      <c r="K416" s="4" t="s">
        <v>222</v>
      </c>
    </row>
    <row r="417" spans="1:11" ht="15.75" x14ac:dyDescent="0.25">
      <c r="A417" s="61">
        <v>44892</v>
      </c>
      <c r="B417" s="4" t="s">
        <v>1347</v>
      </c>
      <c r="C417" s="12">
        <v>1.83</v>
      </c>
      <c r="D417" s="91"/>
      <c r="E417" s="51" t="s">
        <v>15</v>
      </c>
      <c r="F417" s="24" t="s">
        <v>532</v>
      </c>
      <c r="H417" s="10">
        <f>C417*D$469</f>
        <v>7320</v>
      </c>
      <c r="I417" s="59">
        <f t="shared" si="36"/>
        <v>3320</v>
      </c>
      <c r="J417" s="4" t="s">
        <v>22</v>
      </c>
      <c r="K417" s="4" t="s">
        <v>1162</v>
      </c>
    </row>
    <row r="418" spans="1:11" ht="15.75" x14ac:dyDescent="0.25">
      <c r="A418" s="61">
        <v>44892</v>
      </c>
      <c r="B418" s="4" t="s">
        <v>1352</v>
      </c>
      <c r="C418" s="12">
        <v>1.8</v>
      </c>
      <c r="D418" s="91"/>
      <c r="E418" s="51" t="s">
        <v>15</v>
      </c>
      <c r="F418" s="24" t="s">
        <v>532</v>
      </c>
      <c r="H418" s="10">
        <f>C418*D$469</f>
        <v>7200</v>
      </c>
      <c r="I418" s="59">
        <f t="shared" si="36"/>
        <v>3200</v>
      </c>
      <c r="J418" s="4" t="s">
        <v>21</v>
      </c>
      <c r="K418" s="4" t="s">
        <v>222</v>
      </c>
    </row>
    <row r="419" spans="1:11" ht="15.75" x14ac:dyDescent="0.25">
      <c r="A419" s="61">
        <v>44895</v>
      </c>
      <c r="B419" s="4" t="s">
        <v>1355</v>
      </c>
      <c r="C419" s="12">
        <v>1.95</v>
      </c>
      <c r="D419" s="91"/>
      <c r="E419" s="51" t="s">
        <v>15</v>
      </c>
      <c r="F419" s="24" t="s">
        <v>34</v>
      </c>
      <c r="H419" s="10">
        <f>C419*D$469</f>
        <v>7800</v>
      </c>
      <c r="I419" s="59">
        <f t="shared" si="36"/>
        <v>3800</v>
      </c>
      <c r="J419" s="38" t="s">
        <v>29</v>
      </c>
      <c r="K419" s="4" t="s">
        <v>235</v>
      </c>
    </row>
    <row r="420" spans="1:11" ht="15.75" x14ac:dyDescent="0.25">
      <c r="A420" s="61">
        <v>44895</v>
      </c>
      <c r="B420" s="4" t="s">
        <v>1357</v>
      </c>
      <c r="C420" s="12">
        <v>1.95</v>
      </c>
      <c r="D420" s="91"/>
      <c r="E420" s="51" t="s">
        <v>15</v>
      </c>
      <c r="F420" s="24" t="s">
        <v>34</v>
      </c>
      <c r="H420" s="10">
        <f>C420*D$469</f>
        <v>7800</v>
      </c>
      <c r="I420" s="59">
        <f t="shared" si="36"/>
        <v>3800</v>
      </c>
      <c r="J420" s="4" t="s">
        <v>20</v>
      </c>
      <c r="K420" s="37" t="s">
        <v>235</v>
      </c>
    </row>
    <row r="421" spans="1:11" ht="15.75" x14ac:dyDescent="0.25">
      <c r="A421" s="61">
        <v>44897</v>
      </c>
      <c r="B421" s="4" t="s">
        <v>1354</v>
      </c>
      <c r="C421" s="91">
        <v>1.55</v>
      </c>
      <c r="D421" s="91"/>
      <c r="E421" s="51" t="s">
        <v>15</v>
      </c>
      <c r="F421" s="92" t="s">
        <v>532</v>
      </c>
      <c r="H421" s="10">
        <v>0</v>
      </c>
      <c r="I421" s="59">
        <f>(H421-D$469)/2</f>
        <v>-2000</v>
      </c>
      <c r="J421" s="12" t="s">
        <v>21</v>
      </c>
      <c r="K421" s="4" t="s">
        <v>66</v>
      </c>
    </row>
    <row r="422" spans="1:11" ht="15.75" x14ac:dyDescent="0.25">
      <c r="A422" s="61">
        <v>44898</v>
      </c>
      <c r="B422" s="4" t="s">
        <v>1364</v>
      </c>
      <c r="C422" s="12">
        <v>1.88</v>
      </c>
      <c r="D422" s="91"/>
      <c r="E422" s="51" t="s">
        <v>15</v>
      </c>
      <c r="F422" s="95" t="s">
        <v>33</v>
      </c>
      <c r="H422" s="10">
        <f t="shared" ref="H421:H455" si="37">C422*D$469</f>
        <v>7520</v>
      </c>
      <c r="I422" s="59">
        <f t="shared" ref="I422:I455" si="38">(H422-D$469)</f>
        <v>3520</v>
      </c>
      <c r="J422" s="4" t="s">
        <v>22</v>
      </c>
      <c r="K422" s="4" t="s">
        <v>58</v>
      </c>
    </row>
    <row r="423" spans="1:11" ht="15.75" x14ac:dyDescent="0.25">
      <c r="A423" s="61">
        <v>44899</v>
      </c>
      <c r="B423" s="4" t="s">
        <v>1371</v>
      </c>
      <c r="C423" s="4">
        <v>1.79</v>
      </c>
      <c r="D423" s="91"/>
      <c r="E423" s="51" t="s">
        <v>15</v>
      </c>
      <c r="F423" s="24" t="s">
        <v>532</v>
      </c>
      <c r="H423" s="10">
        <f t="shared" si="37"/>
        <v>7160</v>
      </c>
      <c r="I423" s="59">
        <f>(H423-D$469)/2</f>
        <v>1580</v>
      </c>
      <c r="J423" s="4" t="s">
        <v>21</v>
      </c>
      <c r="K423" s="4" t="s">
        <v>1162</v>
      </c>
    </row>
    <row r="424" spans="1:11" ht="15.75" x14ac:dyDescent="0.25">
      <c r="A424" s="61">
        <v>44899</v>
      </c>
      <c r="B424" s="4" t="s">
        <v>1373</v>
      </c>
      <c r="C424" s="12"/>
      <c r="D424" s="91"/>
      <c r="E424" s="51" t="s">
        <v>15</v>
      </c>
      <c r="F424" s="98" t="s">
        <v>34</v>
      </c>
      <c r="H424" s="10">
        <f t="shared" si="37"/>
        <v>0</v>
      </c>
      <c r="I424" s="59">
        <v>0</v>
      </c>
      <c r="J424" s="4" t="s">
        <v>21</v>
      </c>
      <c r="K424" s="4" t="s">
        <v>222</v>
      </c>
    </row>
    <row r="425" spans="1:11" ht="15.75" x14ac:dyDescent="0.25">
      <c r="A425" s="61">
        <v>44899</v>
      </c>
      <c r="B425" s="4" t="s">
        <v>1374</v>
      </c>
      <c r="C425" s="12">
        <v>1.96</v>
      </c>
      <c r="D425" s="91"/>
      <c r="E425" s="51" t="s">
        <v>15</v>
      </c>
      <c r="F425" s="95" t="s">
        <v>34</v>
      </c>
      <c r="H425" s="10">
        <v>0</v>
      </c>
      <c r="I425" s="59">
        <f t="shared" si="38"/>
        <v>-4000</v>
      </c>
      <c r="J425" s="4" t="s">
        <v>19</v>
      </c>
      <c r="K425" s="4" t="s">
        <v>235</v>
      </c>
    </row>
    <row r="426" spans="1:11" ht="15.75" x14ac:dyDescent="0.25">
      <c r="A426" s="61">
        <v>44899</v>
      </c>
      <c r="B426" s="4" t="s">
        <v>1376</v>
      </c>
      <c r="C426" s="12">
        <v>1.79</v>
      </c>
      <c r="D426" s="91"/>
      <c r="E426" s="51" t="s">
        <v>15</v>
      </c>
      <c r="F426" s="24" t="s">
        <v>532</v>
      </c>
      <c r="H426" s="10">
        <f t="shared" si="37"/>
        <v>7160</v>
      </c>
      <c r="I426" s="59">
        <f t="shared" si="38"/>
        <v>3160</v>
      </c>
      <c r="J426" s="4" t="s">
        <v>21</v>
      </c>
      <c r="K426" s="4" t="s">
        <v>1115</v>
      </c>
    </row>
    <row r="427" spans="1:11" ht="15.75" x14ac:dyDescent="0.25">
      <c r="A427" s="61">
        <v>44899</v>
      </c>
      <c r="B427" s="4" t="s">
        <v>1382</v>
      </c>
      <c r="C427" s="38">
        <v>1.69</v>
      </c>
      <c r="D427" s="91"/>
      <c r="E427" s="51" t="s">
        <v>15</v>
      </c>
      <c r="F427" s="24" t="s">
        <v>532</v>
      </c>
      <c r="H427" s="10">
        <v>0</v>
      </c>
      <c r="I427" s="59">
        <f>(H427-D$469)/2</f>
        <v>-2000</v>
      </c>
      <c r="J427" s="4" t="s">
        <v>22</v>
      </c>
      <c r="K427" s="4" t="s">
        <v>66</v>
      </c>
    </row>
    <row r="428" spans="1:11" ht="15.75" x14ac:dyDescent="0.25">
      <c r="A428" s="61">
        <v>44900</v>
      </c>
      <c r="B428" s="4" t="s">
        <v>1383</v>
      </c>
      <c r="C428" s="12">
        <v>1.96</v>
      </c>
      <c r="D428" s="91"/>
      <c r="E428" s="51" t="s">
        <v>15</v>
      </c>
      <c r="F428" s="95" t="s">
        <v>33</v>
      </c>
      <c r="H428" s="10">
        <v>0</v>
      </c>
      <c r="I428" s="59">
        <f t="shared" si="38"/>
        <v>-4000</v>
      </c>
      <c r="J428" s="4" t="s">
        <v>20</v>
      </c>
      <c r="K428" s="4" t="s">
        <v>119</v>
      </c>
    </row>
    <row r="429" spans="1:11" ht="15.75" x14ac:dyDescent="0.25">
      <c r="A429" s="61">
        <v>44905</v>
      </c>
      <c r="B429" s="4" t="s">
        <v>1387</v>
      </c>
      <c r="C429" s="12">
        <v>1.75</v>
      </c>
      <c r="D429" s="91"/>
      <c r="E429" s="51" t="s">
        <v>15</v>
      </c>
      <c r="F429" s="24" t="s">
        <v>532</v>
      </c>
      <c r="H429" s="10">
        <v>0</v>
      </c>
      <c r="I429" s="59">
        <f>(H429-D$469)/2</f>
        <v>-2000</v>
      </c>
      <c r="J429" s="38" t="s">
        <v>21</v>
      </c>
      <c r="K429" s="4" t="s">
        <v>66</v>
      </c>
    </row>
    <row r="430" spans="1:11" ht="15.75" x14ac:dyDescent="0.25">
      <c r="A430" s="61">
        <v>44905</v>
      </c>
      <c r="B430" s="4" t="s">
        <v>1392</v>
      </c>
      <c r="C430" s="12">
        <v>1.95</v>
      </c>
      <c r="D430" s="91"/>
      <c r="E430" s="51" t="s">
        <v>15</v>
      </c>
      <c r="F430" s="95" t="s">
        <v>33</v>
      </c>
      <c r="H430" s="10">
        <v>0</v>
      </c>
      <c r="I430" s="59">
        <f t="shared" si="38"/>
        <v>-4000</v>
      </c>
      <c r="J430" s="38" t="s">
        <v>29</v>
      </c>
      <c r="K430" s="4" t="s">
        <v>58</v>
      </c>
    </row>
    <row r="431" spans="1:11" ht="15.75" x14ac:dyDescent="0.25">
      <c r="A431" s="61">
        <v>44906</v>
      </c>
      <c r="B431" s="4" t="s">
        <v>1394</v>
      </c>
      <c r="C431" s="12">
        <v>1.96</v>
      </c>
      <c r="D431" s="91"/>
      <c r="E431" s="51" t="s">
        <v>15</v>
      </c>
      <c r="F431" s="95" t="s">
        <v>34</v>
      </c>
      <c r="H431" s="10">
        <v>0</v>
      </c>
      <c r="I431" s="59">
        <f t="shared" si="38"/>
        <v>-4000</v>
      </c>
      <c r="J431" s="4" t="s">
        <v>25</v>
      </c>
      <c r="K431" s="4" t="s">
        <v>222</v>
      </c>
    </row>
    <row r="432" spans="1:11" ht="15.75" x14ac:dyDescent="0.25">
      <c r="A432" s="61">
        <v>44906</v>
      </c>
      <c r="B432" s="4" t="s">
        <v>1398</v>
      </c>
      <c r="C432" s="12">
        <v>1.58</v>
      </c>
      <c r="D432" s="91"/>
      <c r="E432" s="51" t="s">
        <v>15</v>
      </c>
      <c r="F432" s="24" t="s">
        <v>532</v>
      </c>
      <c r="H432" s="10">
        <f t="shared" si="37"/>
        <v>6320</v>
      </c>
      <c r="I432" s="59">
        <f t="shared" si="38"/>
        <v>2320</v>
      </c>
      <c r="J432" s="4" t="s">
        <v>19</v>
      </c>
      <c r="K432" s="4" t="s">
        <v>222</v>
      </c>
    </row>
    <row r="433" spans="1:11" ht="15.75" x14ac:dyDescent="0.25">
      <c r="A433" s="61">
        <v>44906</v>
      </c>
      <c r="B433" s="4" t="s">
        <v>1399</v>
      </c>
      <c r="C433" s="12">
        <v>1.75</v>
      </c>
      <c r="D433" s="91"/>
      <c r="E433" s="51" t="s">
        <v>15</v>
      </c>
      <c r="F433" s="24" t="s">
        <v>532</v>
      </c>
      <c r="H433" s="10">
        <f t="shared" si="37"/>
        <v>7000</v>
      </c>
      <c r="I433" s="59">
        <f t="shared" si="38"/>
        <v>3000</v>
      </c>
      <c r="J433" s="4" t="s">
        <v>25</v>
      </c>
      <c r="K433" s="4" t="s">
        <v>1162</v>
      </c>
    </row>
    <row r="434" spans="1:11" ht="15.75" x14ac:dyDescent="0.25">
      <c r="A434" s="61">
        <v>44906</v>
      </c>
      <c r="B434" s="4" t="s">
        <v>1401</v>
      </c>
      <c r="C434" s="12">
        <v>1.6</v>
      </c>
      <c r="D434" s="91"/>
      <c r="E434" s="51" t="s">
        <v>15</v>
      </c>
      <c r="F434" s="95" t="s">
        <v>532</v>
      </c>
      <c r="H434" s="10">
        <v>0</v>
      </c>
      <c r="I434" s="59">
        <f t="shared" si="38"/>
        <v>-4000</v>
      </c>
      <c r="J434" s="4" t="s">
        <v>20</v>
      </c>
      <c r="K434" s="4" t="s">
        <v>222</v>
      </c>
    </row>
    <row r="435" spans="1:11" ht="15.75" x14ac:dyDescent="0.25">
      <c r="A435" s="61">
        <v>44906</v>
      </c>
      <c r="B435" s="4" t="s">
        <v>1406</v>
      </c>
      <c r="C435" s="12">
        <v>1.75</v>
      </c>
      <c r="D435" s="91"/>
      <c r="E435" s="51" t="s">
        <v>15</v>
      </c>
      <c r="F435" s="24" t="s">
        <v>532</v>
      </c>
      <c r="H435" s="10">
        <f t="shared" si="37"/>
        <v>7000</v>
      </c>
      <c r="I435" s="59">
        <f t="shared" si="38"/>
        <v>3000</v>
      </c>
      <c r="J435" s="4" t="s">
        <v>24</v>
      </c>
      <c r="K435" s="4" t="s">
        <v>1162</v>
      </c>
    </row>
    <row r="436" spans="1:11" ht="15.75" x14ac:dyDescent="0.25">
      <c r="A436" s="61">
        <v>44912</v>
      </c>
      <c r="B436" s="4" t="s">
        <v>1409</v>
      </c>
      <c r="C436" s="12">
        <v>1.68</v>
      </c>
      <c r="D436" s="91"/>
      <c r="E436" s="51" t="s">
        <v>15</v>
      </c>
      <c r="F436" s="24" t="s">
        <v>532</v>
      </c>
      <c r="H436" s="10">
        <v>0</v>
      </c>
      <c r="I436" s="59">
        <f>(H436-D$469)/2</f>
        <v>-2000</v>
      </c>
      <c r="J436" s="4" t="s">
        <v>22</v>
      </c>
      <c r="K436" s="4" t="s">
        <v>66</v>
      </c>
    </row>
    <row r="437" spans="1:11" ht="15.75" x14ac:dyDescent="0.25">
      <c r="A437" s="61">
        <v>44912</v>
      </c>
      <c r="B437" s="4" t="s">
        <v>1410</v>
      </c>
      <c r="C437" s="12">
        <v>2</v>
      </c>
      <c r="D437" s="91"/>
      <c r="E437" s="51" t="s">
        <v>15</v>
      </c>
      <c r="F437" s="95" t="s">
        <v>34</v>
      </c>
      <c r="H437" s="10">
        <v>0</v>
      </c>
      <c r="I437" s="59">
        <f t="shared" si="38"/>
        <v>-4000</v>
      </c>
      <c r="J437" s="4" t="s">
        <v>310</v>
      </c>
      <c r="K437" s="4" t="s">
        <v>235</v>
      </c>
    </row>
    <row r="438" spans="1:11" ht="15.75" x14ac:dyDescent="0.25">
      <c r="A438" s="61">
        <v>44912</v>
      </c>
      <c r="B438" s="4" t="s">
        <v>1415</v>
      </c>
      <c r="C438" s="12">
        <v>1.63</v>
      </c>
      <c r="D438" s="91"/>
      <c r="E438" s="51" t="s">
        <v>15</v>
      </c>
      <c r="F438" s="24" t="s">
        <v>532</v>
      </c>
      <c r="H438" s="10">
        <f t="shared" si="37"/>
        <v>6520</v>
      </c>
      <c r="I438" s="59">
        <f t="shared" si="38"/>
        <v>2520</v>
      </c>
      <c r="J438" s="38" t="s">
        <v>24</v>
      </c>
      <c r="K438" s="4" t="s">
        <v>60</v>
      </c>
    </row>
    <row r="439" spans="1:11" ht="15.75" x14ac:dyDescent="0.25">
      <c r="A439" s="61">
        <v>44914</v>
      </c>
      <c r="B439" s="4" t="s">
        <v>1419</v>
      </c>
      <c r="C439" s="12">
        <v>1.95</v>
      </c>
      <c r="D439" s="91"/>
      <c r="E439" s="51" t="s">
        <v>15</v>
      </c>
      <c r="F439" s="95" t="s">
        <v>34</v>
      </c>
      <c r="H439" s="10">
        <v>0</v>
      </c>
      <c r="I439" s="59">
        <f t="shared" si="38"/>
        <v>-4000</v>
      </c>
      <c r="J439" s="4" t="s">
        <v>766</v>
      </c>
      <c r="K439" s="4" t="s">
        <v>235</v>
      </c>
    </row>
    <row r="440" spans="1:11" ht="15.75" x14ac:dyDescent="0.25">
      <c r="A440" s="61">
        <v>44916</v>
      </c>
      <c r="B440" s="4" t="s">
        <v>1420</v>
      </c>
      <c r="C440" s="12">
        <v>1.65</v>
      </c>
      <c r="D440" s="91"/>
      <c r="E440" s="51" t="s">
        <v>15</v>
      </c>
      <c r="F440" s="24" t="s">
        <v>532</v>
      </c>
      <c r="H440" s="10">
        <f t="shared" si="37"/>
        <v>6600</v>
      </c>
      <c r="I440" s="59">
        <f t="shared" si="38"/>
        <v>2600</v>
      </c>
      <c r="J440" s="4" t="s">
        <v>19</v>
      </c>
      <c r="K440" s="4" t="s">
        <v>1115</v>
      </c>
    </row>
    <row r="441" spans="1:11" ht="15.75" x14ac:dyDescent="0.25">
      <c r="A441" s="61">
        <v>44916</v>
      </c>
      <c r="B441" s="4" t="s">
        <v>1422</v>
      </c>
      <c r="C441" s="12"/>
      <c r="D441" s="91"/>
      <c r="E441" s="51" t="s">
        <v>15</v>
      </c>
      <c r="F441" s="98" t="s">
        <v>34</v>
      </c>
      <c r="H441" s="10">
        <f t="shared" si="37"/>
        <v>0</v>
      </c>
      <c r="I441" s="59">
        <v>0</v>
      </c>
      <c r="J441" s="4" t="s">
        <v>21</v>
      </c>
      <c r="K441" s="4" t="s">
        <v>1162</v>
      </c>
    </row>
    <row r="442" spans="1:11" ht="15.75" x14ac:dyDescent="0.25">
      <c r="A442" s="61">
        <v>44916</v>
      </c>
      <c r="B442" s="4" t="s">
        <v>1424</v>
      </c>
      <c r="C442" s="12">
        <v>1.63</v>
      </c>
      <c r="D442" s="91"/>
      <c r="E442" s="51" t="s">
        <v>15</v>
      </c>
      <c r="F442" s="24" t="s">
        <v>33</v>
      </c>
      <c r="H442" s="10">
        <f t="shared" si="37"/>
        <v>6520</v>
      </c>
      <c r="I442" s="59">
        <f t="shared" si="38"/>
        <v>2520</v>
      </c>
      <c r="J442" s="4" t="s">
        <v>25</v>
      </c>
      <c r="K442" s="4" t="s">
        <v>1115</v>
      </c>
    </row>
    <row r="443" spans="1:11" ht="15.75" x14ac:dyDescent="0.25">
      <c r="A443" s="61">
        <v>44916</v>
      </c>
      <c r="B443" s="4" t="s">
        <v>1425</v>
      </c>
      <c r="C443" s="12">
        <v>1.82</v>
      </c>
      <c r="D443" s="91"/>
      <c r="E443" s="51" t="s">
        <v>15</v>
      </c>
      <c r="F443" s="24" t="s">
        <v>532</v>
      </c>
      <c r="H443" s="10">
        <f t="shared" si="37"/>
        <v>7280</v>
      </c>
      <c r="I443" s="59">
        <f>(H443-D$469)/2</f>
        <v>1640</v>
      </c>
      <c r="J443" s="4" t="s">
        <v>21</v>
      </c>
      <c r="K443" s="4" t="s">
        <v>222</v>
      </c>
    </row>
    <row r="444" spans="1:11" ht="15.75" x14ac:dyDescent="0.25">
      <c r="A444" s="61">
        <v>44916</v>
      </c>
      <c r="B444" s="4" t="s">
        <v>1429</v>
      </c>
      <c r="C444" s="12">
        <v>1.6</v>
      </c>
      <c r="D444" s="91"/>
      <c r="E444" s="51" t="s">
        <v>15</v>
      </c>
      <c r="F444" s="24" t="s">
        <v>532</v>
      </c>
      <c r="H444" s="10">
        <f t="shared" si="37"/>
        <v>6400</v>
      </c>
      <c r="I444" s="59">
        <f>(H444-D$469)/2</f>
        <v>1200</v>
      </c>
      <c r="J444" s="4" t="s">
        <v>21</v>
      </c>
      <c r="K444" s="4" t="s">
        <v>1162</v>
      </c>
    </row>
    <row r="445" spans="1:11" ht="15.75" x14ac:dyDescent="0.25">
      <c r="A445" s="61">
        <v>44918</v>
      </c>
      <c r="B445" s="4" t="s">
        <v>1430</v>
      </c>
      <c r="C445" s="12">
        <v>1.95</v>
      </c>
      <c r="D445" s="91"/>
      <c r="E445" s="51" t="s">
        <v>15</v>
      </c>
      <c r="F445" s="95" t="s">
        <v>34</v>
      </c>
      <c r="H445" s="10">
        <v>0</v>
      </c>
      <c r="I445" s="59">
        <f t="shared" si="38"/>
        <v>-4000</v>
      </c>
      <c r="J445" s="4" t="s">
        <v>310</v>
      </c>
      <c r="K445" s="4" t="s">
        <v>235</v>
      </c>
    </row>
    <row r="446" spans="1:11" ht="15.75" x14ac:dyDescent="0.25">
      <c r="A446" s="61">
        <v>44921</v>
      </c>
      <c r="B446" s="4" t="s">
        <v>1436</v>
      </c>
      <c r="C446" s="12">
        <v>1.63</v>
      </c>
      <c r="D446" s="91"/>
      <c r="E446" s="51" t="s">
        <v>15</v>
      </c>
      <c r="F446" s="24" t="s">
        <v>532</v>
      </c>
      <c r="H446" s="10">
        <f t="shared" si="37"/>
        <v>6520</v>
      </c>
      <c r="I446" s="59">
        <f t="shared" si="38"/>
        <v>2520</v>
      </c>
      <c r="J446" s="4" t="s">
        <v>24</v>
      </c>
      <c r="K446" s="4" t="s">
        <v>66</v>
      </c>
    </row>
    <row r="447" spans="1:11" ht="15.75" x14ac:dyDescent="0.25">
      <c r="A447" s="61">
        <v>44921</v>
      </c>
      <c r="B447" s="4" t="s">
        <v>1442</v>
      </c>
      <c r="C447" s="12">
        <v>1.72</v>
      </c>
      <c r="D447" s="91"/>
      <c r="E447" s="51" t="s">
        <v>15</v>
      </c>
      <c r="F447" s="24" t="s">
        <v>532</v>
      </c>
      <c r="H447" s="10">
        <f t="shared" si="37"/>
        <v>6880</v>
      </c>
      <c r="I447" s="59">
        <f t="shared" si="38"/>
        <v>2880</v>
      </c>
      <c r="J447" s="4" t="s">
        <v>313</v>
      </c>
      <c r="K447" s="4" t="s">
        <v>60</v>
      </c>
    </row>
    <row r="448" spans="1:11" ht="15.75" x14ac:dyDescent="0.25">
      <c r="A448" s="61">
        <v>44922</v>
      </c>
      <c r="B448" s="4" t="s">
        <v>1446</v>
      </c>
      <c r="C448" s="12">
        <v>1.72</v>
      </c>
      <c r="D448" s="91"/>
      <c r="E448" s="51" t="s">
        <v>15</v>
      </c>
      <c r="F448" s="95" t="s">
        <v>532</v>
      </c>
      <c r="H448" s="10">
        <v>0</v>
      </c>
      <c r="I448" s="59">
        <f t="shared" si="38"/>
        <v>-4000</v>
      </c>
      <c r="J448" s="4" t="s">
        <v>29</v>
      </c>
      <c r="K448" s="4" t="s">
        <v>66</v>
      </c>
    </row>
    <row r="449" spans="1:11" ht="15.75" x14ac:dyDescent="0.25">
      <c r="A449" s="61">
        <v>44923</v>
      </c>
      <c r="B449" s="4" t="s">
        <v>1447</v>
      </c>
      <c r="C449" s="12">
        <v>1.8</v>
      </c>
      <c r="D449" s="91"/>
      <c r="E449" s="51" t="s">
        <v>15</v>
      </c>
      <c r="F449" s="24" t="s">
        <v>33</v>
      </c>
      <c r="H449" s="10">
        <f t="shared" si="37"/>
        <v>7200</v>
      </c>
      <c r="I449" s="59">
        <f t="shared" si="38"/>
        <v>3200</v>
      </c>
      <c r="J449" s="4" t="s">
        <v>762</v>
      </c>
      <c r="K449" s="4" t="s">
        <v>52</v>
      </c>
    </row>
    <row r="450" spans="1:11" ht="15.75" x14ac:dyDescent="0.25">
      <c r="A450" s="61">
        <v>44924</v>
      </c>
      <c r="B450" s="4" t="s">
        <v>1448</v>
      </c>
      <c r="C450" s="12">
        <v>1.75</v>
      </c>
      <c r="D450" s="91"/>
      <c r="E450" s="51" t="s">
        <v>15</v>
      </c>
      <c r="F450" s="24" t="s">
        <v>532</v>
      </c>
      <c r="H450" s="10">
        <f t="shared" si="37"/>
        <v>7000</v>
      </c>
      <c r="I450" s="59">
        <f t="shared" si="38"/>
        <v>3000</v>
      </c>
      <c r="J450" s="4" t="s">
        <v>25</v>
      </c>
      <c r="K450" s="4" t="s">
        <v>66</v>
      </c>
    </row>
    <row r="451" spans="1:11" ht="15.75" x14ac:dyDescent="0.25">
      <c r="A451" s="61">
        <v>44924</v>
      </c>
      <c r="B451" s="4" t="s">
        <v>1449</v>
      </c>
      <c r="C451" s="12">
        <v>1.86</v>
      </c>
      <c r="D451" s="91"/>
      <c r="E451" s="51" t="s">
        <v>15</v>
      </c>
      <c r="F451" s="95" t="s">
        <v>33</v>
      </c>
      <c r="H451" s="10">
        <v>0</v>
      </c>
      <c r="I451" s="59">
        <f t="shared" si="38"/>
        <v>-4000</v>
      </c>
      <c r="J451" s="4" t="s">
        <v>20</v>
      </c>
      <c r="K451" s="4" t="s">
        <v>58</v>
      </c>
    </row>
    <row r="452" spans="1:11" ht="15.75" x14ac:dyDescent="0.25">
      <c r="A452" s="61">
        <v>44924</v>
      </c>
      <c r="B452" s="4" t="s">
        <v>1454</v>
      </c>
      <c r="C452" s="12">
        <v>1.67</v>
      </c>
      <c r="D452" s="91"/>
      <c r="E452" s="51" t="s">
        <v>15</v>
      </c>
      <c r="F452" s="24" t="s">
        <v>532</v>
      </c>
      <c r="H452" s="10">
        <f t="shared" si="37"/>
        <v>6680</v>
      </c>
      <c r="I452" s="59">
        <f t="shared" si="38"/>
        <v>2680</v>
      </c>
      <c r="J452" s="4" t="s">
        <v>313</v>
      </c>
      <c r="K452" s="4" t="s">
        <v>66</v>
      </c>
    </row>
    <row r="453" spans="1:11" ht="15.75" x14ac:dyDescent="0.25">
      <c r="A453" s="61">
        <v>44924</v>
      </c>
      <c r="B453" s="4" t="s">
        <v>1456</v>
      </c>
      <c r="C453" s="12">
        <v>1.81</v>
      </c>
      <c r="D453" s="91"/>
      <c r="E453" s="51" t="s">
        <v>15</v>
      </c>
      <c r="F453" s="24" t="s">
        <v>33</v>
      </c>
      <c r="H453" s="10">
        <f t="shared" si="37"/>
        <v>7240</v>
      </c>
      <c r="I453" s="59">
        <f t="shared" si="38"/>
        <v>3240</v>
      </c>
      <c r="J453" s="4" t="s">
        <v>313</v>
      </c>
      <c r="K453" s="4" t="s">
        <v>52</v>
      </c>
    </row>
    <row r="454" spans="1:11" ht="15.75" x14ac:dyDescent="0.25">
      <c r="A454" s="61">
        <v>44925</v>
      </c>
      <c r="B454" s="4" t="s">
        <v>1459</v>
      </c>
      <c r="C454" s="12"/>
      <c r="D454" s="91"/>
      <c r="E454" s="51" t="s">
        <v>15</v>
      </c>
      <c r="F454" s="98" t="s">
        <v>34</v>
      </c>
      <c r="H454" s="10">
        <f t="shared" si="37"/>
        <v>0</v>
      </c>
      <c r="I454" s="59">
        <v>0</v>
      </c>
      <c r="J454" s="4" t="s">
        <v>22</v>
      </c>
      <c r="K454" s="4" t="s">
        <v>54</v>
      </c>
    </row>
    <row r="455" spans="1:11" ht="15.75" x14ac:dyDescent="0.25">
      <c r="A455" s="61">
        <v>44926</v>
      </c>
      <c r="B455" s="4" t="s">
        <v>1466</v>
      </c>
      <c r="C455" s="12">
        <v>1.7</v>
      </c>
      <c r="D455" s="91"/>
      <c r="E455" s="51" t="s">
        <v>15</v>
      </c>
      <c r="F455" s="24" t="s">
        <v>532</v>
      </c>
      <c r="H455" s="10">
        <f t="shared" si="37"/>
        <v>6800</v>
      </c>
      <c r="I455" s="59">
        <f t="shared" si="38"/>
        <v>2800</v>
      </c>
      <c r="J455" s="4" t="s">
        <v>25</v>
      </c>
      <c r="K455" s="4" t="s">
        <v>54</v>
      </c>
    </row>
    <row r="456" spans="1:11" ht="15.75" thickBot="1" x14ac:dyDescent="0.3">
      <c r="I456" s="59"/>
    </row>
    <row r="457" spans="1:11" ht="19.5" thickTop="1" thickBot="1" x14ac:dyDescent="0.3">
      <c r="B457" s="4" t="s">
        <v>35</v>
      </c>
      <c r="D457" s="26">
        <f>COUNT(C2:C455)</f>
        <v>435</v>
      </c>
      <c r="E457" s="38"/>
      <c r="F457" s="62" t="s">
        <v>1014</v>
      </c>
      <c r="G457" s="72"/>
      <c r="H457" s="73"/>
    </row>
    <row r="458" spans="1:11" ht="16.5" thickTop="1" thickBot="1" x14ac:dyDescent="0.3">
      <c r="B458" s="4" t="s">
        <v>36</v>
      </c>
      <c r="D458" s="11">
        <v>82</v>
      </c>
      <c r="E458" s="38"/>
      <c r="F458" s="63" t="s">
        <v>1015</v>
      </c>
      <c r="G458" s="63" t="s">
        <v>12</v>
      </c>
      <c r="H458" s="64" t="s">
        <v>1016</v>
      </c>
      <c r="I458" s="65" t="s">
        <v>1017</v>
      </c>
    </row>
    <row r="459" spans="1:11" ht="16.5" thickTop="1" thickBot="1" x14ac:dyDescent="0.3">
      <c r="B459" s="4" t="s">
        <v>37</v>
      </c>
      <c r="D459" s="13">
        <f>D457-D458</f>
        <v>353</v>
      </c>
      <c r="E459" s="38"/>
      <c r="F459" s="102">
        <f>COUNTIF(K$2:$K$455,G459)</f>
        <v>39</v>
      </c>
      <c r="G459" s="67" t="s">
        <v>60</v>
      </c>
      <c r="H459" s="68">
        <f t="shared" ref="H459:H482" si="39">SUMIFS($I$2:$I$455,$K$2:$K$455,G459)</f>
        <v>43300</v>
      </c>
      <c r="I459" s="65">
        <f t="shared" ref="I459:I482" si="40">H459/D$466*100</f>
        <v>43.3</v>
      </c>
      <c r="J459" s="4">
        <f>I459/2</f>
        <v>21.65</v>
      </c>
    </row>
    <row r="460" spans="1:11" ht="16.5" thickTop="1" thickBot="1" x14ac:dyDescent="0.3">
      <c r="B460" s="4" t="s">
        <v>38</v>
      </c>
      <c r="D460" s="4">
        <f>D459/D457*100</f>
        <v>81.149425287356323</v>
      </c>
      <c r="E460" s="38"/>
      <c r="F460" s="102">
        <f>COUNTIF(K$2:$K$455,G460)</f>
        <v>31</v>
      </c>
      <c r="G460" s="66" t="s">
        <v>58</v>
      </c>
      <c r="H460" s="68">
        <f t="shared" si="39"/>
        <v>31040</v>
      </c>
      <c r="I460" s="65">
        <f t="shared" si="40"/>
        <v>31.04</v>
      </c>
      <c r="J460" s="4">
        <f t="shared" ref="J460:J481" si="41">I460/2</f>
        <v>15.52</v>
      </c>
    </row>
    <row r="461" spans="1:11" ht="16.5" thickTop="1" thickBot="1" x14ac:dyDescent="0.3">
      <c r="B461" s="4" t="s">
        <v>39</v>
      </c>
      <c r="D461" s="4">
        <f>1/D462*100</f>
        <v>52.851553957184137</v>
      </c>
      <c r="E461" s="38"/>
      <c r="F461" s="102">
        <f>COUNTIF(K$2:$K$455,G461)</f>
        <v>10</v>
      </c>
      <c r="G461" s="66" t="s">
        <v>98</v>
      </c>
      <c r="H461" s="68">
        <f t="shared" si="39"/>
        <v>6800</v>
      </c>
      <c r="I461" s="65">
        <f t="shared" si="40"/>
        <v>6.8000000000000007</v>
      </c>
      <c r="J461" s="4">
        <f t="shared" si="41"/>
        <v>3.4000000000000004</v>
      </c>
    </row>
    <row r="462" spans="1:11" ht="16.5" thickTop="1" thickBot="1" x14ac:dyDescent="0.3">
      <c r="B462" s="4" t="s">
        <v>40</v>
      </c>
      <c r="D462" s="4">
        <f>SUM(C2:C455)/D457</f>
        <v>1.8920919540229897</v>
      </c>
      <c r="E462" s="38"/>
      <c r="F462" s="102">
        <f>COUNTIF(K$2:$K$455,G462)</f>
        <v>37</v>
      </c>
      <c r="G462" s="66" t="s">
        <v>52</v>
      </c>
      <c r="H462" s="68">
        <f t="shared" si="39"/>
        <v>38520</v>
      </c>
      <c r="I462" s="65">
        <f t="shared" si="40"/>
        <v>38.519999999999996</v>
      </c>
      <c r="J462" s="4">
        <f t="shared" si="41"/>
        <v>19.259999999999998</v>
      </c>
    </row>
    <row r="463" spans="1:11" ht="16.5" thickTop="1" thickBot="1" x14ac:dyDescent="0.3">
      <c r="B463" s="4" t="s">
        <v>41</v>
      </c>
      <c r="D463" s="13">
        <f>D460-D461</f>
        <v>28.297871330172185</v>
      </c>
      <c r="E463" s="38"/>
      <c r="F463" s="102">
        <f>COUNTIF(K$2:$K$455,G463)</f>
        <v>7</v>
      </c>
      <c r="G463" s="4" t="s">
        <v>56</v>
      </c>
      <c r="H463" s="68">
        <f t="shared" si="39"/>
        <v>-960</v>
      </c>
      <c r="I463" s="37">
        <f t="shared" si="40"/>
        <v>-0.96</v>
      </c>
      <c r="J463" s="4">
        <f t="shared" si="41"/>
        <v>-0.48</v>
      </c>
    </row>
    <row r="464" spans="1:11" ht="16.5" thickTop="1" thickBot="1" x14ac:dyDescent="0.3">
      <c r="B464" s="4" t="s">
        <v>42</v>
      </c>
      <c r="D464" s="13">
        <f>D471/1</f>
        <v>360.24</v>
      </c>
      <c r="E464" s="38"/>
      <c r="F464" s="102">
        <f>COUNTIF(K$2:$K$455,G464)</f>
        <v>69</v>
      </c>
      <c r="G464" s="66" t="s">
        <v>595</v>
      </c>
      <c r="H464" s="68">
        <f t="shared" si="39"/>
        <v>100500</v>
      </c>
      <c r="I464" s="65">
        <f t="shared" si="40"/>
        <v>100.49999999999999</v>
      </c>
      <c r="J464" s="4">
        <f t="shared" si="41"/>
        <v>50.249999999999993</v>
      </c>
    </row>
    <row r="465" spans="2:10" ht="16.5" thickTop="1" thickBot="1" x14ac:dyDescent="0.3">
      <c r="D465" s="13"/>
      <c r="E465" s="38"/>
      <c r="F465" s="102">
        <f>COUNTIF(K$2:$K$455,G465)</f>
        <v>34</v>
      </c>
      <c r="G465" s="66" t="s">
        <v>66</v>
      </c>
      <c r="H465" s="68">
        <f t="shared" si="39"/>
        <v>-6240</v>
      </c>
      <c r="I465" s="65">
        <f t="shared" si="40"/>
        <v>-6.2399999999999993</v>
      </c>
      <c r="J465" s="4">
        <f t="shared" si="41"/>
        <v>-3.1199999999999997</v>
      </c>
    </row>
    <row r="466" spans="2:10" ht="20.25" thickTop="1" thickBot="1" x14ac:dyDescent="0.35">
      <c r="B466" s="4" t="s">
        <v>1018</v>
      </c>
      <c r="D466" s="16">
        <v>100000</v>
      </c>
      <c r="E466" s="38"/>
      <c r="F466" s="102">
        <f>COUNTIF(K$2:$K$455,G466)</f>
        <v>12</v>
      </c>
      <c r="G466" s="66" t="s">
        <v>702</v>
      </c>
      <c r="H466" s="68">
        <f t="shared" si="39"/>
        <v>15600</v>
      </c>
      <c r="I466" s="65">
        <f t="shared" si="40"/>
        <v>15.6</v>
      </c>
      <c r="J466" s="4">
        <f t="shared" si="41"/>
        <v>7.8</v>
      </c>
    </row>
    <row r="467" spans="2:10" ht="16.5" thickTop="1" thickBot="1" x14ac:dyDescent="0.3">
      <c r="B467" s="4" t="s">
        <v>45</v>
      </c>
      <c r="D467" s="10">
        <f>D466/100</f>
        <v>1000</v>
      </c>
      <c r="E467" s="38"/>
      <c r="F467" s="102">
        <f>COUNTIF(K$2:$K$455,G467)</f>
        <v>26</v>
      </c>
      <c r="G467" s="66" t="s">
        <v>119</v>
      </c>
      <c r="H467" s="68">
        <f t="shared" si="39"/>
        <v>-3040</v>
      </c>
      <c r="I467" s="37">
        <f t="shared" si="40"/>
        <v>-3.04</v>
      </c>
      <c r="J467" s="4">
        <f t="shared" si="41"/>
        <v>-1.52</v>
      </c>
    </row>
    <row r="468" spans="2:10" ht="16.5" thickTop="1" thickBot="1" x14ac:dyDescent="0.3">
      <c r="B468" s="4" t="s">
        <v>1019</v>
      </c>
      <c r="D468" s="10">
        <f>D467*4</f>
        <v>4000</v>
      </c>
      <c r="E468" s="38"/>
      <c r="F468" s="102">
        <f>COUNTIF(K$2:$K$455,G468)</f>
        <v>18</v>
      </c>
      <c r="G468" s="66" t="s">
        <v>222</v>
      </c>
      <c r="H468" s="68">
        <f t="shared" si="39"/>
        <v>8260</v>
      </c>
      <c r="I468" s="65">
        <f t="shared" si="40"/>
        <v>8.2600000000000016</v>
      </c>
      <c r="J468" s="4">
        <f t="shared" si="41"/>
        <v>4.1300000000000008</v>
      </c>
    </row>
    <row r="469" spans="2:10" ht="16.5" thickTop="1" thickBot="1" x14ac:dyDescent="0.3">
      <c r="B469" s="4" t="s">
        <v>1020</v>
      </c>
      <c r="D469" s="69">
        <f>D467*4</f>
        <v>4000</v>
      </c>
      <c r="E469" s="38"/>
      <c r="F469" s="102">
        <f>COUNTIF(K$2:$K$455,G469)</f>
        <v>11</v>
      </c>
      <c r="G469" s="67" t="s">
        <v>235</v>
      </c>
      <c r="H469" s="68">
        <f t="shared" si="39"/>
        <v>-800</v>
      </c>
      <c r="I469" s="65">
        <f t="shared" si="40"/>
        <v>-0.8</v>
      </c>
      <c r="J469" s="4">
        <f t="shared" si="41"/>
        <v>-0.4</v>
      </c>
    </row>
    <row r="470" spans="2:10" ht="16.5" thickTop="1" thickBot="1" x14ac:dyDescent="0.3">
      <c r="B470" s="4" t="s">
        <v>46</v>
      </c>
      <c r="D470" s="10">
        <f>SUM(I2:I455)</f>
        <v>360240</v>
      </c>
      <c r="E470" s="38"/>
      <c r="F470" s="102">
        <f>COUNTIF(K$2:$K$455,G470)</f>
        <v>10</v>
      </c>
      <c r="G470" s="4" t="s">
        <v>1162</v>
      </c>
      <c r="H470" s="68">
        <f t="shared" si="39"/>
        <v>16520</v>
      </c>
      <c r="I470" s="65">
        <f t="shared" si="40"/>
        <v>16.520000000000003</v>
      </c>
      <c r="J470" s="4">
        <f t="shared" si="41"/>
        <v>8.2600000000000016</v>
      </c>
    </row>
    <row r="471" spans="2:10" ht="16.5" thickTop="1" thickBot="1" x14ac:dyDescent="0.3">
      <c r="B471" s="71" t="s">
        <v>47</v>
      </c>
      <c r="D471" s="4">
        <f>D470/D466*100</f>
        <v>360.24</v>
      </c>
      <c r="E471" s="38"/>
      <c r="F471" s="102">
        <f>COUNTIF(K$2:$K$455,G471)</f>
        <v>4</v>
      </c>
      <c r="G471" s="66" t="s">
        <v>1115</v>
      </c>
      <c r="H471" s="68">
        <f t="shared" si="39"/>
        <v>10200</v>
      </c>
      <c r="I471" s="37">
        <f t="shared" si="40"/>
        <v>10.199999999999999</v>
      </c>
      <c r="J471" s="4">
        <f t="shared" si="41"/>
        <v>5.0999999999999996</v>
      </c>
    </row>
    <row r="472" spans="2:10" ht="16.5" thickTop="1" thickBot="1" x14ac:dyDescent="0.3">
      <c r="D472" s="10">
        <f>D471/11</f>
        <v>32.74909090909091</v>
      </c>
      <c r="E472" s="38"/>
      <c r="F472" s="102">
        <f>COUNTIF(K$2:$K$455,G472)</f>
        <v>27</v>
      </c>
      <c r="G472" s="70" t="s">
        <v>54</v>
      </c>
      <c r="H472" s="68">
        <f t="shared" si="39"/>
        <v>33600</v>
      </c>
      <c r="I472" s="65">
        <f t="shared" si="40"/>
        <v>33.6</v>
      </c>
      <c r="J472" s="4">
        <f t="shared" si="41"/>
        <v>16.8</v>
      </c>
    </row>
    <row r="473" spans="2:10" ht="16.5" thickTop="1" thickBot="1" x14ac:dyDescent="0.3">
      <c r="D473" s="10"/>
      <c r="E473" s="38"/>
      <c r="F473" s="102">
        <f>COUNTIF(K$2:$K$455,G473)</f>
        <v>23</v>
      </c>
      <c r="G473" s="89" t="s">
        <v>788</v>
      </c>
      <c r="H473" s="68">
        <f t="shared" si="39"/>
        <v>-14840</v>
      </c>
      <c r="I473" s="65">
        <f t="shared" si="40"/>
        <v>-14.84</v>
      </c>
      <c r="J473" s="4">
        <f t="shared" si="41"/>
        <v>-7.42</v>
      </c>
    </row>
    <row r="474" spans="2:10" ht="16.5" thickTop="1" thickBot="1" x14ac:dyDescent="0.3">
      <c r="F474" s="102">
        <f>COUNTIF(K$2:$K$455,G474)</f>
        <v>2</v>
      </c>
      <c r="G474" s="100" t="s">
        <v>1164</v>
      </c>
      <c r="H474" s="68">
        <f t="shared" si="39"/>
        <v>-80</v>
      </c>
      <c r="I474" s="101">
        <f t="shared" si="40"/>
        <v>-0.08</v>
      </c>
      <c r="J474" s="4">
        <f t="shared" si="41"/>
        <v>-0.04</v>
      </c>
    </row>
    <row r="475" spans="2:10" ht="16.5" thickTop="1" thickBot="1" x14ac:dyDescent="0.3">
      <c r="F475" s="102">
        <f>COUNTIF(K$2:$K$455,G475)</f>
        <v>0</v>
      </c>
      <c r="G475" s="70" t="s">
        <v>671</v>
      </c>
      <c r="H475" s="68">
        <f t="shared" si="39"/>
        <v>0</v>
      </c>
      <c r="I475" s="65">
        <f t="shared" si="40"/>
        <v>0</v>
      </c>
      <c r="J475" s="4">
        <f t="shared" si="41"/>
        <v>0</v>
      </c>
    </row>
    <row r="476" spans="2:10" ht="16.5" thickTop="1" thickBot="1" x14ac:dyDescent="0.3">
      <c r="F476" s="102">
        <f>COUNTIF(K$2:$K$455,G476)</f>
        <v>7</v>
      </c>
      <c r="G476" s="89" t="s">
        <v>650</v>
      </c>
      <c r="H476" s="68">
        <f t="shared" si="39"/>
        <v>1480</v>
      </c>
      <c r="I476" s="65">
        <f t="shared" si="40"/>
        <v>1.48</v>
      </c>
      <c r="J476" s="4">
        <f t="shared" si="41"/>
        <v>0.74</v>
      </c>
    </row>
    <row r="477" spans="2:10" ht="16.5" thickTop="1" thickBot="1" x14ac:dyDescent="0.3">
      <c r="F477" s="102">
        <f>COUNTIF(K$2:$K$455,G477)</f>
        <v>17</v>
      </c>
      <c r="G477" s="90" t="s">
        <v>17</v>
      </c>
      <c r="H477" s="68">
        <f t="shared" si="39"/>
        <v>0</v>
      </c>
      <c r="I477" s="65">
        <f t="shared" si="40"/>
        <v>0</v>
      </c>
      <c r="J477" s="4">
        <f t="shared" si="41"/>
        <v>0</v>
      </c>
    </row>
    <row r="478" spans="2:10" ht="16.5" thickTop="1" thickBot="1" x14ac:dyDescent="0.3">
      <c r="F478" s="102">
        <f>COUNTIF(K$2:$K$455,G478)</f>
        <v>22</v>
      </c>
      <c r="G478" s="4" t="s">
        <v>16</v>
      </c>
      <c r="H478" s="68">
        <f t="shared" si="39"/>
        <v>5800</v>
      </c>
      <c r="I478" s="37">
        <f t="shared" si="40"/>
        <v>5.8000000000000007</v>
      </c>
      <c r="J478" s="4">
        <f t="shared" si="41"/>
        <v>2.9000000000000004</v>
      </c>
    </row>
    <row r="479" spans="2:10" ht="16.5" thickTop="1" thickBot="1" x14ac:dyDescent="0.3">
      <c r="F479" s="102">
        <f>COUNTIF(K$2:$K$455,G479)</f>
        <v>11</v>
      </c>
      <c r="G479" s="96" t="s">
        <v>555</v>
      </c>
      <c r="H479" s="68">
        <f t="shared" si="39"/>
        <v>-8240</v>
      </c>
      <c r="I479" s="65">
        <f t="shared" si="40"/>
        <v>-8.24</v>
      </c>
      <c r="J479" s="4">
        <f t="shared" si="41"/>
        <v>-4.12</v>
      </c>
    </row>
    <row r="480" spans="2:10" ht="16.5" thickTop="1" thickBot="1" x14ac:dyDescent="0.3">
      <c r="F480" s="102">
        <f>COUNTIF(K$2:$K$455,G480)</f>
        <v>5</v>
      </c>
      <c r="G480" s="66" t="s">
        <v>89</v>
      </c>
      <c r="H480" s="68">
        <f t="shared" si="39"/>
        <v>6800</v>
      </c>
      <c r="I480" s="65">
        <f t="shared" si="40"/>
        <v>6.8000000000000007</v>
      </c>
      <c r="J480" s="4">
        <f t="shared" si="41"/>
        <v>3.4000000000000004</v>
      </c>
    </row>
    <row r="481" spans="6:10" ht="16.5" thickTop="1" thickBot="1" x14ac:dyDescent="0.3">
      <c r="F481" s="102">
        <f>COUNTIF(K$2:$K$455,G481)</f>
        <v>32</v>
      </c>
      <c r="G481" s="66" t="s">
        <v>542</v>
      </c>
      <c r="H481" s="68">
        <f t="shared" si="39"/>
        <v>76020</v>
      </c>
      <c r="I481" s="65">
        <f t="shared" si="40"/>
        <v>76.02</v>
      </c>
      <c r="J481" s="4">
        <f t="shared" si="41"/>
        <v>38.01</v>
      </c>
    </row>
    <row r="482" spans="6:10" ht="16.5" thickTop="1" thickBot="1" x14ac:dyDescent="0.3">
      <c r="F482" s="102">
        <f>COUNTIF(K$2:$K$455,G482)</f>
        <v>0</v>
      </c>
      <c r="H482" s="68">
        <f t="shared" si="39"/>
        <v>0</v>
      </c>
      <c r="I482" s="65">
        <f t="shared" si="40"/>
        <v>0</v>
      </c>
    </row>
    <row r="483" spans="6:10" ht="15.75" thickTop="1" x14ac:dyDescent="0.25">
      <c r="F483" s="4">
        <f>SUM(F459:F482)</f>
        <v>454</v>
      </c>
      <c r="J483" s="4">
        <f>SUM(J459:J481)</f>
        <v>180.12000000000003</v>
      </c>
    </row>
  </sheetData>
  <conditionalFormatting sqref="H459:H482">
    <cfRule type="cellIs" dxfId="99" priority="45" operator="greaterThan">
      <formula>0</formula>
    </cfRule>
    <cfRule type="cellIs" dxfId="98" priority="46" operator="lessThan">
      <formula>0</formula>
    </cfRule>
  </conditionalFormatting>
  <conditionalFormatting sqref="I2:I149 I162:I456">
    <cfRule type="cellIs" dxfId="97" priority="43" operator="lessThan">
      <formula>0</formula>
    </cfRule>
    <cfRule type="cellIs" dxfId="96" priority="44" operator="greaterThan">
      <formula>0</formula>
    </cfRule>
  </conditionalFormatting>
  <conditionalFormatting sqref="I150:I152">
    <cfRule type="cellIs" dxfId="95" priority="33" operator="lessThan">
      <formula>0</formula>
    </cfRule>
    <cfRule type="cellIs" dxfId="94" priority="34" operator="greaterThan">
      <formula>0</formula>
    </cfRule>
  </conditionalFormatting>
  <conditionalFormatting sqref="I153">
    <cfRule type="cellIs" dxfId="93" priority="31" operator="lessThan">
      <formula>0</formula>
    </cfRule>
    <cfRule type="cellIs" dxfId="92" priority="32" operator="greaterThan">
      <formula>0</formula>
    </cfRule>
  </conditionalFormatting>
  <conditionalFormatting sqref="I154:I155">
    <cfRule type="cellIs" dxfId="91" priority="29" operator="lessThan">
      <formula>0</formula>
    </cfRule>
    <cfRule type="cellIs" dxfId="90" priority="30" operator="greaterThan">
      <formula>0</formula>
    </cfRule>
  </conditionalFormatting>
  <conditionalFormatting sqref="I156">
    <cfRule type="cellIs" dxfId="89" priority="27" operator="lessThan">
      <formula>0</formula>
    </cfRule>
    <cfRule type="cellIs" dxfId="88" priority="28" operator="greaterThan">
      <formula>0</formula>
    </cfRule>
  </conditionalFormatting>
  <conditionalFormatting sqref="I157:I159">
    <cfRule type="cellIs" dxfId="87" priority="25" operator="lessThan">
      <formula>0</formula>
    </cfRule>
    <cfRule type="cellIs" dxfId="86" priority="26" operator="greaterThan">
      <formula>0</formula>
    </cfRule>
  </conditionalFormatting>
  <conditionalFormatting sqref="I160:I161">
    <cfRule type="cellIs" dxfId="85" priority="23" operator="lessThan">
      <formula>0</formula>
    </cfRule>
    <cfRule type="cellIs" dxfId="84" priority="24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1281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7" t="s">
        <v>1281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1282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7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7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8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949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97" workbookViewId="0">
      <selection activeCell="F106" sqref="F106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945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946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947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948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F2-D$34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3">
        <v>2.4500000000000002</v>
      </c>
      <c r="D3" s="77" t="s">
        <v>15</v>
      </c>
      <c r="E3" s="84" t="s">
        <v>532</v>
      </c>
      <c r="F3" s="85">
        <f>C3*D$34</f>
        <v>2450</v>
      </c>
      <c r="G3" s="85">
        <f>(F3-D$34)</f>
        <v>1450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3">
        <v>2.1800000000000002</v>
      </c>
      <c r="D4" s="77" t="s">
        <v>15</v>
      </c>
      <c r="E4" s="84" t="s">
        <v>532</v>
      </c>
      <c r="F4" s="85">
        <f>C4*D$34</f>
        <v>2180</v>
      </c>
      <c r="G4" s="59">
        <f>(F4-D$34)/2</f>
        <v>590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1.71</v>
      </c>
      <c r="D5" s="51" t="s">
        <v>15</v>
      </c>
      <c r="E5" s="13" t="s">
        <v>532</v>
      </c>
      <c r="F5" s="59">
        <f>C5*D$34</f>
        <v>1710</v>
      </c>
      <c r="G5" s="59">
        <f>(F5-D$34)/2</f>
        <v>355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3">
        <v>1.9</v>
      </c>
      <c r="D6" s="77" t="s">
        <v>15</v>
      </c>
      <c r="E6" s="84" t="s">
        <v>532</v>
      </c>
      <c r="F6" s="85">
        <f>C6*D$34</f>
        <v>1900</v>
      </c>
      <c r="G6" s="59">
        <f>(F6-D$34)</f>
        <v>900</v>
      </c>
      <c r="H6" s="83" t="s">
        <v>1021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F7-D$34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D8" s="51" t="s">
        <v>15</v>
      </c>
      <c r="E8" s="42" t="s">
        <v>34</v>
      </c>
      <c r="F8" s="59">
        <f>C8*D$34</f>
        <v>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2.39</v>
      </c>
      <c r="D9" s="51" t="s">
        <v>15</v>
      </c>
      <c r="E9" s="11" t="s">
        <v>532</v>
      </c>
      <c r="F9" s="59"/>
      <c r="G9" s="59">
        <f>F9-D$34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C10*D$34</f>
        <v>2000</v>
      </c>
      <c r="G10" s="59">
        <f>F10-D$34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1.88</v>
      </c>
      <c r="D11" s="51" t="s">
        <v>15</v>
      </c>
      <c r="E11" s="13" t="s">
        <v>532</v>
      </c>
      <c r="F11" s="59">
        <f>C11*D$34</f>
        <v>1880</v>
      </c>
      <c r="G11" s="59">
        <f>F11-D$34</f>
        <v>880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1.91</v>
      </c>
      <c r="D12" s="51" t="s">
        <v>15</v>
      </c>
      <c r="E12" s="11" t="s">
        <v>532</v>
      </c>
      <c r="F12" s="59">
        <v>0</v>
      </c>
      <c r="G12" s="59">
        <f>F12-D$34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1.98</v>
      </c>
      <c r="D13" s="51" t="s">
        <v>15</v>
      </c>
      <c r="E13" s="13" t="s">
        <v>532</v>
      </c>
      <c r="F13" s="59">
        <f t="shared" ref="F13:F19" si="0">C13*D$34</f>
        <v>1980</v>
      </c>
      <c r="G13" s="59">
        <f>(F13-D$34)</f>
        <v>980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1.7</v>
      </c>
      <c r="D14" s="51" t="s">
        <v>15</v>
      </c>
      <c r="E14" s="13" t="s">
        <v>532</v>
      </c>
      <c r="F14" s="59">
        <f t="shared" si="0"/>
        <v>1700</v>
      </c>
      <c r="G14" s="59">
        <f>(F14-D$34)/2</f>
        <v>350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2.63</v>
      </c>
      <c r="D15" s="51" t="s">
        <v>15</v>
      </c>
      <c r="E15" s="13" t="s">
        <v>532</v>
      </c>
      <c r="F15" s="59">
        <f t="shared" si="0"/>
        <v>2630</v>
      </c>
      <c r="G15" s="59">
        <f>F15-D$34</f>
        <v>1630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2.0499999999999998</v>
      </c>
      <c r="D16" s="51" t="s">
        <v>15</v>
      </c>
      <c r="E16" s="13" t="s">
        <v>532</v>
      </c>
      <c r="F16" s="59">
        <f t="shared" si="0"/>
        <v>2050</v>
      </c>
      <c r="G16" s="59">
        <f>F16-D$34</f>
        <v>1050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1.96</v>
      </c>
      <c r="D17" s="51" t="s">
        <v>15</v>
      </c>
      <c r="E17" s="13" t="s">
        <v>532</v>
      </c>
      <c r="F17" s="59">
        <f t="shared" si="0"/>
        <v>1960</v>
      </c>
      <c r="G17" s="59">
        <f>(F17-D$34)/2</f>
        <v>480</v>
      </c>
      <c r="H17" s="33" t="s">
        <v>21</v>
      </c>
      <c r="I17" s="38" t="s">
        <v>595</v>
      </c>
    </row>
    <row r="18" spans="1:9" ht="15.75" x14ac:dyDescent="0.25">
      <c r="A18" s="6">
        <v>44739</v>
      </c>
      <c r="B18" s="81" t="s">
        <v>756</v>
      </c>
      <c r="C18" s="33">
        <v>2.74</v>
      </c>
      <c r="D18" s="51" t="s">
        <v>15</v>
      </c>
      <c r="E18" s="13" t="s">
        <v>532</v>
      </c>
      <c r="F18" s="59">
        <f t="shared" si="0"/>
        <v>2740</v>
      </c>
      <c r="G18" s="59">
        <f>(F18-D$34)</f>
        <v>1740</v>
      </c>
      <c r="H18" s="33" t="s">
        <v>25</v>
      </c>
      <c r="I18" s="4" t="s">
        <v>628</v>
      </c>
    </row>
    <row r="19" spans="1:9" ht="15.75" x14ac:dyDescent="0.25">
      <c r="A19" s="6">
        <v>44741</v>
      </c>
      <c r="B19" s="81" t="s">
        <v>759</v>
      </c>
      <c r="C19" s="33">
        <v>2.4</v>
      </c>
      <c r="D19" s="51" t="s">
        <v>15</v>
      </c>
      <c r="E19" s="13" t="s">
        <v>532</v>
      </c>
      <c r="F19" s="59">
        <f t="shared" si="0"/>
        <v>2400</v>
      </c>
      <c r="G19" s="59">
        <f>(F19-D$34)/2</f>
        <v>700</v>
      </c>
      <c r="H19" s="33" t="s">
        <v>21</v>
      </c>
      <c r="I19" s="4" t="s">
        <v>628</v>
      </c>
    </row>
    <row r="23" spans="1:9" x14ac:dyDescent="0.25">
      <c r="B23" s="4" t="s">
        <v>35</v>
      </c>
      <c r="C23" s="4"/>
      <c r="D23" s="26">
        <f>COUNT(C2:C19)</f>
        <v>17</v>
      </c>
    </row>
    <row r="24" spans="1:9" x14ac:dyDescent="0.25">
      <c r="B24" s="4" t="s">
        <v>36</v>
      </c>
      <c r="C24" s="4"/>
      <c r="D24" s="11">
        <v>4</v>
      </c>
    </row>
    <row r="25" spans="1:9" x14ac:dyDescent="0.25">
      <c r="B25" s="4" t="s">
        <v>37</v>
      </c>
      <c r="C25" s="4"/>
      <c r="D25" s="13">
        <f>D23-D24</f>
        <v>13</v>
      </c>
    </row>
    <row r="26" spans="1:9" x14ac:dyDescent="0.25">
      <c r="B26" s="4" t="s">
        <v>38</v>
      </c>
      <c r="C26" s="4"/>
      <c r="D26" s="4">
        <f>D25/D23*100</f>
        <v>76.470588235294116</v>
      </c>
    </row>
    <row r="27" spans="1:9" x14ac:dyDescent="0.25">
      <c r="B27" s="4" t="s">
        <v>39</v>
      </c>
      <c r="C27" s="4"/>
      <c r="D27" s="4">
        <f>1/D28*100</f>
        <v>47.472772968444573</v>
      </c>
    </row>
    <row r="28" spans="1:9" x14ac:dyDescent="0.25">
      <c r="B28" s="4" t="s">
        <v>40</v>
      </c>
      <c r="C28" s="4"/>
      <c r="D28" s="4">
        <f>SUM(C2:C19)/D23</f>
        <v>2.1064705882352941</v>
      </c>
    </row>
    <row r="29" spans="1:9" x14ac:dyDescent="0.25">
      <c r="B29" s="4" t="s">
        <v>41</v>
      </c>
      <c r="C29" s="4"/>
      <c r="D29" s="13">
        <f>D26-D27</f>
        <v>28.997815266849543</v>
      </c>
    </row>
    <row r="30" spans="1:9" x14ac:dyDescent="0.25">
      <c r="B30" s="4" t="s">
        <v>42</v>
      </c>
      <c r="C30" s="4"/>
      <c r="D30" s="13">
        <f>D29/1</f>
        <v>28.997815266849543</v>
      </c>
    </row>
    <row r="31" spans="1:9" ht="18.75" x14ac:dyDescent="0.3">
      <c r="B31" s="14" t="s">
        <v>43</v>
      </c>
      <c r="C31" s="4"/>
      <c r="D31" s="15">
        <v>25000</v>
      </c>
    </row>
    <row r="32" spans="1:9" ht="18.75" x14ac:dyDescent="0.3">
      <c r="B32" s="4" t="s">
        <v>44</v>
      </c>
      <c r="C32" s="4"/>
      <c r="D32" s="16">
        <v>25000</v>
      </c>
    </row>
    <row r="33" spans="2:4" x14ac:dyDescent="0.25">
      <c r="B33" s="4" t="s">
        <v>45</v>
      </c>
      <c r="C33" s="4"/>
      <c r="D33" s="10">
        <f>D32/100</f>
        <v>250</v>
      </c>
    </row>
    <row r="34" spans="2:4" x14ac:dyDescent="0.25">
      <c r="B34" s="17" t="s">
        <v>949</v>
      </c>
      <c r="C34" s="4"/>
      <c r="D34" s="18">
        <f>D33*4</f>
        <v>1000</v>
      </c>
    </row>
    <row r="35" spans="2:4" x14ac:dyDescent="0.25">
      <c r="B35" s="4" t="s">
        <v>46</v>
      </c>
      <c r="C35" s="4"/>
      <c r="D35" s="25">
        <f>SUM(G2:G19)</f>
        <v>8105</v>
      </c>
    </row>
    <row r="36" spans="2:4" x14ac:dyDescent="0.25">
      <c r="B36" s="19" t="s">
        <v>47</v>
      </c>
      <c r="C36" s="4"/>
      <c r="D36" s="38">
        <f>D35/D31*100</f>
        <v>32.42</v>
      </c>
    </row>
  </sheetData>
  <conditionalFormatting sqref="G2:G19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882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771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772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773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774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775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776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777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778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779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881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780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781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782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783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784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785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786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787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788</v>
      </c>
    </row>
    <row r="22" spans="1:14" x14ac:dyDescent="0.25">
      <c r="A22" s="6">
        <v>44744</v>
      </c>
      <c r="B22" t="s">
        <v>789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880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790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791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792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793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879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794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878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795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796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797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798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799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800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801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802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803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804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805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806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807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808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809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810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811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812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813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814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877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815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816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788</v>
      </c>
    </row>
    <row r="54" spans="1:14" x14ac:dyDescent="0.25">
      <c r="A54" s="6">
        <v>44751</v>
      </c>
      <c r="B54" t="s">
        <v>817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818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819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820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821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876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822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823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824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825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826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827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828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829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830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831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832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833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834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788</v>
      </c>
    </row>
    <row r="73" spans="1:14" x14ac:dyDescent="0.25">
      <c r="A73" s="6">
        <v>44752</v>
      </c>
      <c r="B73" t="s">
        <v>835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836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837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875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838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839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840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841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842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843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844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845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874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846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847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848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849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850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851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873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852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853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854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855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856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857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858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859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860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861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862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863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864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865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866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788</v>
      </c>
    </row>
    <row r="108" spans="1:14" x14ac:dyDescent="0.25">
      <c r="A108" s="6">
        <v>44762</v>
      </c>
      <c r="B108" t="s">
        <v>867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868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869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870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871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872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883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884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885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886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887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1013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888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889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890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1024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891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892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893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894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895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896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6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897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898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788</v>
      </c>
    </row>
    <row r="132" spans="1:14" x14ac:dyDescent="0.25">
      <c r="A132" s="6">
        <v>44767</v>
      </c>
      <c r="B132" s="48" t="s">
        <v>899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788</v>
      </c>
    </row>
    <row r="133" spans="1:14" x14ac:dyDescent="0.25">
      <c r="A133" s="6">
        <v>44768</v>
      </c>
      <c r="B133" t="s">
        <v>900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902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788</v>
      </c>
    </row>
    <row r="137" spans="1:14" x14ac:dyDescent="0.25">
      <c r="A137" s="6">
        <v>44772</v>
      </c>
      <c r="B137" t="s">
        <v>1025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903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904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905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906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907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908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909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910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911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912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1026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913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914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915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916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1027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917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918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919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920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921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7" workbookViewId="0">
      <selection activeCell="I3" sqref="I3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782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794</v>
      </c>
      <c r="C3" s="33">
        <v>1.53</v>
      </c>
      <c r="D3" s="51" t="s">
        <v>15</v>
      </c>
      <c r="E3" s="13" t="s">
        <v>532</v>
      </c>
      <c r="F3" s="59">
        <f>C3*D$47</f>
        <v>1530</v>
      </c>
      <c r="G3" s="59">
        <f>(F3-D$47)/2</f>
        <v>265</v>
      </c>
      <c r="H3" s="33" t="s">
        <v>23</v>
      </c>
      <c r="I3" s="38" t="s">
        <v>595</v>
      </c>
    </row>
    <row r="4" spans="1:10" ht="15.75" x14ac:dyDescent="0.25">
      <c r="A4" s="6">
        <v>44746</v>
      </c>
      <c r="B4" t="s">
        <v>799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808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830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820</v>
      </c>
      <c r="C7" s="33">
        <v>1.88</v>
      </c>
      <c r="D7" s="51" t="s">
        <v>15</v>
      </c>
      <c r="E7" s="11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827</v>
      </c>
      <c r="C8" s="33">
        <v>2.0299999999999998</v>
      </c>
      <c r="D8" s="51" t="s">
        <v>15</v>
      </c>
      <c r="E8" s="13" t="s">
        <v>532</v>
      </c>
      <c r="F8" s="59">
        <f>C8*D$47</f>
        <v>2029.9999999999998</v>
      </c>
      <c r="G8" s="59">
        <f t="shared" si="0"/>
        <v>1029.9999999999998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828</v>
      </c>
      <c r="C9" s="33">
        <v>1.88</v>
      </c>
      <c r="D9" s="51" t="s">
        <v>15</v>
      </c>
      <c r="E9" s="11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833</v>
      </c>
      <c r="C10" s="33">
        <v>1.9</v>
      </c>
      <c r="D10" s="51" t="s">
        <v>15</v>
      </c>
      <c r="E10" s="11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8"/>
    </row>
    <row r="11" spans="1:10" ht="15.75" x14ac:dyDescent="0.25">
      <c r="A11" s="6">
        <v>44758</v>
      </c>
      <c r="B11" t="s">
        <v>841</v>
      </c>
      <c r="C11" s="33">
        <v>2.12</v>
      </c>
      <c r="D11" s="51" t="s">
        <v>15</v>
      </c>
      <c r="E11" s="11" t="s">
        <v>532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848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849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858</v>
      </c>
      <c r="C14" s="33">
        <v>2.4</v>
      </c>
      <c r="D14" s="51" t="s">
        <v>15</v>
      </c>
      <c r="E14" s="13" t="s">
        <v>532</v>
      </c>
      <c r="F14" s="59">
        <f>C14*D$47</f>
        <v>2400</v>
      </c>
      <c r="G14" s="59">
        <f t="shared" si="0"/>
        <v>1400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862</v>
      </c>
      <c r="C15" s="33">
        <v>2.38</v>
      </c>
      <c r="D15" s="51" t="s">
        <v>15</v>
      </c>
      <c r="E15" s="11" t="s">
        <v>532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863</v>
      </c>
      <c r="C16" s="33">
        <v>1.96</v>
      </c>
      <c r="D16" s="51" t="s">
        <v>15</v>
      </c>
      <c r="E16" s="13" t="s">
        <v>532</v>
      </c>
      <c r="F16" s="59">
        <f>C16*D$47</f>
        <v>1960</v>
      </c>
      <c r="G16" s="59">
        <f t="shared" si="0"/>
        <v>960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864</v>
      </c>
      <c r="C17" s="33">
        <v>2.2599999999999998</v>
      </c>
      <c r="D17" s="51" t="s">
        <v>15</v>
      </c>
      <c r="E17" s="11" t="s">
        <v>532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867</v>
      </c>
      <c r="C18" s="33">
        <v>1.93</v>
      </c>
      <c r="D18" s="51" t="s">
        <v>15</v>
      </c>
      <c r="E18" s="13" t="s">
        <v>532</v>
      </c>
      <c r="F18" s="59">
        <f>C18*D$47</f>
        <v>1930</v>
      </c>
      <c r="G18" s="59">
        <f t="shared" si="0"/>
        <v>930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868</v>
      </c>
      <c r="C19" s="33">
        <v>2.25</v>
      </c>
      <c r="D19" s="51" t="s">
        <v>15</v>
      </c>
      <c r="E19" s="13" t="s">
        <v>532</v>
      </c>
      <c r="F19" s="59">
        <f>C19*D$47</f>
        <v>2250</v>
      </c>
      <c r="G19" s="59">
        <f t="shared" si="0"/>
        <v>1250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869</v>
      </c>
      <c r="C20" s="33">
        <v>2.11</v>
      </c>
      <c r="D20" s="51" t="s">
        <v>15</v>
      </c>
      <c r="E20" s="11" t="s">
        <v>532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872</v>
      </c>
      <c r="C21" s="33">
        <v>2.5299999999999998</v>
      </c>
      <c r="D21" s="51" t="s">
        <v>15</v>
      </c>
      <c r="E21" s="13" t="s">
        <v>532</v>
      </c>
      <c r="F21" s="59">
        <f>C21*D$47</f>
        <v>2530</v>
      </c>
      <c r="G21" s="59">
        <f t="shared" si="0"/>
        <v>1530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885</v>
      </c>
      <c r="C22" s="33">
        <v>2.3199999999999998</v>
      </c>
      <c r="D22" s="51" t="s">
        <v>15</v>
      </c>
      <c r="E22" s="11" t="s">
        <v>532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887</v>
      </c>
      <c r="C23" s="33">
        <v>1.76</v>
      </c>
      <c r="D23" s="51" t="s">
        <v>15</v>
      </c>
      <c r="E23" s="13" t="s">
        <v>532</v>
      </c>
      <c r="F23" s="59">
        <f>C23*D$47</f>
        <v>1760</v>
      </c>
      <c r="G23" s="59">
        <f t="shared" si="0"/>
        <v>760</v>
      </c>
      <c r="H23" s="4" t="s">
        <v>1013</v>
      </c>
      <c r="I23" s="4" t="s">
        <v>601</v>
      </c>
    </row>
    <row r="24" spans="1:9" ht="15.75" x14ac:dyDescent="0.25">
      <c r="A24" s="6">
        <v>44766</v>
      </c>
      <c r="B24" s="48" t="s">
        <v>889</v>
      </c>
      <c r="C24" s="33">
        <v>1.96</v>
      </c>
      <c r="D24" s="51" t="s">
        <v>15</v>
      </c>
      <c r="E24" s="11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890</v>
      </c>
      <c r="C25" s="33">
        <v>2.5</v>
      </c>
      <c r="D25" s="51" t="s">
        <v>15</v>
      </c>
      <c r="E25" s="13" t="s">
        <v>532</v>
      </c>
      <c r="F25" s="59">
        <f>C25*D$47</f>
        <v>2500</v>
      </c>
      <c r="G25" s="59">
        <f>(F25-D$47)/2</f>
        <v>750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893</v>
      </c>
      <c r="C26" s="33">
        <v>1.61</v>
      </c>
      <c r="D26" s="51" t="s">
        <v>15</v>
      </c>
      <c r="E26" s="13" t="s">
        <v>532</v>
      </c>
      <c r="F26" s="59">
        <f>C26*D$47</f>
        <v>1610</v>
      </c>
      <c r="G26" s="59">
        <f>F26-D$47</f>
        <v>610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896</v>
      </c>
      <c r="C27" s="33">
        <v>2.48</v>
      </c>
      <c r="D27" s="51" t="s">
        <v>15</v>
      </c>
      <c r="E27" s="13" t="s">
        <v>532</v>
      </c>
      <c r="F27" s="59">
        <f>C27*D$47</f>
        <v>2480</v>
      </c>
      <c r="G27" s="59">
        <f>F27-D$47</f>
        <v>1480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900</v>
      </c>
      <c r="C28" s="33">
        <v>2.4300000000000002</v>
      </c>
      <c r="D28" s="51" t="s">
        <v>15</v>
      </c>
      <c r="E28" s="11" t="s">
        <v>532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904</v>
      </c>
      <c r="C29" s="33">
        <v>1.97</v>
      </c>
      <c r="D29" s="51" t="s">
        <v>15</v>
      </c>
      <c r="E29" s="13" t="s">
        <v>532</v>
      </c>
      <c r="F29" s="59">
        <f>C29*D$47</f>
        <v>1970</v>
      </c>
      <c r="G29" s="59">
        <f>F29-D$47</f>
        <v>970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906</v>
      </c>
      <c r="C30" s="33">
        <v>2.2799999999999998</v>
      </c>
      <c r="D30" s="51" t="s">
        <v>15</v>
      </c>
      <c r="E30" s="13" t="s">
        <v>532</v>
      </c>
      <c r="F30" s="59">
        <f>C30*D$47</f>
        <v>2280</v>
      </c>
      <c r="G30" s="59">
        <f>F30-D$47</f>
        <v>1280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908</v>
      </c>
      <c r="C31" s="33">
        <v>2.48</v>
      </c>
      <c r="D31" s="51" t="s">
        <v>15</v>
      </c>
      <c r="E31" s="13" t="s">
        <v>532</v>
      </c>
      <c r="F31" s="59">
        <f>C31*D$47</f>
        <v>2480</v>
      </c>
      <c r="G31" s="59">
        <f>(F31-D$47)/2</f>
        <v>740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909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910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917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16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17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51.515151515151516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48.07692307692308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2.0799999999999996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3.4382284382284354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3.4382284382284354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949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4835</v>
      </c>
      <c r="E48" s="33"/>
      <c r="F48" s="34"/>
    </row>
    <row r="49" spans="2:6" x14ac:dyDescent="0.25">
      <c r="B49" s="19" t="s">
        <v>47</v>
      </c>
      <c r="C49" s="4"/>
      <c r="D49" s="38">
        <f>D48/D44*100</f>
        <v>19.34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00" workbookViewId="0">
      <selection activeCell="K109" sqref="K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922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923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924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925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926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927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928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929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931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1022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932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933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788</v>
      </c>
    </row>
    <row r="15" spans="1:14" x14ac:dyDescent="0.25">
      <c r="A15" s="6">
        <v>44779</v>
      </c>
      <c r="B15" t="s">
        <v>934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1023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935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936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937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938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939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940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941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942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943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944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950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951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788</v>
      </c>
    </row>
    <row r="28" spans="1:14" x14ac:dyDescent="0.25">
      <c r="A28" s="6">
        <v>44785</v>
      </c>
      <c r="B28" t="s">
        <v>952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788</v>
      </c>
    </row>
    <row r="29" spans="1:14" x14ac:dyDescent="0.25">
      <c r="A29" s="6">
        <v>44786</v>
      </c>
      <c r="B29" t="s">
        <v>953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954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955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957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958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959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960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961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962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963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965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966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967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968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969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970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971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972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973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788</v>
      </c>
    </row>
    <row r="52" spans="1:14" x14ac:dyDescent="0.25">
      <c r="A52" s="6">
        <v>44791</v>
      </c>
      <c r="B52" t="s">
        <v>975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976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977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788</v>
      </c>
    </row>
    <row r="55" spans="1:14" x14ac:dyDescent="0.25">
      <c r="A55" s="6">
        <v>44793</v>
      </c>
      <c r="B55" t="s">
        <v>978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980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981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982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983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984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985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986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987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988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989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990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991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788</v>
      </c>
    </row>
    <row r="69" spans="1:14" x14ac:dyDescent="0.25">
      <c r="A69" s="6">
        <v>44797</v>
      </c>
      <c r="B69" s="48" t="s">
        <v>886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992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993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788</v>
      </c>
    </row>
    <row r="72" spans="1:14" x14ac:dyDescent="0.25">
      <c r="A72" s="6">
        <v>44799</v>
      </c>
      <c r="B72" t="s">
        <v>994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995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788</v>
      </c>
    </row>
    <row r="74" spans="1:14" x14ac:dyDescent="0.25">
      <c r="A74" s="6">
        <v>44800</v>
      </c>
      <c r="B74" t="s">
        <v>996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997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998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999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1000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1001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1002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1003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1004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1005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1006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1007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1008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1009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1010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1011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788</v>
      </c>
    </row>
    <row r="90" spans="1:14" x14ac:dyDescent="0.25">
      <c r="A90" s="6">
        <v>44801</v>
      </c>
      <c r="B90" t="s">
        <v>1012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1003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1036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1037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1038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1039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1040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1041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1042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1043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1044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1045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1028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1029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1030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1031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1032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1033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1034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1035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6" workbookViewId="0">
      <selection activeCell="H39" sqref="H39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22" t="s">
        <v>925</v>
      </c>
      <c r="C2" s="33">
        <v>2.66</v>
      </c>
      <c r="D2" s="51" t="s">
        <v>15</v>
      </c>
      <c r="E2" s="13" t="s">
        <v>532</v>
      </c>
      <c r="F2" s="59">
        <f>C2*D$57</f>
        <v>2660</v>
      </c>
      <c r="G2" s="59">
        <f t="shared" ref="G2:G8" si="0">F2-D$57</f>
        <v>1660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927</v>
      </c>
      <c r="C3" s="33">
        <v>1.95</v>
      </c>
      <c r="D3" s="51" t="s">
        <v>15</v>
      </c>
      <c r="E3" s="13" t="s">
        <v>532</v>
      </c>
      <c r="F3" s="59">
        <f>C3*D$57</f>
        <v>1950</v>
      </c>
      <c r="G3" s="59">
        <f t="shared" si="0"/>
        <v>950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928</v>
      </c>
      <c r="C4" s="33">
        <v>2.14</v>
      </c>
      <c r="D4" s="51" t="s">
        <v>15</v>
      </c>
      <c r="E4" s="11" t="s">
        <v>532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932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935</v>
      </c>
      <c r="C6" s="33">
        <v>1.82</v>
      </c>
      <c r="D6" s="51" t="s">
        <v>15</v>
      </c>
      <c r="E6" s="13" t="s">
        <v>532</v>
      </c>
      <c r="F6" s="59">
        <f>C6*D$57</f>
        <v>1820</v>
      </c>
      <c r="G6" s="59">
        <f t="shared" si="0"/>
        <v>820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937</v>
      </c>
      <c r="C7" s="33">
        <v>1.85</v>
      </c>
      <c r="D7" s="51" t="s">
        <v>15</v>
      </c>
      <c r="E7" s="13" t="s">
        <v>532</v>
      </c>
      <c r="F7" s="59">
        <f>C7*D$57</f>
        <v>1850</v>
      </c>
      <c r="G7" s="59">
        <f t="shared" si="0"/>
        <v>850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938</v>
      </c>
      <c r="C8" s="33">
        <v>1.48</v>
      </c>
      <c r="D8" s="51" t="s">
        <v>15</v>
      </c>
      <c r="E8" s="13" t="s">
        <v>532</v>
      </c>
      <c r="F8" s="59">
        <f>C8*D$57</f>
        <v>1480</v>
      </c>
      <c r="G8" s="59">
        <f t="shared" si="0"/>
        <v>480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944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1028</v>
      </c>
      <c r="C10" s="33">
        <v>2.4900000000000002</v>
      </c>
      <c r="D10" s="51" t="s">
        <v>15</v>
      </c>
      <c r="E10" s="11" t="s">
        <v>532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1029</v>
      </c>
      <c r="C11" s="4">
        <v>2.5499999999999998</v>
      </c>
      <c r="D11" s="51" t="s">
        <v>15</v>
      </c>
      <c r="E11" s="13" t="s">
        <v>532</v>
      </c>
      <c r="F11" s="59">
        <f>C11*D$57</f>
        <v>2550</v>
      </c>
      <c r="G11" s="59">
        <f t="shared" si="1"/>
        <v>1550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1030</v>
      </c>
      <c r="C12" s="4">
        <v>2.34</v>
      </c>
      <c r="D12" s="51" t="s">
        <v>15</v>
      </c>
      <c r="E12" s="11" t="s">
        <v>532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1031</v>
      </c>
      <c r="C13" s="4">
        <v>2.25</v>
      </c>
      <c r="D13" s="51" t="s">
        <v>15</v>
      </c>
      <c r="E13" s="13" t="s">
        <v>532</v>
      </c>
      <c r="F13" s="59">
        <f t="shared" ref="F13:F20" si="2">C13*D$57</f>
        <v>2250</v>
      </c>
      <c r="G13" s="59">
        <f t="shared" si="1"/>
        <v>1250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952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953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955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957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1033</v>
      </c>
      <c r="C18" s="33">
        <v>2.68</v>
      </c>
      <c r="D18" s="51" t="s">
        <v>15</v>
      </c>
      <c r="E18" s="13" t="s">
        <v>532</v>
      </c>
      <c r="F18" s="59">
        <f t="shared" si="2"/>
        <v>2680</v>
      </c>
      <c r="G18" s="59">
        <f t="shared" si="1"/>
        <v>1680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967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1034</v>
      </c>
      <c r="C20" s="33">
        <v>2.44</v>
      </c>
      <c r="D20" s="51" t="s">
        <v>15</v>
      </c>
      <c r="E20" s="13" t="s">
        <v>532</v>
      </c>
      <c r="F20" s="59">
        <f t="shared" si="2"/>
        <v>2440</v>
      </c>
      <c r="G20" s="59">
        <f t="shared" si="1"/>
        <v>1440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976</v>
      </c>
      <c r="C21" s="33">
        <v>1.67</v>
      </c>
      <c r="D21" s="51" t="s">
        <v>15</v>
      </c>
      <c r="E21" s="11" t="s">
        <v>532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978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984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987</v>
      </c>
      <c r="C24" s="33">
        <v>2.08</v>
      </c>
      <c r="D24" s="51" t="s">
        <v>15</v>
      </c>
      <c r="E24" s="13" t="s">
        <v>532</v>
      </c>
      <c r="F24" s="59">
        <f>C24*D$57</f>
        <v>2080</v>
      </c>
      <c r="G24" s="59">
        <f t="shared" si="1"/>
        <v>1080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997</v>
      </c>
      <c r="C25" s="33">
        <v>2.0099999999999998</v>
      </c>
      <c r="D25" s="51" t="s">
        <v>15</v>
      </c>
      <c r="E25" s="13" t="s">
        <v>532</v>
      </c>
      <c r="F25" s="59">
        <f>C25*D$57</f>
        <v>2009.9999999999998</v>
      </c>
      <c r="G25" s="59">
        <f>(F25-D$57)/2</f>
        <v>504.99999999999989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999</v>
      </c>
      <c r="C26" s="33">
        <v>1.7</v>
      </c>
      <c r="D26" s="51" t="s">
        <v>15</v>
      </c>
      <c r="E26" s="13" t="s">
        <v>532</v>
      </c>
      <c r="F26" s="59">
        <f>C26*D$57</f>
        <v>1700</v>
      </c>
      <c r="G26" s="59">
        <f>F26-D$57</f>
        <v>700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1002</v>
      </c>
      <c r="C27" s="33">
        <v>1.7</v>
      </c>
      <c r="D27" s="51" t="s">
        <v>15</v>
      </c>
      <c r="E27" s="11" t="s">
        <v>532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1010</v>
      </c>
      <c r="C28" s="33">
        <v>2.0099999999999998</v>
      </c>
      <c r="D28" s="51" t="s">
        <v>15</v>
      </c>
      <c r="E28" s="13" t="s">
        <v>532</v>
      </c>
      <c r="F28" s="59">
        <f>C28*D$57</f>
        <v>2009.9999999999998</v>
      </c>
      <c r="G28" s="59">
        <f>(F28-D$57)/2</f>
        <v>504.99999999999989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1039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37" t="s">
        <v>56</v>
      </c>
    </row>
    <row r="30" spans="1:9" ht="15.75" x14ac:dyDescent="0.25">
      <c r="A30" s="6">
        <v>44804</v>
      </c>
      <c r="B30" s="4" t="s">
        <v>1043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1045</v>
      </c>
      <c r="C31" s="33">
        <v>1.75</v>
      </c>
      <c r="D31" s="51" t="s">
        <v>15</v>
      </c>
      <c r="E31" s="13" t="s">
        <v>532</v>
      </c>
      <c r="F31" s="59">
        <f>C31*D$57</f>
        <v>1750</v>
      </c>
      <c r="G31" s="59">
        <f>(F31-D$57)</f>
        <v>750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49.521857923497265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2.0193103448275864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26.340211042019973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26.340211042019973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949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14360</v>
      </c>
      <c r="E58" s="33"/>
      <c r="F58" s="34"/>
    </row>
    <row r="59" spans="2:8" x14ac:dyDescent="0.25">
      <c r="B59" s="19" t="s">
        <v>47</v>
      </c>
      <c r="C59" s="4"/>
      <c r="D59" s="38">
        <f>D58/D54*100</f>
        <v>57.440000000000005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52" workbookViewId="0">
      <selection activeCell="B55" sqref="B55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1046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1047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1048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1049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1050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1051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1052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1053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6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1054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1055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1056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1057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1058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1059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1060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1061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1062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1063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1064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1065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1066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1067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1068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1069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1070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1071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1072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1073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1074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1075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1077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1078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1079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1013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1080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1081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1082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1083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6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1084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1085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1086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1087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1088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1089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1090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1091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1092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1093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1094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1095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1096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1097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1098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1013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1099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1100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1101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1102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1103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1104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1105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1106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1107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1108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1109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1110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1111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1112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1113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1114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1115</v>
      </c>
    </row>
    <row r="72" spans="1:14" x14ac:dyDescent="0.25">
      <c r="A72" s="61">
        <v>44822</v>
      </c>
      <c r="B72" s="4" t="s">
        <v>1116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1117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1118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1119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1120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1121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1122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1123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1124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1125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1126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1127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1128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1129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1130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1131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1132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1133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1134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1135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1136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1137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1138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1139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1140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1141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1142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1143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1144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1145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"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1047</v>
      </c>
      <c r="C2" s="91">
        <v>2.25</v>
      </c>
      <c r="D2" s="91"/>
      <c r="E2" s="92" t="s">
        <v>532</v>
      </c>
      <c r="F2" s="93">
        <f>C2*D$53</f>
        <v>2250</v>
      </c>
      <c r="G2" s="93">
        <f>(F2-D$53)/2</f>
        <v>625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1048</v>
      </c>
      <c r="C3" s="12">
        <v>1.98</v>
      </c>
      <c r="D3" s="91"/>
      <c r="E3" s="95" t="s">
        <v>33</v>
      </c>
      <c r="F3" s="93">
        <v>0</v>
      </c>
      <c r="G3" s="93">
        <f t="shared" ref="G3:G9" si="0">F3-D$53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1049</v>
      </c>
      <c r="C4" s="12">
        <v>1.83</v>
      </c>
      <c r="D4" s="91"/>
      <c r="E4" s="95" t="s">
        <v>33</v>
      </c>
      <c r="F4" s="93">
        <v>0</v>
      </c>
      <c r="G4" s="93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1050</v>
      </c>
      <c r="C5" s="12">
        <v>2.08</v>
      </c>
      <c r="D5" s="91"/>
      <c r="E5" s="24" t="s">
        <v>532</v>
      </c>
      <c r="F5" s="93">
        <f>C5*D$53</f>
        <v>2080</v>
      </c>
      <c r="G5" s="93">
        <f t="shared" si="0"/>
        <v>1080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1051</v>
      </c>
      <c r="C6" s="12">
        <v>2.5</v>
      </c>
      <c r="D6" s="91"/>
      <c r="E6" s="24" t="s">
        <v>532</v>
      </c>
      <c r="F6" s="93">
        <f>C6*D$53</f>
        <v>2500</v>
      </c>
      <c r="G6" s="93">
        <f t="shared" si="0"/>
        <v>1500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1053</v>
      </c>
      <c r="C7" s="12">
        <v>2.2799999999999998</v>
      </c>
      <c r="D7" s="91"/>
      <c r="E7" s="24" t="s">
        <v>532</v>
      </c>
      <c r="F7" s="93">
        <f>C7*D$53</f>
        <v>2280</v>
      </c>
      <c r="G7" s="93">
        <f t="shared" si="0"/>
        <v>1280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1057</v>
      </c>
      <c r="C8" s="12">
        <v>1.87</v>
      </c>
      <c r="D8" s="91"/>
      <c r="E8" s="24" t="s">
        <v>33</v>
      </c>
      <c r="F8" s="93">
        <f>C8*D$53</f>
        <v>1870</v>
      </c>
      <c r="G8" s="93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1058</v>
      </c>
      <c r="C9" s="12">
        <v>1.99</v>
      </c>
      <c r="D9" s="91"/>
      <c r="E9" s="95" t="s">
        <v>33</v>
      </c>
      <c r="F9" s="93">
        <v>0</v>
      </c>
      <c r="G9" s="93">
        <f t="shared" si="0"/>
        <v>-1000</v>
      </c>
      <c r="H9" s="4" t="s">
        <v>20</v>
      </c>
      <c r="I9" s="37" t="s">
        <v>149</v>
      </c>
    </row>
    <row r="10" spans="1:9" ht="15.75" x14ac:dyDescent="0.25">
      <c r="A10" s="61">
        <v>44808</v>
      </c>
      <c r="B10" s="4" t="s">
        <v>1059</v>
      </c>
      <c r="C10" s="12">
        <v>2</v>
      </c>
      <c r="D10" s="91"/>
      <c r="E10" s="24" t="s">
        <v>532</v>
      </c>
      <c r="F10" s="93">
        <f>C10*D$53</f>
        <v>2000</v>
      </c>
      <c r="G10" s="93">
        <f>(F10-D$53)/2</f>
        <v>500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1063</v>
      </c>
      <c r="C11" s="12">
        <v>1.91</v>
      </c>
      <c r="D11" s="91"/>
      <c r="E11" s="24" t="s">
        <v>532</v>
      </c>
      <c r="F11" s="93">
        <f>C11*D$53</f>
        <v>1910</v>
      </c>
      <c r="G11" s="93">
        <f>(F11-D$53)/2</f>
        <v>455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1064</v>
      </c>
      <c r="C12" s="38">
        <v>1.48</v>
      </c>
      <c r="D12" s="91"/>
      <c r="E12" s="24" t="s">
        <v>33</v>
      </c>
      <c r="F12" s="93">
        <f>C12*D$53</f>
        <v>1480</v>
      </c>
      <c r="G12" s="93">
        <f>F12-D$53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1080</v>
      </c>
      <c r="C13" s="12">
        <v>1.71</v>
      </c>
      <c r="D13" s="91"/>
      <c r="E13" s="24" t="s">
        <v>532</v>
      </c>
      <c r="F13" s="93">
        <f>C13*D$53</f>
        <v>1710</v>
      </c>
      <c r="G13" s="93">
        <f>(F13-D$53)/2</f>
        <v>355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1085</v>
      </c>
      <c r="C14" s="12">
        <v>1.61</v>
      </c>
      <c r="D14" s="91"/>
      <c r="E14" s="95" t="s">
        <v>532</v>
      </c>
      <c r="F14" s="93">
        <v>0</v>
      </c>
      <c r="G14" s="93">
        <f t="shared" ref="G14:G21" si="1">F14-D$53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1087</v>
      </c>
      <c r="C15" s="12">
        <v>1.98</v>
      </c>
      <c r="D15" s="91"/>
      <c r="E15" s="24" t="s">
        <v>33</v>
      </c>
      <c r="F15" s="93">
        <f>C15*D$53</f>
        <v>1980</v>
      </c>
      <c r="G15" s="93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1093</v>
      </c>
      <c r="C16" s="12">
        <v>1.97</v>
      </c>
      <c r="D16" s="91"/>
      <c r="E16" s="95" t="s">
        <v>532</v>
      </c>
      <c r="F16" s="93">
        <v>0</v>
      </c>
      <c r="G16" s="93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1098</v>
      </c>
      <c r="C17" s="12">
        <v>1.91</v>
      </c>
      <c r="D17" s="91"/>
      <c r="E17" s="24" t="s">
        <v>33</v>
      </c>
      <c r="F17" s="93">
        <f>C17*D$53</f>
        <v>1910</v>
      </c>
      <c r="G17" s="93">
        <f t="shared" si="1"/>
        <v>910</v>
      </c>
      <c r="H17" s="38" t="s">
        <v>1013</v>
      </c>
      <c r="I17" s="4" t="s">
        <v>102</v>
      </c>
    </row>
    <row r="18" spans="1:9" ht="15.75" x14ac:dyDescent="0.25">
      <c r="A18" s="61">
        <v>44821</v>
      </c>
      <c r="B18" s="4" t="s">
        <v>1099</v>
      </c>
      <c r="C18" s="12">
        <v>1.97</v>
      </c>
      <c r="D18" s="91"/>
      <c r="E18" s="95" t="s">
        <v>33</v>
      </c>
      <c r="F18" s="93">
        <v>0</v>
      </c>
      <c r="G18" s="93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1101</v>
      </c>
      <c r="C19" s="12">
        <v>1.98</v>
      </c>
      <c r="D19" s="91"/>
      <c r="E19" s="24" t="s">
        <v>33</v>
      </c>
      <c r="F19" s="93">
        <f>C19*D$53</f>
        <v>1980</v>
      </c>
      <c r="G19" s="93">
        <f t="shared" si="1"/>
        <v>980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1107</v>
      </c>
      <c r="C20" s="12">
        <v>1.78</v>
      </c>
      <c r="D20" s="91"/>
      <c r="E20" s="24" t="s">
        <v>532</v>
      </c>
      <c r="F20" s="93">
        <f>C20*D$53</f>
        <v>1780</v>
      </c>
      <c r="G20" s="93">
        <f t="shared" si="1"/>
        <v>780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1108</v>
      </c>
      <c r="C21" s="12">
        <v>1.98</v>
      </c>
      <c r="D21" s="91"/>
      <c r="E21" s="95" t="s">
        <v>33</v>
      </c>
      <c r="F21" s="93">
        <v>0</v>
      </c>
      <c r="G21" s="93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1110</v>
      </c>
      <c r="C22" s="12">
        <v>1.68</v>
      </c>
      <c r="D22" s="91"/>
      <c r="E22" s="24" t="s">
        <v>532</v>
      </c>
      <c r="F22" s="93">
        <f t="shared" ref="F22:F27" si="2">C22*D$53</f>
        <v>1680</v>
      </c>
      <c r="G22" s="93">
        <f>(F22-D$53)/2</f>
        <v>340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1113</v>
      </c>
      <c r="C23" s="12">
        <v>2</v>
      </c>
      <c r="D23" s="91"/>
      <c r="E23" s="24" t="s">
        <v>532</v>
      </c>
      <c r="F23" s="93">
        <f t="shared" si="2"/>
        <v>2000</v>
      </c>
      <c r="G23" s="93">
        <f>(F23-D$53)/2</f>
        <v>500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1114</v>
      </c>
      <c r="C24" s="12">
        <v>1.68</v>
      </c>
      <c r="D24" s="91"/>
      <c r="E24" s="24" t="s">
        <v>33</v>
      </c>
      <c r="F24" s="93">
        <f t="shared" si="2"/>
        <v>1680</v>
      </c>
      <c r="G24" s="93">
        <f t="shared" ref="G24:G32" si="3">F24-D$53</f>
        <v>680</v>
      </c>
      <c r="H24" s="38" t="s">
        <v>312</v>
      </c>
      <c r="I24" s="4" t="s">
        <v>1115</v>
      </c>
    </row>
    <row r="25" spans="1:9" ht="15.75" x14ac:dyDescent="0.25">
      <c r="A25" s="61">
        <v>44823</v>
      </c>
      <c r="B25" s="4" t="s">
        <v>1121</v>
      </c>
      <c r="C25" s="12">
        <v>2.04</v>
      </c>
      <c r="D25" s="91"/>
      <c r="E25" s="24" t="s">
        <v>33</v>
      </c>
      <c r="F25" s="93">
        <f t="shared" si="2"/>
        <v>2040</v>
      </c>
      <c r="G25" s="93">
        <f t="shared" si="3"/>
        <v>1040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1124</v>
      </c>
      <c r="C26" s="12">
        <v>1.88</v>
      </c>
      <c r="D26" s="91"/>
      <c r="E26" s="24" t="s">
        <v>33</v>
      </c>
      <c r="F26" s="93">
        <f t="shared" si="2"/>
        <v>1880</v>
      </c>
      <c r="G26" s="93">
        <f t="shared" si="3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1126</v>
      </c>
      <c r="C27" s="12">
        <v>1.66</v>
      </c>
      <c r="D27" s="91"/>
      <c r="E27" s="24" t="s">
        <v>532</v>
      </c>
      <c r="F27" s="93">
        <f t="shared" si="2"/>
        <v>1660</v>
      </c>
      <c r="G27" s="93">
        <f t="shared" si="3"/>
        <v>660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1127</v>
      </c>
      <c r="C28" s="12">
        <v>1.54</v>
      </c>
      <c r="D28" s="91"/>
      <c r="E28" s="95" t="s">
        <v>532</v>
      </c>
      <c r="F28" s="93">
        <v>0</v>
      </c>
      <c r="G28" s="93">
        <f t="shared" si="3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1129</v>
      </c>
      <c r="C29" s="12">
        <v>1.95</v>
      </c>
      <c r="D29" s="91"/>
      <c r="E29" s="24" t="s">
        <v>33</v>
      </c>
      <c r="F29" s="93">
        <f>C29*D$53</f>
        <v>1950</v>
      </c>
      <c r="G29" s="93">
        <f t="shared" si="3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1130</v>
      </c>
      <c r="C30" s="12">
        <v>1.78</v>
      </c>
      <c r="D30" s="91"/>
      <c r="E30" s="24" t="s">
        <v>532</v>
      </c>
      <c r="F30" s="93">
        <f>C30*D$53</f>
        <v>1780</v>
      </c>
      <c r="G30" s="93">
        <f t="shared" si="3"/>
        <v>780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1134</v>
      </c>
      <c r="C31" s="12">
        <v>1.78</v>
      </c>
      <c r="D31" s="91"/>
      <c r="E31" s="95" t="s">
        <v>33</v>
      </c>
      <c r="F31" s="93">
        <v>0</v>
      </c>
      <c r="G31" s="93">
        <f t="shared" si="3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1144</v>
      </c>
      <c r="C32" s="12">
        <v>2.06</v>
      </c>
      <c r="D32" s="91"/>
      <c r="E32" s="95" t="s">
        <v>532</v>
      </c>
      <c r="F32" s="93">
        <v>0</v>
      </c>
      <c r="G32" s="93">
        <f t="shared" si="3"/>
        <v>-1000</v>
      </c>
      <c r="H32" s="38" t="s">
        <v>28</v>
      </c>
      <c r="I32" s="4" t="s">
        <v>601</v>
      </c>
    </row>
    <row r="33" spans="1:9" ht="15.75" x14ac:dyDescent="0.25">
      <c r="A33" s="94"/>
      <c r="B33" s="38"/>
      <c r="C33" s="12"/>
      <c r="D33" s="91"/>
      <c r="E33" s="12"/>
      <c r="F33" s="93"/>
      <c r="G33" s="93"/>
      <c r="H33" s="38"/>
      <c r="I33" s="38"/>
    </row>
    <row r="34" spans="1:9" ht="15.75" x14ac:dyDescent="0.25">
      <c r="A34" s="94"/>
      <c r="B34" s="38"/>
      <c r="C34" s="12"/>
      <c r="D34" s="91"/>
      <c r="E34" s="12"/>
      <c r="F34" s="93"/>
      <c r="G34" s="93"/>
      <c r="H34" s="38"/>
      <c r="I34" s="38"/>
    </row>
    <row r="35" spans="1:9" ht="15.75" x14ac:dyDescent="0.25">
      <c r="A35" s="94"/>
      <c r="B35" s="22"/>
      <c r="C35" s="12"/>
      <c r="D35" s="91"/>
      <c r="E35" s="12"/>
      <c r="F35" s="93"/>
      <c r="G35" s="93"/>
      <c r="H35" s="38"/>
      <c r="I35" s="38"/>
    </row>
    <row r="36" spans="1:9" ht="15.75" x14ac:dyDescent="0.25">
      <c r="A36" s="94"/>
      <c r="B36" s="22"/>
      <c r="C36" s="12"/>
      <c r="D36" s="91"/>
      <c r="E36" s="12"/>
      <c r="F36" s="93"/>
      <c r="G36" s="93"/>
      <c r="H36" s="38"/>
      <c r="I36" s="38"/>
    </row>
    <row r="37" spans="1:9" ht="15.75" x14ac:dyDescent="0.25">
      <c r="A37" s="94"/>
      <c r="B37" s="22"/>
      <c r="C37" s="12"/>
      <c r="D37" s="91"/>
      <c r="E37" s="12"/>
      <c r="F37" s="93"/>
      <c r="G37" s="93"/>
      <c r="H37" s="38"/>
      <c r="I37" s="38"/>
    </row>
    <row r="38" spans="1:9" ht="15.75" x14ac:dyDescent="0.25">
      <c r="A38" s="94"/>
      <c r="B38" s="22"/>
      <c r="C38" s="12"/>
      <c r="D38" s="91"/>
      <c r="E38" s="12"/>
      <c r="F38" s="93"/>
      <c r="G38" s="93"/>
      <c r="H38" s="38"/>
      <c r="I38" s="38"/>
    </row>
    <row r="39" spans="1:9" ht="15.75" x14ac:dyDescent="0.25">
      <c r="A39" s="94"/>
      <c r="B39" s="22"/>
      <c r="C39" s="12"/>
      <c r="D39" s="91"/>
      <c r="E39" s="12"/>
      <c r="F39" s="93"/>
      <c r="G39" s="93"/>
      <c r="H39" s="12"/>
      <c r="I39" s="38"/>
    </row>
    <row r="40" spans="1:9" ht="15.75" x14ac:dyDescent="0.25">
      <c r="A40" s="94"/>
      <c r="B40" s="22"/>
      <c r="C40" s="12"/>
      <c r="D40" s="91"/>
      <c r="E40" s="12"/>
      <c r="F40" s="93"/>
      <c r="G40" s="93"/>
      <c r="H40" s="38"/>
      <c r="I40" s="38"/>
    </row>
    <row r="41" spans="1:9" x14ac:dyDescent="0.25">
      <c r="C41" s="33"/>
      <c r="D41" s="34"/>
      <c r="E41" s="33"/>
      <c r="F41" s="34"/>
      <c r="G41" s="34"/>
      <c r="H41" s="33"/>
    </row>
    <row r="42" spans="1:9" x14ac:dyDescent="0.25">
      <c r="B42" s="4" t="s">
        <v>35</v>
      </c>
      <c r="C42" s="4"/>
      <c r="D42" s="26">
        <f>COUNT(C2:C40)</f>
        <v>31</v>
      </c>
      <c r="E42" s="33"/>
      <c r="F42" s="34"/>
      <c r="G42" s="34"/>
      <c r="H42" s="33"/>
    </row>
    <row r="43" spans="1:9" x14ac:dyDescent="0.25">
      <c r="B43" s="4" t="s">
        <v>36</v>
      </c>
      <c r="C43" s="4"/>
      <c r="D43" s="11">
        <v>10</v>
      </c>
      <c r="E43" s="33"/>
      <c r="F43" s="34"/>
      <c r="G43" s="34"/>
      <c r="H43" s="33"/>
    </row>
    <row r="44" spans="1:9" x14ac:dyDescent="0.25">
      <c r="B44" s="4" t="s">
        <v>37</v>
      </c>
      <c r="C44" s="4"/>
      <c r="D44" s="13">
        <f>D42-D43</f>
        <v>21</v>
      </c>
      <c r="E44" s="33"/>
      <c r="F44" s="34"/>
      <c r="G44" s="34"/>
      <c r="H44" s="33"/>
    </row>
    <row r="45" spans="1:9" x14ac:dyDescent="0.25">
      <c r="B45" s="4" t="s">
        <v>38</v>
      </c>
      <c r="C45" s="4"/>
      <c r="D45" s="4">
        <f>D44/D42*100</f>
        <v>67.741935483870961</v>
      </c>
      <c r="E45" s="33"/>
      <c r="F45" s="34"/>
      <c r="G45" s="34"/>
      <c r="H45" s="33"/>
    </row>
    <row r="46" spans="1:9" x14ac:dyDescent="0.25">
      <c r="B46" s="4" t="s">
        <v>39</v>
      </c>
      <c r="C46" s="4"/>
      <c r="D46" s="4">
        <f>1/D47*100</f>
        <v>52.444594823210963</v>
      </c>
      <c r="E46" s="33"/>
      <c r="F46" s="34"/>
      <c r="G46" s="34"/>
      <c r="H46" s="33"/>
    </row>
    <row r="47" spans="1:9" x14ac:dyDescent="0.25">
      <c r="B47" s="4" t="s">
        <v>40</v>
      </c>
      <c r="C47" s="4"/>
      <c r="D47" s="4">
        <f>SUM(C2:C40)/D42</f>
        <v>1.9067741935483871</v>
      </c>
      <c r="E47" s="33"/>
      <c r="F47" s="34"/>
      <c r="G47" s="34"/>
      <c r="H47" s="33"/>
    </row>
    <row r="48" spans="1:9" x14ac:dyDescent="0.25">
      <c r="B48" s="4" t="s">
        <v>41</v>
      </c>
      <c r="C48" s="4"/>
      <c r="D48" s="13">
        <f>D45-D46</f>
        <v>15.297340660659998</v>
      </c>
      <c r="E48" s="33"/>
      <c r="F48" s="34"/>
      <c r="G48" s="34"/>
      <c r="H48" s="33"/>
    </row>
    <row r="49" spans="2:8" x14ac:dyDescent="0.25">
      <c r="B49" s="4" t="s">
        <v>42</v>
      </c>
      <c r="C49" s="4"/>
      <c r="D49" s="13">
        <f>D48/1</f>
        <v>15.297340660659998</v>
      </c>
      <c r="E49" s="33"/>
      <c r="F49" s="34"/>
      <c r="G49" s="34"/>
      <c r="H49" s="33"/>
    </row>
    <row r="50" spans="2:8" ht="18.75" x14ac:dyDescent="0.3">
      <c r="B50" s="14" t="s">
        <v>43</v>
      </c>
      <c r="C50" s="4"/>
      <c r="D50" s="15">
        <v>25000</v>
      </c>
      <c r="E50" s="33"/>
      <c r="F50" s="34"/>
    </row>
    <row r="51" spans="2:8" ht="18.75" x14ac:dyDescent="0.3">
      <c r="B51" s="4" t="s">
        <v>44</v>
      </c>
      <c r="C51" s="4"/>
      <c r="D51" s="16">
        <v>25000</v>
      </c>
      <c r="E51" s="33"/>
      <c r="F51" s="34"/>
    </row>
    <row r="52" spans="2:8" x14ac:dyDescent="0.25">
      <c r="B52" s="4" t="s">
        <v>45</v>
      </c>
      <c r="C52" s="4"/>
      <c r="D52" s="10">
        <f>D51/100</f>
        <v>250</v>
      </c>
      <c r="E52" s="33"/>
      <c r="F52" s="34"/>
    </row>
    <row r="53" spans="2:8" x14ac:dyDescent="0.25">
      <c r="B53" s="17" t="s">
        <v>949</v>
      </c>
      <c r="C53" s="4"/>
      <c r="D53" s="18">
        <f>D52*4</f>
        <v>1000</v>
      </c>
      <c r="E53" s="33"/>
      <c r="F53" s="34"/>
    </row>
    <row r="54" spans="2:8" x14ac:dyDescent="0.25">
      <c r="B54" s="4" t="s">
        <v>46</v>
      </c>
      <c r="C54" s="4"/>
      <c r="D54" s="25">
        <f>SUM(G2:G40)</f>
        <v>6625</v>
      </c>
      <c r="E54" s="33"/>
      <c r="F54" s="34"/>
    </row>
    <row r="55" spans="2:8" x14ac:dyDescent="0.25">
      <c r="B55" s="19" t="s">
        <v>47</v>
      </c>
      <c r="C55" s="4"/>
      <c r="D55" s="38">
        <f>D54/D50*100</f>
        <v>26.5</v>
      </c>
      <c r="E55" s="33"/>
      <c r="F55" s="34"/>
    </row>
    <row r="56" spans="2:8" x14ac:dyDescent="0.25">
      <c r="C56" s="33"/>
      <c r="D56" s="34"/>
      <c r="E56" s="33"/>
      <c r="F56" s="34"/>
    </row>
    <row r="57" spans="2:8" x14ac:dyDescent="0.25">
      <c r="C57" s="33"/>
      <c r="D57" s="34"/>
      <c r="E57" s="33"/>
      <c r="F57" s="34"/>
    </row>
  </sheetData>
  <conditionalFormatting sqref="G2:G40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55" workbookViewId="0">
      <selection activeCell="E86" sqref="E86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1146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1147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1148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1149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1150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1151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1152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1153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1154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1155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1156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1157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1158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1159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1160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1161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1162</v>
      </c>
    </row>
    <row r="18" spans="1:14" x14ac:dyDescent="0.25">
      <c r="A18" s="61">
        <v>44836</v>
      </c>
      <c r="B18" s="4" t="s">
        <v>1163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1164</v>
      </c>
    </row>
    <row r="19" spans="1:14" x14ac:dyDescent="0.25">
      <c r="A19" s="61">
        <v>44836</v>
      </c>
      <c r="B19" s="4" t="s">
        <v>1165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1166</v>
      </c>
    </row>
    <row r="20" spans="1:14" x14ac:dyDescent="0.25">
      <c r="A20" s="61">
        <v>44836</v>
      </c>
      <c r="B20" s="4" t="s">
        <v>1167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1169</v>
      </c>
    </row>
    <row r="22" spans="1:14" x14ac:dyDescent="0.25">
      <c r="A22" s="61">
        <v>44836</v>
      </c>
      <c r="B22" s="4" t="s">
        <v>1170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1171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1172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1173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1174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1175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1176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1177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1178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1179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1180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1181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1182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1183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1184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1185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1186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1187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1188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1189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1190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1191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1192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1193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1194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1195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1196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1162</v>
      </c>
    </row>
    <row r="49" spans="1:14" x14ac:dyDescent="0.25">
      <c r="A49" s="61">
        <v>44843</v>
      </c>
      <c r="B49" s="4" t="s">
        <v>1197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1198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1199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1200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1201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1202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1203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936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1204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1205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1206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1207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1208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1209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1210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1211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1212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1213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1214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1215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1216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1217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1218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1219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1220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1221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1222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1223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1224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1225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1226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1227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1228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1229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1230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1231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1232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1233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1234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1235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1236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1237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1238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1239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1240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1241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1242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1243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1244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1245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1246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1247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1248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1249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1250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1243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1251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1252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1253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1254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1255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1256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1257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1258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1259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1260</v>
      </c>
      <c r="C114" s="4">
        <v>1.65</v>
      </c>
      <c r="D114" s="4">
        <v>3.52</v>
      </c>
      <c r="E114" s="4">
        <v>7.15</v>
      </c>
      <c r="F114" s="4">
        <v>2.57</v>
      </c>
      <c r="G114" s="4">
        <v>2.75</v>
      </c>
      <c r="H114" s="4">
        <v>1.49</v>
      </c>
      <c r="I114" s="4">
        <v>2.38</v>
      </c>
      <c r="J114" s="12" t="s">
        <v>15</v>
      </c>
      <c r="L114" s="4" t="s">
        <v>22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1261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1262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1263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1264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1265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1266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1283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1267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1268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1269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1270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1271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1272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1273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1206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1274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1275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1276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1277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1278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1279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1280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7" workbookViewId="0">
      <selection activeCell="C90" sqref="C90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7" workbookViewId="0">
      <selection activeCell="J60" sqref="J60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1147</v>
      </c>
      <c r="C2" s="91">
        <v>1.83</v>
      </c>
      <c r="D2" s="91"/>
      <c r="E2" s="92" t="s">
        <v>532</v>
      </c>
      <c r="F2" s="93">
        <f>C2*D$70</f>
        <v>1830</v>
      </c>
      <c r="G2" s="93">
        <f>(F2-D$70)/2</f>
        <v>415</v>
      </c>
      <c r="H2" s="12" t="s">
        <v>22</v>
      </c>
      <c r="I2" s="4" t="s">
        <v>595</v>
      </c>
    </row>
    <row r="3" spans="1:9" ht="15.75" x14ac:dyDescent="0.25">
      <c r="A3" s="61">
        <v>44835</v>
      </c>
      <c r="B3" s="4" t="s">
        <v>1149</v>
      </c>
      <c r="C3" s="12">
        <v>1.96</v>
      </c>
      <c r="D3" s="91"/>
      <c r="E3" s="24" t="s">
        <v>532</v>
      </c>
      <c r="F3" s="93">
        <f>C3*D$70</f>
        <v>1960</v>
      </c>
      <c r="G3" s="93">
        <f t="shared" ref="G3:G9" si="0">F3-D$70</f>
        <v>960</v>
      </c>
      <c r="H3" s="4" t="s">
        <v>19</v>
      </c>
      <c r="I3" s="4" t="s">
        <v>601</v>
      </c>
    </row>
    <row r="4" spans="1:9" ht="15.75" x14ac:dyDescent="0.25">
      <c r="A4" s="61">
        <v>44835</v>
      </c>
      <c r="B4" s="4" t="s">
        <v>1152</v>
      </c>
      <c r="C4" s="12">
        <v>2.08</v>
      </c>
      <c r="D4" s="91"/>
      <c r="E4" s="95" t="s">
        <v>532</v>
      </c>
      <c r="F4" s="93">
        <v>0</v>
      </c>
      <c r="G4" s="93">
        <f t="shared" si="0"/>
        <v>-1000</v>
      </c>
      <c r="H4" s="4" t="s">
        <v>28</v>
      </c>
      <c r="I4" s="4" t="s">
        <v>601</v>
      </c>
    </row>
    <row r="5" spans="1:9" ht="15.75" x14ac:dyDescent="0.25">
      <c r="A5" s="61">
        <v>44835</v>
      </c>
      <c r="B5" s="4" t="s">
        <v>1154</v>
      </c>
      <c r="C5" s="12">
        <v>1.96</v>
      </c>
      <c r="D5" s="91"/>
      <c r="E5" s="95" t="s">
        <v>33</v>
      </c>
      <c r="F5" s="93">
        <v>0</v>
      </c>
      <c r="G5" s="93">
        <f t="shared" si="0"/>
        <v>-1000</v>
      </c>
      <c r="H5" s="4" t="s">
        <v>21</v>
      </c>
      <c r="I5" s="4" t="s">
        <v>16</v>
      </c>
    </row>
    <row r="6" spans="1:9" ht="15.75" x14ac:dyDescent="0.25">
      <c r="A6" s="61">
        <v>44835</v>
      </c>
      <c r="B6" s="4" t="s">
        <v>1155</v>
      </c>
      <c r="C6" s="12">
        <v>1.98</v>
      </c>
      <c r="D6" s="91"/>
      <c r="E6" s="95" t="s">
        <v>33</v>
      </c>
      <c r="F6" s="93">
        <v>0</v>
      </c>
      <c r="G6" s="93">
        <f t="shared" si="0"/>
        <v>-1000</v>
      </c>
      <c r="H6" s="4" t="s">
        <v>28</v>
      </c>
      <c r="I6" s="4" t="s">
        <v>114</v>
      </c>
    </row>
    <row r="7" spans="1:9" ht="15.75" x14ac:dyDescent="0.25">
      <c r="A7" s="61">
        <v>44835</v>
      </c>
      <c r="B7" s="4" t="s">
        <v>1158</v>
      </c>
      <c r="C7" s="12">
        <v>1.69</v>
      </c>
      <c r="D7" s="91"/>
      <c r="E7" s="24" t="s">
        <v>532</v>
      </c>
      <c r="F7" s="93">
        <f>C7*D$70</f>
        <v>1690</v>
      </c>
      <c r="G7" s="93">
        <f t="shared" si="0"/>
        <v>690</v>
      </c>
      <c r="H7" s="12" t="s">
        <v>26</v>
      </c>
      <c r="I7" s="4" t="s">
        <v>92</v>
      </c>
    </row>
    <row r="8" spans="1:9" ht="15.75" x14ac:dyDescent="0.25">
      <c r="A8" s="61">
        <v>44836</v>
      </c>
      <c r="B8" s="4" t="s">
        <v>1159</v>
      </c>
      <c r="C8" s="12">
        <v>1.7</v>
      </c>
      <c r="D8" s="91"/>
      <c r="E8" s="24" t="s">
        <v>532</v>
      </c>
      <c r="F8" s="93">
        <f>C8*D$70</f>
        <v>1700</v>
      </c>
      <c r="G8" s="93">
        <f t="shared" si="0"/>
        <v>700</v>
      </c>
      <c r="H8" s="4" t="s">
        <v>24</v>
      </c>
      <c r="I8" s="4" t="s">
        <v>222</v>
      </c>
    </row>
    <row r="9" spans="1:9" ht="15.75" x14ac:dyDescent="0.25">
      <c r="A9" s="61">
        <v>44836</v>
      </c>
      <c r="B9" s="4" t="s">
        <v>1161</v>
      </c>
      <c r="C9" s="12">
        <v>1.7</v>
      </c>
      <c r="D9" s="91"/>
      <c r="E9" s="24" t="s">
        <v>532</v>
      </c>
      <c r="F9" s="93">
        <f>C9*D$70</f>
        <v>1700</v>
      </c>
      <c r="G9" s="93">
        <f t="shared" si="0"/>
        <v>700</v>
      </c>
      <c r="H9" s="4" t="s">
        <v>312</v>
      </c>
      <c r="I9" s="4" t="s">
        <v>1162</v>
      </c>
    </row>
    <row r="10" spans="1:9" ht="15.75" x14ac:dyDescent="0.25">
      <c r="A10" s="61">
        <v>44839</v>
      </c>
      <c r="B10" s="4" t="s">
        <v>1172</v>
      </c>
      <c r="C10" s="12">
        <v>2</v>
      </c>
      <c r="D10" s="91"/>
      <c r="E10" s="24" t="s">
        <v>532</v>
      </c>
      <c r="F10" s="93">
        <f>C10*D$70</f>
        <v>2000</v>
      </c>
      <c r="G10" s="93">
        <f>(F10-D$70)/2</f>
        <v>500</v>
      </c>
      <c r="H10" s="12" t="s">
        <v>21</v>
      </c>
      <c r="I10" s="4" t="s">
        <v>601</v>
      </c>
    </row>
    <row r="11" spans="1:9" ht="15.75" x14ac:dyDescent="0.25">
      <c r="A11" s="61">
        <v>44839</v>
      </c>
      <c r="B11" s="4" t="s">
        <v>1173</v>
      </c>
      <c r="C11" s="12">
        <v>1.67</v>
      </c>
      <c r="D11" s="91"/>
      <c r="E11" s="24" t="s">
        <v>532</v>
      </c>
      <c r="F11" s="93">
        <f>C11*D$70</f>
        <v>1670</v>
      </c>
      <c r="G11" s="93">
        <f>(F11-D$70)/2</f>
        <v>335</v>
      </c>
      <c r="H11" s="4" t="s">
        <v>21</v>
      </c>
      <c r="I11" s="4" t="s">
        <v>92</v>
      </c>
    </row>
    <row r="12" spans="1:9" ht="15.75" x14ac:dyDescent="0.25">
      <c r="A12" s="61">
        <v>44839</v>
      </c>
      <c r="B12" s="4" t="s">
        <v>1175</v>
      </c>
      <c r="C12" s="38">
        <v>1.98</v>
      </c>
      <c r="D12" s="91"/>
      <c r="E12" s="95" t="s">
        <v>33</v>
      </c>
      <c r="F12" s="93">
        <v>0</v>
      </c>
      <c r="G12" s="93">
        <f t="shared" ref="G12:G18" si="1">F12-D$70</f>
        <v>-1000</v>
      </c>
      <c r="H12" s="4" t="s">
        <v>21</v>
      </c>
      <c r="I12" s="3" t="s">
        <v>16</v>
      </c>
    </row>
    <row r="13" spans="1:9" ht="15.75" x14ac:dyDescent="0.25">
      <c r="A13" s="61">
        <v>44839</v>
      </c>
      <c r="B13" s="4" t="s">
        <v>1176</v>
      </c>
      <c r="C13" s="12">
        <v>1.72</v>
      </c>
      <c r="D13" s="91"/>
      <c r="E13" s="24" t="s">
        <v>532</v>
      </c>
      <c r="F13" s="93">
        <f t="shared" ref="F13:F21" si="2">C13*D$70</f>
        <v>1720</v>
      </c>
      <c r="G13" s="93">
        <f t="shared" si="1"/>
        <v>720</v>
      </c>
      <c r="H13" s="4" t="s">
        <v>19</v>
      </c>
      <c r="I13" s="4" t="s">
        <v>60</v>
      </c>
    </row>
    <row r="14" spans="1:9" ht="15.75" x14ac:dyDescent="0.25">
      <c r="A14" s="61">
        <v>44840</v>
      </c>
      <c r="B14" s="4" t="s">
        <v>1177</v>
      </c>
      <c r="C14" s="12">
        <v>1.98</v>
      </c>
      <c r="D14" s="91"/>
      <c r="E14" s="24" t="s">
        <v>532</v>
      </c>
      <c r="F14" s="93">
        <f t="shared" si="2"/>
        <v>1980</v>
      </c>
      <c r="G14" s="93">
        <f t="shared" si="1"/>
        <v>980</v>
      </c>
      <c r="H14" s="38" t="s">
        <v>19</v>
      </c>
      <c r="I14" s="4" t="s">
        <v>595</v>
      </c>
    </row>
    <row r="15" spans="1:9" ht="15.75" x14ac:dyDescent="0.25">
      <c r="A15" s="61">
        <v>44840</v>
      </c>
      <c r="B15" s="4" t="s">
        <v>1178</v>
      </c>
      <c r="C15" s="12">
        <v>2.11</v>
      </c>
      <c r="D15" s="91"/>
      <c r="E15" s="24" t="s">
        <v>532</v>
      </c>
      <c r="F15" s="93">
        <f t="shared" si="2"/>
        <v>2110</v>
      </c>
      <c r="G15" s="93">
        <f t="shared" si="1"/>
        <v>1110</v>
      </c>
      <c r="H15" s="38" t="s">
        <v>19</v>
      </c>
      <c r="I15" s="4" t="s">
        <v>595</v>
      </c>
    </row>
    <row r="16" spans="1:9" ht="15.75" x14ac:dyDescent="0.25">
      <c r="A16" s="61">
        <v>44842</v>
      </c>
      <c r="B16" s="4" t="s">
        <v>1182</v>
      </c>
      <c r="C16" s="12">
        <v>1.91</v>
      </c>
      <c r="D16" s="91"/>
      <c r="E16" s="24" t="s">
        <v>33</v>
      </c>
      <c r="F16" s="93">
        <f t="shared" si="2"/>
        <v>1910</v>
      </c>
      <c r="G16" s="93">
        <f t="shared" si="1"/>
        <v>910</v>
      </c>
      <c r="H16" s="38" t="s">
        <v>24</v>
      </c>
      <c r="I16" s="4" t="s">
        <v>105</v>
      </c>
    </row>
    <row r="17" spans="1:9" ht="15.75" x14ac:dyDescent="0.25">
      <c r="A17" s="61">
        <v>44842</v>
      </c>
      <c r="B17" s="4" t="s">
        <v>1184</v>
      </c>
      <c r="C17" s="12">
        <v>1.5</v>
      </c>
      <c r="D17" s="91"/>
      <c r="E17" s="24" t="s">
        <v>33</v>
      </c>
      <c r="F17" s="93">
        <f t="shared" si="2"/>
        <v>1500</v>
      </c>
      <c r="G17" s="93">
        <f t="shared" si="1"/>
        <v>500</v>
      </c>
      <c r="H17" s="38" t="s">
        <v>436</v>
      </c>
      <c r="I17" s="4" t="s">
        <v>89</v>
      </c>
    </row>
    <row r="18" spans="1:9" ht="15.75" x14ac:dyDescent="0.25">
      <c r="A18" s="61">
        <v>44842</v>
      </c>
      <c r="B18" s="4" t="s">
        <v>1185</v>
      </c>
      <c r="C18" s="12">
        <v>1.81</v>
      </c>
      <c r="D18" s="91"/>
      <c r="E18" s="24" t="s">
        <v>33</v>
      </c>
      <c r="F18" s="93">
        <f t="shared" si="2"/>
        <v>1810</v>
      </c>
      <c r="G18" s="93">
        <f t="shared" si="1"/>
        <v>810</v>
      </c>
      <c r="H18" s="38" t="s">
        <v>317</v>
      </c>
      <c r="I18" s="37" t="s">
        <v>149</v>
      </c>
    </row>
    <row r="19" spans="1:9" ht="15.75" x14ac:dyDescent="0.25">
      <c r="A19" s="61">
        <v>44842</v>
      </c>
      <c r="B19" s="4" t="s">
        <v>1188</v>
      </c>
      <c r="C19" s="12">
        <v>1.68</v>
      </c>
      <c r="D19" s="91"/>
      <c r="E19" s="24" t="s">
        <v>532</v>
      </c>
      <c r="F19" s="93">
        <f t="shared" si="2"/>
        <v>1680</v>
      </c>
      <c r="G19" s="93">
        <f>(F19-D$70)/2</f>
        <v>340</v>
      </c>
      <c r="H19" s="38" t="s">
        <v>21</v>
      </c>
      <c r="I19" s="4" t="s">
        <v>76</v>
      </c>
    </row>
    <row r="20" spans="1:9" ht="15.75" x14ac:dyDescent="0.25">
      <c r="A20" s="61">
        <v>44843</v>
      </c>
      <c r="B20" s="4" t="s">
        <v>1192</v>
      </c>
      <c r="C20" s="12">
        <v>1.98</v>
      </c>
      <c r="D20" s="91"/>
      <c r="E20" s="24" t="s">
        <v>33</v>
      </c>
      <c r="F20" s="93">
        <f t="shared" si="2"/>
        <v>1980</v>
      </c>
      <c r="G20" s="93">
        <f t="shared" ref="G20:G30" si="3">F20-D$70</f>
        <v>980</v>
      </c>
      <c r="H20" s="38" t="s">
        <v>26</v>
      </c>
      <c r="I20" s="4" t="s">
        <v>52</v>
      </c>
    </row>
    <row r="21" spans="1:9" ht="15.75" x14ac:dyDescent="0.25">
      <c r="A21" s="61">
        <v>44843</v>
      </c>
      <c r="B21" s="4" t="s">
        <v>1194</v>
      </c>
      <c r="C21" s="12">
        <v>1.7</v>
      </c>
      <c r="D21" s="91"/>
      <c r="E21" s="24" t="s">
        <v>532</v>
      </c>
      <c r="F21" s="93">
        <f t="shared" si="2"/>
        <v>1700</v>
      </c>
      <c r="G21" s="93">
        <f t="shared" si="3"/>
        <v>700</v>
      </c>
      <c r="H21" s="4" t="s">
        <v>766</v>
      </c>
      <c r="I21" s="4" t="s">
        <v>601</v>
      </c>
    </row>
    <row r="22" spans="1:9" ht="15.75" x14ac:dyDescent="0.25">
      <c r="A22" s="61">
        <v>44843</v>
      </c>
      <c r="B22" s="4" t="s">
        <v>1195</v>
      </c>
      <c r="C22" s="12">
        <v>1.84</v>
      </c>
      <c r="D22" s="91"/>
      <c r="E22" s="95" t="s">
        <v>532</v>
      </c>
      <c r="F22" s="93">
        <v>0</v>
      </c>
      <c r="G22" s="93">
        <f t="shared" si="3"/>
        <v>-1000</v>
      </c>
      <c r="H22" s="4" t="s">
        <v>28</v>
      </c>
      <c r="I22" s="4" t="s">
        <v>595</v>
      </c>
    </row>
    <row r="23" spans="1:9" ht="15.75" x14ac:dyDescent="0.25">
      <c r="A23" s="61">
        <v>44843</v>
      </c>
      <c r="B23" s="4" t="s">
        <v>1196</v>
      </c>
      <c r="C23" s="12">
        <v>1.7</v>
      </c>
      <c r="D23" s="91"/>
      <c r="E23" s="24" t="s">
        <v>532</v>
      </c>
      <c r="F23" s="93">
        <f>C23*D$70</f>
        <v>1700</v>
      </c>
      <c r="G23" s="93">
        <f t="shared" si="3"/>
        <v>700</v>
      </c>
      <c r="H23" s="4" t="s">
        <v>27</v>
      </c>
      <c r="I23" s="4" t="s">
        <v>1162</v>
      </c>
    </row>
    <row r="24" spans="1:9" ht="15.75" x14ac:dyDescent="0.25">
      <c r="A24" s="61">
        <v>44843</v>
      </c>
      <c r="B24" s="4" t="s">
        <v>1197</v>
      </c>
      <c r="C24" s="12">
        <v>1.98</v>
      </c>
      <c r="D24" s="91"/>
      <c r="E24" s="24" t="s">
        <v>33</v>
      </c>
      <c r="F24" s="93">
        <f>C24*D$70</f>
        <v>1980</v>
      </c>
      <c r="G24" s="93">
        <f t="shared" si="3"/>
        <v>980</v>
      </c>
      <c r="H24" s="4" t="s">
        <v>26</v>
      </c>
      <c r="I24" s="4" t="s">
        <v>384</v>
      </c>
    </row>
    <row r="25" spans="1:9" ht="15.75" x14ac:dyDescent="0.25">
      <c r="A25" s="61">
        <v>44845</v>
      </c>
      <c r="B25" s="4" t="s">
        <v>1198</v>
      </c>
      <c r="C25" s="12">
        <v>1.91</v>
      </c>
      <c r="D25" s="91"/>
      <c r="E25" s="24" t="s">
        <v>532</v>
      </c>
      <c r="F25" s="93">
        <f>C25*D$70</f>
        <v>1910</v>
      </c>
      <c r="G25" s="93">
        <f t="shared" si="3"/>
        <v>910</v>
      </c>
      <c r="H25" s="38" t="s">
        <v>766</v>
      </c>
      <c r="I25" s="4" t="s">
        <v>76</v>
      </c>
    </row>
    <row r="26" spans="1:9" ht="15.75" x14ac:dyDescent="0.25">
      <c r="A26" s="61">
        <v>44849</v>
      </c>
      <c r="B26" s="4" t="s">
        <v>1202</v>
      </c>
      <c r="C26" s="12">
        <v>1.6</v>
      </c>
      <c r="D26" s="91"/>
      <c r="E26" s="24" t="s">
        <v>532</v>
      </c>
      <c r="F26" s="93">
        <f>C26*D$70</f>
        <v>1600</v>
      </c>
      <c r="G26" s="93">
        <f t="shared" si="3"/>
        <v>600</v>
      </c>
      <c r="H26" s="38" t="s">
        <v>436</v>
      </c>
      <c r="I26" s="4" t="s">
        <v>60</v>
      </c>
    </row>
    <row r="27" spans="1:9" ht="15.75" x14ac:dyDescent="0.25">
      <c r="A27" s="61">
        <v>44849</v>
      </c>
      <c r="B27" s="4" t="s">
        <v>1209</v>
      </c>
      <c r="C27" s="12">
        <v>2</v>
      </c>
      <c r="D27" s="91"/>
      <c r="E27" s="24" t="s">
        <v>34</v>
      </c>
      <c r="F27" s="93">
        <f>C27*D$70</f>
        <v>2000</v>
      </c>
      <c r="G27" s="93">
        <f t="shared" si="3"/>
        <v>1000</v>
      </c>
      <c r="H27" s="4" t="s">
        <v>20</v>
      </c>
      <c r="I27" s="4" t="s">
        <v>85</v>
      </c>
    </row>
    <row r="28" spans="1:9" ht="15.75" x14ac:dyDescent="0.25">
      <c r="A28" s="61">
        <v>44849</v>
      </c>
      <c r="B28" s="4" t="s">
        <v>1211</v>
      </c>
      <c r="C28" s="12">
        <v>1.98</v>
      </c>
      <c r="D28" s="91"/>
      <c r="E28" s="95" t="s">
        <v>33</v>
      </c>
      <c r="F28" s="93">
        <v>0</v>
      </c>
      <c r="G28" s="93">
        <f t="shared" si="3"/>
        <v>-1000</v>
      </c>
      <c r="H28" s="4" t="s">
        <v>23</v>
      </c>
      <c r="I28" s="4" t="s">
        <v>98</v>
      </c>
    </row>
    <row r="29" spans="1:9" ht="15.75" x14ac:dyDescent="0.25">
      <c r="A29" s="61">
        <v>44850</v>
      </c>
      <c r="B29" s="4" t="s">
        <v>1213</v>
      </c>
      <c r="C29" s="12">
        <v>2.06</v>
      </c>
      <c r="D29" s="91"/>
      <c r="E29" s="95" t="s">
        <v>532</v>
      </c>
      <c r="F29" s="93">
        <v>0</v>
      </c>
      <c r="G29" s="93">
        <f t="shared" si="3"/>
        <v>-1000</v>
      </c>
      <c r="H29" s="4" t="s">
        <v>28</v>
      </c>
      <c r="I29" s="4" t="s">
        <v>595</v>
      </c>
    </row>
    <row r="30" spans="1:9" ht="15.75" x14ac:dyDescent="0.25">
      <c r="A30" s="61">
        <v>44850</v>
      </c>
      <c r="B30" s="4" t="s">
        <v>1214</v>
      </c>
      <c r="C30" s="12">
        <v>1.7</v>
      </c>
      <c r="D30" s="91"/>
      <c r="E30" s="95" t="s">
        <v>532</v>
      </c>
      <c r="F30" s="93">
        <v>0</v>
      </c>
      <c r="G30" s="93">
        <f t="shared" si="3"/>
        <v>-1000</v>
      </c>
      <c r="H30" s="4" t="s">
        <v>20</v>
      </c>
      <c r="I30" s="4" t="s">
        <v>222</v>
      </c>
    </row>
    <row r="31" spans="1:9" ht="15.75" x14ac:dyDescent="0.25">
      <c r="A31" s="61">
        <v>44850</v>
      </c>
      <c r="B31" s="4" t="s">
        <v>1218</v>
      </c>
      <c r="C31" s="12">
        <v>1.99</v>
      </c>
      <c r="D31" s="91"/>
      <c r="E31" s="24" t="s">
        <v>532</v>
      </c>
      <c r="F31" s="93">
        <f>C31*D$70</f>
        <v>1990</v>
      </c>
      <c r="G31" s="93">
        <f>(F31-D$70)/2</f>
        <v>495</v>
      </c>
      <c r="H31" s="4" t="s">
        <v>21</v>
      </c>
      <c r="I31" s="4" t="s">
        <v>595</v>
      </c>
    </row>
    <row r="32" spans="1:9" ht="15.75" x14ac:dyDescent="0.25">
      <c r="A32" s="61">
        <v>44850</v>
      </c>
      <c r="B32" s="4" t="s">
        <v>1219</v>
      </c>
      <c r="C32" s="12">
        <v>1.78</v>
      </c>
      <c r="D32" s="91"/>
      <c r="E32" s="24" t="s">
        <v>532</v>
      </c>
      <c r="F32" s="93">
        <f>C32*D$70</f>
        <v>1780</v>
      </c>
      <c r="G32" s="93">
        <f>(F32-D$70)/2</f>
        <v>390</v>
      </c>
      <c r="H32" s="4" t="s">
        <v>22</v>
      </c>
      <c r="I32" s="38" t="s">
        <v>222</v>
      </c>
    </row>
    <row r="33" spans="1:9" ht="15.75" x14ac:dyDescent="0.25">
      <c r="A33" s="61">
        <v>44850</v>
      </c>
      <c r="B33" s="4" t="s">
        <v>1220</v>
      </c>
      <c r="C33" s="12">
        <v>1.97</v>
      </c>
      <c r="D33" s="91"/>
      <c r="E33" s="24" t="s">
        <v>33</v>
      </c>
      <c r="F33" s="93">
        <f>C33*D$70</f>
        <v>1970</v>
      </c>
      <c r="G33" s="93">
        <f t="shared" ref="G33:G48" si="4">F33-D$70</f>
        <v>970</v>
      </c>
      <c r="H33" s="4" t="s">
        <v>437</v>
      </c>
      <c r="I33" s="4" t="s">
        <v>52</v>
      </c>
    </row>
    <row r="34" spans="1:9" ht="15.75" x14ac:dyDescent="0.25">
      <c r="A34" s="61">
        <v>44850</v>
      </c>
      <c r="B34" s="4" t="s">
        <v>1221</v>
      </c>
      <c r="C34" s="12">
        <v>1.81</v>
      </c>
      <c r="D34" s="91"/>
      <c r="E34" s="95" t="s">
        <v>532</v>
      </c>
      <c r="F34" s="93">
        <v>0</v>
      </c>
      <c r="G34" s="93">
        <f t="shared" si="4"/>
        <v>-1000</v>
      </c>
      <c r="H34" s="4" t="s">
        <v>29</v>
      </c>
      <c r="I34" s="4" t="s">
        <v>601</v>
      </c>
    </row>
    <row r="35" spans="1:9" ht="15.75" x14ac:dyDescent="0.25">
      <c r="A35" s="61">
        <v>44850</v>
      </c>
      <c r="B35" s="4" t="s">
        <v>1223</v>
      </c>
      <c r="C35" s="12">
        <v>1.66</v>
      </c>
      <c r="D35" s="91"/>
      <c r="E35" s="24" t="s">
        <v>33</v>
      </c>
      <c r="F35" s="93">
        <f>C35*D$70</f>
        <v>1660</v>
      </c>
      <c r="G35" s="93">
        <f t="shared" si="4"/>
        <v>660</v>
      </c>
      <c r="H35" s="4" t="s">
        <v>26</v>
      </c>
      <c r="I35" s="4" t="s">
        <v>384</v>
      </c>
    </row>
    <row r="36" spans="1:9" ht="15.75" x14ac:dyDescent="0.25">
      <c r="A36" s="61">
        <v>44852</v>
      </c>
      <c r="B36" s="4" t="s">
        <v>1224</v>
      </c>
      <c r="C36" s="12">
        <v>1.68</v>
      </c>
      <c r="D36" s="91"/>
      <c r="E36" s="95" t="s">
        <v>532</v>
      </c>
      <c r="F36" s="93">
        <v>0</v>
      </c>
      <c r="G36" s="93">
        <f t="shared" si="4"/>
        <v>-1000</v>
      </c>
      <c r="H36" s="4" t="s">
        <v>20</v>
      </c>
      <c r="I36" s="4" t="s">
        <v>92</v>
      </c>
    </row>
    <row r="37" spans="1:9" ht="15.75" x14ac:dyDescent="0.25">
      <c r="A37" s="61">
        <v>44856</v>
      </c>
      <c r="B37" s="4" t="s">
        <v>1229</v>
      </c>
      <c r="C37" s="12">
        <v>1.98</v>
      </c>
      <c r="D37" s="91"/>
      <c r="E37" s="95" t="s">
        <v>33</v>
      </c>
      <c r="F37" s="93">
        <v>0</v>
      </c>
      <c r="G37" s="93">
        <f t="shared" si="4"/>
        <v>-1000</v>
      </c>
      <c r="H37" s="4" t="s">
        <v>20</v>
      </c>
      <c r="I37" s="4" t="s">
        <v>114</v>
      </c>
    </row>
    <row r="38" spans="1:9" ht="15.75" x14ac:dyDescent="0.25">
      <c r="A38" s="61">
        <v>44856</v>
      </c>
      <c r="B38" s="4" t="s">
        <v>1230</v>
      </c>
      <c r="C38" s="12">
        <v>1.99</v>
      </c>
      <c r="D38" s="91"/>
      <c r="E38" s="24" t="s">
        <v>532</v>
      </c>
      <c r="F38" s="93">
        <f>C38*D$70</f>
        <v>1990</v>
      </c>
      <c r="G38" s="93">
        <f t="shared" si="4"/>
        <v>990</v>
      </c>
      <c r="H38" s="4" t="s">
        <v>766</v>
      </c>
      <c r="I38" s="4" t="s">
        <v>595</v>
      </c>
    </row>
    <row r="39" spans="1:9" ht="15.75" x14ac:dyDescent="0.25">
      <c r="A39" s="61">
        <v>44856</v>
      </c>
      <c r="B39" s="4" t="s">
        <v>1233</v>
      </c>
      <c r="C39" s="12">
        <v>1.98</v>
      </c>
      <c r="D39" s="91"/>
      <c r="E39" s="24" t="s">
        <v>33</v>
      </c>
      <c r="F39" s="93">
        <f>C39*D$70</f>
        <v>1980</v>
      </c>
      <c r="G39" s="93">
        <f t="shared" si="4"/>
        <v>980</v>
      </c>
      <c r="H39" s="4" t="s">
        <v>25</v>
      </c>
      <c r="I39" s="4" t="s">
        <v>119</v>
      </c>
    </row>
    <row r="40" spans="1:9" ht="15.75" x14ac:dyDescent="0.25">
      <c r="A40" s="61">
        <v>44856</v>
      </c>
      <c r="B40" s="4" t="s">
        <v>1235</v>
      </c>
      <c r="C40" s="12">
        <v>1.97</v>
      </c>
      <c r="D40" s="91"/>
      <c r="E40" s="95" t="s">
        <v>33</v>
      </c>
      <c r="F40" s="93">
        <v>0</v>
      </c>
      <c r="G40" s="93">
        <f t="shared" si="4"/>
        <v>-1000</v>
      </c>
      <c r="H40" s="4" t="s">
        <v>29</v>
      </c>
      <c r="I40" s="4" t="s">
        <v>58</v>
      </c>
    </row>
    <row r="41" spans="1:9" ht="15.75" x14ac:dyDescent="0.25">
      <c r="A41" s="61">
        <v>44856</v>
      </c>
      <c r="B41" s="4" t="s">
        <v>1236</v>
      </c>
      <c r="C41" s="12">
        <v>2</v>
      </c>
      <c r="D41" s="91"/>
      <c r="E41" s="24" t="s">
        <v>34</v>
      </c>
      <c r="F41" s="93">
        <f>C41*D$70</f>
        <v>2000</v>
      </c>
      <c r="G41" s="93">
        <f t="shared" si="4"/>
        <v>1000</v>
      </c>
      <c r="H41" s="4" t="s">
        <v>29</v>
      </c>
      <c r="I41" s="4" t="s">
        <v>235</v>
      </c>
    </row>
    <row r="42" spans="1:9" ht="15.75" x14ac:dyDescent="0.25">
      <c r="A42" s="61">
        <v>44857</v>
      </c>
      <c r="B42" s="4" t="s">
        <v>1241</v>
      </c>
      <c r="C42" s="12">
        <v>2</v>
      </c>
      <c r="D42" s="91"/>
      <c r="E42" s="95" t="s">
        <v>532</v>
      </c>
      <c r="F42" s="93">
        <v>0</v>
      </c>
      <c r="G42" s="93">
        <f t="shared" si="4"/>
        <v>-1000</v>
      </c>
      <c r="H42" s="38" t="s">
        <v>20</v>
      </c>
      <c r="I42" s="4" t="s">
        <v>595</v>
      </c>
    </row>
    <row r="43" spans="1:9" ht="15.75" x14ac:dyDescent="0.25">
      <c r="A43" s="61">
        <v>44857</v>
      </c>
      <c r="B43" s="4" t="s">
        <v>1242</v>
      </c>
      <c r="C43" s="12">
        <v>1.95</v>
      </c>
      <c r="D43" s="91"/>
      <c r="E43" s="24" t="s">
        <v>532</v>
      </c>
      <c r="F43" s="93">
        <f>C43*D$70</f>
        <v>1950</v>
      </c>
      <c r="G43" s="93">
        <f t="shared" si="4"/>
        <v>950</v>
      </c>
      <c r="H43" s="38" t="s">
        <v>19</v>
      </c>
      <c r="I43" s="4" t="s">
        <v>595</v>
      </c>
    </row>
    <row r="44" spans="1:9" ht="15.75" x14ac:dyDescent="0.25">
      <c r="A44" s="61">
        <v>44857</v>
      </c>
      <c r="B44" s="4" t="s">
        <v>1244</v>
      </c>
      <c r="C44" s="12">
        <v>1.7</v>
      </c>
      <c r="D44" s="91"/>
      <c r="E44" s="24" t="s">
        <v>33</v>
      </c>
      <c r="F44" s="93">
        <f>C44*D$70</f>
        <v>1700</v>
      </c>
      <c r="G44" s="93">
        <f t="shared" si="4"/>
        <v>700</v>
      </c>
      <c r="H44" s="4" t="s">
        <v>25</v>
      </c>
      <c r="I44" s="4" t="s">
        <v>435</v>
      </c>
    </row>
    <row r="45" spans="1:9" ht="15.75" x14ac:dyDescent="0.25">
      <c r="A45" s="61">
        <v>44857</v>
      </c>
      <c r="B45" s="4" t="s">
        <v>1245</v>
      </c>
      <c r="C45" s="12">
        <v>1.92</v>
      </c>
      <c r="D45" s="91"/>
      <c r="E45" s="24" t="s">
        <v>532</v>
      </c>
      <c r="F45" s="93">
        <f>C45*D$70</f>
        <v>1920</v>
      </c>
      <c r="G45" s="93">
        <f t="shared" si="4"/>
        <v>920</v>
      </c>
      <c r="H45" s="4" t="s">
        <v>19</v>
      </c>
      <c r="I45" s="4" t="s">
        <v>601</v>
      </c>
    </row>
    <row r="46" spans="1:9" ht="15.75" x14ac:dyDescent="0.25">
      <c r="A46" s="61">
        <v>44857</v>
      </c>
      <c r="B46" s="4" t="s">
        <v>1246</v>
      </c>
      <c r="C46" s="12">
        <v>1.81</v>
      </c>
      <c r="D46" s="91"/>
      <c r="E46" s="24" t="s">
        <v>33</v>
      </c>
      <c r="F46" s="93">
        <f>C46*D$70</f>
        <v>1810</v>
      </c>
      <c r="G46" s="93">
        <f t="shared" si="4"/>
        <v>810</v>
      </c>
      <c r="H46" s="4" t="s">
        <v>24</v>
      </c>
      <c r="I46" s="4" t="s">
        <v>384</v>
      </c>
    </row>
    <row r="47" spans="1:9" ht="15.75" x14ac:dyDescent="0.25">
      <c r="A47" s="61">
        <v>44857</v>
      </c>
      <c r="B47" s="4" t="s">
        <v>1249</v>
      </c>
      <c r="C47" s="12">
        <v>1.98</v>
      </c>
      <c r="D47" s="91"/>
      <c r="E47" s="95" t="s">
        <v>33</v>
      </c>
      <c r="F47" s="93">
        <v>0</v>
      </c>
      <c r="G47" s="93">
        <f t="shared" si="4"/>
        <v>-1000</v>
      </c>
      <c r="H47" s="38" t="s">
        <v>22</v>
      </c>
      <c r="I47" s="4" t="s">
        <v>384</v>
      </c>
    </row>
    <row r="48" spans="1:9" ht="15.75" x14ac:dyDescent="0.25">
      <c r="A48" s="61">
        <v>44859</v>
      </c>
      <c r="B48" s="4" t="s">
        <v>1252</v>
      </c>
      <c r="C48" s="12">
        <v>1.9</v>
      </c>
      <c r="D48" s="91"/>
      <c r="E48" s="95" t="s">
        <v>33</v>
      </c>
      <c r="F48" s="93">
        <v>0</v>
      </c>
      <c r="G48" s="93">
        <f t="shared" si="4"/>
        <v>-1000</v>
      </c>
      <c r="H48" s="38" t="s">
        <v>21</v>
      </c>
      <c r="I48" s="4" t="s">
        <v>105</v>
      </c>
    </row>
    <row r="49" spans="1:9" ht="15.75" x14ac:dyDescent="0.25">
      <c r="A49" s="61">
        <v>44859</v>
      </c>
      <c r="B49" s="4" t="s">
        <v>1253</v>
      </c>
      <c r="C49" s="12">
        <v>1.68</v>
      </c>
      <c r="D49" s="91"/>
      <c r="E49" s="24" t="s">
        <v>532</v>
      </c>
      <c r="F49" s="93">
        <f>C49*D$70</f>
        <v>1680</v>
      </c>
      <c r="G49" s="93">
        <f>(F49-D$70)/2</f>
        <v>340</v>
      </c>
      <c r="H49" s="38" t="s">
        <v>21</v>
      </c>
      <c r="I49" s="4" t="s">
        <v>76</v>
      </c>
    </row>
    <row r="50" spans="1:9" ht="15.75" x14ac:dyDescent="0.25">
      <c r="A50" s="61">
        <v>44860</v>
      </c>
      <c r="B50" s="4" t="s">
        <v>1259</v>
      </c>
      <c r="C50" s="4">
        <v>2.02</v>
      </c>
      <c r="D50" s="91"/>
      <c r="E50" s="24" t="s">
        <v>532</v>
      </c>
      <c r="F50" s="93">
        <f>C50*D$70</f>
        <v>2020</v>
      </c>
      <c r="G50" s="93">
        <f>F50-D$70</f>
        <v>1020</v>
      </c>
      <c r="H50" s="4" t="s">
        <v>25</v>
      </c>
      <c r="I50" s="4" t="s">
        <v>601</v>
      </c>
    </row>
    <row r="51" spans="1:9" ht="15.75" x14ac:dyDescent="0.25">
      <c r="A51" s="61">
        <v>44860</v>
      </c>
      <c r="B51" s="4" t="s">
        <v>1260</v>
      </c>
      <c r="C51" s="4">
        <v>2.38</v>
      </c>
      <c r="D51" s="91"/>
      <c r="E51" s="24" t="s">
        <v>532</v>
      </c>
      <c r="F51" s="93">
        <f>C51*D$70</f>
        <v>2380</v>
      </c>
      <c r="G51" s="93">
        <f>(F51-D$70)/2</f>
        <v>690</v>
      </c>
      <c r="H51" s="4" t="s">
        <v>22</v>
      </c>
      <c r="I51" s="4" t="s">
        <v>542</v>
      </c>
    </row>
    <row r="52" spans="1:9" ht="15.75" x14ac:dyDescent="0.25">
      <c r="A52" s="61">
        <v>44860</v>
      </c>
      <c r="B52" s="4" t="s">
        <v>1261</v>
      </c>
      <c r="C52" s="4">
        <v>1.6</v>
      </c>
      <c r="D52" s="91"/>
      <c r="E52" s="24" t="s">
        <v>532</v>
      </c>
      <c r="F52" s="93">
        <f>C52*D$70</f>
        <v>1600</v>
      </c>
      <c r="G52" s="93">
        <f>F52-D$70</f>
        <v>600</v>
      </c>
      <c r="H52" s="4" t="s">
        <v>316</v>
      </c>
      <c r="I52" s="4" t="s">
        <v>595</v>
      </c>
    </row>
    <row r="53" spans="1:9" ht="15.75" x14ac:dyDescent="0.25">
      <c r="A53" s="61">
        <v>44862</v>
      </c>
      <c r="B53" s="4" t="s">
        <v>1263</v>
      </c>
      <c r="C53" s="12"/>
      <c r="D53" s="91"/>
      <c r="E53" s="98" t="s">
        <v>34</v>
      </c>
      <c r="F53" s="93">
        <v>0</v>
      </c>
      <c r="G53" s="93">
        <v>0</v>
      </c>
      <c r="H53" s="38" t="s">
        <v>21</v>
      </c>
      <c r="I53" s="4" t="s">
        <v>54</v>
      </c>
    </row>
    <row r="54" spans="1:9" ht="15.75" x14ac:dyDescent="0.25">
      <c r="A54" s="61">
        <v>44863</v>
      </c>
      <c r="B54" s="4" t="s">
        <v>1264</v>
      </c>
      <c r="C54" s="12">
        <v>1.63</v>
      </c>
      <c r="D54" s="91"/>
      <c r="E54" s="24" t="s">
        <v>532</v>
      </c>
      <c r="F54" s="93">
        <f>C54*D$70</f>
        <v>1630</v>
      </c>
      <c r="G54" s="93">
        <f>F54-D$70</f>
        <v>630</v>
      </c>
      <c r="H54" s="38" t="s">
        <v>24</v>
      </c>
      <c r="I54" s="4" t="s">
        <v>76</v>
      </c>
    </row>
    <row r="55" spans="1:9" ht="15.75" x14ac:dyDescent="0.25">
      <c r="A55" s="61">
        <v>44863</v>
      </c>
      <c r="B55" s="4" t="s">
        <v>1266</v>
      </c>
      <c r="C55" s="12">
        <v>1.93</v>
      </c>
      <c r="D55" s="91"/>
      <c r="E55" s="24" t="s">
        <v>33</v>
      </c>
      <c r="F55" s="93">
        <f>C55*D$70</f>
        <v>1930</v>
      </c>
      <c r="G55" s="93">
        <f>F55-D$70</f>
        <v>930</v>
      </c>
      <c r="H55" s="38" t="s">
        <v>1283</v>
      </c>
      <c r="I55" s="4" t="s">
        <v>58</v>
      </c>
    </row>
    <row r="56" spans="1:9" ht="15.75" x14ac:dyDescent="0.25">
      <c r="A56" s="61">
        <v>44863</v>
      </c>
      <c r="B56" s="4" t="s">
        <v>1272</v>
      </c>
      <c r="C56" s="12">
        <v>1.75</v>
      </c>
      <c r="D56" s="91"/>
      <c r="E56" s="24" t="s">
        <v>532</v>
      </c>
      <c r="F56" s="93">
        <f>C56*D$70</f>
        <v>1750</v>
      </c>
      <c r="G56" s="93">
        <f>(F56-D$70)/2</f>
        <v>375</v>
      </c>
      <c r="H56" s="38" t="s">
        <v>23</v>
      </c>
      <c r="I56" s="4" t="s">
        <v>60</v>
      </c>
    </row>
    <row r="57" spans="1:9" ht="15.75" x14ac:dyDescent="0.25">
      <c r="A57" s="61">
        <v>44865</v>
      </c>
      <c r="B57" s="4" t="s">
        <v>1280</v>
      </c>
      <c r="C57" s="12">
        <v>1.8</v>
      </c>
      <c r="D57" s="91"/>
      <c r="E57" s="24" t="s">
        <v>532</v>
      </c>
      <c r="F57" s="93">
        <f>C57*D$70</f>
        <v>1800</v>
      </c>
      <c r="G57" s="93">
        <f>F57-D$70</f>
        <v>800</v>
      </c>
      <c r="H57" s="38" t="s">
        <v>312</v>
      </c>
      <c r="I57" s="4" t="s">
        <v>222</v>
      </c>
    </row>
    <row r="58" spans="1:9" x14ac:dyDescent="0.25">
      <c r="C58" s="33"/>
      <c r="D58" s="34"/>
      <c r="E58" s="33"/>
      <c r="F58" s="34"/>
      <c r="G58" s="34"/>
      <c r="H58" s="33"/>
    </row>
    <row r="59" spans="1:9" x14ac:dyDescent="0.25">
      <c r="B59" s="4" t="s">
        <v>35</v>
      </c>
      <c r="C59" s="4"/>
      <c r="D59" s="26">
        <f>COUNT(C2:C57)</f>
        <v>55</v>
      </c>
      <c r="E59" s="33"/>
      <c r="F59" s="34"/>
      <c r="G59" s="34"/>
      <c r="H59" s="33"/>
    </row>
    <row r="60" spans="1:9" x14ac:dyDescent="0.25">
      <c r="B60" s="4" t="s">
        <v>36</v>
      </c>
      <c r="C60" s="4"/>
      <c r="D60" s="11">
        <v>15</v>
      </c>
      <c r="E60" s="33"/>
      <c r="F60" s="34"/>
      <c r="G60" s="34"/>
      <c r="H60" s="33"/>
    </row>
    <row r="61" spans="1:9" x14ac:dyDescent="0.25">
      <c r="B61" s="4" t="s">
        <v>37</v>
      </c>
      <c r="C61" s="4"/>
      <c r="D61" s="13">
        <f>D59-D60</f>
        <v>40</v>
      </c>
      <c r="E61" s="33"/>
      <c r="F61" s="34"/>
      <c r="G61" s="34"/>
      <c r="H61" s="33"/>
    </row>
    <row r="62" spans="1:9" x14ac:dyDescent="0.25">
      <c r="B62" s="4" t="s">
        <v>38</v>
      </c>
      <c r="C62" s="4"/>
      <c r="D62" s="4">
        <f>D61/D59*100</f>
        <v>72.727272727272734</v>
      </c>
      <c r="E62" s="33"/>
      <c r="F62" s="34"/>
      <c r="G62" s="34"/>
      <c r="H62" s="33"/>
    </row>
    <row r="63" spans="1:9" x14ac:dyDescent="0.25">
      <c r="B63" s="4" t="s">
        <v>39</v>
      </c>
      <c r="C63" s="4"/>
      <c r="D63" s="4">
        <f>1/D64*100</f>
        <v>53.621916739787459</v>
      </c>
      <c r="E63" s="33"/>
      <c r="F63" s="34"/>
      <c r="G63" s="34"/>
      <c r="H63" s="33"/>
    </row>
    <row r="64" spans="1:9" x14ac:dyDescent="0.25">
      <c r="B64" s="4" t="s">
        <v>40</v>
      </c>
      <c r="C64" s="4"/>
      <c r="D64" s="4">
        <f>SUM(C2:C57)/D59</f>
        <v>1.8649090909090913</v>
      </c>
      <c r="E64" s="33"/>
      <c r="F64" s="34"/>
      <c r="G64" s="34"/>
      <c r="H64" s="33"/>
    </row>
    <row r="65" spans="2:8" x14ac:dyDescent="0.25">
      <c r="B65" s="4" t="s">
        <v>41</v>
      </c>
      <c r="C65" s="4"/>
      <c r="D65" s="13">
        <f>D62-D63</f>
        <v>19.105355987485275</v>
      </c>
      <c r="E65" s="33"/>
      <c r="F65" s="34"/>
      <c r="G65" s="34"/>
      <c r="H65" s="33"/>
    </row>
    <row r="66" spans="2:8" x14ac:dyDescent="0.25">
      <c r="B66" s="4" t="s">
        <v>42</v>
      </c>
      <c r="C66" s="4"/>
      <c r="D66" s="13">
        <f>D65/1</f>
        <v>19.105355987485275</v>
      </c>
      <c r="E66" s="33"/>
      <c r="F66" s="34"/>
      <c r="G66" s="34"/>
      <c r="H66" s="33"/>
    </row>
    <row r="67" spans="2:8" ht="18.75" x14ac:dyDescent="0.3">
      <c r="B67" s="14" t="s">
        <v>43</v>
      </c>
      <c r="C67" s="4"/>
      <c r="D67" s="15">
        <v>25000</v>
      </c>
      <c r="E67" s="33"/>
      <c r="F67" s="34"/>
    </row>
    <row r="68" spans="2:8" ht="18.75" x14ac:dyDescent="0.3">
      <c r="B68" s="4" t="s">
        <v>44</v>
      </c>
      <c r="C68" s="4"/>
      <c r="D68" s="16">
        <v>25000</v>
      </c>
      <c r="E68" s="33"/>
      <c r="F68" s="34"/>
    </row>
    <row r="69" spans="2:8" x14ac:dyDescent="0.25">
      <c r="B69" s="4" t="s">
        <v>45</v>
      </c>
      <c r="C69" s="4"/>
      <c r="D69" s="10">
        <f>D68/100</f>
        <v>250</v>
      </c>
      <c r="E69" s="33"/>
      <c r="F69" s="34"/>
    </row>
    <row r="70" spans="2:8" x14ac:dyDescent="0.25">
      <c r="B70" s="17" t="s">
        <v>949</v>
      </c>
      <c r="C70" s="4"/>
      <c r="D70" s="18">
        <f>D69*4</f>
        <v>1000</v>
      </c>
      <c r="E70" s="33"/>
      <c r="F70" s="34"/>
    </row>
    <row r="71" spans="2:8" x14ac:dyDescent="0.25">
      <c r="B71" s="4" t="s">
        <v>46</v>
      </c>
      <c r="C71" s="4"/>
      <c r="D71" s="25">
        <f>SUM(G2:G57)</f>
        <v>14790</v>
      </c>
      <c r="E71" s="33"/>
      <c r="F71" s="34"/>
    </row>
    <row r="72" spans="2:8" x14ac:dyDescent="0.25">
      <c r="B72" s="19" t="s">
        <v>47</v>
      </c>
      <c r="C72" s="4"/>
      <c r="D72" s="38">
        <f>D71/D67*100</f>
        <v>59.160000000000004</v>
      </c>
      <c r="E72" s="33"/>
      <c r="F72" s="34"/>
    </row>
    <row r="73" spans="2:8" x14ac:dyDescent="0.25">
      <c r="C73" s="33"/>
      <c r="D73" s="34"/>
      <c r="E73" s="33"/>
      <c r="F73" s="34"/>
    </row>
    <row r="74" spans="2:8" x14ac:dyDescent="0.25">
      <c r="C74" s="33"/>
      <c r="D74" s="34"/>
      <c r="E74" s="33"/>
      <c r="F74" s="34"/>
    </row>
  </sheetData>
  <conditionalFormatting sqref="G2:G5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41" workbookViewId="0">
      <selection activeCell="E63" sqref="E63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1284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1285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1286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1287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1288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1289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1290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1291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1292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1293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1294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1295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1296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1297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1298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1299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1300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1301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1302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1303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1304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1305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1306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1307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1308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1309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1310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1311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1312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1313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1314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1315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1316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1317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1318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1319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1320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1321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1164</v>
      </c>
    </row>
    <row r="41" spans="1:14" x14ac:dyDescent="0.25">
      <c r="A41" s="61">
        <v>44878</v>
      </c>
      <c r="B41" s="4" t="s">
        <v>1322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1323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1164</v>
      </c>
    </row>
    <row r="43" spans="1:14" x14ac:dyDescent="0.25">
      <c r="A43" s="61">
        <v>44878</v>
      </c>
      <c r="B43" s="4" t="s">
        <v>1324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1325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1162</v>
      </c>
    </row>
    <row r="45" spans="1:14" x14ac:dyDescent="0.25">
      <c r="A45" s="61">
        <v>44879</v>
      </c>
      <c r="B45" s="4" t="s">
        <v>1326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1327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1328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1329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1330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1331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1332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1333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1334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1335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1336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1337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1338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1162</v>
      </c>
    </row>
    <row r="58" spans="1:14" x14ac:dyDescent="0.25">
      <c r="A58" s="61">
        <v>44892</v>
      </c>
      <c r="B58" s="4" t="s">
        <v>1339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1169</v>
      </c>
    </row>
    <row r="59" spans="1:14" x14ac:dyDescent="0.25">
      <c r="A59" s="61">
        <v>44892</v>
      </c>
      <c r="B59" s="4" t="s">
        <v>1340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1341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1164</v>
      </c>
    </row>
    <row r="61" spans="1:14" x14ac:dyDescent="0.25">
      <c r="A61" s="61">
        <v>44892</v>
      </c>
      <c r="B61" s="4" t="s">
        <v>1342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1164</v>
      </c>
    </row>
    <row r="62" spans="1:14" x14ac:dyDescent="0.25">
      <c r="A62" s="61">
        <v>44892</v>
      </c>
      <c r="B62" s="4" t="s">
        <v>1343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1344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1345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1169</v>
      </c>
    </row>
    <row r="65" spans="1:14" x14ac:dyDescent="0.25">
      <c r="A65" s="61">
        <v>44892</v>
      </c>
      <c r="B65" s="4" t="s">
        <v>1346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1347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1166</v>
      </c>
    </row>
    <row r="67" spans="1:14" x14ac:dyDescent="0.25">
      <c r="A67" s="61">
        <v>44892</v>
      </c>
      <c r="B67" s="4" t="s">
        <v>1348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1349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1162</v>
      </c>
    </row>
    <row r="69" spans="1:14" x14ac:dyDescent="0.25">
      <c r="A69" s="61">
        <v>44892</v>
      </c>
      <c r="B69" s="4" t="s">
        <v>1350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1351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1352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1353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1354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1355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1356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1357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1285</v>
      </c>
      <c r="C2" s="91">
        <v>1.66</v>
      </c>
      <c r="D2" s="91"/>
      <c r="E2" s="99" t="s">
        <v>532</v>
      </c>
      <c r="F2" s="93">
        <v>0</v>
      </c>
      <c r="G2" s="93">
        <f t="shared" ref="G2:G9" si="0">F2-D$54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1286</v>
      </c>
      <c r="C3" s="12">
        <v>1.68</v>
      </c>
      <c r="D3" s="91"/>
      <c r="E3" s="24" t="s">
        <v>532</v>
      </c>
      <c r="F3" s="93">
        <f>C3*D$54</f>
        <v>1680</v>
      </c>
      <c r="G3" s="93">
        <f t="shared" si="0"/>
        <v>680</v>
      </c>
      <c r="H3" s="4" t="s">
        <v>21</v>
      </c>
      <c r="I3" s="4" t="s">
        <v>76</v>
      </c>
    </row>
    <row r="4" spans="1:9" ht="15.75" x14ac:dyDescent="0.25">
      <c r="A4" s="61">
        <v>44867</v>
      </c>
      <c r="B4" s="4" t="s">
        <v>1287</v>
      </c>
      <c r="C4" s="4">
        <v>1.87</v>
      </c>
      <c r="D4" s="91"/>
      <c r="E4" s="95" t="s">
        <v>532</v>
      </c>
      <c r="F4" s="93">
        <v>0</v>
      </c>
      <c r="G4" s="93">
        <f t="shared" si="0"/>
        <v>-1000</v>
      </c>
      <c r="H4" s="4" t="s">
        <v>20</v>
      </c>
      <c r="I4" s="4" t="s">
        <v>595</v>
      </c>
    </row>
    <row r="5" spans="1:9" ht="15.75" x14ac:dyDescent="0.25">
      <c r="A5" s="61">
        <v>44867</v>
      </c>
      <c r="B5" s="4" t="s">
        <v>1288</v>
      </c>
      <c r="C5" s="4">
        <v>1.76</v>
      </c>
      <c r="D5" s="91"/>
      <c r="E5" s="24" t="s">
        <v>532</v>
      </c>
      <c r="F5" s="93">
        <f t="shared" ref="F5:F10" si="1">C5*D$54</f>
        <v>1760</v>
      </c>
      <c r="G5" s="93">
        <f t="shared" si="0"/>
        <v>760</v>
      </c>
      <c r="H5" s="4" t="s">
        <v>316</v>
      </c>
      <c r="I5" s="4" t="s">
        <v>595</v>
      </c>
    </row>
    <row r="6" spans="1:9" ht="15.75" x14ac:dyDescent="0.25">
      <c r="A6" s="61">
        <v>44867</v>
      </c>
      <c r="B6" s="4" t="s">
        <v>1289</v>
      </c>
      <c r="C6" s="4">
        <v>1.96</v>
      </c>
      <c r="D6" s="91"/>
      <c r="E6" s="24" t="s">
        <v>532</v>
      </c>
      <c r="F6" s="93">
        <f t="shared" si="1"/>
        <v>1960</v>
      </c>
      <c r="G6" s="93">
        <f t="shared" si="0"/>
        <v>960</v>
      </c>
      <c r="H6" s="4" t="s">
        <v>26</v>
      </c>
      <c r="I6" s="4" t="s">
        <v>595</v>
      </c>
    </row>
    <row r="7" spans="1:9" ht="15.75" x14ac:dyDescent="0.25">
      <c r="A7" s="61">
        <v>44870</v>
      </c>
      <c r="B7" s="4" t="s">
        <v>1290</v>
      </c>
      <c r="C7" s="12">
        <v>1.72</v>
      </c>
      <c r="D7" s="91"/>
      <c r="E7" s="24" t="s">
        <v>532</v>
      </c>
      <c r="F7" s="93">
        <f t="shared" si="1"/>
        <v>1720</v>
      </c>
      <c r="G7" s="93">
        <f t="shared" si="0"/>
        <v>720</v>
      </c>
      <c r="H7" s="4" t="s">
        <v>315</v>
      </c>
      <c r="I7" s="4" t="s">
        <v>595</v>
      </c>
    </row>
    <row r="8" spans="1:9" ht="15.75" x14ac:dyDescent="0.25">
      <c r="A8" s="61">
        <v>44870</v>
      </c>
      <c r="B8" s="4" t="s">
        <v>1291</v>
      </c>
      <c r="C8" s="12">
        <v>1.7</v>
      </c>
      <c r="D8" s="91"/>
      <c r="E8" s="24" t="s">
        <v>532</v>
      </c>
      <c r="F8" s="93">
        <f t="shared" si="1"/>
        <v>1700</v>
      </c>
      <c r="G8" s="93">
        <f t="shared" si="0"/>
        <v>700</v>
      </c>
      <c r="H8" s="4" t="s">
        <v>313</v>
      </c>
      <c r="I8" s="4" t="s">
        <v>595</v>
      </c>
    </row>
    <row r="9" spans="1:9" ht="15.75" x14ac:dyDescent="0.25">
      <c r="A9" s="61">
        <v>44870</v>
      </c>
      <c r="B9" s="4" t="s">
        <v>1292</v>
      </c>
      <c r="C9" s="12">
        <v>1.92</v>
      </c>
      <c r="D9" s="91"/>
      <c r="E9" s="24" t="s">
        <v>33</v>
      </c>
      <c r="F9" s="93">
        <f t="shared" si="1"/>
        <v>1920</v>
      </c>
      <c r="G9" s="93">
        <f t="shared" si="0"/>
        <v>920</v>
      </c>
      <c r="H9" s="4" t="s">
        <v>27</v>
      </c>
      <c r="I9" s="4" t="s">
        <v>89</v>
      </c>
    </row>
    <row r="10" spans="1:9" ht="15.75" x14ac:dyDescent="0.25">
      <c r="A10" s="61">
        <v>44870</v>
      </c>
      <c r="B10" s="4" t="s">
        <v>1293</v>
      </c>
      <c r="C10" s="12">
        <v>1.68</v>
      </c>
      <c r="D10" s="91"/>
      <c r="E10" s="24" t="s">
        <v>532</v>
      </c>
      <c r="F10" s="93">
        <f t="shared" si="1"/>
        <v>1680</v>
      </c>
      <c r="G10" s="93">
        <f>(F10-D$54)/2</f>
        <v>340</v>
      </c>
      <c r="H10" s="4" t="s">
        <v>21</v>
      </c>
      <c r="I10" s="4" t="s">
        <v>92</v>
      </c>
    </row>
    <row r="11" spans="1:9" ht="15.75" x14ac:dyDescent="0.25">
      <c r="A11" s="61">
        <v>44870</v>
      </c>
      <c r="B11" s="4" t="s">
        <v>1296</v>
      </c>
      <c r="C11" s="38">
        <v>1.7</v>
      </c>
      <c r="D11" s="91"/>
      <c r="E11" s="95" t="s">
        <v>532</v>
      </c>
      <c r="F11" s="93">
        <v>0</v>
      </c>
      <c r="G11" s="93">
        <f t="shared" ref="G11:G19" si="2">F11-D$54</f>
        <v>-1000</v>
      </c>
      <c r="H11" s="4" t="s">
        <v>28</v>
      </c>
      <c r="I11" s="4" t="s">
        <v>60</v>
      </c>
    </row>
    <row r="12" spans="1:9" ht="15.75" x14ac:dyDescent="0.25">
      <c r="A12" s="61">
        <v>44871</v>
      </c>
      <c r="B12" s="4" t="s">
        <v>1297</v>
      </c>
      <c r="C12" s="12">
        <v>1.98</v>
      </c>
      <c r="D12" s="91"/>
      <c r="E12" s="95" t="s">
        <v>33</v>
      </c>
      <c r="F12" s="93">
        <v>0</v>
      </c>
      <c r="G12" s="93">
        <f t="shared" si="2"/>
        <v>-1000</v>
      </c>
      <c r="H12" s="4" t="s">
        <v>20</v>
      </c>
      <c r="I12" s="4" t="s">
        <v>102</v>
      </c>
    </row>
    <row r="13" spans="1:9" ht="15.75" x14ac:dyDescent="0.25">
      <c r="A13" s="61">
        <v>44871</v>
      </c>
      <c r="B13" s="4" t="s">
        <v>1298</v>
      </c>
      <c r="C13" s="12">
        <v>1.95</v>
      </c>
      <c r="D13" s="91"/>
      <c r="E13" s="24" t="s">
        <v>33</v>
      </c>
      <c r="F13" s="93">
        <f>C13*D$54</f>
        <v>1950</v>
      </c>
      <c r="G13" s="93">
        <f t="shared" si="2"/>
        <v>950</v>
      </c>
      <c r="H13" s="38" t="s">
        <v>315</v>
      </c>
      <c r="I13" s="37" t="s">
        <v>56</v>
      </c>
    </row>
    <row r="14" spans="1:9" ht="15.75" x14ac:dyDescent="0.25">
      <c r="A14" s="61">
        <v>44872</v>
      </c>
      <c r="B14" s="4" t="s">
        <v>1299</v>
      </c>
      <c r="C14" s="12">
        <v>1.89</v>
      </c>
      <c r="D14" s="91"/>
      <c r="E14" s="24" t="s">
        <v>532</v>
      </c>
      <c r="F14" s="93">
        <f>C14*D$54</f>
        <v>1890</v>
      </c>
      <c r="G14" s="93">
        <f t="shared" si="2"/>
        <v>890</v>
      </c>
      <c r="H14" s="38" t="s">
        <v>23</v>
      </c>
      <c r="I14" s="4" t="s">
        <v>595</v>
      </c>
    </row>
    <row r="15" spans="1:9" ht="15.75" x14ac:dyDescent="0.25">
      <c r="A15" s="61">
        <v>44874</v>
      </c>
      <c r="B15" s="4" t="s">
        <v>1301</v>
      </c>
      <c r="C15" s="12">
        <v>2</v>
      </c>
      <c r="D15" s="91"/>
      <c r="E15" s="24" t="s">
        <v>532</v>
      </c>
      <c r="F15" s="93">
        <f>C15*D$54</f>
        <v>2000</v>
      </c>
      <c r="G15" s="93">
        <f t="shared" si="2"/>
        <v>1000</v>
      </c>
      <c r="H15" s="38" t="s">
        <v>22</v>
      </c>
      <c r="I15" s="4" t="s">
        <v>595</v>
      </c>
    </row>
    <row r="16" spans="1:9" ht="15.75" x14ac:dyDescent="0.25">
      <c r="A16" s="61">
        <v>44874</v>
      </c>
      <c r="B16" s="4" t="s">
        <v>1302</v>
      </c>
      <c r="C16" s="12">
        <v>1.86</v>
      </c>
      <c r="D16" s="91"/>
      <c r="E16" s="95" t="s">
        <v>532</v>
      </c>
      <c r="F16" s="93">
        <v>0</v>
      </c>
      <c r="G16" s="93">
        <f t="shared" si="2"/>
        <v>-1000</v>
      </c>
      <c r="H16" s="38" t="s">
        <v>28</v>
      </c>
      <c r="I16" s="4" t="s">
        <v>595</v>
      </c>
    </row>
    <row r="17" spans="1:9" ht="15.75" x14ac:dyDescent="0.25">
      <c r="A17" s="61">
        <v>44875</v>
      </c>
      <c r="B17" s="4" t="s">
        <v>1303</v>
      </c>
      <c r="C17" s="12">
        <v>1.85</v>
      </c>
      <c r="D17" s="91"/>
      <c r="E17" s="24" t="s">
        <v>532</v>
      </c>
      <c r="F17" s="93">
        <f t="shared" ref="F17:F22" si="3">C17*D$54</f>
        <v>1850</v>
      </c>
      <c r="G17" s="93">
        <f t="shared" si="2"/>
        <v>850</v>
      </c>
      <c r="H17" s="4" t="s">
        <v>24</v>
      </c>
      <c r="I17" s="4" t="s">
        <v>601</v>
      </c>
    </row>
    <row r="18" spans="1:9" ht="15.75" x14ac:dyDescent="0.25">
      <c r="A18" s="61">
        <v>44875</v>
      </c>
      <c r="B18" s="4" t="s">
        <v>1304</v>
      </c>
      <c r="C18" s="12">
        <v>1.87</v>
      </c>
      <c r="D18" s="91"/>
      <c r="E18" s="24" t="s">
        <v>532</v>
      </c>
      <c r="F18" s="93">
        <f t="shared" si="3"/>
        <v>1870</v>
      </c>
      <c r="G18" s="93">
        <f t="shared" si="2"/>
        <v>870</v>
      </c>
      <c r="H18" s="4" t="s">
        <v>312</v>
      </c>
      <c r="I18" s="4" t="s">
        <v>595</v>
      </c>
    </row>
    <row r="19" spans="1:9" ht="15.75" x14ac:dyDescent="0.25">
      <c r="A19" s="61">
        <v>44877</v>
      </c>
      <c r="B19" s="4" t="s">
        <v>1310</v>
      </c>
      <c r="C19" s="12">
        <v>1.91</v>
      </c>
      <c r="D19" s="91"/>
      <c r="E19" s="24" t="s">
        <v>33</v>
      </c>
      <c r="F19" s="93">
        <f t="shared" si="3"/>
        <v>1910</v>
      </c>
      <c r="G19" s="93">
        <f t="shared" si="2"/>
        <v>910</v>
      </c>
      <c r="H19" s="4" t="s">
        <v>25</v>
      </c>
      <c r="I19" s="4" t="s">
        <v>52</v>
      </c>
    </row>
    <row r="20" spans="1:9" ht="15.75" x14ac:dyDescent="0.25">
      <c r="A20" s="61">
        <v>44877</v>
      </c>
      <c r="B20" s="4" t="s">
        <v>1311</v>
      </c>
      <c r="C20" s="12">
        <v>1.75</v>
      </c>
      <c r="D20" s="91"/>
      <c r="E20" s="24" t="s">
        <v>532</v>
      </c>
      <c r="F20" s="93">
        <f t="shared" si="3"/>
        <v>1750</v>
      </c>
      <c r="G20" s="93">
        <f>(F20-D$54)/2</f>
        <v>375</v>
      </c>
      <c r="H20" s="4" t="s">
        <v>21</v>
      </c>
      <c r="I20" s="4" t="s">
        <v>92</v>
      </c>
    </row>
    <row r="21" spans="1:9" ht="15.75" x14ac:dyDescent="0.25">
      <c r="A21" s="61">
        <v>44877</v>
      </c>
      <c r="B21" s="4" t="s">
        <v>1312</v>
      </c>
      <c r="C21" s="12">
        <v>1.64</v>
      </c>
      <c r="D21" s="91"/>
      <c r="E21" s="24" t="s">
        <v>532</v>
      </c>
      <c r="F21" s="93">
        <f t="shared" si="3"/>
        <v>1640</v>
      </c>
      <c r="G21" s="93">
        <f>F21-D$54</f>
        <v>640</v>
      </c>
      <c r="H21" s="4" t="s">
        <v>21</v>
      </c>
      <c r="I21" s="4" t="s">
        <v>76</v>
      </c>
    </row>
    <row r="22" spans="1:9" ht="15.75" x14ac:dyDescent="0.25">
      <c r="A22" s="61">
        <v>44877</v>
      </c>
      <c r="B22" s="4" t="s">
        <v>1314</v>
      </c>
      <c r="C22" s="12">
        <v>1.98</v>
      </c>
      <c r="D22" s="91"/>
      <c r="E22" s="24" t="s">
        <v>33</v>
      </c>
      <c r="F22" s="93">
        <f t="shared" si="3"/>
        <v>1980</v>
      </c>
      <c r="G22" s="93">
        <f>F22-D$54</f>
        <v>980</v>
      </c>
      <c r="H22" s="4" t="s">
        <v>315</v>
      </c>
      <c r="I22" s="4" t="s">
        <v>98</v>
      </c>
    </row>
    <row r="23" spans="1:9" ht="15.75" x14ac:dyDescent="0.25">
      <c r="A23" s="61">
        <v>44877</v>
      </c>
      <c r="B23" s="4" t="s">
        <v>1317</v>
      </c>
      <c r="C23" s="12">
        <v>1.98</v>
      </c>
      <c r="D23" s="91"/>
      <c r="E23" s="95" t="s">
        <v>33</v>
      </c>
      <c r="F23" s="93">
        <v>0</v>
      </c>
      <c r="G23" s="93">
        <f>F23-D$54</f>
        <v>-1000</v>
      </c>
      <c r="H23" s="38" t="s">
        <v>21</v>
      </c>
      <c r="I23" s="4" t="s">
        <v>105</v>
      </c>
    </row>
    <row r="24" spans="1:9" ht="15.75" x14ac:dyDescent="0.25">
      <c r="A24" s="61">
        <v>44878</v>
      </c>
      <c r="B24" s="4" t="s">
        <v>1319</v>
      </c>
      <c r="C24" s="12">
        <v>1.81</v>
      </c>
      <c r="D24" s="91"/>
      <c r="E24" s="24" t="s">
        <v>532</v>
      </c>
      <c r="F24" s="93">
        <f t="shared" ref="F24" si="4">C24*D$54</f>
        <v>1810</v>
      </c>
      <c r="G24" s="93">
        <f>(F24-D$54)/2</f>
        <v>405</v>
      </c>
      <c r="H24" s="4" t="s">
        <v>21</v>
      </c>
      <c r="I24" s="4" t="s">
        <v>222</v>
      </c>
    </row>
    <row r="25" spans="1:9" ht="15.75" x14ac:dyDescent="0.25">
      <c r="A25" s="61">
        <v>44878</v>
      </c>
      <c r="B25" s="4" t="s">
        <v>1320</v>
      </c>
      <c r="C25" s="12">
        <v>1.93</v>
      </c>
      <c r="D25" s="91"/>
      <c r="E25" s="24" t="s">
        <v>532</v>
      </c>
      <c r="F25" s="93">
        <f t="shared" ref="F25:F30" si="5">C25*D$54</f>
        <v>1930</v>
      </c>
      <c r="G25" s="93">
        <f>F25-D$54</f>
        <v>930</v>
      </c>
      <c r="H25" s="4" t="s">
        <v>24</v>
      </c>
      <c r="I25" s="4" t="s">
        <v>595</v>
      </c>
    </row>
    <row r="26" spans="1:9" ht="15.75" x14ac:dyDescent="0.25">
      <c r="A26" s="61">
        <v>44878</v>
      </c>
      <c r="B26" s="4" t="s">
        <v>1324</v>
      </c>
      <c r="C26" s="12">
        <v>1.73</v>
      </c>
      <c r="D26" s="91"/>
      <c r="E26" s="24" t="s">
        <v>532</v>
      </c>
      <c r="F26" s="93">
        <f t="shared" si="5"/>
        <v>1730</v>
      </c>
      <c r="G26" s="93">
        <f>F26-D$54</f>
        <v>730</v>
      </c>
      <c r="H26" s="4" t="s">
        <v>436</v>
      </c>
      <c r="I26" s="4" t="s">
        <v>595</v>
      </c>
    </row>
    <row r="27" spans="1:9" ht="15.75" x14ac:dyDescent="0.25">
      <c r="A27" s="61">
        <v>44878</v>
      </c>
      <c r="B27" s="4" t="s">
        <v>1325</v>
      </c>
      <c r="C27" s="12">
        <v>1.57</v>
      </c>
      <c r="D27" s="91"/>
      <c r="E27" s="24" t="s">
        <v>532</v>
      </c>
      <c r="F27" s="93">
        <f t="shared" si="5"/>
        <v>1570</v>
      </c>
      <c r="G27" s="93">
        <f>(F27-D$54)/2</f>
        <v>285</v>
      </c>
      <c r="H27" s="4" t="s">
        <v>21</v>
      </c>
      <c r="I27" s="4" t="s">
        <v>1162</v>
      </c>
    </row>
    <row r="28" spans="1:9" ht="15.75" x14ac:dyDescent="0.25">
      <c r="A28" s="61">
        <v>44879</v>
      </c>
      <c r="B28" s="4" t="s">
        <v>1326</v>
      </c>
      <c r="C28" s="12">
        <v>1.59</v>
      </c>
      <c r="D28" s="91"/>
      <c r="E28" s="24" t="s">
        <v>532</v>
      </c>
      <c r="F28" s="93">
        <f t="shared" si="5"/>
        <v>1590</v>
      </c>
      <c r="G28" s="93">
        <f t="shared" ref="G28:G37" si="6">F28-D$54</f>
        <v>590</v>
      </c>
      <c r="H28" s="4" t="s">
        <v>24</v>
      </c>
      <c r="I28" s="4" t="s">
        <v>595</v>
      </c>
    </row>
    <row r="29" spans="1:9" ht="15.75" x14ac:dyDescent="0.25">
      <c r="A29" s="61">
        <v>44879</v>
      </c>
      <c r="B29" s="4" t="s">
        <v>1327</v>
      </c>
      <c r="C29" s="12">
        <v>1.75</v>
      </c>
      <c r="D29" s="91"/>
      <c r="E29" s="24" t="s">
        <v>532</v>
      </c>
      <c r="F29" s="93">
        <f t="shared" si="5"/>
        <v>1750</v>
      </c>
      <c r="G29" s="93">
        <f t="shared" si="6"/>
        <v>750</v>
      </c>
      <c r="H29" s="4" t="s">
        <v>23</v>
      </c>
      <c r="I29" s="4" t="s">
        <v>595</v>
      </c>
    </row>
    <row r="30" spans="1:9" ht="15.75" x14ac:dyDescent="0.25">
      <c r="A30" s="61">
        <v>44884</v>
      </c>
      <c r="B30" s="4" t="s">
        <v>1330</v>
      </c>
      <c r="C30" s="12">
        <v>1.76</v>
      </c>
      <c r="D30" s="91"/>
      <c r="E30" s="24" t="s">
        <v>532</v>
      </c>
      <c r="F30" s="93">
        <f t="shared" si="5"/>
        <v>1760</v>
      </c>
      <c r="G30" s="93">
        <f t="shared" si="6"/>
        <v>760</v>
      </c>
      <c r="H30" s="4" t="s">
        <v>25</v>
      </c>
      <c r="I30" s="4" t="s">
        <v>66</v>
      </c>
    </row>
    <row r="31" spans="1:9" ht="15.75" x14ac:dyDescent="0.25">
      <c r="A31" s="61">
        <v>44884</v>
      </c>
      <c r="B31" s="4" t="s">
        <v>1332</v>
      </c>
      <c r="C31" s="12">
        <v>1.75</v>
      </c>
      <c r="D31" s="91"/>
      <c r="E31" s="95" t="s">
        <v>532</v>
      </c>
      <c r="F31" s="93">
        <v>0</v>
      </c>
      <c r="G31" s="93">
        <f t="shared" si="6"/>
        <v>-1000</v>
      </c>
      <c r="H31" s="4" t="s">
        <v>20</v>
      </c>
      <c r="I31" s="4" t="s">
        <v>66</v>
      </c>
    </row>
    <row r="32" spans="1:9" ht="15.75" x14ac:dyDescent="0.25">
      <c r="A32" s="61">
        <v>44885</v>
      </c>
      <c r="B32" s="4" t="s">
        <v>1336</v>
      </c>
      <c r="C32" s="12">
        <v>2</v>
      </c>
      <c r="D32" s="91"/>
      <c r="E32" s="95" t="s">
        <v>34</v>
      </c>
      <c r="F32" s="93">
        <v>0</v>
      </c>
      <c r="G32" s="93">
        <f t="shared" si="6"/>
        <v>-1000</v>
      </c>
      <c r="H32" s="4" t="s">
        <v>26</v>
      </c>
      <c r="I32" s="4" t="s">
        <v>235</v>
      </c>
    </row>
    <row r="33" spans="1:9" ht="15.75" x14ac:dyDescent="0.25">
      <c r="A33" s="61">
        <v>44885</v>
      </c>
      <c r="B33" s="4" t="s">
        <v>1338</v>
      </c>
      <c r="C33" s="12">
        <v>1.81</v>
      </c>
      <c r="D33" s="91"/>
      <c r="E33" s="95" t="s">
        <v>532</v>
      </c>
      <c r="F33" s="93">
        <v>0</v>
      </c>
      <c r="G33" s="93">
        <f t="shared" si="6"/>
        <v>-1000</v>
      </c>
      <c r="H33" s="4" t="s">
        <v>20</v>
      </c>
      <c r="I33" s="4" t="s">
        <v>1162</v>
      </c>
    </row>
    <row r="34" spans="1:9" ht="15.75" x14ac:dyDescent="0.25">
      <c r="A34" s="61">
        <v>44892</v>
      </c>
      <c r="B34" s="4" t="s">
        <v>1341</v>
      </c>
      <c r="C34" s="12">
        <v>1.98</v>
      </c>
      <c r="D34" s="91"/>
      <c r="E34" s="95" t="s">
        <v>34</v>
      </c>
      <c r="F34" s="93">
        <v>0</v>
      </c>
      <c r="G34" s="93">
        <f t="shared" si="6"/>
        <v>-1000</v>
      </c>
      <c r="H34" s="4" t="s">
        <v>25</v>
      </c>
      <c r="I34" s="4" t="s">
        <v>1164</v>
      </c>
    </row>
    <row r="35" spans="1:9" ht="15.75" x14ac:dyDescent="0.25">
      <c r="A35" s="61">
        <v>44892</v>
      </c>
      <c r="B35" s="4" t="s">
        <v>1342</v>
      </c>
      <c r="C35" s="12">
        <v>1.98</v>
      </c>
      <c r="D35" s="91"/>
      <c r="E35" s="24" t="s">
        <v>34</v>
      </c>
      <c r="F35" s="93">
        <f>C35*D$54</f>
        <v>1980</v>
      </c>
      <c r="G35" s="93">
        <f t="shared" si="6"/>
        <v>980</v>
      </c>
      <c r="H35" s="4" t="s">
        <v>20</v>
      </c>
      <c r="I35" s="4" t="s">
        <v>1164</v>
      </c>
    </row>
    <row r="36" spans="1:9" ht="15.75" x14ac:dyDescent="0.25">
      <c r="A36" s="61">
        <v>44892</v>
      </c>
      <c r="B36" s="4" t="s">
        <v>1344</v>
      </c>
      <c r="C36" s="12">
        <v>1.95</v>
      </c>
      <c r="D36" s="91"/>
      <c r="E36" s="95" t="s">
        <v>33</v>
      </c>
      <c r="F36" s="93">
        <v>0</v>
      </c>
      <c r="G36" s="93">
        <f t="shared" si="6"/>
        <v>-1000</v>
      </c>
      <c r="H36" s="4" t="s">
        <v>21</v>
      </c>
      <c r="I36" s="4" t="s">
        <v>119</v>
      </c>
    </row>
    <row r="37" spans="1:9" ht="15.75" x14ac:dyDescent="0.25">
      <c r="A37" s="61">
        <v>44892</v>
      </c>
      <c r="B37" s="4" t="s">
        <v>1345</v>
      </c>
      <c r="C37" s="12">
        <v>1.57</v>
      </c>
      <c r="D37" s="91"/>
      <c r="E37" s="95" t="s">
        <v>532</v>
      </c>
      <c r="F37" s="93">
        <v>0</v>
      </c>
      <c r="G37" s="93">
        <f t="shared" si="6"/>
        <v>-1000</v>
      </c>
      <c r="H37" s="4" t="s">
        <v>20</v>
      </c>
      <c r="I37" s="4" t="s">
        <v>1169</v>
      </c>
    </row>
    <row r="38" spans="1:9" ht="15.75" x14ac:dyDescent="0.25">
      <c r="A38" s="61">
        <v>44892</v>
      </c>
      <c r="B38" s="4" t="s">
        <v>1347</v>
      </c>
      <c r="C38" s="12">
        <v>1.83</v>
      </c>
      <c r="D38" s="91"/>
      <c r="E38" s="24" t="s">
        <v>532</v>
      </c>
      <c r="F38" s="93">
        <f t="shared" ref="F38:F39" si="7">C38*D$54</f>
        <v>1830</v>
      </c>
      <c r="G38" s="93">
        <f>(F38-D$54)/2</f>
        <v>415</v>
      </c>
      <c r="H38" s="4" t="s">
        <v>22</v>
      </c>
      <c r="I38" s="4" t="s">
        <v>1166</v>
      </c>
    </row>
    <row r="39" spans="1:9" ht="15.75" x14ac:dyDescent="0.25">
      <c r="A39" s="61">
        <v>44892</v>
      </c>
      <c r="B39" s="4" t="s">
        <v>1352</v>
      </c>
      <c r="C39" s="12">
        <v>1.8</v>
      </c>
      <c r="D39" s="91"/>
      <c r="E39" s="24" t="s">
        <v>532</v>
      </c>
      <c r="F39" s="93">
        <f t="shared" si="7"/>
        <v>1800</v>
      </c>
      <c r="G39" s="93">
        <f>(F39-D$54)/2</f>
        <v>400</v>
      </c>
      <c r="H39" s="4" t="s">
        <v>21</v>
      </c>
      <c r="I39" s="4" t="s">
        <v>222</v>
      </c>
    </row>
    <row r="40" spans="1:9" ht="15.75" x14ac:dyDescent="0.25">
      <c r="A40" s="61">
        <v>44895</v>
      </c>
      <c r="B40" s="4" t="s">
        <v>1355</v>
      </c>
      <c r="C40" s="12">
        <v>1.95</v>
      </c>
      <c r="D40" s="91"/>
      <c r="E40" s="24" t="s">
        <v>34</v>
      </c>
      <c r="F40" s="93">
        <f>C40*D$54</f>
        <v>1950</v>
      </c>
      <c r="G40" s="93">
        <f>F40-D$54</f>
        <v>950</v>
      </c>
      <c r="H40" s="38" t="s">
        <v>29</v>
      </c>
      <c r="I40" s="4" t="s">
        <v>235</v>
      </c>
    </row>
    <row r="41" spans="1:9" ht="15.75" x14ac:dyDescent="0.25">
      <c r="A41" s="61">
        <v>44895</v>
      </c>
      <c r="B41" s="4" t="s">
        <v>1357</v>
      </c>
      <c r="C41" s="12">
        <v>1.95</v>
      </c>
      <c r="D41" s="91"/>
      <c r="E41" s="24" t="s">
        <v>34</v>
      </c>
      <c r="F41" s="93">
        <f>C41*D$54</f>
        <v>1950</v>
      </c>
      <c r="G41" s="93">
        <f>F41-D$54</f>
        <v>950</v>
      </c>
      <c r="H41" s="4" t="s">
        <v>20</v>
      </c>
      <c r="I41" s="4" t="s">
        <v>235</v>
      </c>
    </row>
    <row r="42" spans="1:9" x14ac:dyDescent="0.25">
      <c r="C42" s="33"/>
      <c r="D42" s="34"/>
      <c r="E42" s="33"/>
      <c r="F42" s="34"/>
      <c r="G42" s="34"/>
      <c r="H42" s="33"/>
    </row>
    <row r="43" spans="1:9" x14ac:dyDescent="0.25">
      <c r="B43" s="4" t="s">
        <v>35</v>
      </c>
      <c r="C43" s="4"/>
      <c r="D43" s="26">
        <f>COUNT(C2:C41)</f>
        <v>40</v>
      </c>
      <c r="E43" s="33"/>
      <c r="F43" s="34"/>
      <c r="G43" s="34"/>
      <c r="H43" s="33"/>
    </row>
    <row r="44" spans="1:9" x14ac:dyDescent="0.25">
      <c r="B44" s="4" t="s">
        <v>36</v>
      </c>
      <c r="C44" s="4"/>
      <c r="D44" s="11">
        <v>12</v>
      </c>
      <c r="E44" s="33"/>
      <c r="F44" s="34"/>
      <c r="G44" s="34"/>
      <c r="H44" s="33"/>
    </row>
    <row r="45" spans="1:9" x14ac:dyDescent="0.25">
      <c r="B45" s="4" t="s">
        <v>37</v>
      </c>
      <c r="C45" s="4"/>
      <c r="D45" s="13">
        <f>D43-D44</f>
        <v>28</v>
      </c>
      <c r="E45" s="33"/>
      <c r="F45" s="34"/>
      <c r="G45" s="34"/>
      <c r="H45" s="33"/>
    </row>
    <row r="46" spans="1:9" x14ac:dyDescent="0.25">
      <c r="B46" s="4" t="s">
        <v>38</v>
      </c>
      <c r="C46" s="4"/>
      <c r="D46" s="4">
        <f>D45/D43*100</f>
        <v>70</v>
      </c>
      <c r="E46" s="33"/>
      <c r="F46" s="34"/>
      <c r="G46" s="34"/>
      <c r="H46" s="33"/>
    </row>
    <row r="47" spans="1:9" x14ac:dyDescent="0.25">
      <c r="B47" s="4" t="s">
        <v>39</v>
      </c>
      <c r="C47" s="4"/>
      <c r="D47" s="4">
        <f>1/D48*100</f>
        <v>54.779512462339085</v>
      </c>
      <c r="E47" s="33"/>
      <c r="F47" s="34"/>
      <c r="G47" s="34"/>
      <c r="H47" s="33"/>
    </row>
    <row r="48" spans="1:9" x14ac:dyDescent="0.25">
      <c r="B48" s="4" t="s">
        <v>40</v>
      </c>
      <c r="C48" s="4"/>
      <c r="D48" s="4">
        <f>SUM(C2:C41)/D43</f>
        <v>1.8254999999999999</v>
      </c>
      <c r="E48" s="33"/>
      <c r="F48" s="34"/>
      <c r="G48" s="34"/>
      <c r="H48" s="33"/>
    </row>
    <row r="49" spans="2:8" x14ac:dyDescent="0.25">
      <c r="B49" s="4" t="s">
        <v>41</v>
      </c>
      <c r="C49" s="4"/>
      <c r="D49" s="13">
        <f>D46-D47</f>
        <v>15.220487537660915</v>
      </c>
      <c r="E49" s="33"/>
      <c r="F49" s="34"/>
      <c r="G49" s="34"/>
      <c r="H49" s="33"/>
    </row>
    <row r="50" spans="2:8" x14ac:dyDescent="0.25">
      <c r="B50" s="4" t="s">
        <v>42</v>
      </c>
      <c r="C50" s="4"/>
      <c r="D50" s="13">
        <f>D49/1</f>
        <v>15.220487537660915</v>
      </c>
      <c r="E50" s="33"/>
      <c r="F50" s="34"/>
      <c r="G50" s="34"/>
      <c r="H50" s="33"/>
    </row>
    <row r="51" spans="2:8" ht="18.75" x14ac:dyDescent="0.3">
      <c r="B51" s="14" t="s">
        <v>43</v>
      </c>
      <c r="C51" s="4"/>
      <c r="D51" s="15">
        <v>25000</v>
      </c>
      <c r="E51" s="33"/>
      <c r="F51" s="34"/>
    </row>
    <row r="52" spans="2:8" ht="18.75" x14ac:dyDescent="0.3">
      <c r="B52" s="4" t="s">
        <v>44</v>
      </c>
      <c r="C52" s="4"/>
      <c r="D52" s="16">
        <v>25000</v>
      </c>
      <c r="E52" s="33"/>
      <c r="F52" s="34"/>
    </row>
    <row r="53" spans="2:8" x14ac:dyDescent="0.25">
      <c r="B53" s="4" t="s">
        <v>45</v>
      </c>
      <c r="C53" s="4"/>
      <c r="D53" s="10">
        <f>D52/100</f>
        <v>250</v>
      </c>
      <c r="E53" s="33"/>
      <c r="F53" s="34"/>
    </row>
    <row r="54" spans="2:8" x14ac:dyDescent="0.25">
      <c r="B54" s="17" t="s">
        <v>949</v>
      </c>
      <c r="C54" s="4"/>
      <c r="D54" s="18">
        <f>D53*4</f>
        <v>1000</v>
      </c>
      <c r="E54" s="33"/>
      <c r="F54" s="34"/>
    </row>
    <row r="55" spans="2:8" x14ac:dyDescent="0.25">
      <c r="B55" s="4" t="s">
        <v>46</v>
      </c>
      <c r="C55" s="4"/>
      <c r="D55" s="25">
        <f>SUM(G2:G41)</f>
        <v>8690</v>
      </c>
      <c r="E55" s="33"/>
      <c r="F55" s="34"/>
    </row>
    <row r="56" spans="2:8" x14ac:dyDescent="0.25">
      <c r="B56" s="19" t="s">
        <v>47</v>
      </c>
      <c r="C56" s="4"/>
      <c r="D56" s="38">
        <f>D55/D51*100</f>
        <v>34.760000000000005</v>
      </c>
      <c r="E56" s="33"/>
      <c r="F56" s="34"/>
    </row>
    <row r="57" spans="2:8" x14ac:dyDescent="0.25">
      <c r="C57" s="33"/>
      <c r="D57" s="34"/>
      <c r="E57" s="33"/>
      <c r="F57" s="34"/>
    </row>
    <row r="58" spans="2:8" x14ac:dyDescent="0.25">
      <c r="C58" s="33"/>
      <c r="D58" s="34"/>
      <c r="E58" s="33"/>
      <c r="F58" s="34"/>
    </row>
  </sheetData>
  <conditionalFormatting sqref="G2:G41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2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1358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1359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1354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1360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1361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1362</v>
      </c>
    </row>
    <row r="7" spans="1:14" x14ac:dyDescent="0.25">
      <c r="A7" s="61">
        <v>44897</v>
      </c>
      <c r="B7" s="4" t="s">
        <v>1363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1362</v>
      </c>
    </row>
    <row r="8" spans="1:14" x14ac:dyDescent="0.25">
      <c r="A8" s="61">
        <v>44898</v>
      </c>
      <c r="B8" s="4" t="s">
        <v>1364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1365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1366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1367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1115</v>
      </c>
    </row>
    <row r="12" spans="1:14" x14ac:dyDescent="0.25">
      <c r="A12" s="61">
        <v>44899</v>
      </c>
      <c r="B12" s="4" t="s">
        <v>1368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1013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1369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1370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1164</v>
      </c>
    </row>
    <row r="15" spans="1:14" x14ac:dyDescent="0.25">
      <c r="A15" s="61">
        <v>44899</v>
      </c>
      <c r="B15" s="4" t="s">
        <v>1371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1166</v>
      </c>
    </row>
    <row r="16" spans="1:14" x14ac:dyDescent="0.25">
      <c r="A16" s="61">
        <v>44899</v>
      </c>
      <c r="B16" s="4" t="s">
        <v>1372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1373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1169</v>
      </c>
    </row>
    <row r="18" spans="1:14" x14ac:dyDescent="0.25">
      <c r="A18" s="61">
        <v>44899</v>
      </c>
      <c r="B18" s="4" t="s">
        <v>1374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1375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1376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1115</v>
      </c>
    </row>
    <row r="21" spans="1:14" x14ac:dyDescent="0.25">
      <c r="A21" s="61">
        <v>44899</v>
      </c>
      <c r="B21" s="4" t="s">
        <v>1377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1378</v>
      </c>
    </row>
    <row r="22" spans="1:14" x14ac:dyDescent="0.25">
      <c r="A22" s="61">
        <v>44899</v>
      </c>
      <c r="B22" s="4" t="s">
        <v>1379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1380</v>
      </c>
    </row>
    <row r="23" spans="1:14" x14ac:dyDescent="0.25">
      <c r="A23" s="61">
        <v>44899</v>
      </c>
      <c r="B23" s="4" t="s">
        <v>1381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1164</v>
      </c>
    </row>
    <row r="24" spans="1:14" x14ac:dyDescent="0.25">
      <c r="A24" s="61">
        <v>44899</v>
      </c>
      <c r="B24" s="4" t="s">
        <v>1382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1383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1384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1385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1386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1383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1387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1388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1389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1390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1391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1392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1393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1467</v>
      </c>
      <c r="M37" s="4">
        <v>36</v>
      </c>
      <c r="N37" s="4" t="s">
        <v>1164</v>
      </c>
    </row>
    <row r="38" spans="1:14" x14ac:dyDescent="0.25">
      <c r="A38" s="61">
        <v>44906</v>
      </c>
      <c r="B38" s="4" t="s">
        <v>1394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1395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1396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1398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1399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1162</v>
      </c>
    </row>
    <row r="44" spans="1:14" x14ac:dyDescent="0.25">
      <c r="A44" s="61">
        <v>44906</v>
      </c>
      <c r="B44" s="4" t="s">
        <v>1400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1164</v>
      </c>
    </row>
    <row r="45" spans="1:14" x14ac:dyDescent="0.25">
      <c r="A45" s="61">
        <v>44906</v>
      </c>
      <c r="B45" s="4" t="s">
        <v>1401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1402</v>
      </c>
      <c r="C46" s="4">
        <v>1.32</v>
      </c>
      <c r="D46" s="4">
        <v>4.0999999999999996</v>
      </c>
      <c r="E46" s="4" t="s">
        <v>1468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1403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1404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1164</v>
      </c>
    </row>
    <row r="49" spans="1:14" x14ac:dyDescent="0.25">
      <c r="A49" s="61">
        <v>44906</v>
      </c>
      <c r="B49" s="4" t="s">
        <v>1405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1164</v>
      </c>
    </row>
    <row r="50" spans="1:14" x14ac:dyDescent="0.25">
      <c r="A50" s="61">
        <v>44906</v>
      </c>
      <c r="B50" s="4" t="s">
        <v>1406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1162</v>
      </c>
    </row>
    <row r="51" spans="1:14" x14ac:dyDescent="0.25">
      <c r="A51" s="61">
        <v>44907</v>
      </c>
      <c r="B51" s="4" t="s">
        <v>1407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1408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1409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1410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1411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1412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1413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1414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1415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1416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1417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1418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1419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1413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1420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1115</v>
      </c>
    </row>
    <row r="66" spans="1:14" x14ac:dyDescent="0.25">
      <c r="A66" s="61">
        <v>44916</v>
      </c>
      <c r="B66" s="4" t="s">
        <v>1421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1422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1162</v>
      </c>
    </row>
    <row r="68" spans="1:14" x14ac:dyDescent="0.25">
      <c r="A68" s="61">
        <v>44916</v>
      </c>
      <c r="B68" s="4" t="s">
        <v>1423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1424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1115</v>
      </c>
    </row>
    <row r="70" spans="1:14" x14ac:dyDescent="0.25">
      <c r="A70" s="61">
        <v>44916</v>
      </c>
      <c r="B70" s="4" t="s">
        <v>1425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1426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1427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1115</v>
      </c>
    </row>
    <row r="73" spans="1:14" x14ac:dyDescent="0.25">
      <c r="A73" s="61">
        <v>44916</v>
      </c>
      <c r="B73" s="4" t="s">
        <v>1428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1164</v>
      </c>
    </row>
    <row r="74" spans="1:14" x14ac:dyDescent="0.25">
      <c r="A74" s="61">
        <v>44916</v>
      </c>
      <c r="B74" s="4" t="s">
        <v>1429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1162</v>
      </c>
    </row>
    <row r="75" spans="1:14" x14ac:dyDescent="0.25">
      <c r="A75" s="61">
        <v>44918</v>
      </c>
      <c r="B75" s="4" t="s">
        <v>1430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1431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1432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1433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1434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1435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1436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1437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1438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1439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1440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1441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1442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1443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1444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1445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1446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1447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1448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1449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1450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1451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1452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1453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1454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1455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1456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1457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1458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1459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1460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1461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1462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1463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1464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1465</v>
      </c>
    </row>
    <row r="110" spans="1:14" x14ac:dyDescent="0.25">
      <c r="A110" s="61">
        <v>44926</v>
      </c>
      <c r="B110" s="4" t="s">
        <v>1466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8" workbookViewId="0">
      <selection activeCell="I41" sqref="I41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1354</v>
      </c>
      <c r="C2" s="91">
        <v>1.55</v>
      </c>
      <c r="D2" s="91"/>
      <c r="E2" s="92" t="s">
        <v>532</v>
      </c>
      <c r="F2" s="93">
        <f>C2*D$50</f>
        <v>1550</v>
      </c>
      <c r="G2" s="93">
        <f>(F2-D$50)/2</f>
        <v>275</v>
      </c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1364</v>
      </c>
      <c r="C3" s="12">
        <v>1.88</v>
      </c>
      <c r="D3" s="91"/>
      <c r="E3" s="95" t="s">
        <v>33</v>
      </c>
      <c r="F3" s="93">
        <v>0</v>
      </c>
      <c r="G3" s="93">
        <f>F3-D$50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1371</v>
      </c>
      <c r="C4" s="4">
        <v>1.79</v>
      </c>
      <c r="D4" s="91"/>
      <c r="E4" s="24" t="s">
        <v>532</v>
      </c>
      <c r="F4" s="93">
        <f>C4*D$50</f>
        <v>1790</v>
      </c>
      <c r="G4" s="93">
        <f>(F4-D$50)/2</f>
        <v>395</v>
      </c>
      <c r="H4" s="4" t="s">
        <v>21</v>
      </c>
      <c r="I4" s="4" t="s">
        <v>1166</v>
      </c>
    </row>
    <row r="5" spans="1:9" ht="15.75" x14ac:dyDescent="0.25">
      <c r="A5" s="61">
        <v>44899</v>
      </c>
      <c r="B5" s="4" t="s">
        <v>1373</v>
      </c>
      <c r="C5" s="12"/>
      <c r="D5" s="91"/>
      <c r="E5" s="98" t="s">
        <v>34</v>
      </c>
      <c r="F5" s="93">
        <f>C5*D$50</f>
        <v>0</v>
      </c>
      <c r="G5" s="93"/>
      <c r="H5" s="4" t="s">
        <v>21</v>
      </c>
      <c r="I5" s="4" t="s">
        <v>1169</v>
      </c>
    </row>
    <row r="6" spans="1:9" ht="15.75" x14ac:dyDescent="0.25">
      <c r="A6" s="61">
        <v>44899</v>
      </c>
      <c r="B6" s="4" t="s">
        <v>1374</v>
      </c>
      <c r="C6" s="12">
        <v>1.96</v>
      </c>
      <c r="D6" s="91"/>
      <c r="E6" s="95" t="s">
        <v>34</v>
      </c>
      <c r="F6" s="93">
        <v>0</v>
      </c>
      <c r="G6" s="93">
        <f>F6-D$50</f>
        <v>-1000</v>
      </c>
      <c r="H6" s="4" t="s">
        <v>19</v>
      </c>
      <c r="I6" s="4" t="s">
        <v>235</v>
      </c>
    </row>
    <row r="7" spans="1:9" ht="15.75" x14ac:dyDescent="0.25">
      <c r="A7" s="61">
        <v>44899</v>
      </c>
      <c r="B7" s="4" t="s">
        <v>1376</v>
      </c>
      <c r="C7" s="12">
        <v>1.79</v>
      </c>
      <c r="D7" s="91"/>
      <c r="E7" s="24" t="s">
        <v>532</v>
      </c>
      <c r="F7" s="93">
        <f>C7*D$50</f>
        <v>1790</v>
      </c>
      <c r="G7" s="93">
        <f>(F7-D$50)/2</f>
        <v>395</v>
      </c>
      <c r="H7" s="4" t="s">
        <v>21</v>
      </c>
      <c r="I7" s="4" t="s">
        <v>1115</v>
      </c>
    </row>
    <row r="8" spans="1:9" ht="15.75" x14ac:dyDescent="0.25">
      <c r="A8" s="61">
        <v>44899</v>
      </c>
      <c r="B8" s="4" t="s">
        <v>1382</v>
      </c>
      <c r="C8" s="38">
        <v>1.69</v>
      </c>
      <c r="D8" s="91"/>
      <c r="E8" s="24" t="s">
        <v>532</v>
      </c>
      <c r="F8" s="93">
        <f>C8*D$50</f>
        <v>1690</v>
      </c>
      <c r="G8" s="93">
        <f>(F8-D$50)/2</f>
        <v>345</v>
      </c>
      <c r="H8" s="4" t="s">
        <v>22</v>
      </c>
      <c r="I8" s="4" t="s">
        <v>66</v>
      </c>
    </row>
    <row r="9" spans="1:9" ht="15.75" x14ac:dyDescent="0.25">
      <c r="A9" s="61">
        <v>44900</v>
      </c>
      <c r="B9" s="4" t="s">
        <v>1383</v>
      </c>
      <c r="C9" s="12">
        <v>1.96</v>
      </c>
      <c r="D9" s="91"/>
      <c r="E9" s="95" t="s">
        <v>33</v>
      </c>
      <c r="F9" s="93">
        <v>0</v>
      </c>
      <c r="G9" s="93">
        <f>F9-D$50</f>
        <v>-1000</v>
      </c>
      <c r="H9" s="4" t="s">
        <v>20</v>
      </c>
      <c r="I9" s="4" t="s">
        <v>102</v>
      </c>
    </row>
    <row r="10" spans="1:9" ht="15.75" x14ac:dyDescent="0.25">
      <c r="A10" s="61">
        <v>44905</v>
      </c>
      <c r="B10" s="4" t="s">
        <v>1387</v>
      </c>
      <c r="C10" s="12">
        <v>1.75</v>
      </c>
      <c r="D10" s="91"/>
      <c r="E10" s="24" t="s">
        <v>532</v>
      </c>
      <c r="F10" s="93">
        <f>C10*D$50</f>
        <v>1750</v>
      </c>
      <c r="G10" s="93">
        <f>(F10-D$50)/2</f>
        <v>375</v>
      </c>
      <c r="H10" s="38" t="s">
        <v>21</v>
      </c>
      <c r="I10" s="4" t="s">
        <v>66</v>
      </c>
    </row>
    <row r="11" spans="1:9" ht="15.75" x14ac:dyDescent="0.25">
      <c r="A11" s="61">
        <v>44905</v>
      </c>
      <c r="B11" s="4" t="s">
        <v>1392</v>
      </c>
      <c r="C11" s="12">
        <v>1.95</v>
      </c>
      <c r="D11" s="91"/>
      <c r="E11" s="95" t="s">
        <v>33</v>
      </c>
      <c r="F11" s="93">
        <v>0</v>
      </c>
      <c r="G11" s="93">
        <f t="shared" ref="G11:G16" si="0">F11-D$50</f>
        <v>-1000</v>
      </c>
      <c r="H11" s="38" t="s">
        <v>29</v>
      </c>
      <c r="I11" s="4" t="s">
        <v>105</v>
      </c>
    </row>
    <row r="12" spans="1:9" ht="15.75" x14ac:dyDescent="0.25">
      <c r="A12" s="61">
        <v>44906</v>
      </c>
      <c r="B12" s="4" t="s">
        <v>1394</v>
      </c>
      <c r="C12" s="12">
        <v>1.96</v>
      </c>
      <c r="D12" s="91"/>
      <c r="E12" s="95" t="s">
        <v>34</v>
      </c>
      <c r="F12" s="93">
        <v>0</v>
      </c>
      <c r="G12" s="93">
        <f t="shared" si="0"/>
        <v>-1000</v>
      </c>
      <c r="H12" s="4" t="s">
        <v>25</v>
      </c>
      <c r="I12" s="4" t="s">
        <v>222</v>
      </c>
    </row>
    <row r="13" spans="1:9" ht="15.75" x14ac:dyDescent="0.25">
      <c r="A13" s="61">
        <v>44906</v>
      </c>
      <c r="B13" s="4" t="s">
        <v>1398</v>
      </c>
      <c r="C13" s="12">
        <v>1.58</v>
      </c>
      <c r="D13" s="91"/>
      <c r="E13" s="24" t="s">
        <v>532</v>
      </c>
      <c r="F13" s="93">
        <f>C13*D$50</f>
        <v>1580</v>
      </c>
      <c r="G13" s="93">
        <f t="shared" si="0"/>
        <v>580</v>
      </c>
      <c r="H13" s="4" t="s">
        <v>19</v>
      </c>
      <c r="I13" s="4" t="s">
        <v>222</v>
      </c>
    </row>
    <row r="14" spans="1:9" ht="15.75" x14ac:dyDescent="0.25">
      <c r="A14" s="61">
        <v>44906</v>
      </c>
      <c r="B14" s="4" t="s">
        <v>1399</v>
      </c>
      <c r="C14" s="12">
        <v>1.75</v>
      </c>
      <c r="D14" s="91"/>
      <c r="E14" s="24" t="s">
        <v>532</v>
      </c>
      <c r="F14" s="93">
        <f>C14*D$50</f>
        <v>1750</v>
      </c>
      <c r="G14" s="93">
        <f t="shared" si="0"/>
        <v>750</v>
      </c>
      <c r="H14" s="4" t="s">
        <v>25</v>
      </c>
      <c r="I14" s="4" t="s">
        <v>1162</v>
      </c>
    </row>
    <row r="15" spans="1:9" ht="15.75" x14ac:dyDescent="0.25">
      <c r="A15" s="61">
        <v>44906</v>
      </c>
      <c r="B15" s="4" t="s">
        <v>1401</v>
      </c>
      <c r="C15" s="12">
        <v>1.6</v>
      </c>
      <c r="D15" s="91"/>
      <c r="E15" s="95" t="s">
        <v>532</v>
      </c>
      <c r="F15" s="93">
        <v>0</v>
      </c>
      <c r="G15" s="93">
        <f t="shared" si="0"/>
        <v>-1000</v>
      </c>
      <c r="H15" s="4" t="s">
        <v>20</v>
      </c>
      <c r="I15" s="4" t="s">
        <v>222</v>
      </c>
    </row>
    <row r="16" spans="1:9" ht="15.75" x14ac:dyDescent="0.25">
      <c r="A16" s="61">
        <v>44906</v>
      </c>
      <c r="B16" s="4" t="s">
        <v>1406</v>
      </c>
      <c r="C16" s="12">
        <v>1.75</v>
      </c>
      <c r="D16" s="91"/>
      <c r="E16" s="24" t="s">
        <v>532</v>
      </c>
      <c r="F16" s="93">
        <f>C16*D$50</f>
        <v>1750</v>
      </c>
      <c r="G16" s="93">
        <f t="shared" si="0"/>
        <v>750</v>
      </c>
      <c r="H16" s="4" t="s">
        <v>24</v>
      </c>
      <c r="I16" s="4" t="s">
        <v>1162</v>
      </c>
    </row>
    <row r="17" spans="1:9" ht="15.75" x14ac:dyDescent="0.25">
      <c r="A17" s="61">
        <v>44912</v>
      </c>
      <c r="B17" s="4" t="s">
        <v>1409</v>
      </c>
      <c r="C17" s="12">
        <v>1.68</v>
      </c>
      <c r="D17" s="91"/>
      <c r="E17" s="24" t="s">
        <v>532</v>
      </c>
      <c r="F17" s="93">
        <f>C17*D$50</f>
        <v>1680</v>
      </c>
      <c r="G17" s="93">
        <f>(F17-D$50)/2</f>
        <v>340</v>
      </c>
      <c r="H17" s="4" t="s">
        <v>22</v>
      </c>
      <c r="I17" s="4" t="s">
        <v>66</v>
      </c>
    </row>
    <row r="18" spans="1:9" ht="15.75" x14ac:dyDescent="0.25">
      <c r="A18" s="61">
        <v>44912</v>
      </c>
      <c r="B18" s="4" t="s">
        <v>1410</v>
      </c>
      <c r="C18" s="12">
        <v>2</v>
      </c>
      <c r="D18" s="91"/>
      <c r="E18" s="95" t="s">
        <v>34</v>
      </c>
      <c r="F18" s="93">
        <v>0</v>
      </c>
      <c r="G18" s="93">
        <f>F18-D$50</f>
        <v>-1000</v>
      </c>
      <c r="H18" s="4" t="s">
        <v>310</v>
      </c>
      <c r="I18" s="4" t="s">
        <v>235</v>
      </c>
    </row>
    <row r="19" spans="1:9" ht="15.75" x14ac:dyDescent="0.25">
      <c r="A19" s="61">
        <v>44912</v>
      </c>
      <c r="B19" s="4" t="s">
        <v>1415</v>
      </c>
      <c r="C19" s="12">
        <v>1.63</v>
      </c>
      <c r="D19" s="91"/>
      <c r="E19" s="24" t="s">
        <v>532</v>
      </c>
      <c r="F19" s="93">
        <f>C19*D$50</f>
        <v>1630</v>
      </c>
      <c r="G19" s="93">
        <f>F19-D$50</f>
        <v>630</v>
      </c>
      <c r="H19" s="38" t="s">
        <v>24</v>
      </c>
      <c r="I19" s="4" t="s">
        <v>60</v>
      </c>
    </row>
    <row r="20" spans="1:9" ht="15.75" x14ac:dyDescent="0.25">
      <c r="A20" s="61">
        <v>44914</v>
      </c>
      <c r="B20" s="4" t="s">
        <v>1419</v>
      </c>
      <c r="C20" s="12">
        <v>1.95</v>
      </c>
      <c r="D20" s="91"/>
      <c r="E20" s="95" t="s">
        <v>34</v>
      </c>
      <c r="F20" s="93">
        <v>0</v>
      </c>
      <c r="G20" s="93">
        <f>F20-D$50</f>
        <v>-1000</v>
      </c>
      <c r="H20" s="4" t="s">
        <v>766</v>
      </c>
      <c r="I20" s="4" t="s">
        <v>235</v>
      </c>
    </row>
    <row r="21" spans="1:9" ht="15.75" x14ac:dyDescent="0.25">
      <c r="A21" s="61">
        <v>44916</v>
      </c>
      <c r="B21" s="4" t="s">
        <v>1420</v>
      </c>
      <c r="C21" s="12">
        <v>1.65</v>
      </c>
      <c r="D21" s="91"/>
      <c r="E21" s="24" t="s">
        <v>532</v>
      </c>
      <c r="F21" s="93">
        <f>C21*D$50</f>
        <v>1650</v>
      </c>
      <c r="G21" s="93">
        <f>F21-D$50</f>
        <v>650</v>
      </c>
      <c r="H21" s="4" t="s">
        <v>19</v>
      </c>
      <c r="I21" s="4" t="s">
        <v>1115</v>
      </c>
    </row>
    <row r="22" spans="1:9" ht="15.75" x14ac:dyDescent="0.25">
      <c r="A22" s="61">
        <v>44916</v>
      </c>
      <c r="B22" s="4" t="s">
        <v>1422</v>
      </c>
      <c r="C22" s="12"/>
      <c r="D22" s="91"/>
      <c r="E22" s="98" t="s">
        <v>34</v>
      </c>
      <c r="F22" s="93">
        <f>C22*D$50</f>
        <v>0</v>
      </c>
      <c r="G22" s="93"/>
      <c r="H22" s="4" t="s">
        <v>21</v>
      </c>
      <c r="I22" s="4" t="s">
        <v>1162</v>
      </c>
    </row>
    <row r="23" spans="1:9" ht="15.75" x14ac:dyDescent="0.25">
      <c r="A23" s="61">
        <v>44916</v>
      </c>
      <c r="B23" s="4" t="s">
        <v>1424</v>
      </c>
      <c r="C23" s="12">
        <v>1.63</v>
      </c>
      <c r="D23" s="91"/>
      <c r="E23" s="24" t="s">
        <v>33</v>
      </c>
      <c r="F23" s="93">
        <f>C23*D$50</f>
        <v>1630</v>
      </c>
      <c r="G23" s="93">
        <f>F23-D$50</f>
        <v>630</v>
      </c>
      <c r="H23" s="4" t="s">
        <v>25</v>
      </c>
      <c r="I23" s="4" t="s">
        <v>1115</v>
      </c>
    </row>
    <row r="24" spans="1:9" ht="15.75" x14ac:dyDescent="0.25">
      <c r="A24" s="61">
        <v>44916</v>
      </c>
      <c r="B24" s="4" t="s">
        <v>1425</v>
      </c>
      <c r="C24" s="12">
        <v>1.82</v>
      </c>
      <c r="D24" s="91"/>
      <c r="E24" s="24" t="s">
        <v>532</v>
      </c>
      <c r="F24" s="93">
        <f>C24*D$50</f>
        <v>1820</v>
      </c>
      <c r="G24" s="93">
        <f>(F24-D$50)/2</f>
        <v>410</v>
      </c>
      <c r="H24" s="4" t="s">
        <v>21</v>
      </c>
      <c r="I24" s="4" t="s">
        <v>222</v>
      </c>
    </row>
    <row r="25" spans="1:9" ht="15.75" x14ac:dyDescent="0.25">
      <c r="A25" s="61">
        <v>44916</v>
      </c>
      <c r="B25" s="4" t="s">
        <v>1429</v>
      </c>
      <c r="C25" s="12">
        <v>1.6</v>
      </c>
      <c r="D25" s="91"/>
      <c r="E25" s="24" t="s">
        <v>532</v>
      </c>
      <c r="F25" s="93">
        <f>C25*D$50</f>
        <v>1600</v>
      </c>
      <c r="G25" s="93">
        <f>(F25-D$50)/2</f>
        <v>300</v>
      </c>
      <c r="H25" s="4" t="s">
        <v>21</v>
      </c>
      <c r="I25" s="4" t="s">
        <v>1162</v>
      </c>
    </row>
    <row r="26" spans="1:9" ht="15.75" x14ac:dyDescent="0.25">
      <c r="A26" s="61">
        <v>44918</v>
      </c>
      <c r="B26" s="4" t="s">
        <v>1430</v>
      </c>
      <c r="C26" s="12">
        <v>1.95</v>
      </c>
      <c r="D26" s="91"/>
      <c r="E26" s="95" t="s">
        <v>34</v>
      </c>
      <c r="F26" s="93">
        <v>0</v>
      </c>
      <c r="G26" s="93">
        <f t="shared" ref="G26:G34" si="1">F26-D$50</f>
        <v>-1000</v>
      </c>
      <c r="H26" s="4" t="s">
        <v>310</v>
      </c>
      <c r="I26" s="4" t="s">
        <v>235</v>
      </c>
    </row>
    <row r="27" spans="1:9" ht="15.75" x14ac:dyDescent="0.25">
      <c r="A27" s="61">
        <v>44921</v>
      </c>
      <c r="B27" s="4" t="s">
        <v>1436</v>
      </c>
      <c r="C27" s="12">
        <v>1.63</v>
      </c>
      <c r="D27" s="91"/>
      <c r="E27" s="24" t="s">
        <v>532</v>
      </c>
      <c r="F27" s="93">
        <f>C27*D$50</f>
        <v>1630</v>
      </c>
      <c r="G27" s="93">
        <f t="shared" si="1"/>
        <v>630</v>
      </c>
      <c r="H27" s="4" t="s">
        <v>24</v>
      </c>
      <c r="I27" s="4" t="s">
        <v>66</v>
      </c>
    </row>
    <row r="28" spans="1:9" ht="15.75" x14ac:dyDescent="0.25">
      <c r="A28" s="61">
        <v>44921</v>
      </c>
      <c r="B28" s="4" t="s">
        <v>1442</v>
      </c>
      <c r="C28" s="12">
        <v>1.72</v>
      </c>
      <c r="D28" s="91"/>
      <c r="E28" s="24" t="s">
        <v>532</v>
      </c>
      <c r="F28" s="93">
        <f>C28*D$50</f>
        <v>1720</v>
      </c>
      <c r="G28" s="93">
        <f t="shared" si="1"/>
        <v>720</v>
      </c>
      <c r="H28" s="4" t="s">
        <v>313</v>
      </c>
      <c r="I28" s="4" t="s">
        <v>60</v>
      </c>
    </row>
    <row r="29" spans="1:9" ht="15.75" x14ac:dyDescent="0.25">
      <c r="A29" s="61">
        <v>44922</v>
      </c>
      <c r="B29" s="4" t="s">
        <v>1446</v>
      </c>
      <c r="C29" s="12">
        <v>1.72</v>
      </c>
      <c r="D29" s="91"/>
      <c r="E29" s="95" t="s">
        <v>532</v>
      </c>
      <c r="F29" s="93">
        <v>0</v>
      </c>
      <c r="G29" s="93">
        <f t="shared" si="1"/>
        <v>-1000</v>
      </c>
      <c r="H29" s="4" t="s">
        <v>29</v>
      </c>
      <c r="I29" s="4" t="s">
        <v>66</v>
      </c>
    </row>
    <row r="30" spans="1:9" ht="15.75" x14ac:dyDescent="0.25">
      <c r="A30" s="61">
        <v>44923</v>
      </c>
      <c r="B30" s="4" t="s">
        <v>1447</v>
      </c>
      <c r="C30" s="12">
        <v>1.8</v>
      </c>
      <c r="D30" s="91"/>
      <c r="E30" s="24" t="s">
        <v>33</v>
      </c>
      <c r="F30" s="93">
        <f>C30*D$50</f>
        <v>1800</v>
      </c>
      <c r="G30" s="93">
        <f t="shared" si="1"/>
        <v>800</v>
      </c>
      <c r="H30" s="4" t="s">
        <v>762</v>
      </c>
      <c r="I30" s="4" t="s">
        <v>52</v>
      </c>
    </row>
    <row r="31" spans="1:9" ht="15.75" x14ac:dyDescent="0.25">
      <c r="A31" s="61">
        <v>44924</v>
      </c>
      <c r="B31" s="4" t="s">
        <v>1448</v>
      </c>
      <c r="C31" s="12">
        <v>1.75</v>
      </c>
      <c r="D31" s="91"/>
      <c r="E31" s="24" t="s">
        <v>532</v>
      </c>
      <c r="F31" s="93">
        <f>C31*D$50</f>
        <v>1750</v>
      </c>
      <c r="G31" s="93">
        <f t="shared" si="1"/>
        <v>750</v>
      </c>
      <c r="H31" s="4" t="s">
        <v>25</v>
      </c>
      <c r="I31" s="4" t="s">
        <v>66</v>
      </c>
    </row>
    <row r="32" spans="1:9" ht="15.75" x14ac:dyDescent="0.25">
      <c r="A32" s="61">
        <v>44924</v>
      </c>
      <c r="B32" s="4" t="s">
        <v>1449</v>
      </c>
      <c r="C32" s="12">
        <v>1.86</v>
      </c>
      <c r="D32" s="91"/>
      <c r="E32" s="95" t="s">
        <v>33</v>
      </c>
      <c r="F32" s="93">
        <v>0</v>
      </c>
      <c r="G32" s="93">
        <f t="shared" si="1"/>
        <v>-1000</v>
      </c>
      <c r="H32" s="4" t="s">
        <v>20</v>
      </c>
      <c r="I32" s="4" t="s">
        <v>58</v>
      </c>
    </row>
    <row r="33" spans="1:10" ht="15.75" x14ac:dyDescent="0.25">
      <c r="A33" s="61">
        <v>44924</v>
      </c>
      <c r="B33" s="4" t="s">
        <v>1454</v>
      </c>
      <c r="C33" s="12">
        <v>1.67</v>
      </c>
      <c r="D33" s="91"/>
      <c r="E33" s="24" t="s">
        <v>532</v>
      </c>
      <c r="F33" s="93">
        <f>C33*D$50</f>
        <v>1670</v>
      </c>
      <c r="G33" s="93">
        <f t="shared" si="1"/>
        <v>670</v>
      </c>
      <c r="H33" s="4" t="s">
        <v>313</v>
      </c>
      <c r="I33" s="4" t="s">
        <v>76</v>
      </c>
    </row>
    <row r="34" spans="1:10" ht="15.75" x14ac:dyDescent="0.25">
      <c r="A34" s="61">
        <v>44924</v>
      </c>
      <c r="B34" s="4" t="s">
        <v>1456</v>
      </c>
      <c r="C34" s="12">
        <v>1.81</v>
      </c>
      <c r="D34" s="91"/>
      <c r="E34" s="24" t="s">
        <v>33</v>
      </c>
      <c r="F34" s="93">
        <f>C34*D$50</f>
        <v>1810</v>
      </c>
      <c r="G34" s="93">
        <f t="shared" si="1"/>
        <v>810</v>
      </c>
      <c r="H34" s="4" t="s">
        <v>313</v>
      </c>
      <c r="I34" s="4" t="s">
        <v>52</v>
      </c>
    </row>
    <row r="35" spans="1:10" ht="15.75" x14ac:dyDescent="0.25">
      <c r="A35" s="61">
        <v>44925</v>
      </c>
      <c r="B35" s="4" t="s">
        <v>1459</v>
      </c>
      <c r="C35" s="12"/>
      <c r="D35" s="91"/>
      <c r="E35" s="98" t="s">
        <v>34</v>
      </c>
      <c r="F35" s="93">
        <f>C35*D$50</f>
        <v>0</v>
      </c>
      <c r="G35" s="93"/>
      <c r="H35" s="4" t="s">
        <v>22</v>
      </c>
      <c r="I35" s="4" t="s">
        <v>54</v>
      </c>
    </row>
    <row r="36" spans="1:10" ht="15.75" x14ac:dyDescent="0.25">
      <c r="A36" s="61">
        <v>44926</v>
      </c>
      <c r="B36" s="4" t="s">
        <v>1466</v>
      </c>
      <c r="C36" s="12">
        <v>1.7</v>
      </c>
      <c r="D36" s="91"/>
      <c r="E36" s="24" t="s">
        <v>532</v>
      </c>
      <c r="F36" s="93">
        <f>C36*D$50</f>
        <v>1700</v>
      </c>
      <c r="G36" s="93">
        <f>F36-D$50</f>
        <v>700</v>
      </c>
      <c r="H36" s="4" t="s">
        <v>25</v>
      </c>
      <c r="I36" s="4" t="s">
        <v>85</v>
      </c>
    </row>
    <row r="37" spans="1:10" ht="15.75" x14ac:dyDescent="0.25">
      <c r="A37" s="61">
        <v>44926</v>
      </c>
      <c r="B37" s="4" t="s">
        <v>1464</v>
      </c>
      <c r="C37" s="12">
        <v>1.38</v>
      </c>
      <c r="D37" s="91"/>
      <c r="E37" s="24" t="s">
        <v>33</v>
      </c>
      <c r="F37" s="93"/>
      <c r="G37" s="93"/>
      <c r="H37" s="4" t="s">
        <v>312</v>
      </c>
      <c r="I37" s="37" t="s">
        <v>1465</v>
      </c>
      <c r="J37" t="s">
        <v>1469</v>
      </c>
    </row>
    <row r="38" spans="1:10" ht="15.75" x14ac:dyDescent="0.25">
      <c r="A38" s="61"/>
      <c r="B38" s="4"/>
      <c r="C38" s="12"/>
      <c r="D38" s="91"/>
      <c r="E38" s="12"/>
      <c r="F38" s="93"/>
      <c r="G38" s="93"/>
      <c r="H38" s="4"/>
      <c r="I38" s="4"/>
    </row>
    <row r="39" spans="1:10" x14ac:dyDescent="0.25">
      <c r="B39" s="4" t="s">
        <v>35</v>
      </c>
      <c r="C39" s="4"/>
      <c r="D39" s="26">
        <f>COUNT(C2:C38)</f>
        <v>33</v>
      </c>
      <c r="E39" s="33"/>
      <c r="F39" s="34"/>
      <c r="G39" s="34"/>
      <c r="H39" s="33"/>
    </row>
    <row r="40" spans="1:10" x14ac:dyDescent="0.25">
      <c r="B40" s="4" t="s">
        <v>36</v>
      </c>
      <c r="C40" s="4"/>
      <c r="D40" s="11">
        <v>11</v>
      </c>
      <c r="E40" s="33"/>
      <c r="F40" s="34"/>
      <c r="G40" s="34"/>
      <c r="H40" s="33"/>
    </row>
    <row r="41" spans="1:10" x14ac:dyDescent="0.25">
      <c r="B41" s="4" t="s">
        <v>37</v>
      </c>
      <c r="C41" s="4"/>
      <c r="D41" s="13">
        <f>D39-D40</f>
        <v>22</v>
      </c>
      <c r="E41" s="33"/>
      <c r="F41" s="34"/>
      <c r="G41" s="34"/>
      <c r="H41" s="33"/>
    </row>
    <row r="42" spans="1:10" x14ac:dyDescent="0.25">
      <c r="B42" s="4" t="s">
        <v>38</v>
      </c>
      <c r="C42" s="4"/>
      <c r="D42" s="4">
        <f>D41/D39*100</f>
        <v>66.666666666666657</v>
      </c>
      <c r="E42" s="33"/>
      <c r="F42" s="34"/>
      <c r="G42" s="34"/>
      <c r="H42" s="33"/>
    </row>
    <row r="43" spans="1:10" x14ac:dyDescent="0.25">
      <c r="B43" s="4" t="s">
        <v>39</v>
      </c>
      <c r="C43" s="4"/>
      <c r="D43" s="4">
        <f>1/D44*100</f>
        <v>56.984976687964071</v>
      </c>
      <c r="E43" s="33"/>
      <c r="F43" s="34"/>
      <c r="G43" s="34"/>
      <c r="H43" s="33"/>
    </row>
    <row r="44" spans="1:10" x14ac:dyDescent="0.25">
      <c r="B44" s="4" t="s">
        <v>40</v>
      </c>
      <c r="C44" s="4"/>
      <c r="D44" s="4">
        <f>SUM(C2:C38)/D39</f>
        <v>1.7548484848484851</v>
      </c>
      <c r="E44" s="33"/>
      <c r="F44" s="34"/>
      <c r="G44" s="34"/>
      <c r="H44" s="33"/>
    </row>
    <row r="45" spans="1:10" x14ac:dyDescent="0.25">
      <c r="B45" s="4" t="s">
        <v>41</v>
      </c>
      <c r="C45" s="4"/>
      <c r="D45" s="13">
        <f>D42-D43</f>
        <v>9.6816899787025861</v>
      </c>
      <c r="E45" s="33"/>
      <c r="F45" s="34"/>
      <c r="G45" s="34"/>
      <c r="H45" s="33"/>
    </row>
    <row r="46" spans="1:10" x14ac:dyDescent="0.25">
      <c r="B46" s="4" t="s">
        <v>42</v>
      </c>
      <c r="C46" s="4"/>
      <c r="D46" s="13">
        <f>D45/1</f>
        <v>9.6816899787025861</v>
      </c>
      <c r="E46" s="33"/>
      <c r="F46" s="34"/>
      <c r="G46" s="34"/>
      <c r="H46" s="33"/>
    </row>
    <row r="47" spans="1:10" ht="18.75" x14ac:dyDescent="0.3">
      <c r="B47" s="14" t="s">
        <v>43</v>
      </c>
      <c r="C47" s="4"/>
      <c r="D47" s="15">
        <v>25000</v>
      </c>
      <c r="E47" s="33"/>
      <c r="F47" s="34"/>
    </row>
    <row r="48" spans="1:10" ht="18.75" x14ac:dyDescent="0.3">
      <c r="B48" s="4" t="s">
        <v>44</v>
      </c>
      <c r="C48" s="4"/>
      <c r="D48" s="16">
        <v>25000</v>
      </c>
      <c r="E48" s="33"/>
      <c r="F48" s="34"/>
    </row>
    <row r="49" spans="2:6" x14ac:dyDescent="0.25">
      <c r="B49" s="4" t="s">
        <v>45</v>
      </c>
      <c r="C49" s="4"/>
      <c r="D49" s="10">
        <f>D48/100</f>
        <v>250</v>
      </c>
      <c r="E49" s="33"/>
      <c r="F49" s="34"/>
    </row>
    <row r="50" spans="2:6" x14ac:dyDescent="0.25">
      <c r="B50" s="17" t="s">
        <v>949</v>
      </c>
      <c r="C50" s="4"/>
      <c r="D50" s="18">
        <f>D49*4</f>
        <v>1000</v>
      </c>
      <c r="E50" s="33"/>
      <c r="F50" s="34"/>
    </row>
    <row r="51" spans="2:6" x14ac:dyDescent="0.25">
      <c r="B51" s="4" t="s">
        <v>46</v>
      </c>
      <c r="C51" s="4"/>
      <c r="D51" s="25">
        <f>SUM(G2:G38)</f>
        <v>905</v>
      </c>
      <c r="E51" s="33"/>
      <c r="F51" s="34"/>
    </row>
    <row r="52" spans="2:6" x14ac:dyDescent="0.25">
      <c r="B52" s="19" t="s">
        <v>47</v>
      </c>
      <c r="C52" s="4"/>
      <c r="D52" s="38">
        <f>D51/D47*100</f>
        <v>3.62</v>
      </c>
      <c r="E52" s="33"/>
      <c r="F52" s="34"/>
    </row>
    <row r="53" spans="2:6" x14ac:dyDescent="0.25">
      <c r="C53" s="33"/>
      <c r="D53" s="34"/>
      <c r="E53" s="33"/>
      <c r="F53" s="34"/>
    </row>
    <row r="54" spans="2:6" x14ac:dyDescent="0.25">
      <c r="C54" s="33"/>
      <c r="D54" s="34"/>
      <c r="E54" s="33"/>
      <c r="F54" s="34"/>
    </row>
  </sheetData>
  <conditionalFormatting sqref="G2:G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6" workbookViewId="0">
      <selection activeCell="E50" sqref="E50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7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">
        <v>1.7</v>
      </c>
      <c r="D6" s="4" t="s">
        <v>15</v>
      </c>
      <c r="E6" s="39" t="s">
        <v>532</v>
      </c>
      <c r="F6" s="10">
        <f>C6*D$39</f>
        <v>1700</v>
      </c>
      <c r="G6" s="10">
        <f t="shared" si="0"/>
        <v>700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7" t="s">
        <v>56</v>
      </c>
    </row>
    <row r="8" spans="1:9" x14ac:dyDescent="0.25">
      <c r="A8" s="6">
        <v>44604</v>
      </c>
      <c r="B8" s="4" t="s">
        <v>75</v>
      </c>
      <c r="C8" s="9">
        <v>1.7</v>
      </c>
      <c r="D8" s="4" t="s">
        <v>15</v>
      </c>
      <c r="E8" s="39" t="s">
        <v>532</v>
      </c>
      <c r="F8" s="10">
        <f>C8*D$39</f>
        <v>1700</v>
      </c>
      <c r="G8" s="10">
        <f>(F8-D$39)/2</f>
        <v>350</v>
      </c>
      <c r="H8" s="33" t="s">
        <v>21</v>
      </c>
      <c r="I8" s="43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1281</v>
      </c>
      <c r="F9" s="10">
        <v>0</v>
      </c>
      <c r="G9" s="10">
        <f>(F9-D$39)/2</f>
        <v>-500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">
        <v>2.25</v>
      </c>
      <c r="D10" s="4" t="s">
        <v>15</v>
      </c>
      <c r="E10" s="39" t="s">
        <v>532</v>
      </c>
      <c r="F10" s="10">
        <f>C10*D$39</f>
        <v>2250</v>
      </c>
      <c r="G10" s="10">
        <f>(F10-D$39)/2</f>
        <v>625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1281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1.78</v>
      </c>
      <c r="D12" s="4" t="s">
        <v>15</v>
      </c>
      <c r="E12" s="39" t="s">
        <v>532</v>
      </c>
      <c r="F12" s="10">
        <f>C12*D$39</f>
        <v>1780</v>
      </c>
      <c r="G12" s="10">
        <f>F12-D$39</f>
        <v>780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4" t="s">
        <v>102</v>
      </c>
    </row>
    <row r="15" spans="1:9" x14ac:dyDescent="0.25">
      <c r="A15" s="6">
        <v>44612</v>
      </c>
      <c r="B15" s="4" t="s">
        <v>118</v>
      </c>
      <c r="C15" s="9">
        <v>2.04</v>
      </c>
      <c r="D15" s="4" t="s">
        <v>15</v>
      </c>
      <c r="E15" s="39" t="s">
        <v>33</v>
      </c>
      <c r="F15" s="10">
        <f t="shared" si="2"/>
        <v>2040</v>
      </c>
      <c r="G15" s="10">
        <f t="shared" si="1"/>
        <v>1040</v>
      </c>
      <c r="H15" s="33" t="s">
        <v>312</v>
      </c>
      <c r="I15" s="4" t="s">
        <v>119</v>
      </c>
    </row>
    <row r="16" spans="1:9" x14ac:dyDescent="0.25">
      <c r="A16" s="79">
        <v>44612</v>
      </c>
      <c r="B16" s="81" t="s">
        <v>128</v>
      </c>
      <c r="C16" s="9">
        <v>1.53</v>
      </c>
      <c r="D16" s="4" t="s">
        <v>15</v>
      </c>
      <c r="E16" s="13" t="s">
        <v>532</v>
      </c>
      <c r="F16" s="10">
        <f t="shared" si="2"/>
        <v>1530</v>
      </c>
      <c r="G16" s="10">
        <f t="shared" si="1"/>
        <v>530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">
        <v>1.78</v>
      </c>
      <c r="D17" s="4" t="s">
        <v>15</v>
      </c>
      <c r="E17" s="39" t="s">
        <v>532</v>
      </c>
      <c r="F17" s="10">
        <f t="shared" si="2"/>
        <v>1780</v>
      </c>
      <c r="G17" s="10">
        <f t="shared" si="1"/>
        <v>780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1.98</v>
      </c>
      <c r="D18" s="4" t="s">
        <v>15</v>
      </c>
      <c r="E18" s="39" t="s">
        <v>33</v>
      </c>
      <c r="F18" s="10">
        <f t="shared" si="2"/>
        <v>1980</v>
      </c>
      <c r="G18" s="10">
        <f t="shared" si="1"/>
        <v>980</v>
      </c>
      <c r="H18" s="4" t="s">
        <v>311</v>
      </c>
      <c r="I18" s="4" t="s">
        <v>102</v>
      </c>
    </row>
    <row r="19" spans="1:9" x14ac:dyDescent="0.25">
      <c r="A19" s="6">
        <v>44618</v>
      </c>
      <c r="B19" s="4" t="s">
        <v>143</v>
      </c>
      <c r="C19" s="9">
        <v>1.61</v>
      </c>
      <c r="D19" s="4" t="s">
        <v>15</v>
      </c>
      <c r="E19" s="39" t="s">
        <v>532</v>
      </c>
      <c r="F19" s="10">
        <f t="shared" si="2"/>
        <v>1610</v>
      </c>
      <c r="G19" s="10">
        <f t="shared" si="1"/>
        <v>610</v>
      </c>
      <c r="H19" s="4" t="s">
        <v>316</v>
      </c>
      <c r="I19" s="43" t="s">
        <v>66</v>
      </c>
    </row>
    <row r="20" spans="1:9" x14ac:dyDescent="0.25">
      <c r="A20" s="6">
        <v>44618</v>
      </c>
      <c r="B20" s="4" t="s">
        <v>147</v>
      </c>
      <c r="C20" s="9">
        <v>1.78</v>
      </c>
      <c r="D20" s="4" t="s">
        <v>15</v>
      </c>
      <c r="E20" s="39" t="s">
        <v>532</v>
      </c>
      <c r="F20" s="10">
        <f t="shared" si="2"/>
        <v>1780</v>
      </c>
      <c r="G20" s="10">
        <f t="shared" si="1"/>
        <v>780</v>
      </c>
      <c r="H20" s="4" t="s">
        <v>313</v>
      </c>
      <c r="I20" s="4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7" t="s">
        <v>149</v>
      </c>
    </row>
    <row r="22" spans="1:9" x14ac:dyDescent="0.25">
      <c r="A22" s="6">
        <v>44618</v>
      </c>
      <c r="B22" s="4" t="s">
        <v>154</v>
      </c>
      <c r="C22" s="9">
        <v>1.78</v>
      </c>
      <c r="D22" s="4" t="s">
        <v>15</v>
      </c>
      <c r="E22" s="39" t="s">
        <v>532</v>
      </c>
      <c r="F22" s="10">
        <f>C22*D$39</f>
        <v>1780</v>
      </c>
      <c r="G22" s="10">
        <f>(F22-D$39)/2</f>
        <v>390</v>
      </c>
      <c r="H22" s="4" t="s">
        <v>23</v>
      </c>
      <c r="I22" s="43" t="s">
        <v>66</v>
      </c>
    </row>
    <row r="23" spans="1:9" x14ac:dyDescent="0.25">
      <c r="A23" s="6">
        <v>44619</v>
      </c>
      <c r="B23" s="4" t="s">
        <v>160</v>
      </c>
      <c r="C23" s="9">
        <v>2.04</v>
      </c>
      <c r="D23" s="4" t="s">
        <v>15</v>
      </c>
      <c r="E23" s="39" t="s">
        <v>33</v>
      </c>
      <c r="F23" s="10">
        <f>C23*D$39</f>
        <v>2040</v>
      </c>
      <c r="G23" s="10">
        <f>F23-D$39</f>
        <v>1040</v>
      </c>
      <c r="H23" s="4" t="s">
        <v>25</v>
      </c>
      <c r="I23" s="4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">
        <v>1.63</v>
      </c>
      <c r="D25" s="4" t="s">
        <v>15</v>
      </c>
      <c r="E25" s="13" t="s">
        <v>532</v>
      </c>
      <c r="F25" s="10">
        <f t="shared" ref="F25:F26" si="4">C25*D$39</f>
        <v>1630</v>
      </c>
      <c r="G25" s="10">
        <f t="shared" si="3"/>
        <v>630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1282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54.130383619675214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1.8473913043478263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28.478312032498692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28.478312032498692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700</v>
      </c>
      <c r="G37" s="46">
        <f t="shared" si="6"/>
        <v>27400</v>
      </c>
      <c r="H37" s="33">
        <f t="shared" si="5"/>
        <v>2.8000000000000003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27400</v>
      </c>
      <c r="H38" s="33">
        <f t="shared" si="5"/>
        <v>0</v>
      </c>
    </row>
    <row r="39" spans="1:8" x14ac:dyDescent="0.25">
      <c r="A39" s="4"/>
      <c r="B39" s="17" t="s">
        <v>949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27400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10355</v>
      </c>
      <c r="E40" s="4">
        <v>12</v>
      </c>
      <c r="F40" s="47">
        <f>SUM(G7:G8)</f>
        <v>1350</v>
      </c>
      <c r="G40" s="46">
        <f t="shared" si="6"/>
        <v>28750</v>
      </c>
      <c r="H40" s="33">
        <f t="shared" si="5"/>
        <v>5.4</v>
      </c>
    </row>
    <row r="41" spans="1:8" x14ac:dyDescent="0.25">
      <c r="A41" s="4"/>
      <c r="B41" s="19" t="s">
        <v>47</v>
      </c>
      <c r="C41" s="4"/>
      <c r="D41" s="30">
        <f>D40/D36*100</f>
        <v>41.42</v>
      </c>
      <c r="E41" s="4">
        <v>13</v>
      </c>
      <c r="F41" s="45">
        <f>SUM(G9:G10)</f>
        <v>125</v>
      </c>
      <c r="G41" s="46">
        <f t="shared" si="6"/>
        <v>28875</v>
      </c>
      <c r="H41" s="33">
        <f t="shared" si="5"/>
        <v>0.5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28875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28875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28875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28875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28875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700</v>
      </c>
      <c r="G47" s="46">
        <f t="shared" si="6"/>
        <v>29575</v>
      </c>
      <c r="H47" s="33">
        <f t="shared" si="5"/>
        <v>2.8000000000000003</v>
      </c>
    </row>
    <row r="48" spans="1:8" x14ac:dyDescent="0.25">
      <c r="E48" s="4">
        <v>20</v>
      </c>
      <c r="F48" s="45">
        <f>SUM(G15:G15)</f>
        <v>1040</v>
      </c>
      <c r="G48" s="46">
        <f t="shared" si="6"/>
        <v>30615</v>
      </c>
      <c r="H48" s="33">
        <f t="shared" si="5"/>
        <v>4.16</v>
      </c>
    </row>
    <row r="49" spans="5:8" x14ac:dyDescent="0.25">
      <c r="E49" s="4">
        <v>21</v>
      </c>
      <c r="F49" s="45">
        <v>0</v>
      </c>
      <c r="G49" s="46">
        <f t="shared" si="6"/>
        <v>30615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780</v>
      </c>
      <c r="G50" s="46">
        <f t="shared" si="6"/>
        <v>31395</v>
      </c>
      <c r="H50" s="33">
        <f t="shared" si="5"/>
        <v>3.1199999999999997</v>
      </c>
    </row>
    <row r="51" spans="5:8" x14ac:dyDescent="0.25">
      <c r="E51" s="4">
        <v>23</v>
      </c>
      <c r="F51" s="45">
        <f>G18</f>
        <v>980</v>
      </c>
      <c r="G51" s="46">
        <f t="shared" si="6"/>
        <v>32375</v>
      </c>
      <c r="H51" s="33">
        <f t="shared" si="5"/>
        <v>3.92</v>
      </c>
    </row>
    <row r="52" spans="5:8" x14ac:dyDescent="0.25">
      <c r="E52" s="4">
        <v>24</v>
      </c>
      <c r="F52" s="45">
        <v>0</v>
      </c>
      <c r="G52" s="46">
        <f t="shared" si="6"/>
        <v>32375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32375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1780</v>
      </c>
      <c r="G54" s="46">
        <f t="shared" si="6"/>
        <v>34155</v>
      </c>
      <c r="H54" s="33">
        <f t="shared" si="5"/>
        <v>7.12</v>
      </c>
    </row>
    <row r="55" spans="5:8" x14ac:dyDescent="0.25">
      <c r="E55" s="4">
        <v>27</v>
      </c>
      <c r="F55" s="45">
        <f>SUM(G23:G26)</f>
        <v>1670</v>
      </c>
      <c r="G55" s="46">
        <f t="shared" si="6"/>
        <v>35825</v>
      </c>
      <c r="H55" s="33">
        <f t="shared" si="5"/>
        <v>6.68</v>
      </c>
    </row>
    <row r="56" spans="5:8" x14ac:dyDescent="0.25">
      <c r="E56" s="4">
        <v>28</v>
      </c>
      <c r="F56" s="45">
        <v>0</v>
      </c>
      <c r="G56" s="46">
        <f t="shared" si="6"/>
        <v>35825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35825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35825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35825</v>
      </c>
      <c r="H59" s="33">
        <f t="shared" si="5"/>
        <v>0</v>
      </c>
    </row>
  </sheetData>
  <conditionalFormatting sqref="G2:G10 G12:G27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3" workbookViewId="0">
      <selection activeCell="E115" sqref="E115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"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C2*D$52</f>
        <v>2029.9999999999998</v>
      </c>
      <c r="G2" s="10">
        <f t="shared" ref="G2:G11" si="0">F2-D$52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">
        <v>1.61</v>
      </c>
      <c r="D3" s="4" t="s">
        <v>15</v>
      </c>
      <c r="E3" s="39" t="s">
        <v>532</v>
      </c>
      <c r="F3" s="10">
        <f>C3*D$52</f>
        <v>1610</v>
      </c>
      <c r="G3" s="10">
        <f t="shared" si="0"/>
        <v>610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4" t="s">
        <v>21</v>
      </c>
      <c r="I4" s="4" t="s">
        <v>119</v>
      </c>
    </row>
    <row r="5" spans="1:9" x14ac:dyDescent="0.25">
      <c r="A5" s="6">
        <v>44623</v>
      </c>
      <c r="B5" s="4" t="s">
        <v>180</v>
      </c>
      <c r="C5" s="9">
        <v>2.06</v>
      </c>
      <c r="D5" s="4" t="s">
        <v>15</v>
      </c>
      <c r="E5" s="39" t="s">
        <v>33</v>
      </c>
      <c r="F5" s="10">
        <f>C5*D$52</f>
        <v>2060</v>
      </c>
      <c r="G5" s="10">
        <f t="shared" si="0"/>
        <v>1060</v>
      </c>
      <c r="H5" s="4" t="s">
        <v>316</v>
      </c>
      <c r="I5" s="4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C6*D$52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">
        <v>1.64</v>
      </c>
      <c r="D7" s="4" t="s">
        <v>15</v>
      </c>
      <c r="E7" s="13" t="s">
        <v>532</v>
      </c>
      <c r="F7" s="10">
        <f>C7*D$52</f>
        <v>1640</v>
      </c>
      <c r="G7" s="10">
        <f t="shared" si="0"/>
        <v>640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C8*D$52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C13*D$52</f>
        <v>2000</v>
      </c>
      <c r="G13" s="10">
        <f t="shared" ref="G13:G36" si="1">F13-D$52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">
        <v>1.55</v>
      </c>
      <c r="D14" s="4" t="s">
        <v>15</v>
      </c>
      <c r="E14" s="13" t="s">
        <v>532</v>
      </c>
      <c r="F14" s="10">
        <f>C14*D$52</f>
        <v>1550</v>
      </c>
      <c r="G14" s="10">
        <f t="shared" si="1"/>
        <v>550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C15*D$52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">
        <v>1.71</v>
      </c>
      <c r="D16" s="4" t="s">
        <v>15</v>
      </c>
      <c r="E16" s="13" t="s">
        <v>532</v>
      </c>
      <c r="F16" s="10">
        <f>C16*D$52</f>
        <v>1710</v>
      </c>
      <c r="G16" s="10">
        <f t="shared" si="1"/>
        <v>710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44632</v>
      </c>
      <c r="B18" s="4" t="s">
        <v>221</v>
      </c>
      <c r="C18" s="9">
        <v>1.7</v>
      </c>
      <c r="D18" s="4" t="s">
        <v>15</v>
      </c>
      <c r="E18" s="40" t="s">
        <v>532</v>
      </c>
      <c r="F18" s="10"/>
      <c r="G18" s="10">
        <f t="shared" si="1"/>
        <v>-1000</v>
      </c>
      <c r="H18" s="4" t="s">
        <v>28</v>
      </c>
      <c r="I18" s="38" t="s">
        <v>222</v>
      </c>
    </row>
    <row r="19" spans="1:9" x14ac:dyDescent="0.25">
      <c r="A19" s="6">
        <v>44633</v>
      </c>
      <c r="B19" s="4" t="s">
        <v>231</v>
      </c>
      <c r="C19" s="9">
        <v>2</v>
      </c>
      <c r="D19" s="4" t="s">
        <v>15</v>
      </c>
      <c r="E19" s="39" t="s">
        <v>34</v>
      </c>
      <c r="F19" s="10">
        <f>C19*D$52</f>
        <v>2000</v>
      </c>
      <c r="G19" s="10">
        <f t="shared" si="1"/>
        <v>1000</v>
      </c>
      <c r="H19" s="4" t="s">
        <v>28</v>
      </c>
      <c r="I19" s="4" t="s">
        <v>52</v>
      </c>
    </row>
    <row r="20" spans="1:9" x14ac:dyDescent="0.25">
      <c r="A20" s="6">
        <v>44633</v>
      </c>
      <c r="B20" s="4" t="s">
        <v>232</v>
      </c>
      <c r="C20" s="9">
        <v>1.92</v>
      </c>
      <c r="D20" s="4" t="s">
        <v>15</v>
      </c>
      <c r="E20" s="39" t="s">
        <v>33</v>
      </c>
      <c r="F20" s="10">
        <f>C20*D$52</f>
        <v>1920</v>
      </c>
      <c r="G20" s="10">
        <f t="shared" si="1"/>
        <v>920</v>
      </c>
      <c r="H20" s="4" t="s">
        <v>315</v>
      </c>
      <c r="I20" s="4" t="s">
        <v>52</v>
      </c>
    </row>
    <row r="21" spans="1:9" x14ac:dyDescent="0.25">
      <c r="A21" s="79">
        <v>44634</v>
      </c>
      <c r="B21" s="81" t="s">
        <v>239</v>
      </c>
      <c r="C21" s="9">
        <v>1.58</v>
      </c>
      <c r="D21" s="4" t="s">
        <v>15</v>
      </c>
      <c r="E21" s="13" t="s">
        <v>532</v>
      </c>
      <c r="F21" s="10">
        <f>C21*D$52</f>
        <v>1580</v>
      </c>
      <c r="G21" s="10">
        <f t="shared" si="1"/>
        <v>580</v>
      </c>
      <c r="H21" s="4" t="s">
        <v>27</v>
      </c>
      <c r="I21" s="4" t="s">
        <v>85</v>
      </c>
    </row>
    <row r="22" spans="1:9" x14ac:dyDescent="0.25">
      <c r="A22" s="6">
        <v>44635</v>
      </c>
      <c r="B22" s="4" t="s">
        <v>245</v>
      </c>
      <c r="C22" s="9">
        <v>1.76</v>
      </c>
      <c r="D22" s="4" t="s">
        <v>15</v>
      </c>
      <c r="E22" s="40" t="s">
        <v>33</v>
      </c>
      <c r="F22" s="10">
        <v>0</v>
      </c>
      <c r="G22" s="10">
        <f t="shared" si="1"/>
        <v>-1000</v>
      </c>
      <c r="H22" s="4" t="s">
        <v>21</v>
      </c>
      <c r="I22" s="4" t="s">
        <v>119</v>
      </c>
    </row>
    <row r="23" spans="1:9" x14ac:dyDescent="0.25">
      <c r="A23" s="6">
        <v>44635</v>
      </c>
      <c r="B23" s="4" t="s">
        <v>247</v>
      </c>
      <c r="C23" s="9">
        <v>1.79</v>
      </c>
      <c r="D23" s="4" t="s">
        <v>15</v>
      </c>
      <c r="E23" s="39" t="s">
        <v>33</v>
      </c>
      <c r="F23" s="10">
        <f>C23*D$52</f>
        <v>1790</v>
      </c>
      <c r="G23" s="10">
        <f t="shared" si="1"/>
        <v>790</v>
      </c>
      <c r="H23" s="4" t="s">
        <v>25</v>
      </c>
      <c r="I23" s="4" t="s">
        <v>105</v>
      </c>
    </row>
    <row r="24" spans="1:9" x14ac:dyDescent="0.25">
      <c r="A24" s="6">
        <v>44635</v>
      </c>
      <c r="B24" s="4" t="s">
        <v>251</v>
      </c>
      <c r="C24" s="9">
        <v>2</v>
      </c>
      <c r="D24" s="4" t="s">
        <v>15</v>
      </c>
      <c r="E24" s="39" t="s">
        <v>33</v>
      </c>
      <c r="F24" s="10">
        <f>C24*D$52</f>
        <v>2000</v>
      </c>
      <c r="G24" s="10">
        <f t="shared" si="1"/>
        <v>1000</v>
      </c>
      <c r="H24" s="4" t="s">
        <v>19</v>
      </c>
      <c r="I24" s="4" t="s">
        <v>114</v>
      </c>
    </row>
    <row r="25" spans="1:9" x14ac:dyDescent="0.25">
      <c r="A25" s="6">
        <v>44639</v>
      </c>
      <c r="B25" s="4" t="s">
        <v>262</v>
      </c>
      <c r="C25" s="9">
        <v>1.81</v>
      </c>
      <c r="D25" s="4" t="s">
        <v>15</v>
      </c>
      <c r="E25" s="39" t="s">
        <v>33</v>
      </c>
      <c r="F25" s="10">
        <f>C25*D$52</f>
        <v>1810</v>
      </c>
      <c r="G25" s="10">
        <f t="shared" si="1"/>
        <v>810</v>
      </c>
      <c r="H25" s="4" t="s">
        <v>19</v>
      </c>
      <c r="I25" s="4" t="s">
        <v>98</v>
      </c>
    </row>
    <row r="26" spans="1:9" x14ac:dyDescent="0.25">
      <c r="A26" s="6">
        <v>44639</v>
      </c>
      <c r="B26" s="4" t="s">
        <v>268</v>
      </c>
      <c r="C26" s="9">
        <v>1.98</v>
      </c>
      <c r="D26" s="4" t="s">
        <v>15</v>
      </c>
      <c r="E26" s="40" t="s">
        <v>33</v>
      </c>
      <c r="F26" s="10">
        <v>0</v>
      </c>
      <c r="G26" s="10">
        <f t="shared" si="1"/>
        <v>-1000</v>
      </c>
      <c r="H26" s="4" t="s">
        <v>22</v>
      </c>
      <c r="I26" s="4" t="s">
        <v>119</v>
      </c>
    </row>
    <row r="27" spans="1:9" x14ac:dyDescent="0.25">
      <c r="A27" s="6">
        <v>44639</v>
      </c>
      <c r="B27" s="4" t="s">
        <v>276</v>
      </c>
      <c r="C27" s="9">
        <v>1.93</v>
      </c>
      <c r="D27" s="4" t="s">
        <v>15</v>
      </c>
      <c r="E27" s="40" t="s">
        <v>33</v>
      </c>
      <c r="F27" s="10">
        <v>0</v>
      </c>
      <c r="G27" s="10">
        <f t="shared" si="1"/>
        <v>-1000</v>
      </c>
      <c r="H27" s="4" t="s">
        <v>23</v>
      </c>
      <c r="I27" s="4" t="s">
        <v>58</v>
      </c>
    </row>
    <row r="28" spans="1:9" x14ac:dyDescent="0.25">
      <c r="A28" s="6">
        <v>44639</v>
      </c>
      <c r="B28" s="4" t="s">
        <v>279</v>
      </c>
      <c r="C28" s="9">
        <v>2.0099999999999998</v>
      </c>
      <c r="D28" s="4" t="s">
        <v>15</v>
      </c>
      <c r="E28" s="40" t="s">
        <v>33</v>
      </c>
      <c r="F28" s="10">
        <v>0</v>
      </c>
      <c r="G28" s="10">
        <f t="shared" si="1"/>
        <v>-1000</v>
      </c>
      <c r="H28" s="4" t="s">
        <v>29</v>
      </c>
      <c r="I28" s="4" t="s">
        <v>119</v>
      </c>
    </row>
    <row r="29" spans="1:9" x14ac:dyDescent="0.25">
      <c r="A29" s="79">
        <v>44640</v>
      </c>
      <c r="B29" s="81" t="s">
        <v>292</v>
      </c>
      <c r="C29" s="9">
        <v>1.56</v>
      </c>
      <c r="D29" s="4" t="s">
        <v>15</v>
      </c>
      <c r="E29" s="13" t="s">
        <v>532</v>
      </c>
      <c r="F29" s="10">
        <f>C29*D$52</f>
        <v>1560</v>
      </c>
      <c r="G29" s="10">
        <f t="shared" si="1"/>
        <v>560</v>
      </c>
      <c r="H29" s="4" t="s">
        <v>439</v>
      </c>
      <c r="I29" s="4" t="s">
        <v>54</v>
      </c>
    </row>
    <row r="30" spans="1:9" x14ac:dyDescent="0.25">
      <c r="A30" s="6">
        <v>44640</v>
      </c>
      <c r="B30" s="4" t="s">
        <v>286</v>
      </c>
      <c r="C30" s="9">
        <v>1.95</v>
      </c>
      <c r="D30" s="4" t="s">
        <v>15</v>
      </c>
      <c r="E30" s="39" t="s">
        <v>34</v>
      </c>
      <c r="F30" s="10">
        <f>C30*D$52</f>
        <v>1950</v>
      </c>
      <c r="G30" s="10">
        <f t="shared" si="1"/>
        <v>950</v>
      </c>
      <c r="H30" s="4" t="s">
        <v>29</v>
      </c>
      <c r="I30" s="38" t="s">
        <v>222</v>
      </c>
    </row>
    <row r="31" spans="1:9" x14ac:dyDescent="0.25">
      <c r="A31" s="6">
        <v>44640</v>
      </c>
      <c r="B31" s="4" t="s">
        <v>288</v>
      </c>
      <c r="C31" s="9">
        <v>2</v>
      </c>
      <c r="D31" s="4" t="s">
        <v>15</v>
      </c>
      <c r="E31" s="39" t="s">
        <v>34</v>
      </c>
      <c r="F31" s="10">
        <f>C31*D$52</f>
        <v>2000</v>
      </c>
      <c r="G31" s="10">
        <f t="shared" si="1"/>
        <v>1000</v>
      </c>
      <c r="H31" s="4" t="s">
        <v>29</v>
      </c>
      <c r="I31" s="4" t="s">
        <v>52</v>
      </c>
    </row>
    <row r="32" spans="1:9" x14ac:dyDescent="0.25">
      <c r="A32" s="6">
        <v>44640</v>
      </c>
      <c r="B32" s="4" t="s">
        <v>289</v>
      </c>
      <c r="C32" s="9">
        <v>2.02</v>
      </c>
      <c r="D32" s="4" t="s">
        <v>15</v>
      </c>
      <c r="E32" s="39" t="s">
        <v>33</v>
      </c>
      <c r="F32" s="10">
        <f>C32*D$52</f>
        <v>2020</v>
      </c>
      <c r="G32" s="10">
        <f t="shared" si="1"/>
        <v>1020</v>
      </c>
      <c r="H32" s="4" t="s">
        <v>25</v>
      </c>
      <c r="I32" s="4" t="s">
        <v>50</v>
      </c>
    </row>
    <row r="33" spans="1:9" x14ac:dyDescent="0.25">
      <c r="A33" s="6">
        <v>44640</v>
      </c>
      <c r="B33" s="4" t="s">
        <v>290</v>
      </c>
      <c r="C33" s="9">
        <v>1.85</v>
      </c>
      <c r="D33" s="4" t="s">
        <v>15</v>
      </c>
      <c r="E33" s="40" t="s">
        <v>33</v>
      </c>
      <c r="F33" s="10">
        <v>0</v>
      </c>
      <c r="G33" s="10">
        <f t="shared" si="1"/>
        <v>-1000</v>
      </c>
      <c r="H33" s="4" t="s">
        <v>28</v>
      </c>
      <c r="I33" s="4" t="s">
        <v>119</v>
      </c>
    </row>
    <row r="34" spans="1:9" x14ac:dyDescent="0.25">
      <c r="A34" s="6">
        <v>44640</v>
      </c>
      <c r="B34" s="4" t="s">
        <v>293</v>
      </c>
      <c r="C34" s="9">
        <v>1.99</v>
      </c>
      <c r="D34" s="4" t="s">
        <v>15</v>
      </c>
      <c r="E34" s="40" t="s">
        <v>33</v>
      </c>
      <c r="F34" s="10">
        <v>0</v>
      </c>
      <c r="G34" s="10">
        <f t="shared" si="1"/>
        <v>-1000</v>
      </c>
      <c r="H34" s="4" t="s">
        <v>29</v>
      </c>
      <c r="I34" s="4" t="s">
        <v>52</v>
      </c>
    </row>
    <row r="35" spans="1:9" x14ac:dyDescent="0.25">
      <c r="A35" s="6">
        <v>44646</v>
      </c>
      <c r="B35" s="4" t="s">
        <v>302</v>
      </c>
      <c r="C35" s="9">
        <v>1.97</v>
      </c>
      <c r="D35" s="4" t="s">
        <v>15</v>
      </c>
      <c r="E35" s="39" t="s">
        <v>33</v>
      </c>
      <c r="F35" s="10">
        <f>C35*D$52</f>
        <v>1970</v>
      </c>
      <c r="G35" s="10">
        <f t="shared" si="1"/>
        <v>970</v>
      </c>
      <c r="H35" s="4" t="s">
        <v>19</v>
      </c>
      <c r="I35" s="4" t="s">
        <v>58</v>
      </c>
    </row>
    <row r="36" spans="1:9" x14ac:dyDescent="0.25">
      <c r="A36" s="6">
        <v>44646</v>
      </c>
      <c r="B36" s="4" t="s">
        <v>303</v>
      </c>
      <c r="C36" s="9">
        <v>2.0099999999999998</v>
      </c>
      <c r="D36" s="4" t="s">
        <v>15</v>
      </c>
      <c r="E36" s="39" t="s">
        <v>33</v>
      </c>
      <c r="F36" s="10">
        <f>C36*D$52</f>
        <v>2009.9999999999998</v>
      </c>
      <c r="G36" s="10">
        <f t="shared" si="1"/>
        <v>1009.9999999999998</v>
      </c>
      <c r="H36" s="4" t="s">
        <v>27</v>
      </c>
      <c r="I36" s="4" t="s">
        <v>105</v>
      </c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I38" s="38"/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H40" s="33"/>
      <c r="I40" s="38"/>
    </row>
    <row r="41" spans="1:9" x14ac:dyDescent="0.25">
      <c r="A41" s="4"/>
      <c r="B41" s="4" t="s">
        <v>35</v>
      </c>
      <c r="C41" s="4"/>
      <c r="D41" s="26">
        <f>COUNT(C2:C40)</f>
        <v>35</v>
      </c>
      <c r="E41" s="4" t="s">
        <v>760</v>
      </c>
      <c r="F41" s="4" t="s">
        <v>761</v>
      </c>
      <c r="H41" s="33"/>
      <c r="I41" s="38"/>
    </row>
    <row r="42" spans="1:9" x14ac:dyDescent="0.25">
      <c r="A42" s="4"/>
      <c r="B42" s="4" t="s">
        <v>36</v>
      </c>
      <c r="C42" s="4"/>
      <c r="D42" s="11">
        <v>14</v>
      </c>
      <c r="E42" s="4">
        <v>1</v>
      </c>
      <c r="F42" s="45">
        <f>SUM(G2:G3)</f>
        <v>1639.9999999999998</v>
      </c>
      <c r="G42" s="46">
        <f>F42 +D50</f>
        <v>26640</v>
      </c>
      <c r="H42" s="33">
        <f>F42/D$50*100</f>
        <v>6.5599999999999987</v>
      </c>
      <c r="I42" s="38"/>
    </row>
    <row r="43" spans="1:9" x14ac:dyDescent="0.25">
      <c r="A43" s="4"/>
      <c r="B43" s="4" t="s">
        <v>37</v>
      </c>
      <c r="C43" s="4"/>
      <c r="D43" s="13">
        <f>D41-D42</f>
        <v>21</v>
      </c>
      <c r="E43" s="4">
        <v>2</v>
      </c>
      <c r="F43" s="45">
        <v>0</v>
      </c>
      <c r="G43" s="46">
        <f>F43 +G42</f>
        <v>26640</v>
      </c>
      <c r="H43" s="33">
        <f t="shared" ref="H43:H72" si="2">F43/D$50*100</f>
        <v>0</v>
      </c>
      <c r="I43" s="38"/>
    </row>
    <row r="44" spans="1:9" x14ac:dyDescent="0.25">
      <c r="A44" s="4"/>
      <c r="B44" s="4" t="s">
        <v>38</v>
      </c>
      <c r="C44" s="4"/>
      <c r="D44" s="4">
        <f>D43/D41*100</f>
        <v>60</v>
      </c>
      <c r="E44" s="4">
        <v>3</v>
      </c>
      <c r="F44" s="45">
        <f>SUM(G4:G5)</f>
        <v>60</v>
      </c>
      <c r="G44" s="46">
        <f t="shared" ref="G44:G72" si="3">F44 +G43</f>
        <v>26700</v>
      </c>
      <c r="H44" s="33">
        <f t="shared" si="2"/>
        <v>0.24</v>
      </c>
      <c r="I44" s="38"/>
    </row>
    <row r="45" spans="1:9" x14ac:dyDescent="0.25">
      <c r="A45" s="4"/>
      <c r="B45" s="4" t="s">
        <v>39</v>
      </c>
      <c r="C45" s="4"/>
      <c r="D45" s="4">
        <f>1/D46*100</f>
        <v>53.167248974631619</v>
      </c>
      <c r="E45" s="4">
        <v>4</v>
      </c>
      <c r="F45" s="45">
        <f>G6</f>
        <v>1000</v>
      </c>
      <c r="G45" s="46">
        <f t="shared" si="3"/>
        <v>27700</v>
      </c>
      <c r="H45" s="33">
        <f t="shared" si="2"/>
        <v>4</v>
      </c>
      <c r="I45" s="38"/>
    </row>
    <row r="46" spans="1:9" x14ac:dyDescent="0.25">
      <c r="A46" s="4"/>
      <c r="B46" s="4" t="s">
        <v>40</v>
      </c>
      <c r="C46" s="4"/>
      <c r="D46" s="4">
        <f>SUM(C2:C40)/D41</f>
        <v>1.8808571428571432</v>
      </c>
      <c r="E46" s="4">
        <v>5</v>
      </c>
      <c r="F46" s="45">
        <f>SUM(G7:G10)</f>
        <v>-610</v>
      </c>
      <c r="G46" s="46">
        <f t="shared" si="3"/>
        <v>27090</v>
      </c>
      <c r="H46" s="33">
        <f t="shared" si="2"/>
        <v>-2.44</v>
      </c>
      <c r="I46" s="38"/>
    </row>
    <row r="47" spans="1:9" x14ac:dyDescent="0.25">
      <c r="A47" s="4"/>
      <c r="B47" s="4" t="s">
        <v>41</v>
      </c>
      <c r="C47" s="4"/>
      <c r="D47" s="13">
        <f>D44-D45</f>
        <v>6.8327510253683812</v>
      </c>
      <c r="E47" s="4">
        <v>6</v>
      </c>
      <c r="F47" s="45">
        <f>SUM(G11:G14)</f>
        <v>550</v>
      </c>
      <c r="G47" s="46">
        <f t="shared" si="3"/>
        <v>27640</v>
      </c>
      <c r="H47" s="33">
        <f t="shared" si="2"/>
        <v>2.1999999999999997</v>
      </c>
      <c r="I47" s="38"/>
    </row>
    <row r="48" spans="1:9" x14ac:dyDescent="0.25">
      <c r="A48" s="4"/>
      <c r="B48" s="4" t="s">
        <v>42</v>
      </c>
      <c r="C48" s="4"/>
      <c r="D48" s="13">
        <f>D47/1</f>
        <v>6.8327510253683812</v>
      </c>
      <c r="E48" s="4">
        <v>7</v>
      </c>
      <c r="F48" s="45">
        <v>0</v>
      </c>
      <c r="G48" s="46">
        <f>F48 +G47</f>
        <v>27640</v>
      </c>
      <c r="H48" s="33">
        <f t="shared" si="2"/>
        <v>0</v>
      </c>
      <c r="I48" s="38"/>
    </row>
    <row r="49" spans="1:9" ht="18.75" x14ac:dyDescent="0.3">
      <c r="A49" s="4"/>
      <c r="B49" s="14" t="s">
        <v>43</v>
      </c>
      <c r="C49" s="4"/>
      <c r="D49" s="15">
        <v>25000</v>
      </c>
      <c r="E49" s="4">
        <v>8</v>
      </c>
      <c r="F49" s="45">
        <f>SUM(G15:G15)</f>
        <v>1000</v>
      </c>
      <c r="G49" s="46">
        <f>F49 +G48</f>
        <v>28640</v>
      </c>
      <c r="H49" s="33">
        <f t="shared" si="2"/>
        <v>4</v>
      </c>
      <c r="I49" s="38"/>
    </row>
    <row r="50" spans="1:9" ht="18.75" x14ac:dyDescent="0.3">
      <c r="A50" s="4"/>
      <c r="B50" s="4" t="s">
        <v>44</v>
      </c>
      <c r="C50" s="4"/>
      <c r="D50" s="16">
        <v>25000</v>
      </c>
      <c r="E50" s="4">
        <v>9</v>
      </c>
      <c r="F50" s="45">
        <v>0</v>
      </c>
      <c r="G50" s="46">
        <f t="shared" si="3"/>
        <v>28640</v>
      </c>
      <c r="H50" s="33">
        <f t="shared" si="2"/>
        <v>0</v>
      </c>
      <c r="I50" s="38"/>
    </row>
    <row r="51" spans="1:9" x14ac:dyDescent="0.25">
      <c r="A51" s="4"/>
      <c r="B51" s="4" t="s">
        <v>45</v>
      </c>
      <c r="C51" s="4"/>
      <c r="D51" s="10">
        <f>D50/100</f>
        <v>250</v>
      </c>
      <c r="E51" s="4">
        <v>10</v>
      </c>
      <c r="F51" s="45">
        <v>0</v>
      </c>
      <c r="G51" s="46">
        <f t="shared" si="3"/>
        <v>28640</v>
      </c>
      <c r="H51" s="33">
        <f t="shared" si="2"/>
        <v>0</v>
      </c>
      <c r="I51" s="38"/>
    </row>
    <row r="52" spans="1:9" x14ac:dyDescent="0.25">
      <c r="A52" s="4"/>
      <c r="B52" s="17" t="s">
        <v>949</v>
      </c>
      <c r="C52" s="4"/>
      <c r="D52" s="18">
        <f>D51*4</f>
        <v>1000</v>
      </c>
      <c r="E52" s="4">
        <v>11</v>
      </c>
      <c r="F52" s="45">
        <f>G16</f>
        <v>710</v>
      </c>
      <c r="G52" s="46">
        <f t="shared" si="3"/>
        <v>29350</v>
      </c>
      <c r="H52" s="33">
        <f t="shared" si="2"/>
        <v>2.8400000000000003</v>
      </c>
    </row>
    <row r="53" spans="1:9" x14ac:dyDescent="0.25">
      <c r="A53" s="4"/>
      <c r="B53" s="4" t="s">
        <v>46</v>
      </c>
      <c r="C53" s="4"/>
      <c r="D53" s="25">
        <f>SUM(G2:G40)</f>
        <v>6960</v>
      </c>
      <c r="E53" s="4">
        <v>12</v>
      </c>
      <c r="F53" s="45">
        <f>SUM(G17:G18)</f>
        <v>-2000</v>
      </c>
      <c r="G53" s="46">
        <f t="shared" si="3"/>
        <v>27350</v>
      </c>
      <c r="H53" s="33">
        <f t="shared" si="2"/>
        <v>-8</v>
      </c>
    </row>
    <row r="54" spans="1:9" x14ac:dyDescent="0.25">
      <c r="A54" s="4"/>
      <c r="B54" s="19" t="s">
        <v>47</v>
      </c>
      <c r="C54" s="4"/>
      <c r="D54" s="38">
        <f>D53/D49*100</f>
        <v>27.839999999999996</v>
      </c>
      <c r="E54" s="4">
        <v>13</v>
      </c>
      <c r="F54" s="45">
        <f>SUM(G19:G20)</f>
        <v>1920</v>
      </c>
      <c r="G54" s="46">
        <f t="shared" si="3"/>
        <v>29270</v>
      </c>
      <c r="H54" s="33">
        <f t="shared" si="2"/>
        <v>7.68</v>
      </c>
    </row>
    <row r="55" spans="1:9" x14ac:dyDescent="0.25">
      <c r="A55" s="4"/>
      <c r="B55" s="4"/>
      <c r="C55" s="4"/>
      <c r="D55" s="38"/>
      <c r="E55" s="4">
        <v>14</v>
      </c>
      <c r="F55" s="45">
        <f>G21</f>
        <v>580</v>
      </c>
      <c r="G55" s="46">
        <f t="shared" si="3"/>
        <v>29850</v>
      </c>
      <c r="H55" s="33">
        <f t="shared" si="2"/>
        <v>2.3199999999999998</v>
      </c>
    </row>
    <row r="56" spans="1:9" x14ac:dyDescent="0.25">
      <c r="A56" s="4"/>
      <c r="B56" s="4"/>
      <c r="C56" s="4"/>
      <c r="D56" s="38"/>
      <c r="E56" s="4">
        <v>15</v>
      </c>
      <c r="F56" s="45">
        <f>SUM(G22:G24)</f>
        <v>790</v>
      </c>
      <c r="G56" s="46">
        <f t="shared" si="3"/>
        <v>30640</v>
      </c>
      <c r="H56" s="33">
        <f t="shared" si="2"/>
        <v>3.16</v>
      </c>
    </row>
    <row r="57" spans="1:9" x14ac:dyDescent="0.25">
      <c r="A57" s="4"/>
      <c r="B57" s="20"/>
      <c r="C57" s="4"/>
      <c r="D57" s="38"/>
      <c r="E57" s="4">
        <v>16</v>
      </c>
      <c r="F57" s="45">
        <v>0</v>
      </c>
      <c r="G57" s="46">
        <f t="shared" si="3"/>
        <v>30640</v>
      </c>
      <c r="H57" s="33">
        <f t="shared" si="2"/>
        <v>0</v>
      </c>
    </row>
    <row r="58" spans="1:9" x14ac:dyDescent="0.25">
      <c r="A58" s="4"/>
      <c r="B58" s="20"/>
      <c r="C58" s="4"/>
      <c r="D58" s="38"/>
      <c r="E58" s="4">
        <v>17</v>
      </c>
      <c r="F58" s="45">
        <v>0</v>
      </c>
      <c r="G58" s="46">
        <f t="shared" si="3"/>
        <v>30640</v>
      </c>
      <c r="H58" s="33">
        <f t="shared" si="2"/>
        <v>0</v>
      </c>
    </row>
    <row r="59" spans="1:9" x14ac:dyDescent="0.25">
      <c r="A59" s="4"/>
      <c r="B59" s="20"/>
      <c r="C59" s="4"/>
      <c r="D59" s="38"/>
      <c r="E59" s="4">
        <v>18</v>
      </c>
      <c r="F59" s="45">
        <v>0</v>
      </c>
      <c r="G59" s="46">
        <f t="shared" si="3"/>
        <v>30640</v>
      </c>
      <c r="H59" s="33">
        <f t="shared" si="2"/>
        <v>0</v>
      </c>
    </row>
    <row r="60" spans="1:9" x14ac:dyDescent="0.25">
      <c r="E60" s="4">
        <v>19</v>
      </c>
      <c r="F60" s="45">
        <f>SUM(G25:G28)</f>
        <v>-2190</v>
      </c>
      <c r="G60" s="46">
        <f t="shared" si="3"/>
        <v>28450</v>
      </c>
      <c r="H60" s="33">
        <f t="shared" si="2"/>
        <v>-8.76</v>
      </c>
    </row>
    <row r="61" spans="1:9" x14ac:dyDescent="0.25">
      <c r="E61" s="4">
        <v>20</v>
      </c>
      <c r="F61" s="45">
        <f>SUM(G29:G34)</f>
        <v>1530</v>
      </c>
      <c r="G61" s="46">
        <f t="shared" si="3"/>
        <v>29980</v>
      </c>
      <c r="H61" s="33">
        <f t="shared" si="2"/>
        <v>6.12</v>
      </c>
    </row>
    <row r="62" spans="1:9" x14ac:dyDescent="0.25">
      <c r="E62" s="4">
        <v>21</v>
      </c>
      <c r="F62" s="45">
        <v>0</v>
      </c>
      <c r="G62" s="46">
        <f t="shared" si="3"/>
        <v>29980</v>
      </c>
      <c r="H62" s="33">
        <f t="shared" si="2"/>
        <v>0</v>
      </c>
    </row>
    <row r="63" spans="1:9" x14ac:dyDescent="0.25">
      <c r="E63" s="4">
        <v>22</v>
      </c>
      <c r="F63" s="45">
        <v>0</v>
      </c>
      <c r="G63" s="46">
        <f t="shared" si="3"/>
        <v>29980</v>
      </c>
      <c r="H63" s="33">
        <f t="shared" si="2"/>
        <v>0</v>
      </c>
    </row>
    <row r="64" spans="1:9" x14ac:dyDescent="0.25">
      <c r="E64" s="4">
        <v>23</v>
      </c>
      <c r="F64" s="45">
        <v>0</v>
      </c>
      <c r="G64" s="46">
        <f t="shared" si="3"/>
        <v>29980</v>
      </c>
      <c r="H64" s="33">
        <f t="shared" si="2"/>
        <v>0</v>
      </c>
    </row>
    <row r="65" spans="5:8" x14ac:dyDescent="0.25">
      <c r="E65" s="4">
        <v>24</v>
      </c>
      <c r="F65" s="45">
        <v>0</v>
      </c>
      <c r="G65" s="46">
        <f t="shared" si="3"/>
        <v>29980</v>
      </c>
      <c r="H65" s="33">
        <f t="shared" si="2"/>
        <v>0</v>
      </c>
    </row>
    <row r="66" spans="5:8" x14ac:dyDescent="0.25">
      <c r="E66" s="4">
        <v>25</v>
      </c>
      <c r="F66" s="45">
        <v>0</v>
      </c>
      <c r="G66" s="46">
        <f t="shared" si="3"/>
        <v>29980</v>
      </c>
      <c r="H66" s="33">
        <f t="shared" si="2"/>
        <v>0</v>
      </c>
    </row>
    <row r="67" spans="5:8" x14ac:dyDescent="0.25">
      <c r="E67" s="4">
        <v>26</v>
      </c>
      <c r="F67" s="45">
        <f>SUM(G35:G36)</f>
        <v>1979.9999999999998</v>
      </c>
      <c r="G67" s="46">
        <f t="shared" si="3"/>
        <v>31960</v>
      </c>
      <c r="H67" s="33">
        <f t="shared" si="2"/>
        <v>7.919999999999999</v>
      </c>
    </row>
    <row r="68" spans="5:8" x14ac:dyDescent="0.25">
      <c r="E68" s="4">
        <v>27</v>
      </c>
      <c r="F68" s="45">
        <v>0</v>
      </c>
      <c r="G68" s="46">
        <f t="shared" si="3"/>
        <v>31960</v>
      </c>
      <c r="H68" s="33">
        <f t="shared" si="2"/>
        <v>0</v>
      </c>
    </row>
    <row r="69" spans="5:8" x14ac:dyDescent="0.25">
      <c r="E69" s="4">
        <v>28</v>
      </c>
      <c r="F69" s="45">
        <v>0</v>
      </c>
      <c r="G69" s="46">
        <f t="shared" si="3"/>
        <v>31960</v>
      </c>
      <c r="H69" s="33">
        <f t="shared" si="2"/>
        <v>0</v>
      </c>
    </row>
    <row r="70" spans="5:8" x14ac:dyDescent="0.25">
      <c r="E70" s="4">
        <v>29</v>
      </c>
      <c r="F70" s="45">
        <v>0</v>
      </c>
      <c r="G70" s="46">
        <f t="shared" si="3"/>
        <v>31960</v>
      </c>
      <c r="H70" s="33">
        <f t="shared" si="2"/>
        <v>0</v>
      </c>
    </row>
    <row r="71" spans="5:8" x14ac:dyDescent="0.25">
      <c r="E71" s="4">
        <v>30</v>
      </c>
      <c r="F71" s="45">
        <v>0</v>
      </c>
      <c r="G71" s="46">
        <f t="shared" si="3"/>
        <v>31960</v>
      </c>
      <c r="H71" s="33">
        <f t="shared" si="2"/>
        <v>0</v>
      </c>
    </row>
    <row r="72" spans="5:8" x14ac:dyDescent="0.25">
      <c r="E72" s="4">
        <v>31</v>
      </c>
      <c r="F72" s="45">
        <v>0</v>
      </c>
      <c r="G72" s="46">
        <f t="shared" si="3"/>
        <v>31960</v>
      </c>
      <c r="H72" s="33">
        <f t="shared" si="2"/>
        <v>0</v>
      </c>
    </row>
    <row r="73" spans="5:8" x14ac:dyDescent="0.25">
      <c r="E73" s="33"/>
      <c r="H73" s="33"/>
    </row>
  </sheetData>
  <conditionalFormatting sqref="G2:G40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2:F72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80" workbookViewId="0">
      <selection activeCell="B212" sqref="B212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770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3" workbookViewId="0">
      <selection activeCell="I66" sqref="I66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1.7</v>
      </c>
      <c r="D2" s="51" t="s">
        <v>15</v>
      </c>
      <c r="E2" s="53" t="s">
        <v>532</v>
      </c>
      <c r="F2" s="10">
        <f>C2*D$79</f>
        <v>1700</v>
      </c>
      <c r="G2" s="10">
        <f t="shared" ref="G2:G8" si="0">F2-D$79</f>
        <v>700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C3*D$79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51">
        <v>1.7</v>
      </c>
      <c r="D4" s="51" t="s">
        <v>15</v>
      </c>
      <c r="E4" s="53" t="s">
        <v>532</v>
      </c>
      <c r="F4" s="10">
        <f>C4*D$79</f>
        <v>1700</v>
      </c>
      <c r="G4" s="10">
        <f t="shared" si="0"/>
        <v>700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51">
        <v>1.67</v>
      </c>
      <c r="D6" s="51" t="s">
        <v>15</v>
      </c>
      <c r="E6" s="55" t="s">
        <v>532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">
        <v>1.64</v>
      </c>
      <c r="D7" s="51" t="s">
        <v>15</v>
      </c>
      <c r="E7" s="13" t="s">
        <v>532</v>
      </c>
      <c r="F7" s="10">
        <f t="shared" ref="F7:F15" si="1">C7*D$79</f>
        <v>1640</v>
      </c>
      <c r="G7" s="10">
        <f t="shared" si="0"/>
        <v>640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 t="shared" si="1"/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340</v>
      </c>
      <c r="C9" s="51"/>
      <c r="D9" s="51" t="s">
        <v>15</v>
      </c>
      <c r="E9" s="54" t="s">
        <v>34</v>
      </c>
      <c r="F9" s="10">
        <f t="shared" si="1"/>
        <v>0</v>
      </c>
      <c r="G9" s="10"/>
      <c r="H9" s="51" t="s">
        <v>21</v>
      </c>
      <c r="I9" s="4" t="s">
        <v>222</v>
      </c>
    </row>
    <row r="10" spans="1:9" ht="15.75" x14ac:dyDescent="0.25">
      <c r="A10" s="6">
        <v>44654</v>
      </c>
      <c r="B10" s="4" t="s">
        <v>346</v>
      </c>
      <c r="C10" s="51">
        <v>1.95</v>
      </c>
      <c r="D10" s="51" t="s">
        <v>15</v>
      </c>
      <c r="E10" s="53" t="s">
        <v>34</v>
      </c>
      <c r="F10" s="10">
        <f t="shared" si="1"/>
        <v>1950</v>
      </c>
      <c r="G10" s="10">
        <f t="shared" ref="G10:G17" si="2">F10-D$79</f>
        <v>950</v>
      </c>
      <c r="H10" s="51" t="s">
        <v>20</v>
      </c>
      <c r="I10" s="4" t="s">
        <v>222</v>
      </c>
    </row>
    <row r="11" spans="1:9" ht="15.75" x14ac:dyDescent="0.25">
      <c r="A11" s="6">
        <v>44654</v>
      </c>
      <c r="B11" s="4" t="s">
        <v>348</v>
      </c>
      <c r="C11" s="51">
        <v>1.8</v>
      </c>
      <c r="D11" s="51" t="s">
        <v>15</v>
      </c>
      <c r="E11" s="53" t="s">
        <v>532</v>
      </c>
      <c r="F11" s="10">
        <f t="shared" si="1"/>
        <v>1800</v>
      </c>
      <c r="G11" s="10">
        <f t="shared" si="2"/>
        <v>800</v>
      </c>
      <c r="H11" s="51" t="s">
        <v>311</v>
      </c>
      <c r="I11" s="4" t="s">
        <v>222</v>
      </c>
    </row>
    <row r="12" spans="1:9" ht="15.75" x14ac:dyDescent="0.25">
      <c r="A12" s="6">
        <v>44654</v>
      </c>
      <c r="B12" s="4" t="s">
        <v>350</v>
      </c>
      <c r="C12" s="51">
        <v>1.98</v>
      </c>
      <c r="D12" s="51" t="s">
        <v>15</v>
      </c>
      <c r="E12" s="53" t="s">
        <v>33</v>
      </c>
      <c r="F12" s="10">
        <f t="shared" si="1"/>
        <v>1980</v>
      </c>
      <c r="G12" s="10">
        <f t="shared" si="2"/>
        <v>980</v>
      </c>
      <c r="H12" s="51" t="s">
        <v>19</v>
      </c>
      <c r="I12" s="4" t="s">
        <v>52</v>
      </c>
    </row>
    <row r="13" spans="1:9" ht="15.75" x14ac:dyDescent="0.25">
      <c r="A13" s="6">
        <v>44654</v>
      </c>
      <c r="B13" s="4" t="s">
        <v>352</v>
      </c>
      <c r="C13" s="51">
        <v>1.8</v>
      </c>
      <c r="D13" s="51" t="s">
        <v>15</v>
      </c>
      <c r="E13" s="53" t="s">
        <v>532</v>
      </c>
      <c r="F13" s="10">
        <f t="shared" si="1"/>
        <v>1800</v>
      </c>
      <c r="G13" s="10">
        <f t="shared" si="2"/>
        <v>800</v>
      </c>
      <c r="H13" s="51" t="s">
        <v>24</v>
      </c>
      <c r="I13" s="4" t="s">
        <v>222</v>
      </c>
    </row>
    <row r="14" spans="1:9" ht="15.75" x14ac:dyDescent="0.25">
      <c r="A14" s="6">
        <v>44654</v>
      </c>
      <c r="B14" s="4" t="s">
        <v>356</v>
      </c>
      <c r="C14" s="51">
        <v>1.95</v>
      </c>
      <c r="D14" s="51" t="s">
        <v>15</v>
      </c>
      <c r="E14" s="53" t="s">
        <v>34</v>
      </c>
      <c r="F14" s="10">
        <f t="shared" si="1"/>
        <v>1950</v>
      </c>
      <c r="G14" s="10">
        <f t="shared" si="2"/>
        <v>950</v>
      </c>
      <c r="H14" s="51" t="s">
        <v>20</v>
      </c>
      <c r="I14" s="4" t="s">
        <v>50</v>
      </c>
    </row>
    <row r="15" spans="1:9" ht="15.75" x14ac:dyDescent="0.25">
      <c r="A15" s="6">
        <v>44656</v>
      </c>
      <c r="B15" s="4" t="s">
        <v>358</v>
      </c>
      <c r="C15" s="51">
        <v>1.7</v>
      </c>
      <c r="D15" s="51" t="s">
        <v>15</v>
      </c>
      <c r="E15" s="53" t="s">
        <v>769</v>
      </c>
      <c r="F15" s="10">
        <f t="shared" si="1"/>
        <v>1700</v>
      </c>
      <c r="G15" s="10">
        <f t="shared" si="2"/>
        <v>700</v>
      </c>
      <c r="H15" s="51" t="s">
        <v>315</v>
      </c>
      <c r="I15" s="4" t="s">
        <v>66</v>
      </c>
    </row>
    <row r="16" spans="1:9" ht="15.75" x14ac:dyDescent="0.25">
      <c r="A16" s="6">
        <v>44656</v>
      </c>
      <c r="B16" s="4" t="s">
        <v>361</v>
      </c>
      <c r="C16" s="51">
        <v>1.97</v>
      </c>
      <c r="D16" s="51" t="s">
        <v>15</v>
      </c>
      <c r="E16" s="55" t="s">
        <v>33</v>
      </c>
      <c r="F16" s="10">
        <v>0</v>
      </c>
      <c r="G16" s="10">
        <f t="shared" si="2"/>
        <v>-1000</v>
      </c>
      <c r="H16" s="4" t="s">
        <v>22</v>
      </c>
      <c r="I16" s="4" t="s">
        <v>119</v>
      </c>
    </row>
    <row r="17" spans="1:9" ht="15.75" x14ac:dyDescent="0.25">
      <c r="A17" s="6">
        <v>44656</v>
      </c>
      <c r="B17" s="4" t="s">
        <v>365</v>
      </c>
      <c r="C17" s="51">
        <v>1.93</v>
      </c>
      <c r="D17" s="51" t="s">
        <v>15</v>
      </c>
      <c r="E17" s="53" t="s">
        <v>33</v>
      </c>
      <c r="F17" s="10">
        <f>C17*D$79</f>
        <v>1930</v>
      </c>
      <c r="G17" s="10">
        <f t="shared" si="2"/>
        <v>930</v>
      </c>
      <c r="H17" s="4" t="s">
        <v>315</v>
      </c>
      <c r="I17" s="4" t="s">
        <v>119</v>
      </c>
    </row>
    <row r="18" spans="1:9" ht="15.75" x14ac:dyDescent="0.25">
      <c r="A18" s="6">
        <v>44660</v>
      </c>
      <c r="B18" s="4" t="s">
        <v>376</v>
      </c>
      <c r="C18" s="51">
        <v>1.78</v>
      </c>
      <c r="D18" s="51" t="s">
        <v>15</v>
      </c>
      <c r="E18" s="53" t="s">
        <v>532</v>
      </c>
      <c r="F18" s="10">
        <f>C18*D$79</f>
        <v>1780</v>
      </c>
      <c r="G18" s="10">
        <f>(F18-D$79)/2</f>
        <v>390</v>
      </c>
      <c r="H18" s="4" t="s">
        <v>21</v>
      </c>
      <c r="I18" s="4" t="s">
        <v>60</v>
      </c>
    </row>
    <row r="19" spans="1:9" ht="15.75" x14ac:dyDescent="0.25">
      <c r="A19" s="6">
        <v>44660</v>
      </c>
      <c r="B19" s="4" t="s">
        <v>378</v>
      </c>
      <c r="C19" s="51">
        <v>1.76</v>
      </c>
      <c r="D19" s="51" t="s">
        <v>15</v>
      </c>
      <c r="E19" s="53" t="s">
        <v>532</v>
      </c>
      <c r="F19" s="10">
        <f>C19*D$79</f>
        <v>1760</v>
      </c>
      <c r="G19" s="10">
        <f t="shared" ref="G19:G25" si="3">F19-D$79</f>
        <v>760</v>
      </c>
      <c r="H19" s="4" t="s">
        <v>21</v>
      </c>
      <c r="I19" s="4" t="s">
        <v>66</v>
      </c>
    </row>
    <row r="20" spans="1:9" ht="15.75" x14ac:dyDescent="0.25">
      <c r="A20" s="6">
        <v>44660</v>
      </c>
      <c r="B20" s="4" t="s">
        <v>382</v>
      </c>
      <c r="C20" s="51">
        <v>1.74</v>
      </c>
      <c r="D20" s="51" t="s">
        <v>15</v>
      </c>
      <c r="E20" s="55" t="s">
        <v>33</v>
      </c>
      <c r="F20" s="10">
        <v>0</v>
      </c>
      <c r="G20" s="10">
        <f t="shared" si="3"/>
        <v>-1000</v>
      </c>
      <c r="H20" s="4" t="s">
        <v>20</v>
      </c>
      <c r="I20" s="4" t="s">
        <v>102</v>
      </c>
    </row>
    <row r="21" spans="1:9" ht="15.75" x14ac:dyDescent="0.25">
      <c r="A21" s="6">
        <v>44660</v>
      </c>
      <c r="B21" s="4" t="s">
        <v>538</v>
      </c>
      <c r="C21" s="51">
        <v>1.98</v>
      </c>
      <c r="D21" s="51" t="s">
        <v>15</v>
      </c>
      <c r="E21" s="55" t="s">
        <v>33</v>
      </c>
      <c r="F21" s="10">
        <v>0</v>
      </c>
      <c r="G21" s="10">
        <f t="shared" si="3"/>
        <v>-1000</v>
      </c>
      <c r="H21" s="4" t="s">
        <v>28</v>
      </c>
      <c r="I21" s="4" t="s">
        <v>58</v>
      </c>
    </row>
    <row r="22" spans="1:9" ht="15.75" x14ac:dyDescent="0.25">
      <c r="A22" s="6">
        <v>44661</v>
      </c>
      <c r="B22" s="4" t="s">
        <v>396</v>
      </c>
      <c r="C22" s="51">
        <v>1.9</v>
      </c>
      <c r="D22" s="51" t="s">
        <v>15</v>
      </c>
      <c r="E22" s="55" t="s">
        <v>33</v>
      </c>
      <c r="F22" s="10">
        <v>0</v>
      </c>
      <c r="G22" s="10">
        <f t="shared" si="3"/>
        <v>-1000</v>
      </c>
      <c r="H22" s="4" t="s">
        <v>21</v>
      </c>
      <c r="I22" s="38" t="s">
        <v>50</v>
      </c>
    </row>
    <row r="23" spans="1:9" ht="15.75" x14ac:dyDescent="0.25">
      <c r="A23" s="6">
        <v>44666</v>
      </c>
      <c r="B23" s="4" t="s">
        <v>403</v>
      </c>
      <c r="C23" s="51">
        <v>1.7</v>
      </c>
      <c r="D23" s="51" t="s">
        <v>15</v>
      </c>
      <c r="E23" s="53" t="s">
        <v>532</v>
      </c>
      <c r="F23" s="10">
        <f t="shared" ref="F23:F30" si="4">C23*D$79</f>
        <v>1700</v>
      </c>
      <c r="G23" s="10">
        <f t="shared" si="3"/>
        <v>700</v>
      </c>
      <c r="H23" s="4" t="s">
        <v>315</v>
      </c>
      <c r="I23" s="4" t="s">
        <v>60</v>
      </c>
    </row>
    <row r="24" spans="1:9" ht="15.75" x14ac:dyDescent="0.25">
      <c r="A24" s="6">
        <v>44666</v>
      </c>
      <c r="B24" s="4" t="s">
        <v>406</v>
      </c>
      <c r="C24" s="51">
        <v>1.7</v>
      </c>
      <c r="D24" s="51" t="s">
        <v>15</v>
      </c>
      <c r="E24" s="53" t="s">
        <v>532</v>
      </c>
      <c r="F24" s="10">
        <f t="shared" si="4"/>
        <v>1700</v>
      </c>
      <c r="G24" s="10">
        <f t="shared" si="3"/>
        <v>700</v>
      </c>
      <c r="H24" s="4" t="s">
        <v>25</v>
      </c>
      <c r="I24" s="4" t="s">
        <v>92</v>
      </c>
    </row>
    <row r="25" spans="1:9" ht="15.75" x14ac:dyDescent="0.25">
      <c r="A25" s="6">
        <v>44666</v>
      </c>
      <c r="B25" s="4" t="s">
        <v>410</v>
      </c>
      <c r="C25" s="51">
        <v>1.7</v>
      </c>
      <c r="D25" s="51" t="s">
        <v>15</v>
      </c>
      <c r="E25" s="53" t="s">
        <v>532</v>
      </c>
      <c r="F25" s="10">
        <f t="shared" si="4"/>
        <v>1700</v>
      </c>
      <c r="G25" s="10">
        <f t="shared" si="3"/>
        <v>700</v>
      </c>
      <c r="H25" s="4" t="s">
        <v>25</v>
      </c>
      <c r="I25" s="4" t="s">
        <v>92</v>
      </c>
    </row>
    <row r="26" spans="1:9" ht="15.75" x14ac:dyDescent="0.25">
      <c r="A26" s="6">
        <v>44666</v>
      </c>
      <c r="B26" s="4" t="s">
        <v>414</v>
      </c>
      <c r="C26" s="51">
        <v>1.75</v>
      </c>
      <c r="D26" s="51" t="s">
        <v>15</v>
      </c>
      <c r="E26" s="53" t="s">
        <v>532</v>
      </c>
      <c r="F26" s="10">
        <f t="shared" si="4"/>
        <v>1750</v>
      </c>
      <c r="G26" s="10">
        <f>(F26-D$79)/2</f>
        <v>375</v>
      </c>
      <c r="H26" s="4" t="s">
        <v>21</v>
      </c>
      <c r="I26" s="4" t="s">
        <v>60</v>
      </c>
    </row>
    <row r="27" spans="1:9" ht="15.75" x14ac:dyDescent="0.25">
      <c r="A27" s="6">
        <v>44666</v>
      </c>
      <c r="B27" s="4" t="s">
        <v>416</v>
      </c>
      <c r="C27" s="51">
        <v>1.78</v>
      </c>
      <c r="D27" s="51" t="s">
        <v>15</v>
      </c>
      <c r="E27" s="53" t="s">
        <v>532</v>
      </c>
      <c r="F27" s="10">
        <f t="shared" si="4"/>
        <v>1780</v>
      </c>
      <c r="G27" s="10">
        <f t="shared" ref="G27:G32" si="5">F27-D$79</f>
        <v>780</v>
      </c>
      <c r="H27" s="51" t="s">
        <v>25</v>
      </c>
      <c r="I27" s="4" t="s">
        <v>60</v>
      </c>
    </row>
    <row r="28" spans="1:9" ht="15.75" x14ac:dyDescent="0.25">
      <c r="A28" s="6">
        <v>44667</v>
      </c>
      <c r="B28" s="4" t="s">
        <v>420</v>
      </c>
      <c r="C28" s="51">
        <v>1.95</v>
      </c>
      <c r="D28" s="51" t="s">
        <v>15</v>
      </c>
      <c r="E28" s="53" t="s">
        <v>34</v>
      </c>
      <c r="F28" s="10">
        <f t="shared" si="4"/>
        <v>1950</v>
      </c>
      <c r="G28" s="10">
        <f t="shared" si="5"/>
        <v>950</v>
      </c>
      <c r="H28" s="51" t="s">
        <v>29</v>
      </c>
      <c r="I28" s="4" t="s">
        <v>235</v>
      </c>
    </row>
    <row r="29" spans="1:9" ht="15.75" x14ac:dyDescent="0.25">
      <c r="A29" s="6">
        <v>44667</v>
      </c>
      <c r="B29" s="4" t="s">
        <v>423</v>
      </c>
      <c r="C29" s="51">
        <v>1.95</v>
      </c>
      <c r="D29" s="51" t="s">
        <v>15</v>
      </c>
      <c r="E29" s="53" t="s">
        <v>34</v>
      </c>
      <c r="F29" s="10">
        <f t="shared" si="4"/>
        <v>1950</v>
      </c>
      <c r="G29" s="10">
        <f t="shared" si="5"/>
        <v>950</v>
      </c>
      <c r="H29" s="51" t="s">
        <v>29</v>
      </c>
      <c r="I29" s="4" t="s">
        <v>235</v>
      </c>
    </row>
    <row r="30" spans="1:9" ht="15.75" x14ac:dyDescent="0.25">
      <c r="A30" s="6">
        <v>44668</v>
      </c>
      <c r="B30" s="4" t="s">
        <v>440</v>
      </c>
      <c r="C30" s="51">
        <v>1.83</v>
      </c>
      <c r="D30" s="51" t="s">
        <v>15</v>
      </c>
      <c r="E30" s="53" t="s">
        <v>33</v>
      </c>
      <c r="F30" s="10">
        <f t="shared" si="4"/>
        <v>1830</v>
      </c>
      <c r="G30" s="10">
        <f t="shared" si="5"/>
        <v>830</v>
      </c>
      <c r="H30" s="51" t="s">
        <v>25</v>
      </c>
      <c r="I30" s="4" t="s">
        <v>50</v>
      </c>
    </row>
    <row r="31" spans="1:9" ht="15.75" x14ac:dyDescent="0.25">
      <c r="A31" s="6">
        <v>44668</v>
      </c>
      <c r="B31" s="4" t="s">
        <v>434</v>
      </c>
      <c r="C31" s="51">
        <v>1.98</v>
      </c>
      <c r="D31" s="51" t="s">
        <v>15</v>
      </c>
      <c r="E31" s="55" t="s">
        <v>33</v>
      </c>
      <c r="F31" s="10">
        <v>0</v>
      </c>
      <c r="G31" s="10">
        <f t="shared" si="5"/>
        <v>-1000</v>
      </c>
      <c r="H31" s="51" t="s">
        <v>22</v>
      </c>
      <c r="I31" s="4" t="s">
        <v>89</v>
      </c>
    </row>
    <row r="32" spans="1:9" x14ac:dyDescent="0.25">
      <c r="A32" s="6">
        <v>44669</v>
      </c>
      <c r="B32" s="4" t="s">
        <v>442</v>
      </c>
      <c r="C32" s="9">
        <v>1.78</v>
      </c>
      <c r="D32" s="4" t="s">
        <v>15</v>
      </c>
      <c r="E32" s="39" t="s">
        <v>532</v>
      </c>
      <c r="F32" s="10">
        <f>C32*D$79</f>
        <v>1780</v>
      </c>
      <c r="G32" s="10">
        <f t="shared" si="5"/>
        <v>780</v>
      </c>
      <c r="H32" s="38" t="s">
        <v>528</v>
      </c>
      <c r="I32" s="4" t="s">
        <v>92</v>
      </c>
    </row>
    <row r="33" spans="1:9" x14ac:dyDescent="0.25">
      <c r="A33" s="6">
        <v>44669</v>
      </c>
      <c r="B33" s="4" t="s">
        <v>443</v>
      </c>
      <c r="C33" s="9">
        <v>1.78</v>
      </c>
      <c r="D33" s="4" t="s">
        <v>15</v>
      </c>
      <c r="E33" s="40" t="s">
        <v>532</v>
      </c>
      <c r="F33" s="10">
        <f>C33*D$79</f>
        <v>1780</v>
      </c>
      <c r="G33" s="10">
        <f>(F33-D$79)/2</f>
        <v>390</v>
      </c>
      <c r="H33" s="38" t="s">
        <v>21</v>
      </c>
      <c r="I33" s="4" t="s">
        <v>60</v>
      </c>
    </row>
    <row r="34" spans="1:9" x14ac:dyDescent="0.25">
      <c r="A34" s="6">
        <v>44669</v>
      </c>
      <c r="B34" s="4" t="s">
        <v>450</v>
      </c>
      <c r="C34" s="4">
        <v>1.71</v>
      </c>
      <c r="D34" s="4" t="s">
        <v>15</v>
      </c>
      <c r="E34" s="24" t="s">
        <v>532</v>
      </c>
      <c r="F34" s="10">
        <f>C34*D$79</f>
        <v>1710</v>
      </c>
      <c r="G34" s="10">
        <f>(F34-D$79)/2</f>
        <v>355</v>
      </c>
      <c r="H34" s="4" t="s">
        <v>21</v>
      </c>
      <c r="I34" s="43" t="s">
        <v>66</v>
      </c>
    </row>
    <row r="35" spans="1:9" x14ac:dyDescent="0.25">
      <c r="A35" s="6">
        <v>44669</v>
      </c>
      <c r="B35" s="4" t="s">
        <v>451</v>
      </c>
      <c r="C35" s="4">
        <v>1.93</v>
      </c>
      <c r="D35" s="4" t="s">
        <v>15</v>
      </c>
      <c r="E35" s="13" t="s">
        <v>33</v>
      </c>
      <c r="F35" s="10">
        <f>C35*D$79</f>
        <v>1930</v>
      </c>
      <c r="G35" s="10">
        <f>F35-D$79</f>
        <v>930</v>
      </c>
      <c r="H35" s="4" t="s">
        <v>315</v>
      </c>
      <c r="I35" s="4" t="s">
        <v>119</v>
      </c>
    </row>
    <row r="36" spans="1:9" x14ac:dyDescent="0.25">
      <c r="A36" s="6">
        <v>44669</v>
      </c>
      <c r="B36" s="4" t="s">
        <v>457</v>
      </c>
      <c r="C36" s="4">
        <v>2.06</v>
      </c>
      <c r="D36" s="4" t="s">
        <v>15</v>
      </c>
      <c r="E36" s="13" t="s">
        <v>33</v>
      </c>
      <c r="F36" s="10">
        <f>C36*D$79</f>
        <v>2060</v>
      </c>
      <c r="G36" s="10">
        <f>F36-D$79</f>
        <v>1060</v>
      </c>
      <c r="H36" s="4" t="s">
        <v>19</v>
      </c>
      <c r="I36" s="4" t="s">
        <v>105</v>
      </c>
    </row>
    <row r="37" spans="1:9" x14ac:dyDescent="0.25">
      <c r="A37" s="6">
        <v>44670</v>
      </c>
      <c r="B37" s="4" t="s">
        <v>459</v>
      </c>
      <c r="C37" s="4">
        <v>1.93</v>
      </c>
      <c r="D37" s="4" t="s">
        <v>15</v>
      </c>
      <c r="E37" s="11" t="s">
        <v>33</v>
      </c>
      <c r="F37" s="10">
        <v>0</v>
      </c>
      <c r="G37" s="10">
        <f>F37-D$79</f>
        <v>-1000</v>
      </c>
      <c r="H37" s="4" t="s">
        <v>23</v>
      </c>
      <c r="I37" s="38" t="s">
        <v>114</v>
      </c>
    </row>
    <row r="38" spans="1:9" x14ac:dyDescent="0.25">
      <c r="A38" s="6">
        <v>44670</v>
      </c>
      <c r="B38" s="4" t="s">
        <v>460</v>
      </c>
      <c r="C38" s="4">
        <v>1.71</v>
      </c>
      <c r="D38" s="4" t="s">
        <v>15</v>
      </c>
      <c r="E38" s="13" t="s">
        <v>532</v>
      </c>
      <c r="F38" s="10">
        <f>C38*D$79</f>
        <v>1710</v>
      </c>
      <c r="G38" s="10">
        <f>(F38-D$79)/2</f>
        <v>355</v>
      </c>
      <c r="H38" s="4" t="s">
        <v>22</v>
      </c>
      <c r="I38" s="43" t="s">
        <v>76</v>
      </c>
    </row>
    <row r="39" spans="1:9" x14ac:dyDescent="0.25">
      <c r="A39" s="79">
        <v>44671</v>
      </c>
      <c r="B39" s="81" t="s">
        <v>467</v>
      </c>
      <c r="C39" s="9"/>
      <c r="E39" s="87" t="s">
        <v>34</v>
      </c>
      <c r="F39" s="10">
        <v>0</v>
      </c>
      <c r="G39" s="10"/>
      <c r="H39" s="4" t="s">
        <v>23</v>
      </c>
      <c r="I39" s="4" t="s">
        <v>54</v>
      </c>
    </row>
    <row r="40" spans="1:9" x14ac:dyDescent="0.25">
      <c r="A40" s="6">
        <v>44671</v>
      </c>
      <c r="B40" s="4" t="s">
        <v>466</v>
      </c>
      <c r="C40" s="4">
        <v>1.61</v>
      </c>
      <c r="D40" s="4" t="s">
        <v>15</v>
      </c>
      <c r="E40" s="13" t="s">
        <v>33</v>
      </c>
      <c r="F40" s="10">
        <f>C40*D$79</f>
        <v>1610</v>
      </c>
      <c r="G40" s="10">
        <f t="shared" ref="G40:G47" si="6">F40-D$79</f>
        <v>610</v>
      </c>
      <c r="H40" s="4" t="s">
        <v>25</v>
      </c>
      <c r="I40" s="4" t="s">
        <v>50</v>
      </c>
    </row>
    <row r="41" spans="1:9" x14ac:dyDescent="0.25">
      <c r="A41" s="6">
        <v>44671</v>
      </c>
      <c r="B41" s="4" t="s">
        <v>468</v>
      </c>
      <c r="C41" s="4">
        <v>1.81</v>
      </c>
      <c r="D41" s="4" t="s">
        <v>15</v>
      </c>
      <c r="E41" s="13" t="s">
        <v>33</v>
      </c>
      <c r="F41" s="10">
        <f>C41*D$79</f>
        <v>1810</v>
      </c>
      <c r="G41" s="10">
        <f t="shared" si="6"/>
        <v>810</v>
      </c>
      <c r="H41" s="4" t="s">
        <v>316</v>
      </c>
      <c r="I41" s="4" t="s">
        <v>52</v>
      </c>
    </row>
    <row r="42" spans="1:9" x14ac:dyDescent="0.25">
      <c r="A42" s="6">
        <v>44671</v>
      </c>
      <c r="B42" s="4" t="s">
        <v>470</v>
      </c>
      <c r="C42" s="4">
        <v>2</v>
      </c>
      <c r="D42" s="4" t="s">
        <v>15</v>
      </c>
      <c r="E42" s="11" t="s">
        <v>34</v>
      </c>
      <c r="F42" s="10">
        <v>0</v>
      </c>
      <c r="G42" s="10">
        <f t="shared" si="6"/>
        <v>-1000</v>
      </c>
      <c r="H42" s="4" t="s">
        <v>25</v>
      </c>
      <c r="I42" s="4" t="s">
        <v>50</v>
      </c>
    </row>
    <row r="43" spans="1:9" x14ac:dyDescent="0.25">
      <c r="A43" s="6">
        <v>44672</v>
      </c>
      <c r="B43" s="4" t="s">
        <v>471</v>
      </c>
      <c r="C43" s="4">
        <v>2.0099999999999998</v>
      </c>
      <c r="D43" s="4" t="s">
        <v>15</v>
      </c>
      <c r="E43" s="11" t="s">
        <v>33</v>
      </c>
      <c r="F43" s="10">
        <v>0</v>
      </c>
      <c r="G43" s="10">
        <f t="shared" si="6"/>
        <v>-1000</v>
      </c>
      <c r="H43" s="4" t="s">
        <v>22</v>
      </c>
      <c r="I43" s="4" t="s">
        <v>149</v>
      </c>
    </row>
    <row r="44" spans="1:9" x14ac:dyDescent="0.25">
      <c r="A44" s="6">
        <v>44673</v>
      </c>
      <c r="B44" s="4" t="s">
        <v>473</v>
      </c>
      <c r="C44" s="4">
        <v>1.93</v>
      </c>
      <c r="D44" s="4" t="s">
        <v>15</v>
      </c>
      <c r="E44" s="13" t="s">
        <v>33</v>
      </c>
      <c r="F44" s="10">
        <f>C44*D$79</f>
        <v>1930</v>
      </c>
      <c r="G44" s="10">
        <f t="shared" si="6"/>
        <v>930</v>
      </c>
      <c r="H44" s="4" t="s">
        <v>19</v>
      </c>
      <c r="I44" s="4" t="s">
        <v>58</v>
      </c>
    </row>
    <row r="45" spans="1:9" x14ac:dyDescent="0.25">
      <c r="A45" s="6">
        <v>44674</v>
      </c>
      <c r="B45" s="4" t="s">
        <v>481</v>
      </c>
      <c r="C45" s="4">
        <v>1.55</v>
      </c>
      <c r="D45" s="4" t="s">
        <v>15</v>
      </c>
      <c r="E45" s="13" t="s">
        <v>532</v>
      </c>
      <c r="F45" s="10">
        <f>C45*D$79</f>
        <v>1550</v>
      </c>
      <c r="G45" s="10">
        <f t="shared" si="6"/>
        <v>550</v>
      </c>
      <c r="H45" s="4" t="s">
        <v>19</v>
      </c>
      <c r="I45" s="43" t="s">
        <v>66</v>
      </c>
    </row>
    <row r="46" spans="1:9" x14ac:dyDescent="0.25">
      <c r="A46" s="6">
        <v>44674</v>
      </c>
      <c r="B46" s="4" t="s">
        <v>482</v>
      </c>
      <c r="C46" s="4">
        <v>1.88</v>
      </c>
      <c r="D46" s="4" t="s">
        <v>15</v>
      </c>
      <c r="E46" s="13" t="s">
        <v>33</v>
      </c>
      <c r="F46" s="10">
        <f>C46*D$79</f>
        <v>1880</v>
      </c>
      <c r="G46" s="10">
        <f t="shared" si="6"/>
        <v>880</v>
      </c>
      <c r="H46" s="4" t="s">
        <v>27</v>
      </c>
      <c r="I46" s="4" t="s">
        <v>58</v>
      </c>
    </row>
    <row r="47" spans="1:9" x14ac:dyDescent="0.25">
      <c r="A47" s="6">
        <v>44674</v>
      </c>
      <c r="B47" s="4" t="s">
        <v>487</v>
      </c>
      <c r="C47" s="4">
        <v>1.78</v>
      </c>
      <c r="D47" s="4" t="s">
        <v>15</v>
      </c>
      <c r="E47" s="11" t="s">
        <v>532</v>
      </c>
      <c r="F47" s="10">
        <v>0</v>
      </c>
      <c r="G47" s="10">
        <f t="shared" si="6"/>
        <v>-1000</v>
      </c>
      <c r="H47" s="4" t="s">
        <v>29</v>
      </c>
      <c r="I47" s="4" t="s">
        <v>60</v>
      </c>
    </row>
    <row r="48" spans="1:9" x14ac:dyDescent="0.25">
      <c r="A48" s="6">
        <v>44675</v>
      </c>
      <c r="B48" s="4" t="s">
        <v>488</v>
      </c>
      <c r="D48" s="4" t="s">
        <v>15</v>
      </c>
      <c r="E48" s="42" t="s">
        <v>34</v>
      </c>
      <c r="F48" s="10">
        <v>0</v>
      </c>
      <c r="G48" s="10">
        <v>0</v>
      </c>
      <c r="H48" s="4" t="s">
        <v>23</v>
      </c>
      <c r="I48" s="4" t="s">
        <v>489</v>
      </c>
    </row>
    <row r="49" spans="1:9" x14ac:dyDescent="0.25">
      <c r="A49" s="6">
        <v>44675</v>
      </c>
      <c r="B49" s="4" t="s">
        <v>493</v>
      </c>
      <c r="C49" s="4">
        <v>2.0299999999999998</v>
      </c>
      <c r="D49" s="4" t="s">
        <v>15</v>
      </c>
      <c r="E49" s="11" t="s">
        <v>33</v>
      </c>
      <c r="F49" s="10">
        <v>0</v>
      </c>
      <c r="G49" s="10">
        <f t="shared" ref="G49:G56" si="7">F49-D$79</f>
        <v>-1000</v>
      </c>
      <c r="H49" s="4" t="s">
        <v>20</v>
      </c>
      <c r="I49" s="4" t="s">
        <v>52</v>
      </c>
    </row>
    <row r="50" spans="1:9" x14ac:dyDescent="0.25">
      <c r="A50" s="6">
        <v>44676</v>
      </c>
      <c r="B50" s="4" t="s">
        <v>497</v>
      </c>
      <c r="C50" s="4">
        <v>1.72</v>
      </c>
      <c r="D50" s="4" t="s">
        <v>15</v>
      </c>
      <c r="E50" s="11" t="s">
        <v>33</v>
      </c>
      <c r="F50" s="10">
        <v>0</v>
      </c>
      <c r="G50" s="10">
        <f t="shared" si="7"/>
        <v>-1000</v>
      </c>
      <c r="H50" s="4" t="s">
        <v>21</v>
      </c>
      <c r="I50" s="4" t="s">
        <v>119</v>
      </c>
    </row>
    <row r="51" spans="1:9" x14ac:dyDescent="0.25">
      <c r="A51" s="6">
        <v>44677</v>
      </c>
      <c r="B51" s="4" t="s">
        <v>499</v>
      </c>
      <c r="C51" s="4">
        <v>1.71</v>
      </c>
      <c r="D51" s="4" t="s">
        <v>15</v>
      </c>
      <c r="E51" s="13" t="s">
        <v>532</v>
      </c>
      <c r="F51" s="10">
        <f>C51*D$79</f>
        <v>1710</v>
      </c>
      <c r="G51" s="10">
        <f t="shared" si="7"/>
        <v>710</v>
      </c>
      <c r="H51" s="4" t="s">
        <v>26</v>
      </c>
      <c r="I51" s="43" t="s">
        <v>76</v>
      </c>
    </row>
    <row r="52" spans="1:9" x14ac:dyDescent="0.25">
      <c r="A52" s="6">
        <v>44677</v>
      </c>
      <c r="B52" s="4" t="s">
        <v>501</v>
      </c>
      <c r="C52" s="4">
        <v>1.9</v>
      </c>
      <c r="D52" s="4" t="s">
        <v>15</v>
      </c>
      <c r="E52" s="13" t="s">
        <v>33</v>
      </c>
      <c r="F52" s="10">
        <f>C52*D$79</f>
        <v>1900</v>
      </c>
      <c r="G52" s="10">
        <f t="shared" si="7"/>
        <v>900</v>
      </c>
      <c r="H52" s="4" t="s">
        <v>25</v>
      </c>
      <c r="I52" s="4" t="s">
        <v>105</v>
      </c>
    </row>
    <row r="53" spans="1:9" x14ac:dyDescent="0.25">
      <c r="A53" s="6">
        <v>44680</v>
      </c>
      <c r="B53" s="4" t="s">
        <v>505</v>
      </c>
      <c r="C53" s="4">
        <v>1.7</v>
      </c>
      <c r="D53" s="4" t="s">
        <v>15</v>
      </c>
      <c r="E53" s="13" t="s">
        <v>532</v>
      </c>
      <c r="F53" s="10">
        <f>C53*D$79</f>
        <v>1700</v>
      </c>
      <c r="G53" s="10">
        <f t="shared" si="7"/>
        <v>700</v>
      </c>
      <c r="H53" s="4" t="s">
        <v>311</v>
      </c>
      <c r="I53" s="4" t="s">
        <v>92</v>
      </c>
    </row>
    <row r="54" spans="1:9" x14ac:dyDescent="0.25">
      <c r="A54" s="6">
        <v>44681</v>
      </c>
      <c r="B54" s="4" t="s">
        <v>508</v>
      </c>
      <c r="C54" s="4">
        <v>1.96</v>
      </c>
      <c r="D54" s="4" t="s">
        <v>15</v>
      </c>
      <c r="E54" s="13" t="s">
        <v>33</v>
      </c>
      <c r="F54" s="10">
        <f t="shared" ref="F54:F64" si="8">C54*D$79</f>
        <v>1960</v>
      </c>
      <c r="G54" s="10">
        <f t="shared" si="7"/>
        <v>960</v>
      </c>
      <c r="H54" s="4" t="s">
        <v>25</v>
      </c>
      <c r="I54" s="38" t="s">
        <v>114</v>
      </c>
    </row>
    <row r="55" spans="1:9" x14ac:dyDescent="0.25">
      <c r="A55" s="6">
        <v>44681</v>
      </c>
      <c r="B55" s="4" t="s">
        <v>510</v>
      </c>
      <c r="C55" s="4">
        <v>1.78</v>
      </c>
      <c r="D55" s="4" t="s">
        <v>15</v>
      </c>
      <c r="E55" s="13" t="s">
        <v>532</v>
      </c>
      <c r="F55" s="10">
        <f t="shared" si="8"/>
        <v>1780</v>
      </c>
      <c r="G55" s="10">
        <f t="shared" si="7"/>
        <v>780</v>
      </c>
      <c r="H55" s="4" t="s">
        <v>27</v>
      </c>
      <c r="I55" s="4" t="s">
        <v>60</v>
      </c>
    </row>
    <row r="56" spans="1:9" x14ac:dyDescent="0.25">
      <c r="A56" s="6">
        <v>44681</v>
      </c>
      <c r="B56" s="4" t="s">
        <v>511</v>
      </c>
      <c r="C56" s="4">
        <v>1.49</v>
      </c>
      <c r="D56" s="4" t="s">
        <v>15</v>
      </c>
      <c r="E56" s="13" t="s">
        <v>532</v>
      </c>
      <c r="F56" s="10">
        <f t="shared" si="8"/>
        <v>1490</v>
      </c>
      <c r="G56" s="10">
        <f t="shared" si="7"/>
        <v>490</v>
      </c>
      <c r="H56" s="4" t="s">
        <v>19</v>
      </c>
      <c r="I56" s="43" t="s">
        <v>76</v>
      </c>
    </row>
    <row r="57" spans="1:9" x14ac:dyDescent="0.25">
      <c r="A57" s="6">
        <v>44681</v>
      </c>
      <c r="B57" s="4" t="s">
        <v>514</v>
      </c>
      <c r="C57" s="4">
        <v>1.79</v>
      </c>
      <c r="D57" s="4" t="s">
        <v>15</v>
      </c>
      <c r="E57" s="13" t="s">
        <v>532</v>
      </c>
      <c r="F57" s="10">
        <f t="shared" si="8"/>
        <v>1790</v>
      </c>
      <c r="G57" s="10">
        <f>(F57-D$79)/2</f>
        <v>395</v>
      </c>
      <c r="H57" s="4" t="s">
        <v>23</v>
      </c>
      <c r="I57" s="43" t="s">
        <v>76</v>
      </c>
    </row>
    <row r="58" spans="1:9" x14ac:dyDescent="0.25">
      <c r="A58" s="6">
        <v>44681</v>
      </c>
      <c r="B58" s="4" t="s">
        <v>515</v>
      </c>
      <c r="C58" s="4">
        <v>1.99</v>
      </c>
      <c r="D58" s="4" t="s">
        <v>15</v>
      </c>
      <c r="E58" s="13" t="s">
        <v>33</v>
      </c>
      <c r="F58" s="10">
        <f t="shared" si="8"/>
        <v>1990</v>
      </c>
      <c r="G58" s="10">
        <f t="shared" ref="G58:G66" si="9">F58-D$79</f>
        <v>990</v>
      </c>
      <c r="H58" s="4" t="s">
        <v>25</v>
      </c>
      <c r="I58" s="38" t="s">
        <v>98</v>
      </c>
    </row>
    <row r="59" spans="1:9" x14ac:dyDescent="0.25">
      <c r="A59" s="6">
        <v>44681</v>
      </c>
      <c r="B59" s="4" t="s">
        <v>516</v>
      </c>
      <c r="C59" s="4">
        <v>1.58</v>
      </c>
      <c r="D59" s="4" t="s">
        <v>15</v>
      </c>
      <c r="E59" s="13" t="s">
        <v>33</v>
      </c>
      <c r="F59" s="10">
        <f t="shared" si="8"/>
        <v>1580</v>
      </c>
      <c r="G59" s="10">
        <f t="shared" si="9"/>
        <v>580</v>
      </c>
      <c r="H59" s="4" t="s">
        <v>529</v>
      </c>
      <c r="I59" s="4" t="s">
        <v>435</v>
      </c>
    </row>
    <row r="60" spans="1:9" x14ac:dyDescent="0.25">
      <c r="A60" s="6">
        <v>44681</v>
      </c>
      <c r="B60" s="4" t="s">
        <v>518</v>
      </c>
      <c r="C60" s="4">
        <v>1.65</v>
      </c>
      <c r="D60" s="4" t="s">
        <v>15</v>
      </c>
      <c r="E60" s="13" t="s">
        <v>532</v>
      </c>
      <c r="F60" s="10">
        <f t="shared" si="8"/>
        <v>1650</v>
      </c>
      <c r="G60" s="10">
        <f t="shared" si="9"/>
        <v>650</v>
      </c>
      <c r="H60" s="4" t="s">
        <v>24</v>
      </c>
      <c r="I60" s="4" t="s">
        <v>92</v>
      </c>
    </row>
    <row r="61" spans="1:9" x14ac:dyDescent="0.25">
      <c r="A61" s="6">
        <v>44681</v>
      </c>
      <c r="B61" s="4" t="s">
        <v>519</v>
      </c>
      <c r="C61" s="4">
        <v>1.8</v>
      </c>
      <c r="D61" s="4" t="s">
        <v>15</v>
      </c>
      <c r="E61" s="13" t="s">
        <v>33</v>
      </c>
      <c r="F61" s="10">
        <f t="shared" si="8"/>
        <v>1800</v>
      </c>
      <c r="G61" s="10">
        <f t="shared" si="9"/>
        <v>800</v>
      </c>
      <c r="H61" s="4" t="s">
        <v>24</v>
      </c>
      <c r="I61" s="4" t="s">
        <v>102</v>
      </c>
    </row>
    <row r="62" spans="1:9" x14ac:dyDescent="0.25">
      <c r="A62" s="6">
        <v>44681</v>
      </c>
      <c r="B62" s="4" t="s">
        <v>522</v>
      </c>
      <c r="C62" s="4">
        <v>1.64</v>
      </c>
      <c r="D62" s="4" t="s">
        <v>15</v>
      </c>
      <c r="E62" s="13" t="s">
        <v>532</v>
      </c>
      <c r="F62" s="10">
        <f t="shared" si="8"/>
        <v>1640</v>
      </c>
      <c r="G62" s="10">
        <f t="shared" si="9"/>
        <v>640</v>
      </c>
      <c r="H62" s="4" t="s">
        <v>317</v>
      </c>
      <c r="I62" s="4" t="s">
        <v>92</v>
      </c>
    </row>
    <row r="63" spans="1:9" x14ac:dyDescent="0.25">
      <c r="A63" s="6">
        <v>44681</v>
      </c>
      <c r="B63" s="4" t="s">
        <v>523</v>
      </c>
      <c r="C63" s="4">
        <v>2</v>
      </c>
      <c r="D63" s="4" t="s">
        <v>15</v>
      </c>
      <c r="E63" s="13" t="s">
        <v>33</v>
      </c>
      <c r="F63" s="10">
        <f t="shared" si="8"/>
        <v>2000</v>
      </c>
      <c r="G63" s="10">
        <f t="shared" si="9"/>
        <v>1000</v>
      </c>
      <c r="H63" s="4" t="s">
        <v>315</v>
      </c>
      <c r="I63" s="4" t="s">
        <v>102</v>
      </c>
    </row>
    <row r="64" spans="1:9" x14ac:dyDescent="0.25">
      <c r="A64" s="6">
        <v>44681</v>
      </c>
      <c r="B64" s="4" t="s">
        <v>524</v>
      </c>
      <c r="C64" s="4">
        <v>1.96</v>
      </c>
      <c r="D64" s="4" t="s">
        <v>15</v>
      </c>
      <c r="E64" s="13" t="s">
        <v>33</v>
      </c>
      <c r="F64" s="10">
        <f t="shared" si="8"/>
        <v>1960</v>
      </c>
      <c r="G64" s="10">
        <f t="shared" si="9"/>
        <v>960</v>
      </c>
      <c r="H64" s="4" t="s">
        <v>529</v>
      </c>
      <c r="I64" s="4" t="s">
        <v>105</v>
      </c>
    </row>
    <row r="65" spans="1:10" x14ac:dyDescent="0.25">
      <c r="A65" s="6">
        <v>44681</v>
      </c>
      <c r="B65" s="4" t="s">
        <v>526</v>
      </c>
      <c r="C65" s="4">
        <v>1.79</v>
      </c>
      <c r="D65" s="4" t="s">
        <v>15</v>
      </c>
      <c r="E65" s="11" t="s">
        <v>33</v>
      </c>
      <c r="F65" s="10">
        <v>0</v>
      </c>
      <c r="G65" s="10">
        <f t="shared" si="9"/>
        <v>-1000</v>
      </c>
      <c r="H65" s="4" t="s">
        <v>20</v>
      </c>
      <c r="I65" s="4" t="s">
        <v>119</v>
      </c>
      <c r="J65" s="88"/>
    </row>
    <row r="66" spans="1:10" x14ac:dyDescent="0.25">
      <c r="A66" s="6">
        <v>44681</v>
      </c>
      <c r="B66" s="4" t="s">
        <v>527</v>
      </c>
      <c r="C66" s="4">
        <v>2.06</v>
      </c>
      <c r="D66" s="4" t="s">
        <v>15</v>
      </c>
      <c r="E66" s="13" t="s">
        <v>33</v>
      </c>
      <c r="F66" s="10">
        <f>C66*D$79</f>
        <v>2060</v>
      </c>
      <c r="G66" s="10">
        <f t="shared" si="9"/>
        <v>1060</v>
      </c>
      <c r="H66" s="4" t="s">
        <v>25</v>
      </c>
      <c r="I66" s="4" t="s">
        <v>102</v>
      </c>
    </row>
    <row r="67" spans="1:10" x14ac:dyDescent="0.25">
      <c r="A67" s="6"/>
      <c r="B67" s="4"/>
      <c r="D67" s="4"/>
      <c r="I67" s="4"/>
    </row>
    <row r="68" spans="1:10" x14ac:dyDescent="0.25">
      <c r="B68" s="4" t="s">
        <v>35</v>
      </c>
      <c r="D68" s="26">
        <f>COUNT(C2:C66)</f>
        <v>62</v>
      </c>
    </row>
    <row r="69" spans="1:10" x14ac:dyDescent="0.25">
      <c r="B69" s="4" t="s">
        <v>36</v>
      </c>
      <c r="D69" s="11">
        <v>15</v>
      </c>
    </row>
    <row r="70" spans="1:10" x14ac:dyDescent="0.25">
      <c r="B70" s="4" t="s">
        <v>37</v>
      </c>
      <c r="D70" s="13">
        <f>D68-D69</f>
        <v>47</v>
      </c>
    </row>
    <row r="71" spans="1:10" x14ac:dyDescent="0.25">
      <c r="B71" s="4" t="s">
        <v>38</v>
      </c>
      <c r="D71" s="4">
        <f>D70/D68*100</f>
        <v>75.806451612903231</v>
      </c>
    </row>
    <row r="72" spans="1:10" x14ac:dyDescent="0.25">
      <c r="B72" s="4" t="s">
        <v>39</v>
      </c>
      <c r="D72" s="4">
        <f>1/D73*100</f>
        <v>54.852693975050869</v>
      </c>
    </row>
    <row r="73" spans="1:10" x14ac:dyDescent="0.25">
      <c r="B73" s="4" t="s">
        <v>40</v>
      </c>
      <c r="D73" s="4">
        <f>SUM(C2:C66)/D68</f>
        <v>1.8230645161290324</v>
      </c>
    </row>
    <row r="74" spans="1:10" x14ac:dyDescent="0.25">
      <c r="B74" s="4" t="s">
        <v>41</v>
      </c>
      <c r="D74" s="13">
        <f>D71-D72</f>
        <v>20.953757637852362</v>
      </c>
    </row>
    <row r="75" spans="1:10" x14ac:dyDescent="0.25">
      <c r="B75" s="4" t="s">
        <v>42</v>
      </c>
      <c r="D75" s="13">
        <f>D74/1</f>
        <v>20.953757637852362</v>
      </c>
    </row>
    <row r="76" spans="1:10" ht="18.75" x14ac:dyDescent="0.3">
      <c r="B76" s="14" t="s">
        <v>43</v>
      </c>
      <c r="D76" s="15">
        <v>25000</v>
      </c>
    </row>
    <row r="77" spans="1:10" ht="18.75" x14ac:dyDescent="0.3">
      <c r="B77" s="4" t="s">
        <v>44</v>
      </c>
      <c r="D77" s="16">
        <v>25000</v>
      </c>
    </row>
    <row r="78" spans="1:10" x14ac:dyDescent="0.25">
      <c r="B78" s="4" t="s">
        <v>45</v>
      </c>
      <c r="D78" s="10">
        <f>D77/100</f>
        <v>250</v>
      </c>
    </row>
    <row r="79" spans="1:10" x14ac:dyDescent="0.25">
      <c r="B79" s="17" t="s">
        <v>949</v>
      </c>
      <c r="D79" s="18">
        <f>D78*4</f>
        <v>1000</v>
      </c>
    </row>
    <row r="80" spans="1:10" x14ac:dyDescent="0.25">
      <c r="B80" s="4" t="s">
        <v>46</v>
      </c>
      <c r="D80" s="25">
        <f>SUM(G2:G66)</f>
        <v>22500</v>
      </c>
    </row>
    <row r="81" spans="2:4" x14ac:dyDescent="0.25">
      <c r="B81" s="19" t="s">
        <v>47</v>
      </c>
      <c r="D81" s="38">
        <f>D80/D76*100</f>
        <v>90</v>
      </c>
    </row>
    <row r="82" spans="2:4" x14ac:dyDescent="0.25">
      <c r="B82" s="4"/>
      <c r="D82" s="38"/>
    </row>
    <row r="83" spans="2:4" x14ac:dyDescent="0.25">
      <c r="B83" s="4"/>
      <c r="D83" s="38"/>
    </row>
  </sheetData>
  <conditionalFormatting sqref="G40:G66 G2:G38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9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4 G38 G5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38" workbookViewId="0">
      <selection activeCell="A61" sqref="A6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1"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2.48</v>
      </c>
      <c r="D2" s="77"/>
      <c r="E2" s="97" t="s">
        <v>532</v>
      </c>
      <c r="F2" s="78">
        <f>C2*D$48</f>
        <v>2480</v>
      </c>
      <c r="G2" s="78">
        <f>(F2-D$48)/2</f>
        <v>740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51">
        <v>1.55</v>
      </c>
      <c r="E5" s="53" t="s">
        <v>532</v>
      </c>
      <c r="F5" s="10">
        <f>C5*D$48</f>
        <v>1550</v>
      </c>
      <c r="G5" s="10">
        <f t="shared" si="0"/>
        <v>550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51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4" t="s">
        <v>102</v>
      </c>
    </row>
    <row r="8" spans="1:9" ht="15.75" x14ac:dyDescent="0.25">
      <c r="A8" s="6">
        <v>44687</v>
      </c>
      <c r="B8" t="s">
        <v>565</v>
      </c>
      <c r="C8" s="51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4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4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 t="shared" si="0"/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4">
        <v>1.56</v>
      </c>
      <c r="E16" s="57" t="s">
        <v>532</v>
      </c>
      <c r="F16" s="10">
        <f>C16*D$48</f>
        <v>1560</v>
      </c>
      <c r="G16" s="10">
        <f>(F16-D$48)/2</f>
        <v>280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4">
        <v>1.49</v>
      </c>
      <c r="E17" s="56" t="s">
        <v>532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>
        <v>1.71</v>
      </c>
      <c r="E18" s="56" t="s">
        <v>33</v>
      </c>
      <c r="F18" s="10">
        <v>0</v>
      </c>
      <c r="G18" s="10">
        <f t="shared" si="0"/>
        <v>-1000</v>
      </c>
      <c r="H18" t="s">
        <v>29</v>
      </c>
      <c r="I18" s="4" t="s">
        <v>54</v>
      </c>
      <c r="J18" s="88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>
        <v>1.79</v>
      </c>
      <c r="E21" s="56" t="s">
        <v>532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>
        <v>1.79</v>
      </c>
      <c r="E22" s="57" t="s">
        <v>532</v>
      </c>
      <c r="F22" s="10">
        <f>C22*D$48</f>
        <v>1790</v>
      </c>
      <c r="G22" s="10">
        <f t="shared" si="0"/>
        <v>790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>
        <v>1.95</v>
      </c>
      <c r="E23" s="57" t="s">
        <v>532</v>
      </c>
      <c r="F23" s="10">
        <f>C23*D$48</f>
        <v>1950</v>
      </c>
      <c r="G23" s="10">
        <f>(F23-D$48)/2</f>
        <v>475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7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2.11</v>
      </c>
      <c r="D25" s="80"/>
      <c r="E25" s="82" t="s">
        <v>532</v>
      </c>
      <c r="F25" s="25">
        <f>C25*D$48</f>
        <v>2110</v>
      </c>
      <c r="G25" s="78">
        <f>(F25-D$48)/2</f>
        <v>555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>
        <v>1.55</v>
      </c>
      <c r="E26" s="57" t="s">
        <v>532</v>
      </c>
      <c r="F26" s="25">
        <f t="shared" ref="F26" si="1">C26*D$48</f>
        <v>1550</v>
      </c>
      <c r="G26" s="78">
        <f t="shared" ref="G26" si="2">(F26-D$48)/2</f>
        <v>275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>
        <v>1.52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2.08</v>
      </c>
      <c r="D28" s="80"/>
      <c r="E28" s="82" t="s">
        <v>532</v>
      </c>
      <c r="F28" s="78">
        <f>C28*D$48</f>
        <v>2080</v>
      </c>
      <c r="G28" s="78">
        <f>F28-D$48</f>
        <v>1080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1.99</v>
      </c>
      <c r="D29" s="80"/>
      <c r="E29" s="82" t="s">
        <v>532</v>
      </c>
      <c r="F29" s="78">
        <f>C29*D$48</f>
        <v>1990</v>
      </c>
      <c r="G29" s="78">
        <f>F29-D$48</f>
        <v>990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3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>
        <v>1.39</v>
      </c>
      <c r="E32" s="57" t="s">
        <v>532</v>
      </c>
      <c r="F32" s="10">
        <f t="shared" ref="F32" si="4">C32*D$48</f>
        <v>1390</v>
      </c>
      <c r="G32" s="10">
        <f>(F32-D$48)/2</f>
        <v>195</v>
      </c>
      <c r="H32" s="4" t="s">
        <v>23</v>
      </c>
      <c r="I32" t="s">
        <v>54</v>
      </c>
    </row>
    <row r="37" spans="2:4" x14ac:dyDescent="0.25">
      <c r="B37" s="4" t="s">
        <v>35</v>
      </c>
      <c r="C37" s="4"/>
      <c r="D37" s="26">
        <f>COUNT(C2:C32)</f>
        <v>30</v>
      </c>
    </row>
    <row r="38" spans="2:4" x14ac:dyDescent="0.25">
      <c r="B38" s="4" t="s">
        <v>36</v>
      </c>
      <c r="C38" s="4"/>
      <c r="D38" s="11">
        <v>10</v>
      </c>
    </row>
    <row r="39" spans="2:4" x14ac:dyDescent="0.25">
      <c r="B39" s="4" t="s">
        <v>37</v>
      </c>
      <c r="C39" s="4"/>
      <c r="D39" s="13">
        <f>D37-D38</f>
        <v>20</v>
      </c>
    </row>
    <row r="40" spans="2:4" x14ac:dyDescent="0.25">
      <c r="B40" s="4" t="s">
        <v>38</v>
      </c>
      <c r="C40" s="4"/>
      <c r="D40" s="4">
        <f>D39/D37*100</f>
        <v>66.666666666666657</v>
      </c>
    </row>
    <row r="41" spans="2:4" x14ac:dyDescent="0.25">
      <c r="B41" s="4" t="s">
        <v>39</v>
      </c>
      <c r="C41" s="4"/>
      <c r="D41" s="4">
        <f>1/D42*100</f>
        <v>56.359195942137887</v>
      </c>
    </row>
    <row r="42" spans="2:4" x14ac:dyDescent="0.25">
      <c r="B42" s="4" t="s">
        <v>40</v>
      </c>
      <c r="C42" s="4"/>
      <c r="D42" s="4">
        <f>SUM(C2:C32)/D37</f>
        <v>1.7743333333333335</v>
      </c>
    </row>
    <row r="43" spans="2:4" x14ac:dyDescent="0.25">
      <c r="B43" s="4" t="s">
        <v>41</v>
      </c>
      <c r="C43" s="4"/>
      <c r="D43" s="13">
        <f>D40-D41</f>
        <v>10.30747072452877</v>
      </c>
    </row>
    <row r="44" spans="2:4" x14ac:dyDescent="0.25">
      <c r="B44" s="4" t="s">
        <v>42</v>
      </c>
      <c r="C44" s="4"/>
      <c r="D44" s="13">
        <f>D43/1</f>
        <v>10.30747072452877</v>
      </c>
    </row>
    <row r="45" spans="2:4" ht="18.75" x14ac:dyDescent="0.3">
      <c r="B45" s="14" t="s">
        <v>43</v>
      </c>
      <c r="C45" s="4"/>
      <c r="D45" s="15">
        <v>25000</v>
      </c>
    </row>
    <row r="46" spans="2:4" ht="18.75" x14ac:dyDescent="0.3">
      <c r="B46" s="4" t="s">
        <v>44</v>
      </c>
      <c r="C46" s="4"/>
      <c r="D46" s="16">
        <v>25000</v>
      </c>
    </row>
    <row r="47" spans="2:4" x14ac:dyDescent="0.25">
      <c r="B47" s="4" t="s">
        <v>45</v>
      </c>
      <c r="C47" s="4"/>
      <c r="D47" s="10">
        <f>D46/100</f>
        <v>250</v>
      </c>
    </row>
    <row r="48" spans="2:4" x14ac:dyDescent="0.25">
      <c r="B48" s="17" t="s">
        <v>949</v>
      </c>
      <c r="C48" s="4"/>
      <c r="D48" s="18">
        <f>D47*4</f>
        <v>1000</v>
      </c>
    </row>
    <row r="49" spans="2:4" x14ac:dyDescent="0.25">
      <c r="B49" s="4" t="s">
        <v>46</v>
      </c>
      <c r="C49" s="4"/>
      <c r="D49" s="25">
        <f>SUM(G2:G32)</f>
        <v>5220</v>
      </c>
    </row>
    <row r="50" spans="2:4" x14ac:dyDescent="0.25">
      <c r="B50" s="19" t="s">
        <v>47</v>
      </c>
      <c r="C50" s="4"/>
      <c r="D50" s="38">
        <f>D49/D45*100</f>
        <v>20.880000000000003</v>
      </c>
    </row>
    <row r="51" spans="2:4" x14ac:dyDescent="0.25">
      <c r="B51" s="4"/>
      <c r="C51" s="4"/>
      <c r="D51" s="38"/>
    </row>
  </sheetData>
  <conditionalFormatting sqref="G2:G17 G19:G23 G25:G32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8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4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2023-07-20T09:57:24Z</dcterms:modified>
</cp:coreProperties>
</file>