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21" r:id="rId1"/>
    <sheet name="fevereiro" sheetId="4" r:id="rId2"/>
    <sheet name="fevereiroInvest" sheetId="6" r:id="rId3"/>
    <sheet name="marco" sheetId="5" r:id="rId4"/>
    <sheet name="marcoInvest" sheetId="8" r:id="rId5"/>
    <sheet name="abril" sheetId="7" r:id="rId6"/>
    <sheet name="abrilInvest" sheetId="12" r:id="rId7"/>
    <sheet name="maio" sheetId="9" r:id="rId8"/>
    <sheet name="maioInvest" sheetId="15" r:id="rId9"/>
    <sheet name="junho" sheetId="10" r:id="rId10"/>
    <sheet name="junhoInvest" sheetId="16" r:id="rId11"/>
    <sheet name="julho" sheetId="11" r:id="rId12"/>
    <sheet name="julhoInvest" sheetId="17" r:id="rId13"/>
    <sheet name="agosto" sheetId="1" r:id="rId14"/>
    <sheet name="agostoInvest" sheetId="18" r:id="rId15"/>
    <sheet name="setembro" sheetId="2" r:id="rId16"/>
    <sheet name="setembroInvest" sheetId="19" r:id="rId17"/>
    <sheet name="outubro" sheetId="13" r:id="rId18"/>
    <sheet name="outubroInvest" sheetId="22" r:id="rId19"/>
    <sheet name="novembro" sheetId="14" r:id="rId20"/>
    <sheet name="novembroInvest" sheetId="23" r:id="rId21"/>
    <sheet name="dezembro" sheetId="24" r:id="rId22"/>
    <sheet name="dezembroInvest" sheetId="25" r:id="rId23"/>
  </sheets>
  <calcPr calcId="152511"/>
</workbook>
</file>

<file path=xl/calcChain.xml><?xml version="1.0" encoding="utf-8"?>
<calcChain xmlns="http://schemas.openxmlformats.org/spreadsheetml/2006/main">
  <c r="H95" i="21" l="1"/>
  <c r="D276" i="21"/>
  <c r="D288" i="21"/>
  <c r="I292" i="21"/>
  <c r="I293" i="21"/>
  <c r="I278" i="21"/>
  <c r="I279" i="21"/>
  <c r="I280" i="21"/>
  <c r="I281" i="21"/>
  <c r="I282" i="21"/>
  <c r="I283" i="21"/>
  <c r="I284" i="21"/>
  <c r="I285" i="21"/>
  <c r="I286" i="21"/>
  <c r="I287" i="21"/>
  <c r="I288" i="21"/>
  <c r="I289" i="21"/>
  <c r="I290" i="21"/>
  <c r="I291" i="21"/>
  <c r="I277" i="21"/>
  <c r="G278" i="21"/>
  <c r="G279" i="21"/>
  <c r="G280" i="21"/>
  <c r="G281" i="21"/>
  <c r="G282" i="21"/>
  <c r="G283" i="21"/>
  <c r="G284" i="21"/>
  <c r="G285" i="21"/>
  <c r="G286" i="21"/>
  <c r="G287" i="21"/>
  <c r="G288" i="21"/>
  <c r="G289" i="21"/>
  <c r="G290" i="21"/>
  <c r="G291" i="21"/>
  <c r="G292" i="21"/>
  <c r="G293" i="21"/>
  <c r="G277" i="21"/>
  <c r="H258" i="21"/>
  <c r="H259" i="21"/>
  <c r="H260" i="21"/>
  <c r="H261" i="21"/>
  <c r="H262" i="21"/>
  <c r="H263" i="21"/>
  <c r="H264" i="21"/>
  <c r="H265" i="21"/>
  <c r="H266" i="21"/>
  <c r="H267" i="21"/>
  <c r="H268" i="21"/>
  <c r="H269" i="21"/>
  <c r="H270" i="21"/>
  <c r="G258" i="21"/>
  <c r="G259" i="21"/>
  <c r="G260" i="21"/>
  <c r="G263" i="21"/>
  <c r="G264" i="21"/>
  <c r="G266" i="21"/>
  <c r="G267" i="21"/>
  <c r="G268" i="21"/>
  <c r="G269" i="21"/>
  <c r="G270" i="21"/>
  <c r="D275" i="21"/>
  <c r="D280" i="21"/>
  <c r="D279" i="21" s="1"/>
  <c r="D50" i="6"/>
  <c r="D41" i="8"/>
  <c r="D55" i="12"/>
  <c r="D30" i="19"/>
  <c r="D41" i="22"/>
  <c r="D29" i="25" l="1"/>
  <c r="D30" i="25" s="1"/>
  <c r="D19" i="25"/>
  <c r="D24" i="25" s="1"/>
  <c r="D23" i="25" s="1"/>
  <c r="H5" i="25" l="1"/>
  <c r="H9" i="25"/>
  <c r="G3" i="25"/>
  <c r="H3" i="25" s="1"/>
  <c r="G7" i="25"/>
  <c r="H7" i="25" s="1"/>
  <c r="G10" i="25"/>
  <c r="H10" i="25" s="1"/>
  <c r="G13" i="25"/>
  <c r="H13" i="25" s="1"/>
  <c r="G14" i="25"/>
  <c r="H14" i="25" s="1"/>
  <c r="H6" i="25"/>
  <c r="G2" i="25"/>
  <c r="H2" i="25" s="1"/>
  <c r="G4" i="25"/>
  <c r="H4" i="25" s="1"/>
  <c r="G8" i="25"/>
  <c r="H8" i="25" s="1"/>
  <c r="G11" i="25"/>
  <c r="H11" i="25" s="1"/>
  <c r="G12" i="25"/>
  <c r="H12" i="25" s="1"/>
  <c r="D31" i="25" l="1"/>
  <c r="D20" i="25"/>
  <c r="D21" i="25" s="1"/>
  <c r="D22" i="25" s="1"/>
  <c r="D25" i="25" s="1"/>
  <c r="D26" i="25" s="1"/>
  <c r="D32" i="25"/>
  <c r="L3" i="21"/>
  <c r="L4" i="21"/>
  <c r="L5" i="21"/>
  <c r="L6" i="21"/>
  <c r="L8" i="21"/>
  <c r="L11" i="21"/>
  <c r="L15" i="21"/>
  <c r="L16" i="21"/>
  <c r="L17" i="21"/>
  <c r="L18" i="21"/>
  <c r="L19" i="21"/>
  <c r="L20" i="21"/>
  <c r="L22" i="21"/>
  <c r="L25" i="21"/>
  <c r="L26" i="21"/>
  <c r="L31" i="21"/>
  <c r="L33" i="21"/>
  <c r="L36" i="21"/>
  <c r="L38" i="21"/>
  <c r="L39" i="21"/>
  <c r="L40" i="21"/>
  <c r="L43" i="21"/>
  <c r="L45" i="21"/>
  <c r="L46" i="21"/>
  <c r="L50" i="21"/>
  <c r="L53" i="21"/>
  <c r="L54" i="21"/>
  <c r="L56" i="21"/>
  <c r="L57" i="21"/>
  <c r="L58" i="21"/>
  <c r="L59" i="21"/>
  <c r="L60" i="21"/>
  <c r="L61" i="21"/>
  <c r="L64" i="21"/>
  <c r="L66" i="21"/>
  <c r="L67" i="21"/>
  <c r="L68" i="21"/>
  <c r="L71" i="21"/>
  <c r="L72" i="21"/>
  <c r="L73" i="21"/>
  <c r="L74" i="21"/>
  <c r="L79" i="21"/>
  <c r="L81" i="21"/>
  <c r="L82" i="21"/>
  <c r="L87" i="21"/>
  <c r="L88" i="21"/>
  <c r="L89" i="21"/>
  <c r="L93" i="21"/>
  <c r="L94" i="21"/>
  <c r="L95" i="21"/>
  <c r="L96" i="21"/>
  <c r="L99" i="21"/>
  <c r="L102" i="21"/>
  <c r="L103" i="21"/>
  <c r="L104" i="21"/>
  <c r="L106" i="21"/>
  <c r="L107" i="21"/>
  <c r="L108" i="21"/>
  <c r="L109" i="21"/>
  <c r="L113" i="21"/>
  <c r="L114" i="21"/>
  <c r="L115" i="21"/>
  <c r="L116" i="21"/>
  <c r="L117" i="21"/>
  <c r="L118" i="21"/>
  <c r="L120" i="21"/>
  <c r="L121" i="21"/>
  <c r="L122" i="21"/>
  <c r="L123" i="21"/>
  <c r="L124" i="21"/>
  <c r="L125" i="21"/>
  <c r="L127" i="21"/>
  <c r="L128" i="21"/>
  <c r="L129" i="21"/>
  <c r="L130" i="21"/>
  <c r="L131" i="21"/>
  <c r="L132" i="21"/>
  <c r="L133" i="21"/>
  <c r="L135" i="21"/>
  <c r="L137" i="21"/>
  <c r="L138" i="21"/>
  <c r="L140" i="21"/>
  <c r="L141" i="21"/>
  <c r="L142" i="21"/>
  <c r="L143" i="21"/>
  <c r="L144" i="21"/>
  <c r="L145" i="21"/>
  <c r="L148" i="21"/>
  <c r="L149" i="21"/>
  <c r="L150" i="21"/>
  <c r="L151" i="21"/>
  <c r="L152" i="21"/>
  <c r="L154" i="21"/>
  <c r="L155" i="21"/>
  <c r="L156" i="21"/>
  <c r="L157" i="21"/>
  <c r="L158" i="21"/>
  <c r="L159" i="21"/>
  <c r="L160" i="21"/>
  <c r="L162" i="21"/>
  <c r="L163" i="21"/>
  <c r="L164" i="21"/>
  <c r="L165" i="21"/>
  <c r="L166" i="21"/>
  <c r="L168" i="21"/>
  <c r="L169" i="21"/>
  <c r="L170" i="21"/>
  <c r="L171" i="21"/>
  <c r="L172" i="21"/>
  <c r="L173" i="21"/>
  <c r="L174" i="21"/>
  <c r="L176" i="21"/>
  <c r="L177" i="21"/>
  <c r="L178" i="21"/>
  <c r="L179" i="21"/>
  <c r="L180" i="21"/>
  <c r="L181" i="21"/>
  <c r="L183" i="21"/>
  <c r="L184" i="21"/>
  <c r="L185" i="21"/>
  <c r="L186" i="21"/>
  <c r="L187" i="21"/>
  <c r="L189" i="21"/>
  <c r="L190" i="21"/>
  <c r="L191" i="21"/>
  <c r="L192" i="21"/>
  <c r="L193" i="21"/>
  <c r="L194" i="21"/>
  <c r="L197" i="21"/>
  <c r="L198" i="21"/>
  <c r="L199" i="21"/>
  <c r="L200" i="21"/>
  <c r="L201" i="21"/>
  <c r="L203" i="21"/>
  <c r="L204" i="21"/>
  <c r="L205" i="21"/>
  <c r="L206" i="21"/>
  <c r="L207" i="21"/>
  <c r="L208" i="21"/>
  <c r="L210" i="21"/>
  <c r="L213" i="21"/>
  <c r="L214" i="21"/>
  <c r="L218" i="21"/>
  <c r="L219" i="21"/>
  <c r="L220" i="21"/>
  <c r="L221" i="21"/>
  <c r="L222" i="21"/>
  <c r="L225" i="21"/>
  <c r="L228" i="21"/>
  <c r="L229" i="21"/>
  <c r="L232" i="21"/>
  <c r="L233" i="21"/>
  <c r="L234" i="21"/>
  <c r="L235" i="21"/>
  <c r="L236" i="21"/>
  <c r="L238" i="21"/>
  <c r="L239" i="21"/>
  <c r="L240" i="21"/>
  <c r="L242" i="21"/>
  <c r="L243" i="21"/>
  <c r="L245" i="21"/>
  <c r="L246" i="21"/>
  <c r="L247" i="21"/>
  <c r="L248" i="21"/>
  <c r="L249" i="21"/>
  <c r="L253" i="21"/>
  <c r="L254" i="21"/>
  <c r="L256" i="21"/>
  <c r="L257" i="21"/>
  <c r="L260" i="21"/>
  <c r="L262" i="21"/>
  <c r="L263" i="21"/>
  <c r="L264" i="21"/>
  <c r="L267" i="21"/>
  <c r="L269" i="21"/>
  <c r="L270" i="21"/>
  <c r="L274" i="21"/>
  <c r="L276" i="21"/>
  <c r="L277" i="21"/>
  <c r="L278" i="21"/>
  <c r="L281" i="21"/>
  <c r="L284" i="21"/>
  <c r="L285" i="21"/>
  <c r="L288" i="21"/>
  <c r="L289" i="21"/>
  <c r="L290" i="21"/>
  <c r="L291" i="21"/>
  <c r="L292" i="21"/>
  <c r="L295" i="21"/>
  <c r="L296" i="21"/>
  <c r="L297" i="21"/>
  <c r="L298" i="21"/>
  <c r="L299" i="21"/>
  <c r="L302" i="21"/>
  <c r="L303" i="21"/>
  <c r="L304" i="21"/>
  <c r="L305" i="21"/>
  <c r="L306" i="21"/>
  <c r="L307" i="21"/>
  <c r="L308" i="21"/>
  <c r="L309" i="21"/>
  <c r="L310" i="21"/>
  <c r="L311" i="21"/>
  <c r="L312" i="21"/>
  <c r="L313" i="21"/>
  <c r="L314" i="21"/>
  <c r="L315" i="21"/>
  <c r="L316" i="21"/>
  <c r="L317" i="21"/>
  <c r="L318" i="21"/>
  <c r="L319" i="21"/>
  <c r="L320" i="21"/>
  <c r="L321" i="21"/>
  <c r="L322" i="21"/>
  <c r="L323" i="21"/>
  <c r="L324" i="21"/>
  <c r="L325" i="21"/>
  <c r="L326" i="21"/>
  <c r="L327" i="21"/>
  <c r="L328" i="21"/>
  <c r="L329" i="21"/>
  <c r="L330" i="21"/>
  <c r="L331" i="21"/>
  <c r="L332" i="21"/>
  <c r="L333" i="21"/>
  <c r="L334" i="21"/>
  <c r="L335" i="21"/>
  <c r="L2" i="21"/>
  <c r="D34" i="23"/>
  <c r="D35" i="23" s="1"/>
  <c r="D24" i="23"/>
  <c r="D29" i="23" s="1"/>
  <c r="D28" i="23" s="1"/>
  <c r="D30" i="22"/>
  <c r="D35" i="22" s="1"/>
  <c r="D34" i="22" s="1"/>
  <c r="D40" i="22"/>
  <c r="H2" i="22" l="1"/>
  <c r="H17" i="23"/>
  <c r="H12" i="23"/>
  <c r="H14" i="23"/>
  <c r="G13" i="23"/>
  <c r="H13" i="23" s="1"/>
  <c r="G9" i="23"/>
  <c r="H9" i="23" s="1"/>
  <c r="G7" i="23"/>
  <c r="H7" i="23" s="1"/>
  <c r="G5" i="23"/>
  <c r="H5" i="23" s="1"/>
  <c r="G2" i="23"/>
  <c r="H2" i="23" s="1"/>
  <c r="H10" i="23"/>
  <c r="H4" i="23"/>
  <c r="H16" i="23"/>
  <c r="G15" i="23"/>
  <c r="H15" i="23" s="1"/>
  <c r="G11" i="23"/>
  <c r="H11" i="23" s="1"/>
  <c r="G8" i="23"/>
  <c r="H8" i="23" s="1"/>
  <c r="G6" i="23"/>
  <c r="H6" i="23" s="1"/>
  <c r="G3" i="23"/>
  <c r="H3" i="23" s="1"/>
  <c r="G24" i="22"/>
  <c r="H24" i="22" s="1"/>
  <c r="G21" i="22"/>
  <c r="H21" i="22" s="1"/>
  <c r="G18" i="22"/>
  <c r="H18" i="22" s="1"/>
  <c r="G13" i="22"/>
  <c r="H13" i="22" s="1"/>
  <c r="G10" i="22"/>
  <c r="H10" i="22" s="1"/>
  <c r="G8" i="22"/>
  <c r="H8" i="22" s="1"/>
  <c r="G6" i="22"/>
  <c r="H6" i="22" s="1"/>
  <c r="G4" i="22"/>
  <c r="H4" i="22" s="1"/>
  <c r="H25" i="22"/>
  <c r="H19" i="22"/>
  <c r="H16" i="22"/>
  <c r="H14" i="22"/>
  <c r="H12" i="22"/>
  <c r="G23" i="22"/>
  <c r="H23" i="22" s="1"/>
  <c r="G22" i="22"/>
  <c r="H22" i="22" s="1"/>
  <c r="G15" i="22"/>
  <c r="H15" i="22" s="1"/>
  <c r="G11" i="22"/>
  <c r="H11" i="22" s="1"/>
  <c r="G7" i="22"/>
  <c r="H7" i="22" s="1"/>
  <c r="G5" i="22"/>
  <c r="H5" i="22" s="1"/>
  <c r="G3" i="22"/>
  <c r="H3" i="22" s="1"/>
  <c r="H26" i="22"/>
  <c r="H20" i="22"/>
  <c r="H17" i="22"/>
  <c r="H9" i="22"/>
  <c r="M2" i="21"/>
  <c r="D42" i="22" l="1"/>
  <c r="D31" i="22"/>
  <c r="D32" i="22" s="1"/>
  <c r="D33" i="22" s="1"/>
  <c r="D36" i="22" s="1"/>
  <c r="D37" i="22" s="1"/>
  <c r="D36" i="23"/>
  <c r="D25" i="23"/>
  <c r="D26" i="23" s="1"/>
  <c r="D27" i="23" s="1"/>
  <c r="D30" i="23" s="1"/>
  <c r="D31" i="23" s="1"/>
  <c r="D37" i="23"/>
  <c r="M3" i="21"/>
  <c r="M4" i="21" s="1"/>
  <c r="M5" i="21" s="1"/>
  <c r="M6" i="21" s="1"/>
  <c r="N22" i="21"/>
  <c r="N26" i="21"/>
  <c r="N38" i="21"/>
  <c r="N50" i="21"/>
  <c r="N54" i="21"/>
  <c r="N66" i="21"/>
  <c r="N74" i="21"/>
  <c r="N94" i="21"/>
  <c r="N102" i="21"/>
  <c r="N114" i="21"/>
  <c r="N118" i="21"/>
  <c r="N130" i="21"/>
  <c r="N138" i="21"/>
  <c r="N154" i="21"/>
  <c r="N158" i="21"/>
  <c r="N170" i="21"/>
  <c r="N177" i="21"/>
  <c r="N179" i="21"/>
  <c r="N181" i="21"/>
  <c r="N189" i="21"/>
  <c r="N191" i="21"/>
  <c r="N193" i="21"/>
  <c r="N197" i="21"/>
  <c r="N199" i="21"/>
  <c r="N201" i="21"/>
  <c r="N213" i="21"/>
  <c r="N239" i="21"/>
  <c r="N245" i="21"/>
  <c r="N247" i="21"/>
  <c r="N249" i="21"/>
  <c r="N257" i="21"/>
  <c r="N269" i="21"/>
  <c r="N5" i="21"/>
  <c r="N17" i="21"/>
  <c r="N33" i="21"/>
  <c r="N57" i="21"/>
  <c r="N61" i="21"/>
  <c r="N87" i="21"/>
  <c r="N107" i="21"/>
  <c r="N121" i="21"/>
  <c r="N125" i="21"/>
  <c r="N141" i="21"/>
  <c r="N145" i="21"/>
  <c r="N151" i="21"/>
  <c r="N165" i="21"/>
  <c r="N40" i="21"/>
  <c r="N72" i="21"/>
  <c r="N104" i="21"/>
  <c r="N128" i="21"/>
  <c r="N156" i="21"/>
  <c r="N168" i="21"/>
  <c r="N174" i="21"/>
  <c r="N186" i="21"/>
  <c r="N206" i="21"/>
  <c r="N218" i="21"/>
  <c r="N222" i="21"/>
  <c r="N232" i="21"/>
  <c r="N236" i="21"/>
  <c r="N254" i="21"/>
  <c r="N264" i="21"/>
  <c r="N276" i="21"/>
  <c r="N284" i="21"/>
  <c r="N288" i="21"/>
  <c r="N292" i="21"/>
  <c r="N296" i="21"/>
  <c r="N304" i="21"/>
  <c r="N308" i="21"/>
  <c r="N312" i="21"/>
  <c r="N316" i="21"/>
  <c r="N320" i="21"/>
  <c r="N324" i="21"/>
  <c r="N328" i="21"/>
  <c r="N332" i="21"/>
  <c r="N2" i="21"/>
  <c r="N60" i="21"/>
  <c r="N73" i="21"/>
  <c r="N93" i="21"/>
  <c r="N106" i="21"/>
  <c r="N117" i="21"/>
  <c r="N127" i="21"/>
  <c r="N137" i="21"/>
  <c r="N148" i="21"/>
  <c r="N157" i="21"/>
  <c r="N166" i="21"/>
  <c r="N176" i="21"/>
  <c r="N185" i="21"/>
  <c r="N194" i="21"/>
  <c r="N205" i="21"/>
  <c r="N219" i="21"/>
  <c r="N233" i="21"/>
  <c r="N243" i="21"/>
  <c r="N256" i="21"/>
  <c r="N4" i="21"/>
  <c r="N11" i="21"/>
  <c r="N18" i="21"/>
  <c r="N25" i="21"/>
  <c r="N36" i="21"/>
  <c r="N43" i="21"/>
  <c r="N53" i="21"/>
  <c r="N64" i="21"/>
  <c r="N79" i="21"/>
  <c r="N95" i="21"/>
  <c r="N108" i="21"/>
  <c r="N120" i="21"/>
  <c r="N129" i="21"/>
  <c r="N140" i="21"/>
  <c r="N150" i="21"/>
  <c r="N159" i="21"/>
  <c r="N169" i="21"/>
  <c r="N178" i="21"/>
  <c r="N187" i="21"/>
  <c r="N198" i="21"/>
  <c r="N207" i="21"/>
  <c r="N221" i="21"/>
  <c r="N235" i="21"/>
  <c r="N246" i="21"/>
  <c r="N260" i="21"/>
  <c r="N295" i="21"/>
  <c r="N303" i="21"/>
  <c r="N311" i="21"/>
  <c r="N319" i="21"/>
  <c r="N327" i="21"/>
  <c r="N267" i="21"/>
  <c r="N285" i="21"/>
  <c r="N309" i="21"/>
  <c r="N317" i="21"/>
  <c r="N325" i="21"/>
  <c r="N333" i="21"/>
  <c r="N3" i="21"/>
  <c r="N15" i="21"/>
  <c r="N19" i="21"/>
  <c r="N45" i="21"/>
  <c r="N59" i="21"/>
  <c r="N81" i="21"/>
  <c r="N89" i="21"/>
  <c r="N109" i="21"/>
  <c r="N123" i="21"/>
  <c r="N135" i="21"/>
  <c r="N143" i="21"/>
  <c r="N149" i="21"/>
  <c r="N163" i="21"/>
  <c r="N8" i="21"/>
  <c r="N68" i="21"/>
  <c r="N96" i="21"/>
  <c r="N116" i="21"/>
  <c r="N132" i="21"/>
  <c r="N160" i="21"/>
  <c r="N172" i="21"/>
  <c r="N184" i="21"/>
  <c r="N204" i="21"/>
  <c r="N208" i="21"/>
  <c r="N220" i="21"/>
  <c r="N228" i="21"/>
  <c r="N234" i="21"/>
  <c r="N242" i="21"/>
  <c r="N262" i="21"/>
  <c r="N274" i="21"/>
  <c r="N278" i="21"/>
  <c r="N290" i="21"/>
  <c r="N298" i="21"/>
  <c r="N302" i="21"/>
  <c r="N306" i="21"/>
  <c r="N310" i="21"/>
  <c r="N314" i="21"/>
  <c r="N318" i="21"/>
  <c r="N322" i="21"/>
  <c r="N326" i="21"/>
  <c r="N330" i="21"/>
  <c r="N334" i="21"/>
  <c r="N56" i="21"/>
  <c r="N67" i="21"/>
  <c r="N82" i="21"/>
  <c r="N99" i="21"/>
  <c r="N113" i="21"/>
  <c r="N122" i="21"/>
  <c r="N131" i="21"/>
  <c r="N142" i="21"/>
  <c r="N152" i="21"/>
  <c r="N162" i="21"/>
  <c r="N171" i="21"/>
  <c r="N180" i="21"/>
  <c r="N190" i="21"/>
  <c r="N200" i="21"/>
  <c r="N210" i="21"/>
  <c r="N225" i="21"/>
  <c r="N238" i="21"/>
  <c r="N248" i="21"/>
  <c r="N270" i="21"/>
  <c r="N6" i="21"/>
  <c r="N16" i="21"/>
  <c r="N20" i="21"/>
  <c r="N31" i="21"/>
  <c r="N39" i="21"/>
  <c r="N46" i="21"/>
  <c r="N58" i="21"/>
  <c r="N71" i="21"/>
  <c r="N88" i="21"/>
  <c r="N103" i="21"/>
  <c r="N115" i="21"/>
  <c r="N124" i="21"/>
  <c r="N133" i="21"/>
  <c r="N144" i="21"/>
  <c r="N155" i="21"/>
  <c r="N164" i="21"/>
  <c r="N173" i="21"/>
  <c r="N183" i="21"/>
  <c r="N192" i="21"/>
  <c r="N203" i="21"/>
  <c r="N214" i="21"/>
  <c r="N229" i="21"/>
  <c r="N240" i="21"/>
  <c r="N253" i="21"/>
  <c r="N263" i="21"/>
  <c r="N277" i="21"/>
  <c r="N291" i="21"/>
  <c r="N299" i="21"/>
  <c r="N307" i="21"/>
  <c r="N315" i="21"/>
  <c r="N323" i="21"/>
  <c r="N331" i="21"/>
  <c r="N281" i="21"/>
  <c r="N289" i="21"/>
  <c r="N297" i="21"/>
  <c r="N305" i="21"/>
  <c r="N313" i="21"/>
  <c r="N321" i="21"/>
  <c r="N329" i="21"/>
  <c r="N335" i="21"/>
  <c r="D43" i="22"/>
  <c r="G295" i="21" l="1"/>
  <c r="D285" i="21"/>
  <c r="D287" i="21" s="1"/>
  <c r="H242" i="21" l="1"/>
  <c r="L287" i="21"/>
  <c r="N287" i="21" s="1"/>
  <c r="H250" i="21"/>
  <c r="G226" i="21"/>
  <c r="G228" i="21"/>
  <c r="H228" i="21" s="1"/>
  <c r="G231" i="21"/>
  <c r="G233" i="21"/>
  <c r="H233" i="21" s="1"/>
  <c r="L282" i="21" s="1"/>
  <c r="N282" i="21" s="1"/>
  <c r="L301" i="21"/>
  <c r="N301" i="21" s="1"/>
  <c r="H223" i="21"/>
  <c r="H239" i="21"/>
  <c r="H251" i="21"/>
  <c r="L300" i="21"/>
  <c r="N300" i="21" s="1"/>
  <c r="G230" i="21"/>
  <c r="H230" i="21" s="1"/>
  <c r="G234" i="21"/>
  <c r="H234" i="21" s="1"/>
  <c r="G236" i="21"/>
  <c r="H236" i="21" s="1"/>
  <c r="G240" i="21"/>
  <c r="H240" i="21" s="1"/>
  <c r="G243" i="21"/>
  <c r="G247" i="21"/>
  <c r="G253" i="21"/>
  <c r="H229" i="21"/>
  <c r="H237" i="21"/>
  <c r="G227" i="21"/>
  <c r="H227" i="21" s="1"/>
  <c r="G232" i="21"/>
  <c r="G235" i="21"/>
  <c r="H235" i="21" s="1"/>
  <c r="G238" i="21"/>
  <c r="H238" i="21" s="1"/>
  <c r="G241" i="21"/>
  <c r="G245" i="21"/>
  <c r="H245" i="21" s="1"/>
  <c r="G252" i="21"/>
  <c r="G254" i="21"/>
  <c r="H197" i="21"/>
  <c r="H209" i="21"/>
  <c r="H215" i="21"/>
  <c r="H222" i="21"/>
  <c r="G188" i="21"/>
  <c r="G191" i="21"/>
  <c r="H191" i="21" s="1"/>
  <c r="G193" i="21"/>
  <c r="H193" i="21" s="1"/>
  <c r="G195" i="21"/>
  <c r="H195" i="21" s="1"/>
  <c r="G198" i="21"/>
  <c r="H198" i="21" s="1"/>
  <c r="G201" i="21"/>
  <c r="H201" i="21" s="1"/>
  <c r="G203" i="21"/>
  <c r="G207" i="21"/>
  <c r="G212" i="21"/>
  <c r="H212" i="21" s="1"/>
  <c r="G216" i="21"/>
  <c r="H216" i="21" s="1"/>
  <c r="G218" i="21"/>
  <c r="G221" i="21"/>
  <c r="H221" i="21" s="1"/>
  <c r="H189" i="21"/>
  <c r="H200" i="21"/>
  <c r="H204" i="21"/>
  <c r="H208" i="21"/>
  <c r="H214" i="21"/>
  <c r="G190" i="21"/>
  <c r="H190" i="21" s="1"/>
  <c r="G192" i="21"/>
  <c r="H192" i="21" s="1"/>
  <c r="G194" i="21"/>
  <c r="H194" i="21" s="1"/>
  <c r="G196" i="21"/>
  <c r="G199" i="21"/>
  <c r="H199" i="21" s="1"/>
  <c r="G205" i="21"/>
  <c r="H205" i="21" s="1"/>
  <c r="G213" i="21"/>
  <c r="G202" i="21"/>
  <c r="G210" i="21"/>
  <c r="G217" i="21"/>
  <c r="H217" i="21" s="1"/>
  <c r="G219" i="21"/>
  <c r="H219" i="21" s="1"/>
  <c r="H176" i="21"/>
  <c r="H184" i="21"/>
  <c r="G169" i="21"/>
  <c r="H169" i="21" s="1"/>
  <c r="G172" i="21"/>
  <c r="H172" i="21" s="1"/>
  <c r="G174" i="21"/>
  <c r="H174" i="21" s="1"/>
  <c r="G177" i="21"/>
  <c r="G180" i="21"/>
  <c r="H180" i="21" s="1"/>
  <c r="G182" i="21"/>
  <c r="H182" i="21" s="1"/>
  <c r="G185" i="21"/>
  <c r="H185" i="21" s="1"/>
  <c r="H171" i="21"/>
  <c r="H179" i="21"/>
  <c r="G170" i="21"/>
  <c r="G173" i="21"/>
  <c r="H173" i="21" s="1"/>
  <c r="G175" i="21"/>
  <c r="H175" i="21" s="1"/>
  <c r="G178" i="21"/>
  <c r="G181" i="21"/>
  <c r="H181" i="21" s="1"/>
  <c r="G183" i="21"/>
  <c r="G186" i="21"/>
  <c r="H186" i="21" s="1"/>
  <c r="H159" i="21"/>
  <c r="G160" i="21"/>
  <c r="H160" i="21" s="1"/>
  <c r="G162" i="21"/>
  <c r="H162" i="21" s="1"/>
  <c r="G165" i="21"/>
  <c r="H165" i="21" s="1"/>
  <c r="G167" i="21"/>
  <c r="H167" i="21" s="1"/>
  <c r="H164" i="21"/>
  <c r="G161" i="21"/>
  <c r="H161" i="21" s="1"/>
  <c r="G163" i="21"/>
  <c r="G166" i="21"/>
  <c r="H166" i="21" s="1"/>
  <c r="G168" i="21"/>
  <c r="H148" i="21"/>
  <c r="G150" i="21"/>
  <c r="H150" i="21" s="1"/>
  <c r="G152" i="21"/>
  <c r="H152" i="21" s="1"/>
  <c r="G154" i="21"/>
  <c r="H154" i="21" s="1"/>
  <c r="G156" i="21"/>
  <c r="H156" i="21" s="1"/>
  <c r="G158" i="21"/>
  <c r="H158" i="21" s="1"/>
  <c r="H147" i="21"/>
  <c r="H149" i="21"/>
  <c r="G151" i="21"/>
  <c r="H151" i="21" s="1"/>
  <c r="G153" i="21"/>
  <c r="H153" i="21" s="1"/>
  <c r="G155" i="21"/>
  <c r="H155" i="21" s="1"/>
  <c r="G157" i="21"/>
  <c r="H157" i="21" s="1"/>
  <c r="H134" i="21"/>
  <c r="H142" i="21"/>
  <c r="G124" i="21"/>
  <c r="H124" i="21" s="1"/>
  <c r="G127" i="21"/>
  <c r="G131" i="21"/>
  <c r="G133" i="21"/>
  <c r="H133" i="21" s="1"/>
  <c r="G136" i="21"/>
  <c r="H136" i="21" s="1"/>
  <c r="G139" i="21"/>
  <c r="H139" i="21" s="1"/>
  <c r="G144" i="21"/>
  <c r="H144" i="21" s="1"/>
  <c r="H125" i="21"/>
  <c r="H145" i="21"/>
  <c r="G123" i="21"/>
  <c r="H123" i="21" s="1"/>
  <c r="G126" i="21"/>
  <c r="H126" i="21" s="1"/>
  <c r="G129" i="21"/>
  <c r="H129" i="21" s="1"/>
  <c r="G132" i="21"/>
  <c r="G135" i="21"/>
  <c r="H135" i="21" s="1"/>
  <c r="G138" i="21"/>
  <c r="G143" i="21"/>
  <c r="H143" i="21" s="1"/>
  <c r="G146" i="21"/>
  <c r="H146" i="21" s="1"/>
  <c r="G71" i="21"/>
  <c r="H71" i="21" s="1"/>
  <c r="H77" i="21"/>
  <c r="H79" i="21"/>
  <c r="H85" i="21"/>
  <c r="H87" i="21"/>
  <c r="H111" i="21"/>
  <c r="H121" i="21"/>
  <c r="G75" i="21"/>
  <c r="H75" i="21" s="1"/>
  <c r="G80" i="21"/>
  <c r="H80" i="21" s="1"/>
  <c r="G82" i="21"/>
  <c r="H82" i="21" s="1"/>
  <c r="G86" i="21"/>
  <c r="H86" i="21" s="1"/>
  <c r="G89" i="21"/>
  <c r="G91" i="21"/>
  <c r="G94" i="21"/>
  <c r="G97" i="21"/>
  <c r="H97" i="21" s="1"/>
  <c r="G99" i="21"/>
  <c r="G102" i="21"/>
  <c r="G104" i="21"/>
  <c r="H104" i="21" s="1"/>
  <c r="J281" i="21" s="1"/>
  <c r="G106" i="21"/>
  <c r="H106" i="21" s="1"/>
  <c r="G108" i="21"/>
  <c r="H108" i="21" s="1"/>
  <c r="G110" i="21"/>
  <c r="H110" i="21" s="1"/>
  <c r="G113" i="21"/>
  <c r="H113" i="21" s="1"/>
  <c r="G115" i="21"/>
  <c r="H115" i="21" s="1"/>
  <c r="G119" i="21"/>
  <c r="H119" i="21" s="1"/>
  <c r="G122" i="21"/>
  <c r="H78" i="21"/>
  <c r="H84" i="21"/>
  <c r="H92" i="21"/>
  <c r="H96" i="21"/>
  <c r="H118" i="21"/>
  <c r="G81" i="21"/>
  <c r="H81" i="21" s="1"/>
  <c r="G88" i="21"/>
  <c r="H88" i="21" s="1"/>
  <c r="G93" i="21"/>
  <c r="H93" i="21" s="1"/>
  <c r="G98" i="21"/>
  <c r="H98" i="21" s="1"/>
  <c r="G103" i="21"/>
  <c r="H103" i="21" s="1"/>
  <c r="G107" i="21"/>
  <c r="H107" i="21" s="1"/>
  <c r="G112" i="21"/>
  <c r="H112" i="21" s="1"/>
  <c r="G117" i="21"/>
  <c r="H117" i="21" s="1"/>
  <c r="H116" i="21"/>
  <c r="G76" i="21"/>
  <c r="H76" i="21" s="1"/>
  <c r="G83" i="21"/>
  <c r="G90" i="21"/>
  <c r="G95" i="21"/>
  <c r="G101" i="21"/>
  <c r="H101" i="21" s="1"/>
  <c r="G105" i="21"/>
  <c r="H105" i="21" s="1"/>
  <c r="G109" i="21"/>
  <c r="H109" i="21" s="1"/>
  <c r="G114" i="21"/>
  <c r="H114" i="21" s="1"/>
  <c r="G120" i="21"/>
  <c r="H120" i="21" s="1"/>
  <c r="H31" i="21"/>
  <c r="H58" i="21"/>
  <c r="G3" i="21"/>
  <c r="H3" i="21" s="1"/>
  <c r="G12" i="21"/>
  <c r="H12" i="21" s="1"/>
  <c r="G24" i="21"/>
  <c r="H24" i="21" s="1"/>
  <c r="G34" i="21"/>
  <c r="H34" i="21" s="1"/>
  <c r="G43" i="21"/>
  <c r="H43" i="21" s="1"/>
  <c r="G57" i="21"/>
  <c r="H57" i="21" s="1"/>
  <c r="G67" i="21"/>
  <c r="H67" i="21" s="1"/>
  <c r="H19" i="21"/>
  <c r="H54" i="21"/>
  <c r="H66" i="21"/>
  <c r="G8" i="21"/>
  <c r="H8" i="21" s="1"/>
  <c r="G16" i="21"/>
  <c r="H16" i="21" s="1"/>
  <c r="G28" i="21"/>
  <c r="H28" i="21" s="1"/>
  <c r="G38" i="21"/>
  <c r="G50" i="21"/>
  <c r="H50" i="21" s="1"/>
  <c r="H17" i="21"/>
  <c r="H4" i="21"/>
  <c r="H30" i="21"/>
  <c r="G5" i="21"/>
  <c r="H5" i="21" s="1"/>
  <c r="G9" i="21"/>
  <c r="H9" i="21" s="1"/>
  <c r="G13" i="21"/>
  <c r="H13" i="21" s="1"/>
  <c r="G20" i="21"/>
  <c r="H20" i="21" s="1"/>
  <c r="G25" i="21"/>
  <c r="H25" i="21" s="1"/>
  <c r="G29" i="21"/>
  <c r="H29" i="21" s="1"/>
  <c r="G35" i="21"/>
  <c r="H35" i="21" s="1"/>
  <c r="G39" i="21"/>
  <c r="H39" i="21" s="1"/>
  <c r="G44" i="21"/>
  <c r="H44" i="21" s="1"/>
  <c r="G51" i="21"/>
  <c r="H51" i="21" s="1"/>
  <c r="G59" i="21"/>
  <c r="G62" i="21"/>
  <c r="G68" i="21"/>
  <c r="H68" i="21" s="1"/>
  <c r="G73" i="21"/>
  <c r="G45" i="21"/>
  <c r="H45" i="21" s="1"/>
  <c r="H18" i="21"/>
  <c r="H47" i="21"/>
  <c r="G7" i="21"/>
  <c r="H7" i="21" s="1"/>
  <c r="G11" i="21"/>
  <c r="H11" i="21" s="1"/>
  <c r="G15" i="21"/>
  <c r="H15" i="21" s="1"/>
  <c r="G22" i="21"/>
  <c r="H22" i="21" s="1"/>
  <c r="G27" i="21"/>
  <c r="H27" i="21" s="1"/>
  <c r="G33" i="21"/>
  <c r="H33" i="21" s="1"/>
  <c r="G37" i="21"/>
  <c r="G41" i="21"/>
  <c r="H41" i="21" s="1"/>
  <c r="G48" i="21"/>
  <c r="G55" i="21"/>
  <c r="H55" i="21" s="1"/>
  <c r="G61" i="21"/>
  <c r="H61" i="21" s="1"/>
  <c r="G70" i="21"/>
  <c r="G2" i="21"/>
  <c r="H2" i="21" s="1"/>
  <c r="H23" i="21"/>
  <c r="H52" i="21"/>
  <c r="H56" i="21"/>
  <c r="H63" i="21"/>
  <c r="G6" i="21"/>
  <c r="H6" i="21" s="1"/>
  <c r="G10" i="21"/>
  <c r="G14" i="21"/>
  <c r="H14" i="21" s="1"/>
  <c r="G21" i="21"/>
  <c r="H21" i="21" s="1"/>
  <c r="G26" i="21"/>
  <c r="H26" i="21" s="1"/>
  <c r="G32" i="21"/>
  <c r="H32" i="21" s="1"/>
  <c r="G36" i="21"/>
  <c r="H36" i="21" s="1"/>
  <c r="G40" i="21"/>
  <c r="H40" i="21" s="1"/>
  <c r="G46" i="21"/>
  <c r="H46" i="21" s="1"/>
  <c r="G53" i="21"/>
  <c r="G60" i="21"/>
  <c r="H60" i="21" s="1"/>
  <c r="G64" i="21"/>
  <c r="G69" i="21"/>
  <c r="G74" i="21"/>
  <c r="H74" i="21" s="1"/>
  <c r="D286" i="21"/>
  <c r="J280" i="21" l="1"/>
  <c r="J278" i="21"/>
  <c r="D277" i="21"/>
  <c r="D278" i="21" s="1"/>
  <c r="D281" i="21" s="1"/>
  <c r="J282" i="21"/>
  <c r="J277" i="21"/>
  <c r="J283" i="21"/>
  <c r="J279" i="21"/>
  <c r="J292" i="21"/>
  <c r="L266" i="21"/>
  <c r="N266" i="21" s="1"/>
  <c r="L294" i="21"/>
  <c r="N294" i="21" s="1"/>
  <c r="L293" i="21"/>
  <c r="N293" i="21" s="1"/>
  <c r="L280" i="21"/>
  <c r="N280" i="21" s="1"/>
  <c r="L32" i="21"/>
  <c r="N32" i="21" s="1"/>
  <c r="L28" i="21"/>
  <c r="N28" i="21" s="1"/>
  <c r="L12" i="21"/>
  <c r="N12" i="21" s="1"/>
  <c r="L44" i="21"/>
  <c r="N44" i="21" s="1"/>
  <c r="L34" i="21"/>
  <c r="N34" i="21" s="1"/>
  <c r="L23" i="21"/>
  <c r="N23" i="21" s="1"/>
  <c r="L13" i="21"/>
  <c r="N13" i="21" s="1"/>
  <c r="L51" i="21"/>
  <c r="N51" i="21" s="1"/>
  <c r="L55" i="21"/>
  <c r="N55" i="21" s="1"/>
  <c r="L35" i="21"/>
  <c r="N35" i="21" s="1"/>
  <c r="L30" i="21"/>
  <c r="N30" i="21" s="1"/>
  <c r="L14" i="21"/>
  <c r="N14" i="21" s="1"/>
  <c r="J287" i="21"/>
  <c r="L21" i="21"/>
  <c r="N21" i="21" s="1"/>
  <c r="L47" i="21"/>
  <c r="N47" i="21" s="1"/>
  <c r="L48" i="21"/>
  <c r="N48" i="21" s="1"/>
  <c r="L90" i="21"/>
  <c r="N90" i="21" s="1"/>
  <c r="L75" i="21"/>
  <c r="L69" i="21"/>
  <c r="N69" i="21" s="1"/>
  <c r="L77" i="21"/>
  <c r="N77" i="21" s="1"/>
  <c r="J291" i="21"/>
  <c r="L63" i="21"/>
  <c r="N63" i="21" s="1"/>
  <c r="L110" i="21"/>
  <c r="N110" i="21" s="1"/>
  <c r="L91" i="21"/>
  <c r="N91" i="21" s="1"/>
  <c r="L92" i="21"/>
  <c r="N92" i="21" s="1"/>
  <c r="L105" i="21"/>
  <c r="N105" i="21" s="1"/>
  <c r="L98" i="21"/>
  <c r="N98" i="21" s="1"/>
  <c r="L97" i="21"/>
  <c r="N97" i="21" s="1"/>
  <c r="L153" i="21"/>
  <c r="N153" i="21" s="1"/>
  <c r="L136" i="21"/>
  <c r="N136" i="21" s="1"/>
  <c r="L161" i="21"/>
  <c r="N161" i="21" s="1"/>
  <c r="L139" i="21"/>
  <c r="N139" i="21" s="1"/>
  <c r="L119" i="21"/>
  <c r="N119" i="21" s="1"/>
  <c r="L212" i="21"/>
  <c r="N212" i="21" s="1"/>
  <c r="L195" i="21"/>
  <c r="N195" i="21" s="1"/>
  <c r="L196" i="21"/>
  <c r="N196" i="21" s="1"/>
  <c r="L182" i="21"/>
  <c r="N182" i="21" s="1"/>
  <c r="L231" i="21"/>
  <c r="N231" i="21" s="1"/>
  <c r="L217" i="21"/>
  <c r="N217" i="21" s="1"/>
  <c r="L237" i="21"/>
  <c r="N237" i="21" s="1"/>
  <c r="L227" i="21"/>
  <c r="N227" i="21" s="1"/>
  <c r="L223" i="21"/>
  <c r="N223" i="21" s="1"/>
  <c r="L215" i="21"/>
  <c r="N215" i="21" s="1"/>
  <c r="L224" i="21"/>
  <c r="N224" i="21" s="1"/>
  <c r="L252" i="21"/>
  <c r="N252" i="21" s="1"/>
  <c r="L251" i="21"/>
  <c r="N251" i="21" s="1"/>
  <c r="L259" i="21"/>
  <c r="N259" i="21" s="1"/>
  <c r="L250" i="21"/>
  <c r="N250" i="21" s="1"/>
  <c r="L273" i="21"/>
  <c r="N273" i="21" s="1"/>
  <c r="L261" i="21"/>
  <c r="N261" i="21" s="1"/>
  <c r="L286" i="21"/>
  <c r="N286" i="21" s="1"/>
  <c r="L283" i="21"/>
  <c r="N283" i="21" s="1"/>
  <c r="L279" i="21"/>
  <c r="N279" i="21" s="1"/>
  <c r="L275" i="21"/>
  <c r="N275" i="21" s="1"/>
  <c r="L37" i="21"/>
  <c r="N37" i="21" s="1"/>
  <c r="L27" i="21"/>
  <c r="N27" i="21" s="1"/>
  <c r="L7" i="21"/>
  <c r="M7" i="21" s="1"/>
  <c r="M8" i="21" s="1"/>
  <c r="D289" i="21"/>
  <c r="D290" i="21" s="1"/>
  <c r="L29" i="21"/>
  <c r="N29" i="21" s="1"/>
  <c r="L41" i="21"/>
  <c r="N41" i="21" s="1"/>
  <c r="J290" i="21"/>
  <c r="L49" i="21"/>
  <c r="N49" i="21" s="1"/>
  <c r="L10" i="21"/>
  <c r="N10" i="21" s="1"/>
  <c r="L9" i="21"/>
  <c r="N9" i="21" s="1"/>
  <c r="L42" i="21"/>
  <c r="N42" i="21" s="1"/>
  <c r="L52" i="21"/>
  <c r="N52" i="21" s="1"/>
  <c r="J289" i="21"/>
  <c r="J288" i="21"/>
  <c r="L24" i="21"/>
  <c r="N24" i="21" s="1"/>
  <c r="L85" i="21"/>
  <c r="N85" i="21" s="1"/>
  <c r="L83" i="21"/>
  <c r="N83" i="21" s="1"/>
  <c r="L86" i="21"/>
  <c r="N86" i="21" s="1"/>
  <c r="L80" i="21"/>
  <c r="N80" i="21" s="1"/>
  <c r="L76" i="21"/>
  <c r="N76" i="21" s="1"/>
  <c r="L65" i="21"/>
  <c r="N65" i="21" s="1"/>
  <c r="L78" i="21"/>
  <c r="N78" i="21" s="1"/>
  <c r="L62" i="21"/>
  <c r="N62" i="21" s="1"/>
  <c r="L84" i="21"/>
  <c r="N84" i="21" s="1"/>
  <c r="L70" i="21"/>
  <c r="N70" i="21" s="1"/>
  <c r="L112" i="21"/>
  <c r="N112" i="21" s="1"/>
  <c r="L101" i="21"/>
  <c r="N101" i="21" s="1"/>
  <c r="L100" i="21"/>
  <c r="N100" i="21" s="1"/>
  <c r="L111" i="21"/>
  <c r="N111" i="21" s="1"/>
  <c r="L167" i="21"/>
  <c r="N167" i="21" s="1"/>
  <c r="L146" i="21"/>
  <c r="N146" i="21" s="1"/>
  <c r="L126" i="21"/>
  <c r="N126" i="21" s="1"/>
  <c r="L175" i="21"/>
  <c r="N175" i="21" s="1"/>
  <c r="L147" i="21"/>
  <c r="N147" i="21" s="1"/>
  <c r="L134" i="21"/>
  <c r="N134" i="21" s="1"/>
  <c r="L202" i="21"/>
  <c r="N202" i="21" s="1"/>
  <c r="L209" i="21"/>
  <c r="N209" i="21" s="1"/>
  <c r="L211" i="21"/>
  <c r="N211" i="21" s="1"/>
  <c r="L188" i="21"/>
  <c r="N188" i="21" s="1"/>
  <c r="L241" i="21"/>
  <c r="N241" i="21" s="1"/>
  <c r="L216" i="21"/>
  <c r="N216" i="21" s="1"/>
  <c r="L230" i="21"/>
  <c r="N230" i="21" s="1"/>
  <c r="L226" i="21"/>
  <c r="N226" i="21" s="1"/>
  <c r="L268" i="21"/>
  <c r="N268" i="21" s="1"/>
  <c r="L271" i="21"/>
  <c r="N271" i="21" s="1"/>
  <c r="L258" i="21"/>
  <c r="N258" i="21" s="1"/>
  <c r="L244" i="21"/>
  <c r="N244" i="21" s="1"/>
  <c r="L272" i="21"/>
  <c r="N272" i="21" s="1"/>
  <c r="L265" i="21"/>
  <c r="N265" i="21" s="1"/>
  <c r="L255" i="21"/>
  <c r="N255" i="21" s="1"/>
  <c r="J286" i="21"/>
  <c r="N75" i="21"/>
  <c r="N7" i="21"/>
  <c r="J284" i="21"/>
  <c r="J293" i="21"/>
  <c r="D282" i="21" l="1"/>
  <c r="M9" i="21"/>
  <c r="M10" i="21" s="1"/>
  <c r="M11" i="21" s="1"/>
  <c r="M12" i="21" s="1"/>
  <c r="M13" i="21" s="1"/>
  <c r="M14" i="21" s="1"/>
  <c r="M15" i="21" s="1"/>
  <c r="M16" i="21" s="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M84" i="21" s="1"/>
  <c r="M85" i="21" s="1"/>
  <c r="M86" i="21" s="1"/>
  <c r="M87" i="21" s="1"/>
  <c r="M88" i="21" s="1"/>
  <c r="M89" i="21" s="1"/>
  <c r="M90" i="21" s="1"/>
  <c r="M91" i="21" s="1"/>
  <c r="M92" i="21" s="1"/>
  <c r="M93" i="21" s="1"/>
  <c r="M94" i="21" s="1"/>
  <c r="M95" i="21" s="1"/>
  <c r="M96" i="21" s="1"/>
  <c r="M97" i="21" s="1"/>
  <c r="M98" i="21" s="1"/>
  <c r="M99" i="21" s="1"/>
  <c r="M100" i="21" s="1"/>
  <c r="M101" i="21" s="1"/>
  <c r="M102" i="21" s="1"/>
  <c r="M103" i="21" s="1"/>
  <c r="M104" i="21" s="1"/>
  <c r="M105" i="21" s="1"/>
  <c r="M106" i="21" s="1"/>
  <c r="M107" i="21" s="1"/>
  <c r="M108" i="21" s="1"/>
  <c r="M109" i="21" s="1"/>
  <c r="M110" i="21" s="1"/>
  <c r="M111" i="21" s="1"/>
  <c r="M112" i="21" s="1"/>
  <c r="M113" i="21" s="1"/>
  <c r="M114" i="21" s="1"/>
  <c r="M115" i="21" s="1"/>
  <c r="M116" i="21" s="1"/>
  <c r="M117" i="21" s="1"/>
  <c r="M118" i="21" s="1"/>
  <c r="M119" i="21" s="1"/>
  <c r="M120" i="21" s="1"/>
  <c r="M121" i="21" s="1"/>
  <c r="M122" i="21" s="1"/>
  <c r="M123" i="21" s="1"/>
  <c r="M124" i="21" s="1"/>
  <c r="M125" i="21" s="1"/>
  <c r="M126" i="21" s="1"/>
  <c r="M127" i="21" s="1"/>
  <c r="M128" i="21" s="1"/>
  <c r="M129" i="21" s="1"/>
  <c r="M130" i="21" s="1"/>
  <c r="M131" i="21" s="1"/>
  <c r="M132" i="21" s="1"/>
  <c r="M133" i="21" s="1"/>
  <c r="M134" i="21" s="1"/>
  <c r="M135" i="21" s="1"/>
  <c r="M136" i="21" s="1"/>
  <c r="M137" i="21" s="1"/>
  <c r="M138" i="21" s="1"/>
  <c r="M139" i="21" s="1"/>
  <c r="M140" i="21" s="1"/>
  <c r="M141" i="21" s="1"/>
  <c r="M142" i="21" s="1"/>
  <c r="M143" i="21" s="1"/>
  <c r="M144" i="21" s="1"/>
  <c r="M145" i="21" s="1"/>
  <c r="M146" i="21" s="1"/>
  <c r="M147" i="21" s="1"/>
  <c r="M148" i="21" s="1"/>
  <c r="M149" i="21" s="1"/>
  <c r="M150" i="21" s="1"/>
  <c r="M151" i="21" s="1"/>
  <c r="M152" i="21" s="1"/>
  <c r="M153" i="21" s="1"/>
  <c r="M154" i="21" s="1"/>
  <c r="M155" i="21" s="1"/>
  <c r="M156" i="21" s="1"/>
  <c r="M157" i="21" s="1"/>
  <c r="M158" i="21" s="1"/>
  <c r="M159" i="21" s="1"/>
  <c r="M160" i="21" s="1"/>
  <c r="M161" i="21" s="1"/>
  <c r="M162" i="21" s="1"/>
  <c r="M163" i="21" s="1"/>
  <c r="M164" i="21" s="1"/>
  <c r="M165" i="21" s="1"/>
  <c r="M166" i="21" s="1"/>
  <c r="M167" i="21" s="1"/>
  <c r="M168" i="21" s="1"/>
  <c r="M169" i="21" s="1"/>
  <c r="M170" i="21" s="1"/>
  <c r="M171" i="21" s="1"/>
  <c r="M172" i="21" s="1"/>
  <c r="M173" i="21" s="1"/>
  <c r="M174" i="21" s="1"/>
  <c r="M175" i="21" s="1"/>
  <c r="M176" i="21" s="1"/>
  <c r="M177" i="21" s="1"/>
  <c r="M178" i="21" s="1"/>
  <c r="M179" i="21" s="1"/>
  <c r="M180" i="21" s="1"/>
  <c r="M181" i="21" s="1"/>
  <c r="M182" i="21" s="1"/>
  <c r="M183" i="21" s="1"/>
  <c r="M184" i="21" s="1"/>
  <c r="M185" i="21" s="1"/>
  <c r="M186" i="21" s="1"/>
  <c r="M187" i="21" s="1"/>
  <c r="M188" i="21" s="1"/>
  <c r="M189" i="21" s="1"/>
  <c r="M190" i="21" s="1"/>
  <c r="M191" i="21" s="1"/>
  <c r="M192" i="21" s="1"/>
  <c r="M193" i="21" s="1"/>
  <c r="M194" i="21" s="1"/>
  <c r="M195" i="21" s="1"/>
  <c r="M196" i="21" s="1"/>
  <c r="M197" i="21" s="1"/>
  <c r="M198" i="21" s="1"/>
  <c r="M199" i="21" s="1"/>
  <c r="M200" i="21" s="1"/>
  <c r="M201" i="21" s="1"/>
  <c r="M202" i="21" s="1"/>
  <c r="M203" i="21" s="1"/>
  <c r="M204" i="21" s="1"/>
  <c r="M205" i="21" s="1"/>
  <c r="M206" i="21" s="1"/>
  <c r="M207" i="21" s="1"/>
  <c r="M208" i="21" s="1"/>
  <c r="M209" i="21" s="1"/>
  <c r="M210" i="21" s="1"/>
  <c r="M211" i="21" s="1"/>
  <c r="M212" i="21" s="1"/>
  <c r="M213" i="21" s="1"/>
  <c r="M214" i="21" s="1"/>
  <c r="M215" i="21" s="1"/>
  <c r="M216" i="21" s="1"/>
  <c r="M217" i="21" s="1"/>
  <c r="M218" i="21" s="1"/>
  <c r="M219" i="21" s="1"/>
  <c r="M220" i="21" s="1"/>
  <c r="M221" i="21" s="1"/>
  <c r="M222" i="21" s="1"/>
  <c r="M223" i="21" s="1"/>
  <c r="M224" i="21" s="1"/>
  <c r="M225" i="21" s="1"/>
  <c r="M226" i="21" s="1"/>
  <c r="M227" i="21" s="1"/>
  <c r="M228" i="21" s="1"/>
  <c r="M229" i="21" s="1"/>
  <c r="M230" i="21" s="1"/>
  <c r="M231" i="21" s="1"/>
  <c r="M232" i="21" s="1"/>
  <c r="M233" i="21" s="1"/>
  <c r="M234" i="21" s="1"/>
  <c r="M235" i="21" s="1"/>
  <c r="M236" i="21" s="1"/>
  <c r="M237" i="21" s="1"/>
  <c r="M238" i="21" s="1"/>
  <c r="M239" i="21" s="1"/>
  <c r="M240" i="21" s="1"/>
  <c r="M241" i="21" s="1"/>
  <c r="M242" i="21" s="1"/>
  <c r="M243" i="21" s="1"/>
  <c r="M244" i="21" s="1"/>
  <c r="M245" i="21" s="1"/>
  <c r="M246" i="21" s="1"/>
  <c r="M247" i="21" s="1"/>
  <c r="M248" i="21" s="1"/>
  <c r="M249" i="21" s="1"/>
  <c r="M250" i="21" s="1"/>
  <c r="M251" i="21" s="1"/>
  <c r="M252" i="21" s="1"/>
  <c r="M253" i="21" s="1"/>
  <c r="M254" i="21" s="1"/>
  <c r="M255" i="21" s="1"/>
  <c r="M256" i="21" s="1"/>
  <c r="M257" i="21" s="1"/>
  <c r="M258" i="21" s="1"/>
  <c r="M259" i="21" s="1"/>
  <c r="M260" i="21" s="1"/>
  <c r="M261" i="21" s="1"/>
  <c r="M262" i="21" s="1"/>
  <c r="M263" i="21" s="1"/>
  <c r="M264" i="21" s="1"/>
  <c r="M265" i="21" s="1"/>
  <c r="M266" i="21" s="1"/>
  <c r="M267" i="21" s="1"/>
  <c r="M268" i="21" s="1"/>
  <c r="M269" i="21" s="1"/>
  <c r="M270" i="21" s="1"/>
  <c r="M271" i="21" s="1"/>
  <c r="M272" i="21" s="1"/>
  <c r="M273" i="21" s="1"/>
  <c r="M274" i="21" s="1"/>
  <c r="M275" i="21" s="1"/>
  <c r="M276" i="21" s="1"/>
  <c r="M277" i="21" s="1"/>
  <c r="M278" i="21" s="1"/>
  <c r="M279" i="21" s="1"/>
  <c r="M280" i="21" s="1"/>
  <c r="M281" i="21" s="1"/>
  <c r="M282" i="21" s="1"/>
  <c r="M283" i="21" s="1"/>
  <c r="M284" i="21" s="1"/>
  <c r="M285" i="21" s="1"/>
  <c r="M286" i="21" s="1"/>
  <c r="M287" i="21" s="1"/>
  <c r="M288" i="21" s="1"/>
  <c r="M289" i="21" s="1"/>
  <c r="M290" i="21" s="1"/>
  <c r="M291" i="21" s="1"/>
  <c r="M292" i="21" s="1"/>
  <c r="M293" i="21" s="1"/>
  <c r="M294" i="21" s="1"/>
  <c r="M295" i="21" s="1"/>
  <c r="M296" i="21" s="1"/>
  <c r="M297" i="21" s="1"/>
  <c r="M298" i="21" s="1"/>
  <c r="M299" i="21" s="1"/>
  <c r="M300" i="21" s="1"/>
  <c r="M301" i="21" s="1"/>
  <c r="M302" i="21" s="1"/>
  <c r="M303" i="21" s="1"/>
  <c r="M304" i="21" s="1"/>
  <c r="M305" i="21" s="1"/>
  <c r="M306" i="21" s="1"/>
  <c r="M307" i="21" s="1"/>
  <c r="M308" i="21" s="1"/>
  <c r="M309" i="21" s="1"/>
  <c r="M310" i="21" s="1"/>
  <c r="M311" i="21" s="1"/>
  <c r="M312" i="21" s="1"/>
  <c r="M313" i="21" s="1"/>
  <c r="M314" i="21" s="1"/>
  <c r="M315" i="21" s="1"/>
  <c r="M316" i="21" s="1"/>
  <c r="M317" i="21" s="1"/>
  <c r="M318" i="21" s="1"/>
  <c r="M319" i="21" s="1"/>
  <c r="M320" i="21" s="1"/>
  <c r="M321" i="21" s="1"/>
  <c r="M322" i="21" s="1"/>
  <c r="M323" i="21" s="1"/>
  <c r="M324" i="21" s="1"/>
  <c r="M325" i="21" s="1"/>
  <c r="M326" i="21" s="1"/>
  <c r="M327" i="21" s="1"/>
  <c r="M328" i="21" s="1"/>
  <c r="M329" i="21" s="1"/>
  <c r="M330" i="21" s="1"/>
  <c r="M331" i="21" s="1"/>
  <c r="M332" i="21" s="1"/>
  <c r="M333" i="21" s="1"/>
  <c r="M334" i="21" s="1"/>
  <c r="M335" i="21" s="1"/>
  <c r="J285" i="21"/>
  <c r="D29" i="19" l="1"/>
  <c r="D19" i="19"/>
  <c r="D24" i="19" s="1"/>
  <c r="D23" i="19" s="1"/>
  <c r="D22" i="18"/>
  <c r="D23" i="18" s="1"/>
  <c r="H5" i="18" s="1"/>
  <c r="D12" i="18"/>
  <c r="D17" i="18" s="1"/>
  <c r="D16" i="18" s="1"/>
  <c r="D14" i="17"/>
  <c r="D10" i="17"/>
  <c r="D9" i="17"/>
  <c r="D13" i="17" s="1"/>
  <c r="D15" i="17" s="1"/>
  <c r="G2" i="17"/>
  <c r="H3" i="17"/>
  <c r="H4" i="17"/>
  <c r="H5" i="17"/>
  <c r="H6" i="17"/>
  <c r="H2" i="17"/>
  <c r="G3" i="17"/>
  <c r="G4" i="17"/>
  <c r="G5" i="17"/>
  <c r="D19" i="17"/>
  <c r="D20" i="17" s="1"/>
  <c r="H3" i="16"/>
  <c r="H4" i="16"/>
  <c r="H5" i="16"/>
  <c r="H6" i="16"/>
  <c r="H7" i="16"/>
  <c r="H2" i="16"/>
  <c r="G3" i="16"/>
  <c r="G4" i="16"/>
  <c r="G5" i="16"/>
  <c r="G6" i="16"/>
  <c r="G7" i="16"/>
  <c r="G7" i="18" l="1"/>
  <c r="H7" i="18" s="1"/>
  <c r="G4" i="18"/>
  <c r="H4" i="18" s="1"/>
  <c r="G2" i="18"/>
  <c r="H2" i="18" s="1"/>
  <c r="G8" i="18"/>
  <c r="H8" i="18" s="1"/>
  <c r="G6" i="18"/>
  <c r="H6" i="18" s="1"/>
  <c r="G3" i="18"/>
  <c r="H3" i="18" s="1"/>
  <c r="G13" i="19"/>
  <c r="H13" i="19" s="1"/>
  <c r="D21" i="17"/>
  <c r="D11" i="17"/>
  <c r="D12" i="17" s="1"/>
  <c r="D16" i="17" s="1"/>
  <c r="D20" i="16"/>
  <c r="D21" i="16" s="1"/>
  <c r="D10" i="16"/>
  <c r="D15" i="16" s="1"/>
  <c r="D14" i="16" s="1"/>
  <c r="G4" i="19" l="1"/>
  <c r="H4" i="19" s="1"/>
  <c r="H3" i="19"/>
  <c r="H10" i="19"/>
  <c r="G7" i="19"/>
  <c r="H7" i="19" s="1"/>
  <c r="G12" i="19"/>
  <c r="H12" i="19" s="1"/>
  <c r="G16" i="19"/>
  <c r="H16" i="19" s="1"/>
  <c r="H8" i="19"/>
  <c r="H14" i="19"/>
  <c r="G5" i="19"/>
  <c r="H5" i="19" s="1"/>
  <c r="G9" i="19"/>
  <c r="H9" i="19" s="1"/>
  <c r="G2" i="19"/>
  <c r="H2" i="19" s="1"/>
  <c r="G6" i="19"/>
  <c r="H6" i="19" s="1"/>
  <c r="G11" i="19"/>
  <c r="H11" i="19" s="1"/>
  <c r="G15" i="19"/>
  <c r="H15" i="19" s="1"/>
  <c r="D24" i="18"/>
  <c r="D25" i="18" s="1"/>
  <c r="D13" i="18"/>
  <c r="D14" i="18" s="1"/>
  <c r="D15" i="18" s="1"/>
  <c r="D18" i="18" s="1"/>
  <c r="D19" i="18" s="1"/>
  <c r="D22" i="17"/>
  <c r="D32" i="15"/>
  <c r="D33" i="15" s="1"/>
  <c r="D22" i="15"/>
  <c r="D20" i="19" l="1"/>
  <c r="D21" i="19" s="1"/>
  <c r="D22" i="19" s="1"/>
  <c r="D25" i="19" s="1"/>
  <c r="D26" i="19" s="1"/>
  <c r="D31" i="19"/>
  <c r="D32" i="19" s="1"/>
  <c r="D11" i="16"/>
  <c r="D12" i="16" s="1"/>
  <c r="D13" i="16" s="1"/>
  <c r="D16" i="16" s="1"/>
  <c r="D17" i="16" s="1"/>
  <c r="D22" i="16"/>
  <c r="D23" i="16" s="1"/>
  <c r="D27" i="15"/>
  <c r="D26" i="15" s="1"/>
  <c r="H4" i="15"/>
  <c r="H8" i="15"/>
  <c r="H15" i="15"/>
  <c r="H18" i="15"/>
  <c r="G3" i="15"/>
  <c r="H3" i="15" s="1"/>
  <c r="G6" i="15"/>
  <c r="H6" i="15" s="1"/>
  <c r="G9" i="15"/>
  <c r="H9" i="15" s="1"/>
  <c r="G10" i="15"/>
  <c r="H10" i="15" s="1"/>
  <c r="G11" i="15"/>
  <c r="H11" i="15" s="1"/>
  <c r="G14" i="15"/>
  <c r="H14" i="15" s="1"/>
  <c r="G2" i="15"/>
  <c r="H2" i="15" s="1"/>
  <c r="H12" i="15"/>
  <c r="H17" i="15"/>
  <c r="G5" i="15"/>
  <c r="H5" i="15" s="1"/>
  <c r="G7" i="15"/>
  <c r="H7" i="15" s="1"/>
  <c r="G13" i="15"/>
  <c r="H13" i="15" s="1"/>
  <c r="G16" i="15"/>
  <c r="H16" i="15" s="1"/>
  <c r="D54" i="12"/>
  <c r="D44" i="12"/>
  <c r="D49" i="12" s="1"/>
  <c r="D48" i="12" s="1"/>
  <c r="D23" i="15" l="1"/>
  <c r="D24" i="15" s="1"/>
  <c r="D25" i="15" s="1"/>
  <c r="D28" i="15" s="1"/>
  <c r="D29" i="15" s="1"/>
  <c r="D34" i="15"/>
  <c r="D35" i="15" s="1"/>
  <c r="H5" i="12"/>
  <c r="D30" i="8"/>
  <c r="D40" i="8"/>
  <c r="D35" i="8"/>
  <c r="D34" i="8" s="1"/>
  <c r="H37" i="12" l="1"/>
  <c r="G23" i="12"/>
  <c r="H23" i="12" s="1"/>
  <c r="H15" i="12"/>
  <c r="G32" i="12"/>
  <c r="H32" i="12" s="1"/>
  <c r="H9" i="8"/>
  <c r="H13" i="8"/>
  <c r="H15" i="8"/>
  <c r="G3" i="8"/>
  <c r="H3" i="8" s="1"/>
  <c r="G5" i="8"/>
  <c r="H5" i="8" s="1"/>
  <c r="G7" i="8"/>
  <c r="H7" i="8" s="1"/>
  <c r="G11" i="8"/>
  <c r="H11" i="8" s="1"/>
  <c r="G14" i="8"/>
  <c r="H14" i="8" s="1"/>
  <c r="G19" i="8"/>
  <c r="H19" i="8" s="1"/>
  <c r="G23" i="8"/>
  <c r="H23" i="8" s="1"/>
  <c r="H12" i="8"/>
  <c r="H17" i="8"/>
  <c r="H20" i="8"/>
  <c r="H21" i="8"/>
  <c r="G2" i="8"/>
  <c r="H2" i="8" s="1"/>
  <c r="G4" i="8"/>
  <c r="H4" i="8" s="1"/>
  <c r="G6" i="8"/>
  <c r="H6" i="8" s="1"/>
  <c r="G8" i="8"/>
  <c r="H8" i="8" s="1"/>
  <c r="G10" i="8"/>
  <c r="H10" i="8" s="1"/>
  <c r="G16" i="8"/>
  <c r="H16" i="8" s="1"/>
  <c r="G18" i="8"/>
  <c r="H18" i="8" s="1"/>
  <c r="G22" i="8"/>
  <c r="H22" i="8" s="1"/>
  <c r="G24" i="8"/>
  <c r="H24" i="8" s="1"/>
  <c r="G25" i="8"/>
  <c r="H25" i="8" s="1"/>
  <c r="G3" i="12"/>
  <c r="H3" i="12" s="1"/>
  <c r="G14" i="12"/>
  <c r="H14" i="12" s="1"/>
  <c r="G27" i="12"/>
  <c r="H27" i="12" s="1"/>
  <c r="G38" i="12"/>
  <c r="H38" i="12" s="1"/>
  <c r="H35" i="12"/>
  <c r="G8" i="12"/>
  <c r="H8" i="12" s="1"/>
  <c r="G12" i="12"/>
  <c r="H12" i="12" s="1"/>
  <c r="G19" i="12"/>
  <c r="H19" i="12" s="1"/>
  <c r="G25" i="12"/>
  <c r="H25" i="12" s="1"/>
  <c r="G29" i="12"/>
  <c r="H29" i="12" s="1"/>
  <c r="G34" i="12"/>
  <c r="H34" i="12" s="1"/>
  <c r="H4" i="12"/>
  <c r="H6" i="12"/>
  <c r="H10" i="12"/>
  <c r="H18" i="12"/>
  <c r="H30" i="12"/>
  <c r="G7" i="12"/>
  <c r="H7" i="12" s="1"/>
  <c r="G16" i="12"/>
  <c r="H16" i="12" s="1"/>
  <c r="G20" i="12"/>
  <c r="H20" i="12" s="1"/>
  <c r="G22" i="12"/>
  <c r="H22" i="12" s="1"/>
  <c r="G26" i="12"/>
  <c r="H26" i="12" s="1"/>
  <c r="G31" i="12"/>
  <c r="H31" i="12" s="1"/>
  <c r="G36" i="12"/>
  <c r="H36" i="12" s="1"/>
  <c r="G2" i="12"/>
  <c r="H2" i="12" s="1"/>
  <c r="H11" i="12"/>
  <c r="H13" i="12"/>
  <c r="H40" i="12"/>
  <c r="G9" i="12"/>
  <c r="H9" i="12" s="1"/>
  <c r="G17" i="12"/>
  <c r="H17" i="12" s="1"/>
  <c r="G21" i="12"/>
  <c r="H21" i="12" s="1"/>
  <c r="G24" i="12"/>
  <c r="H24" i="12" s="1"/>
  <c r="G28" i="12"/>
  <c r="H28" i="12" s="1"/>
  <c r="G33" i="12"/>
  <c r="H33" i="12" s="1"/>
  <c r="G39" i="12"/>
  <c r="H39" i="12" s="1"/>
  <c r="D49" i="6"/>
  <c r="F6" i="6" s="1"/>
  <c r="D39" i="6"/>
  <c r="D44" i="6" s="1"/>
  <c r="D43" i="6" s="1"/>
  <c r="D31" i="8" l="1"/>
  <c r="D32" i="8" s="1"/>
  <c r="D33" i="8" s="1"/>
  <c r="D36" i="8" s="1"/>
  <c r="D37" i="8" s="1"/>
  <c r="D56" i="12"/>
  <c r="D57" i="12" s="1"/>
  <c r="D45" i="12"/>
  <c r="D46" i="12" s="1"/>
  <c r="D47" i="12" s="1"/>
  <c r="D50" i="12" s="1"/>
  <c r="D51" i="12" s="1"/>
  <c r="F10" i="6"/>
  <c r="G10" i="6" s="1"/>
  <c r="F35" i="6"/>
  <c r="G35" i="6" s="1"/>
  <c r="F3" i="6"/>
  <c r="G3" i="6" s="1"/>
  <c r="D42" i="8"/>
  <c r="F28" i="6"/>
  <c r="G28" i="6" s="1"/>
  <c r="G17" i="6"/>
  <c r="F5" i="6"/>
  <c r="G5" i="6" s="1"/>
  <c r="F2" i="6"/>
  <c r="G2" i="6" s="1"/>
  <c r="F32" i="6"/>
  <c r="G32" i="6" s="1"/>
  <c r="F24" i="6"/>
  <c r="G24" i="6" s="1"/>
  <c r="F14" i="6"/>
  <c r="G14" i="6" s="1"/>
  <c r="F8" i="6"/>
  <c r="G8" i="6" s="1"/>
  <c r="F34" i="6"/>
  <c r="G34" i="6" s="1"/>
  <c r="G30" i="6"/>
  <c r="F26" i="6"/>
  <c r="G26" i="6" s="1"/>
  <c r="G22" i="6"/>
  <c r="F19" i="6"/>
  <c r="G19" i="6" s="1"/>
  <c r="G16" i="6"/>
  <c r="F12" i="6"/>
  <c r="G12" i="6" s="1"/>
  <c r="F7" i="6"/>
  <c r="G7" i="6" s="1"/>
  <c r="F33" i="6"/>
  <c r="G33" i="6" s="1"/>
  <c r="F31" i="6"/>
  <c r="G31" i="6" s="1"/>
  <c r="G29" i="6"/>
  <c r="F27" i="6"/>
  <c r="G27" i="6" s="1"/>
  <c r="F25" i="6"/>
  <c r="G25" i="6" s="1"/>
  <c r="F23" i="6"/>
  <c r="G23" i="6" s="1"/>
  <c r="F21" i="6"/>
  <c r="G21" i="6" s="1"/>
  <c r="F20" i="6"/>
  <c r="G20" i="6" s="1"/>
  <c r="G18" i="6"/>
  <c r="F15" i="6"/>
  <c r="G15" i="6" s="1"/>
  <c r="F13" i="6"/>
  <c r="G13" i="6" s="1"/>
  <c r="F11" i="6"/>
  <c r="G11" i="6" s="1"/>
  <c r="F9" i="6"/>
  <c r="G9" i="6" s="1"/>
  <c r="G6" i="6"/>
  <c r="G4" i="6"/>
  <c r="D40" i="6" l="1"/>
  <c r="D41" i="6" s="1"/>
  <c r="D42" i="6" s="1"/>
  <c r="D45" i="6" s="1"/>
  <c r="D46" i="6" s="1"/>
  <c r="D43" i="8"/>
  <c r="D51" i="6"/>
  <c r="D52" i="6" s="1"/>
  <c r="C52" i="6" l="1"/>
</calcChain>
</file>

<file path=xl/comments1.xml><?xml version="1.0" encoding="utf-8"?>
<comments xmlns="http://schemas.openxmlformats.org/spreadsheetml/2006/main">
  <authors>
    <author>Author</author>
  </authors>
  <commentList>
    <comment ref="B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nao existe dados para este evento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odds doesnot open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mercado nao abriu as odds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mercado nao abriu a odds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mercado nao abriu a odds</t>
        </r>
      </text>
    </comment>
  </commentList>
</comments>
</file>

<file path=xl/sharedStrings.xml><?xml version="1.0" encoding="utf-8"?>
<sst xmlns="http://schemas.openxmlformats.org/spreadsheetml/2006/main" count="5435" uniqueCount="690">
  <si>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</si>
  <si>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</si>
  <si>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</si>
  <si>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</si>
  <si>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</si>
  <si>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</si>
  <si>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</si>
  <si>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</si>
  <si>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OVER 2,25-PINNACLE</t>
  </si>
  <si>
    <t>ANALISE-FUNDAMENTALISTA</t>
  </si>
  <si>
    <t>OVER 2</t>
  </si>
  <si>
    <t>RESULT</t>
  </si>
  <si>
    <t>PERFORMANCE</t>
  </si>
  <si>
    <t>LEAGUE</t>
  </si>
  <si>
    <t>OVER 1,75</t>
  </si>
  <si>
    <t>SEOUL E-LAND vs GIMPO</t>
  </si>
  <si>
    <t>SOUTH KOREA - K LEAGUE 2</t>
  </si>
  <si>
    <t> MITO HOLLYHOCK vs TOKYO VERDY</t>
  </si>
  <si>
    <t>JAPAN - J2 LEAGUE</t>
  </si>
  <si>
    <t>SHEFFIELD WED vs CHARLTON</t>
  </si>
  <si>
    <t>LEAGUE ONE</t>
  </si>
  <si>
    <t>GIMPO vs GYEONGNAM</t>
  </si>
  <si>
    <t>SAO PAULO vs BRAGANTINO</t>
  </si>
  <si>
    <t>BRAZIL - SERIE A</t>
  </si>
  <si>
    <t>ALBIREX NIIGATA vs R. KUMAMOTO</t>
  </si>
  <si>
    <t> DAEJEON CITIZEN vs ANYANG</t>
  </si>
  <si>
    <t> OITA TRINITA vs IG MORIOKA</t>
  </si>
  <si>
    <t> T. GUNMA vs VEGALTA SENDAI</t>
  </si>
  <si>
    <t> DORKING vs GATESHEAD FC</t>
  </si>
  <si>
    <t>ENGLAND - NATIONAL LEAGUE</t>
  </si>
  <si>
    <t>ESTUDIANTES vs UNION SANTA FE</t>
  </si>
  <si>
    <t> ARGENTINA - LIGA PROFESIONAL</t>
  </si>
  <si>
    <t>ANYANG vs GIMPO</t>
  </si>
  <si>
    <t> AUXERRE vs STRASBOURG</t>
  </si>
  <si>
    <t> FRANCE - LIGUE 1</t>
  </si>
  <si>
    <t>CHELSEA vs LEICESTER CITY</t>
  </si>
  <si>
    <t>PREMIER LEAGUE</t>
  </si>
  <si>
    <t>DAEJEON CITIZEN vs BUCHEON FC</t>
  </si>
  <si>
    <t> MANCHESTER CITY vs CRYSTAL PALACE</t>
  </si>
  <si>
    <t>SPAL vs CAGLIARI</t>
  </si>
  <si>
    <t>ITALY - SERIE B</t>
  </si>
  <si>
    <t>NAGANO PARCEIRO vs G. KITAKYUSHU</t>
  </si>
  <si>
    <t>JAPAN - J3 LEAGUE</t>
  </si>
  <si>
    <t>R. KUMAMOTO vs TOKYO VERDY</t>
  </si>
  <si>
    <t>INTERNACIONAL vs JUVENTUDE</t>
  </si>
  <si>
    <t> DIJON vs ANNECY</t>
  </si>
  <si>
    <t> FRANCE - LIGUE 2</t>
  </si>
  <si>
    <t> FULHAM vs BRIGHTON</t>
  </si>
  <si>
    <t>QP RANGERS vs HULL CITY</t>
  </si>
  <si>
    <t> CHAMPIONSHIP</t>
  </si>
  <si>
    <t> RODEZ AVEYRON vs METZ</t>
  </si>
  <si>
    <t> WIGAN ATHLETIC vs WEST BROM</t>
  </si>
  <si>
    <t>CHAMPIONSHIP</t>
  </si>
  <si>
    <t> WREXHAM vs GATESHEAD FC</t>
  </si>
  <si>
    <t> ENGLAND - NATIONAL LEAGUE</t>
  </si>
  <si>
    <t>LENS vs LORIENT</t>
  </si>
  <si>
    <t>FRANCE - LIGUE 1</t>
  </si>
  <si>
    <t> ESTORIL vs SPORTING CP</t>
  </si>
  <si>
    <t>PORTUGAL - LIGA PORTUGAL</t>
  </si>
  <si>
    <t> WEST BROM vs BURNLEY</t>
  </si>
  <si>
    <t>ARBROATH vs PARTICK THISTLE</t>
  </si>
  <si>
    <t>SCOTLAND - CHAMPIONSHIP</t>
  </si>
  <si>
    <t> GAMBA OSAKA vs SAGAN TOSU</t>
  </si>
  <si>
    <t>JAPAN - J1 LEAGUE</t>
  </si>
  <si>
    <t>LAZIO vs NAPOLI</t>
  </si>
  <si>
    <t> ITALY - SERIE A</t>
  </si>
  <si>
    <t> NANTES vs PARIS SG</t>
  </si>
  <si>
    <t>SWANSEA CITY vs QP RANGERS</t>
  </si>
  <si>
    <t>Z. KANAZAWA vs TOKYO VERDY</t>
  </si>
  <si>
    <t>BREST vs STRASBOURG</t>
  </si>
  <si>
    <t>REIMS vs LENS</t>
  </si>
  <si>
    <t> MIDDLESBROUGH vs SUNDERLAND</t>
  </si>
  <si>
    <t> SEOUL E-LAND vs GYEONGNAM</t>
  </si>
  <si>
    <t>SUWON CITY vs POHANG STEELERS</t>
  </si>
  <si>
    <t>SOUTH KOREA - K LEAGUE 1</t>
  </si>
  <si>
    <t>CEREZO OSAKA vs SAGAN TOSU</t>
  </si>
  <si>
    <t>COSENZA vs BARI</t>
  </si>
  <si>
    <t> ITALY - SERIE B</t>
  </si>
  <si>
    <t> DAEJEON CITIZEN vs CHUNGNAM ASAN</t>
  </si>
  <si>
    <t> SOUTH KOREA - K LEAGUE 2</t>
  </si>
  <si>
    <t> INVERNESS vs HAMILTON</t>
  </si>
  <si>
    <t> SCOTLAND - CHAMPIONSHIP</t>
  </si>
  <si>
    <t>MANCHESTER CITY vs TOTTENHAM</t>
  </si>
  <si>
    <t>  OITA TRINITA vs VEGALTA SENDAI</t>
  </si>
  <si>
    <t>SAINT-ETIENNE vs BORDEAUX</t>
  </si>
  <si>
    <t>FRANCE - LIGUE 2</t>
  </si>
  <si>
    <t>SEONGNAM vs GANGWON</t>
  </si>
  <si>
    <t> WALSALL vs NORTHAMPTON</t>
  </si>
  <si>
    <t> LEAGUE TWO</t>
  </si>
  <si>
    <t>TOULOUSE vs REIMS</t>
  </si>
  <si>
    <t>  AFC WIMBLEDON vs NORTHAMPTON</t>
  </si>
  <si>
    <t>GYEONGNAM vs GIMPO</t>
  </si>
  <si>
    <t> HALIFAX TOWN vs GATESHEAD FC</t>
  </si>
  <si>
    <t> IPSWICH TOWN vs BRISTOL ROVERS</t>
  </si>
  <si>
    <t> LEAGUE ONE</t>
  </si>
  <si>
    <t>SEOUL vs GANGWON</t>
  </si>
  <si>
    <t>SUWON CITY vs GIMCHEON SANGMU</t>
  </si>
  <si>
    <t> SOUTH KOREA - K LEAGUE 1</t>
  </si>
  <si>
    <t> KYOTO SANGA vs YOKOHAMA M.</t>
  </si>
  <si>
    <t> JAPAN - J1 LEAGUE</t>
  </si>
  <si>
    <t>  M. YAMAGATA vs YOKOHAMA FC</t>
  </si>
  <si>
    <t> JAPAN - J2 LEAGUE</t>
  </si>
  <si>
    <t>URAWA RD vs CEREZO OSAKA</t>
  </si>
  <si>
    <t>BURNLEY vs BRISTOL CITY</t>
  </si>
  <si>
    <t> VILLARREAL B vs LUGO</t>
  </si>
  <si>
    <t>SPAIN - LA LIGA 2</t>
  </si>
  <si>
    <t>LIGORNA vs CASTELLANZESE</t>
  </si>
  <si>
    <t> ITALY - SERIE D - GROUP A</t>
  </si>
  <si>
    <t>MACHIDA ZELVIA vs TOKYO VERDY</t>
  </si>
  <si>
    <t>NICE vs ANGERS</t>
  </si>
  <si>
    <t> SAN DONATO vs RECANATESE</t>
  </si>
  <si>
    <t>ITALY - SERIE C - GROUP B</t>
  </si>
  <si>
    <t>SEOUL E-LAND vs GYEONGNAM</t>
  </si>
  <si>
    <t>SHEFFIELD WED vs WYCOMBE</t>
  </si>
  <si>
    <t>DAEJEON CITIZEN vs GYEONGNAM</t>
  </si>
  <si>
    <t>FAGIANO OKAYAMA vs VEGALTA SENDAI</t>
  </si>
  <si>
    <t>FEZZANESE vs DERTHONA</t>
  </si>
  <si>
    <t>ITALY - SERIE D - GROUP A</t>
  </si>
  <si>
    <t> FLUMINENSE vs JUVENTUDE</t>
  </si>
  <si>
    <t> GOZZANO vs CASTELLANZESE</t>
  </si>
  <si>
    <t>INTERNACIONAL vs BRAGANTINO</t>
  </si>
  <si>
    <t> BRAZIL - SERIE A</t>
  </si>
  <si>
    <t>USA - USL CHAMPIONSHIP</t>
  </si>
  <si>
    <t>over 3</t>
  </si>
  <si>
    <t>over 3,25</t>
  </si>
  <si>
    <t>over 3,5</t>
  </si>
  <si>
    <t>over 2,75</t>
  </si>
  <si>
    <t>3--0</t>
  </si>
  <si>
    <t>1--0</t>
  </si>
  <si>
    <t>1--3</t>
  </si>
  <si>
    <t>2--3</t>
  </si>
  <si>
    <t>2--0</t>
  </si>
  <si>
    <t>2--1</t>
  </si>
  <si>
    <t>0--0</t>
  </si>
  <si>
    <t>3--1</t>
  </si>
  <si>
    <t>4--2</t>
  </si>
  <si>
    <t>4--0</t>
  </si>
  <si>
    <t>0--2</t>
  </si>
  <si>
    <t>1--1</t>
  </si>
  <si>
    <t>5--2</t>
  </si>
  <si>
    <t>0--3</t>
  </si>
  <si>
    <t>0--4</t>
  </si>
  <si>
    <t>1--2</t>
  </si>
  <si>
    <t>0--1</t>
  </si>
  <si>
    <t>under 2</t>
  </si>
  <si>
    <t>GIL VICENTE vs SANTA CLARA</t>
  </si>
  <si>
    <t>PORTUGAL - PRIMEIRA LIGA</t>
  </si>
  <si>
    <t>REIMS vs BORDEAUX</t>
  </si>
  <si>
    <t> STRASBOURG vs NANTES</t>
  </si>
  <si>
    <t>ACCRINGTON vs OXFORD UTD</t>
  </si>
  <si>
    <t> CHELTENHAM vs SUNDERLAND</t>
  </si>
  <si>
    <t> CREWE ALEXANDRA vs PLYMOUTH</t>
  </si>
  <si>
    <t>FLEETWOOD vs MILTON KEYNES</t>
  </si>
  <si>
    <t> NEWCASTLE UTD vs EVERTON</t>
  </si>
  <si>
    <t>  OLDHAM vs BRISTOL ROVERS</t>
  </si>
  <si>
    <t>  SHEFFIELD WED vs WIGAN ATHLETIC</t>
  </si>
  <si>
    <t> BOURNEMOUTH vs BIRMINGHAM CITY</t>
  </si>
  <si>
    <t>LIVERPOOL vs LEICESTER CITY</t>
  </si>
  <si>
    <t> PREMIER LEAGUE</t>
  </si>
  <si>
    <t>   SEVILLA FC vs ELCHE</t>
  </si>
  <si>
    <t>LA LIGA</t>
  </si>
  <si>
    <t> AFC WIMBLEDON vs SUNDERLAND</t>
  </si>
  <si>
    <t> CHELTENHAM vs FLEETWOOD</t>
  </si>
  <si>
    <t> EVERTON vs LEEDS UTD</t>
  </si>
  <si>
    <t>LEVERKUSEN vs STUTTGART</t>
  </si>
  <si>
    <t>BUNDESLIGA</t>
  </si>
  <si>
    <t> MONCHENGLADBACH vs FC AUGSBURG</t>
  </si>
  <si>
    <t> BUNDESLIGA</t>
  </si>
  <si>
    <t>   MORECAMBE vs GILLINGHAM</t>
  </si>
  <si>
    <t>ATALANTA vs JUVENTUS</t>
  </si>
  <si>
    <t>ITALY - SERIE A</t>
  </si>
  <si>
    <t>HELLAS VERONA vs UDINESE</t>
  </si>
  <si>
    <t> LENS vs BORDEAUX</t>
  </si>
  <si>
    <t> SWANSEA CITY vs BRISTOL CITY</t>
  </si>
  <si>
    <t> BORDEAUX vs MONACO</t>
  </si>
  <si>
    <t>INTER MILAN vs SASSUOLO</t>
  </si>
  <si>
    <t>LEEDS UTD vs MANCHESTER UTD</t>
  </si>
  <si>
    <t>MARSEILLE vs CLERMONT</t>
  </si>
  <si>
    <t> SAINT-ETIENNE vs STRASBOURG</t>
  </si>
  <si>
    <t>UDINESE vs LAZIO</t>
  </si>
  <si>
    <t> VENEZIA vs GENOA</t>
  </si>
  <si>
    <t>TOULOUSE vs LE HAVRE</t>
  </si>
  <si>
    <t>CAMBRIDGE UTD vs PLYMOUTH</t>
  </si>
  <si>
    <t>IPSWICH TOWN vs CHELTENHAM</t>
  </si>
  <si>
    <t>SPAL vs TERNANA</t>
  </si>
  <si>
    <t>WYCOMBE vs WIGAN ATHLETIC</t>
  </si>
  <si>
    <t> BENEVENTO vs COMO</t>
  </si>
  <si>
    <t>  BRESCIA vs ASCOLI</t>
  </si>
  <si>
    <t>EMPOLI vs JUVENTUS</t>
  </si>
  <si>
    <t>FREIBURG vs HERTHA BERLIN</t>
  </si>
  <si>
    <t>LEVERKUSEN vs BIELEFELD</t>
  </si>
  <si>
    <t> OXFORD UTD vs CAMBRIDGE UTD</t>
  </si>
  <si>
    <t>  PORTSMOUTH vs FLEETWOOD</t>
  </si>
  <si>
    <t>  WIGAN ATHLETIC vs SUNDERLAND</t>
  </si>
  <si>
    <t> BREST vs LORIENT</t>
  </si>
  <si>
    <t> CLERMONT vs BORDEAUX</t>
  </si>
  <si>
    <t> HELLAS VERONA vs VENEZIA</t>
  </si>
  <si>
    <t> LAZIO vs NAPOLI</t>
  </si>
  <si>
    <t> LEIXOES vs ESTRELA AMADORA</t>
  </si>
  <si>
    <t>PORTUGAL - SEGUNDA LIGA</t>
  </si>
  <si>
    <t>  METZ vs NANTES</t>
  </si>
  <si>
    <t>GRANADA vs CADIZ</t>
  </si>
  <si>
    <t> SPORTING BRAGA vs SANTA CLARA</t>
  </si>
  <si>
    <t> HARROGATE vs PORT VALE</t>
  </si>
  <si>
    <t>LEAGUE TWO</t>
  </si>
  <si>
    <t> NEWPORT vs FOREST GREEN</t>
  </si>
  <si>
    <t>WYCOMBE vs CAMBRIDGE UTD</t>
  </si>
  <si>
    <t> LECCE vs ASCOLI</t>
  </si>
  <si>
    <t>BRADFORD vs SWINDON TOWN</t>
  </si>
  <si>
    <t>  CAGLIARI vs LAZIO</t>
  </si>
  <si>
    <t>CRAWLEY TOWN vs SCUNTHORPE</t>
  </si>
  <si>
    <t>  FLEETWOOD vs IPSWICH TOWN</t>
  </si>
  <si>
    <t> LEICESTER CITY vs LEEDS UTD</t>
  </si>
  <si>
    <t> LIVERPOOL vs WEST HAM UTD</t>
  </si>
  <si>
    <t>  NEWPORT vs BRISTOL ROVERS</t>
  </si>
  <si>
    <t> OLDHAM vs CARLISLE UTD</t>
  </si>
  <si>
    <t>OXFORD UTD vs BURTON ALBION</t>
  </si>
  <si>
    <t>2--2</t>
  </si>
  <si>
    <t>5--1</t>
  </si>
  <si>
    <t>1--4</t>
  </si>
  <si>
    <t>3--3</t>
  </si>
  <si>
    <t>3--2</t>
  </si>
  <si>
    <t>5--0</t>
  </si>
  <si>
    <t>2--4</t>
  </si>
  <si>
    <t>4--1</t>
  </si>
  <si>
    <t>ex-over</t>
  </si>
  <si>
    <t>PRICE</t>
  </si>
  <si>
    <t>ANALISE-FUNDAMENTALSTA</t>
  </si>
  <si>
    <t>ANALISE-TECNICA</t>
  </si>
  <si>
    <t>RETURN</t>
  </si>
  <si>
    <t>PROFIT</t>
  </si>
  <si>
    <t>league</t>
  </si>
  <si>
    <t>over 2,5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</si>
  <si>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</si>
  <si>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</si>
  <si>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</si>
  <si>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</si>
  <si>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</si>
  <si>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</si>
  <si>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</si>
  <si>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</si>
  <si>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</si>
  <si>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</si>
  <si>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</t>
  </si>
  <si>
    <t>LUCRO</t>
  </si>
  <si>
    <t>RATE</t>
  </si>
  <si>
    <t>under 2,5</t>
  </si>
  <si>
    <t>purple</t>
  </si>
  <si>
    <t>gray</t>
  </si>
  <si>
    <t>blue</t>
  </si>
  <si>
    <t>STAKE BET ex-over 2%</t>
  </si>
  <si>
    <t>BORDEAUX vs TROYES</t>
  </si>
  <si>
    <t>GUIMARAES vs FAMALICAO</t>
  </si>
  <si>
    <t> MOREIRENSE vs MARITIMO</t>
  </si>
  <si>
    <t> PORTUGAL - PRIMEIRA LIGA</t>
  </si>
  <si>
    <t> SANTA CLARA vs VIZELA</t>
  </si>
  <si>
    <t>VENEZIA vs SASSUOLO</t>
  </si>
  <si>
    <t> VICENZA vs TERNANA</t>
  </si>
  <si>
    <t>TOULOUSE vs USL DUNKERQUE</t>
  </si>
  <si>
    <t> IPSWICH TOWN vs LINCOLN CITY</t>
  </si>
  <si>
    <t>SUNDERLAND vs FLEETWOOD</t>
  </si>
  <si>
    <t>BRIGHTON vs LIVERPOOL</t>
  </si>
  <si>
    <t> BRISTOL ROVERS vs HARROGATE</t>
  </si>
  <si>
    <t>BURTON ALBION vs FLEETWOOD</t>
  </si>
  <si>
    <t> GRANADA vs ELCHE</t>
  </si>
  <si>
    <t> LA LIGA</t>
  </si>
  <si>
    <t> GREENOCK MORTON vs PARTICK THISTLE</t>
  </si>
  <si>
    <t> PORDENONE vs COMO</t>
  </si>
  <si>
    <t>SALERNITANA vs SASSUOLO</t>
  </si>
  <si>
    <t>  SHEFFIELD WED vs CAMBRIDGE UTD</t>
  </si>
  <si>
    <t> SPAL vs ASCOLI</t>
  </si>
  <si>
    <t>  WALSALL vs SUTTON UTD</t>
  </si>
  <si>
    <t> ATALANTA vs GENOA</t>
  </si>
  <si>
    <t> CHELSEA vs NEWCASTLE UTD</t>
  </si>
  <si>
    <t>HELLAS VERONA vs NAPOLI</t>
  </si>
  <si>
    <t>METZ vs LENS</t>
  </si>
  <si>
    <t>LAZIO vs VENEZIA</t>
  </si>
  <si>
    <t>TOULOUSE vs AMIENS</t>
  </si>
  <si>
    <t>  WYCOMBE vs FLEETWOOD</t>
  </si>
  <si>
    <t>NEWPORT vs HARTLEPOOL</t>
  </si>
  <si>
    <t> SAINT-ETIENNE vs TROYES</t>
  </si>
  <si>
    <t> VIZELA vs FAMALICAO</t>
  </si>
  <si>
    <t> CAGLIARI vs AC MILAN</t>
  </si>
  <si>
    <t>CRAWLEY TOWN vs SWINDON TOWN</t>
  </si>
  <si>
    <t>LENS vs CLERMONT</t>
  </si>
  <si>
    <t>OXFORD UTD vs IPSWICH TOWN</t>
  </si>
  <si>
    <t> PORTSMOUTH vs WYCOMBE</t>
  </si>
  <si>
    <t> CALVINA vs CARAVAGGIO</t>
  </si>
  <si>
    <t>ITALY - SERIE D - GROUP B</t>
  </si>
  <si>
    <t> CITTA DI VARESE vs PDHAE</t>
  </si>
  <si>
    <t>EMPOLI vs HELLAS VERONA</t>
  </si>
  <si>
    <t> SEVILLA FC vs REAL SOCIEDAD</t>
  </si>
  <si>
    <t>VILLA ALME vs BRENO</t>
  </si>
  <si>
    <t>ALTRINCHAM vs CHESTERFIELD</t>
  </si>
  <si>
    <t> OLDHAM vs SUTTON UTD</t>
  </si>
  <si>
    <t>PLYMOUTH vs CHELTENHAM</t>
  </si>
  <si>
    <t>AVELLINO vs CATANIA</t>
  </si>
  <si>
    <t> ITALY - SERIE C - GROUP C</t>
  </si>
  <si>
    <t> CHOLET vs ANNECY</t>
  </si>
  <si>
    <t>FRANCE - NATIONAL</t>
  </si>
  <si>
    <t> AFC WIMBLEDON vs CAMBRIDGE UTD</t>
  </si>
  <si>
    <t>GREENOCK MORTON vs AYR UTD</t>
  </si>
  <si>
    <t> HAMILTON vs QUEEN OF SOUTH</t>
  </si>
  <si>
    <t>IPSWICH TOWN vs PLYMOUTH</t>
  </si>
  <si>
    <t> MAIDENHEAD UTD vs BARNET</t>
  </si>
  <si>
    <t> NOTTS COUNTY vs CHESTERFIELD</t>
  </si>
  <si>
    <t>SHEFFIELD WED vs CHELTENHAM</t>
  </si>
  <si>
    <t>CHELSEA vs BRENTFORD</t>
  </si>
  <si>
    <t>   ESTORIL vs VIZELA</t>
  </si>
  <si>
    <t> IPSWICH TOWN vs CAMBRIDGE UTD</t>
  </si>
  <si>
    <t>LAZIO vs SASSUOLO</t>
  </si>
  <si>
    <t>LECCE vs FROSINONE</t>
  </si>
  <si>
    <t>LEEDS UTD vs SOUTHAMPTON</t>
  </si>
  <si>
    <t>LILLE vs BORDEAUX</t>
  </si>
  <si>
    <t>MANCHESTER UTD vs LEICESTER CITY</t>
  </si>
  <si>
    <t> QP RANGERS vs FULHAM</t>
  </si>
  <si>
    <t> BRESCIA vs VICENZA</t>
  </si>
  <si>
    <t>LYON vs ANGERS</t>
  </si>
  <si>
    <t> M. YAMAGATA vs FAGIANO OKAYAMA</t>
  </si>
  <si>
    <t>STRASBOURG vs LENS</t>
  </si>
  <si>
    <t>VENTFORET KOFU vs VEGALTA SENDAI</t>
  </si>
  <si>
    <t> HELLAS VERONA vs GENOA</t>
  </si>
  <si>
    <t>FLEETWOOD vs LINCOLN CITY</t>
  </si>
  <si>
    <t> MORECAMBE vs OXFORD UTD</t>
  </si>
  <si>
    <t>SPAL vs COSENZA</t>
  </si>
  <si>
    <t>  WREXHAM vs BARNET</t>
  </si>
  <si>
    <t>ARGENTINA - PRIMERA NACIONAL</t>
  </si>
  <si>
    <t> ALL BOYS vs VILLA DALMINE</t>
  </si>
  <si>
    <t>CAGLIARI vs JUVENTUS</t>
  </si>
  <si>
    <t>CAMBRIDGE UTD vs MORECAMBE</t>
  </si>
  <si>
    <t> INTER MILAN vs HELLAS VERONA</t>
  </si>
  <si>
    <t> OXFORD UTD vs SUNDERLAND</t>
  </si>
  <si>
    <t> PHILADELPHIA vs COLUMBUS CREW</t>
  </si>
  <si>
    <t> USA - MLS</t>
  </si>
  <si>
    <t> BORDEAUX vs METZ</t>
  </si>
  <si>
    <t>  FULHAM vs COVENTRY CITY</t>
  </si>
  <si>
    <t> LEICESTER CITY vs CRYSTAL PALACE</t>
  </si>
  <si>
    <t> SASSUOLO vs ATALANTA</t>
  </si>
  <si>
    <t>SEOUL vs SUWON BLUEWINGS</t>
  </si>
  <si>
    <t>TORINO vs AC MILAN</t>
  </si>
  <si>
    <t> TRISTAN SUAREZ vs FERRO CARRIL</t>
  </si>
  <si>
    <t>VENEZIA vs UDINESE</t>
  </si>
  <si>
    <t>6--0</t>
  </si>
  <si>
    <t>COLOR</t>
  </si>
  <si>
    <t>CHAMBLY vs BOURG-EN-BRESSE</t>
  </si>
  <si>
    <t> FLEETWOOD vs OXFORD UTD</t>
  </si>
  <si>
    <t> HARROGATE vs SWINDON TOWN</t>
  </si>
  <si>
    <t>NEWPORT vs CRAWLEY TOWN</t>
  </si>
  <si>
    <t>NOTTS COUNTY vs KINGS LYNN</t>
  </si>
  <si>
    <t> WYCOMBE vs PLYMOUTH</t>
  </si>
  <si>
    <t> CAGLIARI vs SASSUOLO</t>
  </si>
  <si>
    <t> CATANZARO vs CAMPOBASSO</t>
  </si>
  <si>
    <t>ITALY - SERIE C - GROUP C</t>
  </si>
  <si>
    <t>FC RYUKYU vs T. GUNMA</t>
  </si>
  <si>
    <t> FREIBURG vs BOCHUM</t>
  </si>
  <si>
    <t>GREENOCK MORTON vs HAMILTON</t>
  </si>
  <si>
    <t>MONCHENGLADBACH vs FC KOLN</t>
  </si>
  <si>
    <t>SAINT-ETIENNE vs BREST</t>
  </si>
  <si>
    <t>GAMBA OSAKA vs SHONAN BELLMARE</t>
  </si>
  <si>
    <t>GRANADA vs LEVANTE</t>
  </si>
  <si>
    <t>HOUSTON DYNAMO vs PORTLAND</t>
  </si>
  <si>
    <t> LYON vs BORDEAUX</t>
  </si>
  <si>
    <t>METZ vs CLERMONT</t>
  </si>
  <si>
    <t>NEWCASTLE UTD vs LEICESTER CITY</t>
  </si>
  <si>
    <t> SEVILLA FC vs REAL MADRID</t>
  </si>
  <si>
    <t>ATALANTA vs HELLAS VERONA</t>
  </si>
  <si>
    <t> FC BARCELONA vs CADIZ</t>
  </si>
  <si>
    <t>LINCOLN CITY vs CHELTENHAM</t>
  </si>
  <si>
    <t>SPAL vs CROTONE</t>
  </si>
  <si>
    <t> WREXHAM vs ALTRINCHAM</t>
  </si>
  <si>
    <t> ATALANTA vs HELLAS VERONA</t>
  </si>
  <si>
    <t> LINCOLN CITY vs CHELTENHAM</t>
  </si>
  <si>
    <t> SPAL vs CROTONE</t>
  </si>
  <si>
    <t>BORDEAUX vs SAINT-ETIENNE</t>
  </si>
  <si>
    <t> NEWCASTLE UTD vs CRYSTAL PALACE</t>
  </si>
  <si>
    <t> UDINESE vs SALERNITANA</t>
  </si>
  <si>
    <t> ACCRINGTON vs LINCOLN CITY</t>
  </si>
  <si>
    <t>E. FRANKFURT vs HOFFENHEIM</t>
  </si>
  <si>
    <t>FLEETWOOD vs AFC WIMBLEDON</t>
  </si>
  <si>
    <t>FREIBURG vs MONCHENGLADBACH</t>
  </si>
  <si>
    <t> GREUTHER FURTH vs LEVERKUSEN</t>
  </si>
  <si>
    <t> M. YAMAGATA vs OMIYA ARDIJA</t>
  </si>
  <si>
    <t> MILTON KEYNES vs MORECAMBE</t>
  </si>
  <si>
    <t> SAINT-ETIENNE vs MONACO</t>
  </si>
  <si>
    <t>  VEGALTA SENDAI vs FC RYUKYU</t>
  </si>
  <si>
    <t> VENEZIA vs ATALANTA</t>
  </si>
  <si>
    <t>CAMPOBASSO vs POTENZA</t>
  </si>
  <si>
    <t> CHELSEA vs WEST HAM UTD</t>
  </si>
  <si>
    <t>CLERMONT vs ANGERS</t>
  </si>
  <si>
    <t> EMPOLI vs NAPOLI</t>
  </si>
  <si>
    <t> FOGGIA vs AVELLINO</t>
  </si>
  <si>
    <t>LAZIO vs AC MILAN</t>
  </si>
  <si>
    <t>  NANTES vs BORDEAUX</t>
  </si>
  <si>
    <t> BENEVENTO vs TERNANA</t>
  </si>
  <si>
    <t> CRYSTAL PALACE vs LEEDS UTD</t>
  </si>
  <si>
    <t> SASSUOLO vs JUVENTUS</t>
  </si>
  <si>
    <t> TOULOUSE vs NIORT</t>
  </si>
  <si>
    <t>PORTSMOUTH vs WIGAN ATHLETIC</t>
  </si>
  <si>
    <t>BOLTON vs FLEETWOOD</t>
  </si>
  <si>
    <t>CAGLIARI vs HELLAS VERONA</t>
  </si>
  <si>
    <t>CAMBRIDGE UTD vs CHELTENHAM</t>
  </si>
  <si>
    <t> FC AUGSBURG vs FC KOLN</t>
  </si>
  <si>
    <t> MORECAMBE vs SUNDERLAND</t>
  </si>
  <si>
    <t>NAPOLI vs SASSUOLO</t>
  </si>
  <si>
    <t> NEWCASTLE UTD vs LIVERPOOL</t>
  </si>
  <si>
    <t> SPAL vs FROSINONE</t>
  </si>
  <si>
    <t>  VALENCIA vs LEVANTE</t>
  </si>
  <si>
    <t>BREST vs CLERMONT</t>
  </si>
  <si>
    <t> EMPOLI vs TORINO</t>
  </si>
  <si>
    <t> FAGIANO OKAYAMA vs TOKYO VERDY</t>
  </si>
  <si>
    <t> MONACO vs ANGERS</t>
  </si>
  <si>
    <t> UDINESE vs INTER MILAN</t>
  </si>
  <si>
    <t>ATALANTA vs SALERNITANA</t>
  </si>
  <si>
    <t> LEVERKUSEN vs E. FRANKFURT</t>
  </si>
  <si>
    <t>MANCHESTER UTD vs BRENTFORD</t>
  </si>
  <si>
    <t> MONCHENGLADBACH vs RB LEIPZIG</t>
  </si>
  <si>
    <t>SOLIHULL MOORS vs BROMLEY</t>
  </si>
  <si>
    <t>GAMBA OSAKA vs C. SAPPORO</t>
  </si>
  <si>
    <t>YOKOHAMA FC vs R. KUMAMOTO</t>
  </si>
  <si>
    <t>GIMCHEON SANGMU vs GANGWON</t>
  </si>
  <si>
    <t>INTER MILAN vs EMPOLI</t>
  </si>
  <si>
    <t>FREIBURG vs UNION BERLIN</t>
  </si>
  <si>
    <t> HARROGATE vs SUTTON UTD</t>
  </si>
  <si>
    <t>HOFFENHEIM vs LEVERKUSEN</t>
  </si>
  <si>
    <t> NEWPORT vs ROCHDALE</t>
  </si>
  <si>
    <t> REAL BETIS vs FC BARCELONA</t>
  </si>
  <si>
    <t> SASSUOLO vs UDINESE</t>
  </si>
  <si>
    <t> TOULOUSE vs NIMES</t>
  </si>
  <si>
    <t> WEYMOUTH vs BARNET</t>
  </si>
  <si>
    <t>ANGERS vs BORDEAUX</t>
  </si>
  <si>
    <t> E. FRANKFURT vs MONCHENGLADBACH</t>
  </si>
  <si>
    <t> HELLAS VERONA vs AC MILAN</t>
  </si>
  <si>
    <t>POHANG STEELERS vs SEONGNAM</t>
  </si>
  <si>
    <t>SALERNITANA vs CAGLIARI</t>
  </si>
  <si>
    <t>BROMLEY vs ALTRINCHAM</t>
  </si>
  <si>
    <t>LEEDS UTD vs CHELSEA</t>
  </si>
  <si>
    <t>SEVILLA FC vs MALLORCA</t>
  </si>
  <si>
    <t>CHAMBLY vs BOULOGNE</t>
  </si>
  <si>
    <t>SOUTHAMPTON vs LIVERPOOL</t>
  </si>
  <si>
    <t>TORINO vs AS ROMA</t>
  </si>
  <si>
    <t> ATALANTA vs EMPOLI</t>
  </si>
  <si>
    <t> DAEJEON CITIZEN vs BUCHEON FC</t>
  </si>
  <si>
    <t>FC RYUKYU vs VENTFORET KOFU</t>
  </si>
  <si>
    <t> LAZIO vs HELLAS VERONA</t>
  </si>
  <si>
    <t>BOLOGNA vs SASSUOLO</t>
  </si>
  <si>
    <t>REAL BETIS vs GRANADA</t>
  </si>
  <si>
    <t>VILLARREAL vs REAL SOCIEDAD</t>
  </si>
  <si>
    <t> ATLETICO MG vs ATLETICO GO</t>
  </si>
  <si>
    <t> DAEJEON CITIZEN vs BUSAN IPARK</t>
  </si>
  <si>
    <t>BUCHEON FC vs GYEONGNAM</t>
  </si>
  <si>
    <t>ULSAN vs JEJU UTD</t>
  </si>
  <si>
    <t>CHARLOTTE vs NORTHERN COLORA</t>
  </si>
  <si>
    <t>USA - USL LEAGUE ONE</t>
  </si>
  <si>
    <t>BREST vs BORDEAUX</t>
  </si>
  <si>
    <t>NANTES vs SAINT-ETIENNE</t>
  </si>
  <si>
    <t>PARIS SG vs METZ</t>
  </si>
  <si>
    <t>CRYSTAL PALACE vs MANCHESTER UTD</t>
  </si>
  <si>
    <t>INTER MIAMI vs NEW YORK RB</t>
  </si>
  <si>
    <t>LEICESTER CITY vs SOUTHAMPTON</t>
  </si>
  <si>
    <t> SALERNITANA vs UDINESE</t>
  </si>
  <si>
    <t>SASSUOLO vs AC MILAN</t>
  </si>
  <si>
    <t> VENEZIA vs CAGLIARI</t>
  </si>
  <si>
    <t>ANYANG vs GYEONGNAM</t>
  </si>
  <si>
    <t>FLANDRIA vs VILLA DALMINE</t>
  </si>
  <si>
    <t>JUBILO IWATA vs YOKOHAMA M.</t>
  </si>
  <si>
    <t>OMIYA ARDIJA vs MITO HOLLYHOCK</t>
  </si>
  <si>
    <t>TAMPA BAY vs LOUISVILLE CITY</t>
  </si>
  <si>
    <t>YOKOHAMA FC vs TOKYO VERDY</t>
  </si>
  <si>
    <t>JEONNAM DRAGONS vs GYEONGNAM</t>
  </si>
  <si>
    <t> NASHVILLE SC vs SJ EARTHQUAKES</t>
  </si>
  <si>
    <t>BOTAFOGO vs AVAI</t>
  </si>
  <si>
    <t>CEARA vs ATLETICO MG</t>
  </si>
  <si>
    <t>GAMBA OSAKA vs YOKOHAMA M.</t>
  </si>
  <si>
    <t>M. YAMAGATA vs VENTFORET KOFU</t>
  </si>
  <si>
    <t> NEW YORK RB vs TORONTO</t>
  </si>
  <si>
    <t>USA - MLS</t>
  </si>
  <si>
    <t> SEONGNAM vs DAEGU</t>
  </si>
  <si>
    <t>GYEONGNAM vs CHUNGNAM ASAN</t>
  </si>
  <si>
    <t>INTERNACIONAL vs CORITIBA</t>
  </si>
  <si>
    <t> DAEJEON CITIZEN vs GIMPO</t>
  </si>
  <si>
    <t>GWANGJU vs GYEONGNAM</t>
  </si>
  <si>
    <t>OMIYA ARDIJA vs Z. KANAZAWA</t>
  </si>
  <si>
    <t>SAO PAULO vs JUVENTUDE</t>
  </si>
  <si>
    <t> SHIMIZU S-PULSE vs YOKOHAMA M.</t>
  </si>
  <si>
    <t> DAEJEON CITIZEN vs ANSAN GREENERS</t>
  </si>
  <si>
    <t>BUSAN IPARK vs GIMPO</t>
  </si>
  <si>
    <t>K. FRONTALE vs SAGAN TOSU</t>
  </si>
  <si>
    <t>TOCHIGI SC vs TOKYO VERDY</t>
  </si>
  <si>
    <t>ATLANTA UTD vs AUSTIN</t>
  </si>
  <si>
    <t> GYEONGNAM vs BUSAN IPARK</t>
  </si>
  <si>
    <t>CEREZO OSAKA vs YOKOHAMA M.</t>
  </si>
  <si>
    <t>M. YAMAGATA vs R. KUMAMOTO</t>
  </si>
  <si>
    <t> OMIYA ARDIJA vs TOKYO VERDY</t>
  </si>
  <si>
    <t> SUWON CITY vs SEOUL</t>
  </si>
  <si>
    <t>KASHIMA ANTLERS vs VISSEL KOBE</t>
  </si>
  <si>
    <t>SAN LORENZO vs UNION SANTA FE</t>
  </si>
  <si>
    <t>ARGENTINA - LIGA PROFESIONAL</t>
  </si>
  <si>
    <t> ANSAN GREENERS vs GIMPO</t>
  </si>
  <si>
    <t>FLUMINENSE vs BRAGANTINO</t>
  </si>
  <si>
    <t> TOKYO VERDY vs YOKOHAMA FC</t>
  </si>
  <si>
    <t>BARRACAS C. vs PATRONATO</t>
  </si>
  <si>
    <t>FC RYUKYU vs R. KUMAMOTO</t>
  </si>
  <si>
    <t>OITA TRINITA vs TOKYO VERDY</t>
  </si>
  <si>
    <t>SHIMIZU S-PULSE vs SAGAN TOSU</t>
  </si>
  <si>
    <t> KASHIMA ANTLERS vs S. HIROSHIMA</t>
  </si>
  <si>
    <t>SUWON CITY vs SUWON BLUEWINGS</t>
  </si>
  <si>
    <t>Z. KANAZAWA vs VEGALTA SENDAI</t>
  </si>
  <si>
    <t>DAEJEON CITIZEN vs BUSAN IPARK</t>
  </si>
  <si>
    <t>SAN LORENZO vs ESTUDIANTES</t>
  </si>
  <si>
    <t>1,,57</t>
  </si>
  <si>
    <t>6--1</t>
  </si>
  <si>
    <t>5--3</t>
  </si>
  <si>
    <t>DAEJEON CITIZEN vs ANYANG</t>
  </si>
  <si>
    <t>4--3</t>
  </si>
  <si>
    <t>BOREHAM WOOD vs MAIDSTONE UTD</t>
  </si>
  <si>
    <t>KASHIMA ANTLERS vs FC TOKYO</t>
  </si>
  <si>
    <t>SWINDON TOWN vs NORTHAMPTON</t>
  </si>
  <si>
    <t>VITERBESE vs LATINA</t>
  </si>
  <si>
    <t>  WERDER BREMEN vs MONCHENGLADBACH</t>
  </si>
  <si>
    <t>WOLFSBURG vs STUTTGART</t>
  </si>
  <si>
    <t>STELLANZESE vs STRESA</t>
  </si>
  <si>
    <t>DAEJEON CITIZEN vs GWANGJU</t>
  </si>
  <si>
    <t>GYEONGNAM vs JEONNAM DRAGONS</t>
  </si>
  <si>
    <t>MONACO vs NANTES</t>
  </si>
  <si>
    <t> SUWON CITY vs GIMCHEON SANGMU</t>
  </si>
  <si>
    <t>DAEJEON CITIZEN vs JEONNAM DRAGONS</t>
  </si>
  <si>
    <t>HOFFENHEIM vs WERDER BREMEN</t>
  </si>
  <si>
    <t>BIRMINGHAM CITY vs BRISTOL CITY</t>
  </si>
  <si>
    <t>KASHIWA REYSOL vs CEREZO OSAKA</t>
  </si>
  <si>
    <t> URAWA RD vs SAGAN TOSU</t>
  </si>
  <si>
    <t> WEST BROM vs LUTON TOWN</t>
  </si>
  <si>
    <t>YEOVIL TOWN vs SOLIHULL MOORS</t>
  </si>
  <si>
    <t> CAMPODARSEGO vs ESTE</t>
  </si>
  <si>
    <t>ITALY - SERIE D - GROUP C</t>
  </si>
  <si>
    <t>CHISOLA vs BRA</t>
  </si>
  <si>
    <t>VARESINA vs CITTA DI VARESE</t>
  </si>
  <si>
    <t> ITALY - SERIE D - GROUP B</t>
  </si>
  <si>
    <t>URAWA RD vs C. SAPPORO</t>
  </si>
  <si>
    <t>BRENTFORD vs BRIGHTON</t>
  </si>
  <si>
    <t>BARI vs ASCOLI</t>
  </si>
  <si>
    <t> E. FRANKFURT vs LEVERKUSEN</t>
  </si>
  <si>
    <t>FULHAM vs BOURNEMOUTH</t>
  </si>
  <si>
    <t>IPSWICH TOWN vs LINCOLN CITY</t>
  </si>
  <si>
    <t> TOTTENHAM vs EVERTON</t>
  </si>
  <si>
    <t>LEGNANO vs CASTELLANZESE</t>
  </si>
  <si>
    <t> SANREMESE vs DERTHONA</t>
  </si>
  <si>
    <t>SPEZIA vs CREMONESE</t>
  </si>
  <si>
    <t>STRESA vs VADO</t>
  </si>
  <si>
    <t> TOULOUSE vs ANGERS</t>
  </si>
  <si>
    <t>TRIESTINA vs ALBINOLEFFE</t>
  </si>
  <si>
    <t>ITALY - SERIE C - GROUP A</t>
  </si>
  <si>
    <t>CHARLTON vs PORTSMOUTH</t>
  </si>
  <si>
    <t>GETAFE vs ATHLETIC BILBAO</t>
  </si>
  <si>
    <t>INVERNESS vs HAMILTON</t>
  </si>
  <si>
    <t>POTENZA vs TURRIS</t>
  </si>
  <si>
    <t>WEST BROM vs BRISTOL CITY</t>
  </si>
  <si>
    <t>HOFFENHEIM vs BAYERN MUNICH</t>
  </si>
  <si>
    <t>SEONGNAM vs DAEGU</t>
  </si>
  <si>
    <t>SOLIHULL MOORS vs EASTLEIGH</t>
  </si>
  <si>
    <t>SUWON CITY vs SEOUL</t>
  </si>
  <si>
    <t>TORQUAY UTD vs ALTRINCHAM</t>
  </si>
  <si>
    <t>ESPANYOL vs ELCHE</t>
  </si>
  <si>
    <t>REIMS vs AUXERRE</t>
  </si>
  <si>
    <t>TOULOUSE vs STRASBOURG</t>
  </si>
  <si>
    <t> DAGENHAM &amp; R. vs BOREHAM WOOD</t>
  </si>
  <si>
    <t>SCUNTHORPE vs GATESHEAD FC</t>
  </si>
  <si>
    <t>WEALDSTONE vs NOTTS COUNTY</t>
  </si>
  <si>
    <t>WERDER BREMEN vs HERTHA BERLIN</t>
  </si>
  <si>
    <t>BARNSLEY vs FOREST GREEN</t>
  </si>
  <si>
    <t>BAYERN MUNICH vs FSV MAINZ</t>
  </si>
  <si>
    <t>BENEVENTO vs PISA</t>
  </si>
  <si>
    <t> DAGENHAM &amp; R. vs WEALDSTONE</t>
  </si>
  <si>
    <t>DERBY COUNTY vs BRISTOL ROVERS</t>
  </si>
  <si>
    <t>FULHAM vs EVERTON</t>
  </si>
  <si>
    <t>GATESHEAD FC vs SOLIHULL MOORS</t>
  </si>
  <si>
    <t>S. HIROSHIMA vs C. SAPPORO</t>
  </si>
  <si>
    <t>CREMONESE vs UDINESE</t>
  </si>
  <si>
    <t>GELBISON vs FIDELIS ANDRIA</t>
  </si>
  <si>
    <t>SCHALKE 04 vs FREIBURG</t>
  </si>
  <si>
    <t>PIACENZA vs PADOVA</t>
  </si>
  <si>
    <t> ITALY - SERIE C - GROUP A</t>
  </si>
  <si>
    <t>PINEROLO vs DERTHONA</t>
  </si>
  <si>
    <t>STRESA vs BORGOSESIA</t>
  </si>
  <si>
    <t>3--5</t>
  </si>
  <si>
    <t>1--5</t>
  </si>
  <si>
    <t>ALTRINCHAM vs WEALDSTONE</t>
  </si>
  <si>
    <t>MAIDSTONE UTD vs SOLIHULL MOORS</t>
  </si>
  <si>
    <t> AYR UTD vs GREENOCK MORTON</t>
  </si>
  <si>
    <t>HERTHA BERLIN vs BAYERN MUNICH</t>
  </si>
  <si>
    <t>SALERNITANA vs CREMONESE</t>
  </si>
  <si>
    <t>SHEFFIELD UTD vs BURNLEY</t>
  </si>
  <si>
    <t>WERDER BREMEN vs SCHALKE 04</t>
  </si>
  <si>
    <t>CASALE vs FEZZANESE</t>
  </si>
  <si>
    <t>CASTELLANZESE vs SANREMESE</t>
  </si>
  <si>
    <t>CHISOLA vs PINEROLO</t>
  </si>
  <si>
    <t>TOULOUSE vs MONACO</t>
  </si>
  <si>
    <t>BAYERN MUNICH vs WERDER BREMEN</t>
  </si>
  <si>
    <t>WEALDSTONE vs CHESTERFIELD</t>
  </si>
  <si>
    <t>FC KOLN vs LEVERKUSEN</t>
  </si>
  <si>
    <t>FIORENTINA vs SALERNITANA</t>
  </si>
  <si>
    <t>FLUMINENSE vs GOIAS</t>
  </si>
  <si>
    <t> FLUMINENSE vs GOIAS</t>
  </si>
  <si>
    <t>BRISTOL ROVERS vs FLEETWOOD</t>
  </si>
  <si>
    <t>CAGLIARI vs PISA</t>
  </si>
  <si>
    <t>HERTHA BERLIN vs FC KOLN</t>
  </si>
  <si>
    <t>NORWICH CITY vs MIDDLESBROUGH</t>
  </si>
  <si>
    <t> QUEEN'S PARK vs INVERNESS</t>
  </si>
  <si>
    <t> SCHALKE 04 vs BAYERN MUNICH</t>
  </si>
  <si>
    <t> SOLIHULL MOORS vs DAGENHAM &amp; R.</t>
  </si>
  <si>
    <t>SOUTHEND UTD vs DORKING</t>
  </si>
  <si>
    <t>TRIESTINA vs RENATE</t>
  </si>
  <si>
    <t> WERDER BREMEN vs RB LEIPZIG</t>
  </si>
  <si>
    <t>BRA vs VADO</t>
  </si>
  <si>
    <t>CITTA DI VARESE vs SONA</t>
  </si>
  <si>
    <t>LUMEZZANE vs BRENO</t>
  </si>
  <si>
    <t>MONACO vs MARSEILLE</t>
  </si>
  <si>
    <t>MONTEBELLUNA vs VILLAFRANCA</t>
  </si>
  <si>
    <t>POTENZA vs LATINA</t>
  </si>
  <si>
    <t>STRASBOURG vs LORIENT</t>
  </si>
  <si>
    <t>DORKING vs BROMLEY</t>
  </si>
  <si>
    <t> DUNDEE FC vs HAMILTON</t>
  </si>
  <si>
    <t>INVERNESS vs AYR UTD</t>
  </si>
  <si>
    <t>OXFORD UTD vs FOREST GREEN</t>
  </si>
  <si>
    <t>SHEFFIELD WED vs SHREWSBURY</t>
  </si>
  <si>
    <t>BORGOSESIA vs CHISOLA</t>
  </si>
  <si>
    <t>CASTELLANZESE vs PINEROLO</t>
  </si>
  <si>
    <t>CESENA vs ANCONA 1905</t>
  </si>
  <si>
    <t> ESTE vs CJARLINS MUZANE</t>
  </si>
  <si>
    <t>FOSSANO vs SANREMESE</t>
  </si>
  <si>
    <t>DORKING vs YORK CITY</t>
  </si>
  <si>
    <t>ADRENSE vs VILLA ALME</t>
  </si>
  <si>
    <t>DERTHONA vs CASTELLANZESE</t>
  </si>
  <si>
    <t>GIANA ERMINIO vs CREMA</t>
  </si>
  <si>
    <t>ITALY - SERIE D - GROUP D</t>
  </si>
  <si>
    <t> PADOVA vs RENATE</t>
  </si>
  <si>
    <t> SANREMESE vs VADO</t>
  </si>
  <si>
    <t>UNITED RICCIONE vs CORREGGESE</t>
  </si>
  <si>
    <t> ITALY - SERIE D - GROUP D</t>
  </si>
  <si>
    <t>PIACENZA vs TRIESTINA</t>
  </si>
  <si>
    <t>POTENZA vs A. CERIGNOLA</t>
  </si>
  <si>
    <t> TURRIS vs FIDELIS ANDRIA</t>
  </si>
  <si>
    <t>puple</t>
  </si>
  <si>
    <t xml:space="preserve">ex-over </t>
  </si>
  <si>
    <t>yellow</t>
  </si>
  <si>
    <t>over 2,25</t>
  </si>
  <si>
    <t>LEAGUE PROFIT +</t>
  </si>
  <si>
    <t>TOTAL DE ENTRADA</t>
  </si>
  <si>
    <t>PROFIT/LOSS</t>
  </si>
  <si>
    <t>%</t>
  </si>
  <si>
    <t>CAPITAL</t>
  </si>
  <si>
    <t>stake bet matriz-primo/…</t>
  </si>
  <si>
    <t>STAKE BET EX-OVER 3,8%</t>
  </si>
  <si>
    <t>4--4</t>
  </si>
  <si>
    <t>1--6</t>
  </si>
  <si>
    <t>6--2</t>
  </si>
  <si>
    <t>SCUNTHORPE vs NOTTS COUNTY</t>
  </si>
  <si>
    <t>BARI vs PISA</t>
  </si>
  <si>
    <t> BORGOSESIA vs DERTHONA</t>
  </si>
  <si>
    <t> CASALE vs SANREMESE</t>
  </si>
  <si>
    <t>TURRIS vs AVELLINO</t>
  </si>
  <si>
    <t> COSENZA vs BRESCIA</t>
  </si>
  <si>
    <t>ACCRINGTON vs PORTSMOUTH</t>
  </si>
  <si>
    <t>BRISTOL ROVERS vs PORT VALE</t>
  </si>
  <si>
    <t>ROTHERHAM vs BRISTOL CITY</t>
  </si>
  <si>
    <t>SHEFFIELD UTD vs HUDDERSFIELD</t>
  </si>
  <si>
    <t>BURNLEY vs MIDDLESBROUGH</t>
  </si>
  <si>
    <t>CHARLTON vs BRISTOL ROVERS</t>
  </si>
  <si>
    <t> DERBY COUNTY vs FOREST GREEN</t>
  </si>
  <si>
    <t> DUNDEE FC vs COVE RANGERS</t>
  </si>
  <si>
    <t>PISA vs BRESCIA</t>
  </si>
  <si>
    <t> SHEFFIELD WED vs OXFORD UTD</t>
  </si>
  <si>
    <t> WYCOMBE vs IPSWICH TOWN</t>
  </si>
  <si>
    <t>MONTEROSI vs AVELLINO</t>
  </si>
  <si>
    <t>TURRIS vs FOGGIA</t>
  </si>
  <si>
    <t>CHISOLA vs CHIERI</t>
  </si>
  <si>
    <t>AYR UTD vs DUNDEE FC</t>
  </si>
  <si>
    <t>CHELTENHAM vs PLYMOUTH</t>
  </si>
  <si>
    <t>EXETER CITY vs PORTSMOUTH</t>
  </si>
  <si>
    <t>MANSFIELD vs NORTHAMPTON</t>
  </si>
  <si>
    <t>SCUNTHORPE vs CHESTERFIELD</t>
  </si>
  <si>
    <t>SOUTHAMPTON vs BRIGHTON</t>
  </si>
  <si>
    <t>WYCOMBE vs BRISTOL ROVERS</t>
  </si>
  <si>
    <t>ATLETICO MADRID vs ELCHE</t>
  </si>
  <si>
    <t>BRISTOL ROVERS vs EXETER CITY</t>
  </si>
  <si>
    <t>GIRONA vs RAYO VALLECANO</t>
  </si>
  <si>
    <t> SHEFFIELD WED vs PORT VALE</t>
  </si>
  <si>
    <t>CELTA VIGO vs SEVILLA FC</t>
  </si>
  <si>
    <t>STOKE CITY vs BURNLEY</t>
  </si>
  <si>
    <t>NEWCASTLE UTD vs LEEDS UTD</t>
  </si>
  <si>
    <t>3--4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</si>
</sst>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[$$-409]* #,##0.00_ ;_-[$$-409]* \-#,##0.00\ ;_-[$$-409]* &quot;-&quot;??_ ;_-@_ "/>
    <numFmt numFmtId="165" formatCode="&quot;R$&quot;\ #,##0.00"/>
    <numFmt numFmtId="166" formatCode="_-[$R$-416]\ * #,##0.00_-;\-[$R$-416]\ * #,##0.00_-;_-[$R$-416]\ * &quot;-&quot;??_-;_-@_-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sz val="14"/>
      <name val="Arial"/>
      <family val="2"/>
    </font>
    <font>
      <b/>
      <sz val="11"/>
      <color rgb="FF434343"/>
      <name val="Calibri"/>
      <family val="2"/>
    </font>
    <font>
      <sz val="11"/>
      <color rgb="FF000000"/>
      <name val="Calibri"/>
      <family val="2"/>
    </font>
    <font>
      <b/>
      <sz val="11"/>
      <color rgb="FF548135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F5E8"/>
      </patternFill>
    </fill>
    <fill>
      <patternFill patternType="solid">
        <fgColor theme="9" tint="0.79998168889431442"/>
        <bgColor rgb="FFFCF5E8"/>
      </patternFill>
    </fill>
    <fill>
      <patternFill patternType="solid">
        <fgColor rgb="FFFCF5E8"/>
        <bgColor rgb="FFFCF5E8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textRotation="45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/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1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5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applyFont="1"/>
    <xf numFmtId="0" fontId="6" fillId="13" borderId="0" xfId="0" applyFont="1" applyFill="1" applyAlignment="1">
      <alignment horizontal="center"/>
    </xf>
    <xf numFmtId="165" fontId="7" fillId="13" borderId="0" xfId="0" applyNumberFormat="1" applyFont="1" applyFill="1" applyAlignment="1">
      <alignment horizontal="center"/>
    </xf>
    <xf numFmtId="164" fontId="9" fillId="6" borderId="0" xfId="0" applyNumberFormat="1" applyFont="1" applyFill="1" applyAlignment="1">
      <alignment horizontal="center"/>
    </xf>
    <xf numFmtId="0" fontId="0" fillId="14" borderId="0" xfId="0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3" fillId="0" borderId="0" xfId="0" applyFont="1" applyAlignment="1">
      <alignment horizontal="center" textRotation="90"/>
    </xf>
    <xf numFmtId="2" fontId="4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Font="1" applyFill="1"/>
    <xf numFmtId="165" fontId="0" fillId="0" borderId="0" xfId="0" applyNumberForma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textRotation="90"/>
    </xf>
    <xf numFmtId="0" fontId="0" fillId="15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7" fillId="0" borderId="0" xfId="0" applyNumberFormat="1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0" fillId="15" borderId="0" xfId="0" applyFill="1"/>
    <xf numFmtId="14" fontId="0" fillId="0" borderId="0" xfId="0" applyNumberForma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2" fillId="0" borderId="0" xfId="0" applyFont="1" applyAlignment="1">
      <alignment horizontal="center" textRotation="90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/>
    <xf numFmtId="14" fontId="0" fillId="0" borderId="0" xfId="0" applyNumberFormat="1" applyFont="1" applyAlignment="1"/>
    <xf numFmtId="0" fontId="0" fillId="0" borderId="0" xfId="0" applyFont="1" applyAlignment="1"/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16" borderId="1" xfId="0" applyFont="1" applyFill="1" applyBorder="1" applyAlignment="1">
      <alignment horizontal="center" vertical="center"/>
    </xf>
    <xf numFmtId="0" fontId="17" fillId="17" borderId="2" xfId="0" applyFont="1" applyFill="1" applyBorder="1" applyAlignment="1">
      <alignment horizontal="center"/>
    </xf>
    <xf numFmtId="0" fontId="17" fillId="17" borderId="3" xfId="0" applyFont="1" applyFill="1" applyBorder="1" applyAlignment="1">
      <alignment horizontal="center"/>
    </xf>
    <xf numFmtId="0" fontId="18" fillId="17" borderId="4" xfId="0" applyFont="1" applyFill="1" applyBorder="1" applyAlignment="1">
      <alignment horizontal="center" vertical="center"/>
    </xf>
    <xf numFmtId="164" fontId="18" fillId="17" borderId="4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9" fillId="18" borderId="4" xfId="0" applyFont="1" applyFill="1" applyBorder="1" applyAlignment="1">
      <alignment horizontal="center" vertical="center"/>
    </xf>
    <xf numFmtId="0" fontId="19" fillId="19" borderId="4" xfId="0" applyFont="1" applyFill="1" applyBorder="1" applyAlignment="1">
      <alignment horizontal="center" vertical="center"/>
    </xf>
    <xf numFmtId="165" fontId="20" fillId="19" borderId="4" xfId="0" applyNumberFormat="1" applyFont="1" applyFill="1" applyBorder="1" applyAlignment="1">
      <alignment horizontal="center" vertical="center"/>
    </xf>
    <xf numFmtId="0" fontId="19" fillId="20" borderId="4" xfId="0" applyFont="1" applyFill="1" applyBorder="1" applyAlignment="1">
      <alignment horizontal="center" vertical="center"/>
    </xf>
    <xf numFmtId="164" fontId="0" fillId="9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4" fontId="0" fillId="0" borderId="0" xfId="0" applyNumberFormat="1"/>
    <xf numFmtId="2" fontId="4" fillId="5" borderId="0" xfId="0" applyNumberFormat="1" applyFont="1" applyFill="1" applyAlignment="1">
      <alignment horizontal="center"/>
    </xf>
    <xf numFmtId="0" fontId="0" fillId="22" borderId="0" xfId="0" applyFill="1" applyAlignment="1">
      <alignment horizontal="center"/>
    </xf>
  </cellXfs>
  <cellStyles count="1">
    <cellStyle name="Normal" xfId="0" builtinId="0"/>
  </cellStyles>
  <dxfs count="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5" formatCode="&quot;R$&quot;\ #,##0.00"/>
      <fill>
        <patternFill patternType="solid">
          <bgColor theme="9" tint="0.79998168889431442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</dxfs>
  <tableStyles count="5" defaultTableStyle="TableStyleMedium2" defaultPivotStyle="PivotStyleMedium9">
    <tableStyle name="Equipes-style 10" pivot="0" count="2">
      <tableStyleElement type="firstRowStripe" dxfId="110"/>
      <tableStyleElement type="secondRowStripe" dxfId="109"/>
    </tableStyle>
    <tableStyle name="Equipes-style 2" pivot="0" count="2">
      <tableStyleElement type="firstRowStripe" dxfId="108"/>
      <tableStyleElement type="secondRowStripe" dxfId="107"/>
    </tableStyle>
    <tableStyle name="Equipes-style 3" pivot="0" count="2">
      <tableStyleElement type="firstRowStripe" dxfId="106"/>
      <tableStyleElement type="secondRowStripe" dxfId="105"/>
    </tableStyle>
    <tableStyle name="Equipes-style 4" pivot="0" count="2">
      <tableStyleElement type="firstRowStripe" dxfId="104"/>
      <tableStyleElement type="secondRowStripe" dxfId="103"/>
    </tableStyle>
    <tableStyle name="Equipes-style 7" pivot="0" count="2">
      <tableStyleElement type="firstRowStripe" dxfId="102"/>
      <tableStyleElement type="secondRowStripe" dxfId="10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2022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all!$M$2:$M$335</c:f>
              <c:numCache>
                <c:formatCode>_-[$$-409]* #,##0.00_ ;_-[$$-409]* \-#,##0.00\ ;_-[$$-409]* "-"??_ ;_-@_ </c:formatCode>
                <c:ptCount val="334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106726</c:v>
                </c:pt>
                <c:pt idx="6">
                  <c:v>106726</c:v>
                </c:pt>
                <c:pt idx="7">
                  <c:v>114478</c:v>
                </c:pt>
                <c:pt idx="8">
                  <c:v>117290</c:v>
                </c:pt>
                <c:pt idx="9">
                  <c:v>117290</c:v>
                </c:pt>
                <c:pt idx="10">
                  <c:v>117290</c:v>
                </c:pt>
                <c:pt idx="11">
                  <c:v>130514</c:v>
                </c:pt>
                <c:pt idx="12">
                  <c:v>126334</c:v>
                </c:pt>
                <c:pt idx="13">
                  <c:v>126334</c:v>
                </c:pt>
                <c:pt idx="14">
                  <c:v>126334</c:v>
                </c:pt>
                <c:pt idx="15">
                  <c:v>126334</c:v>
                </c:pt>
                <c:pt idx="16">
                  <c:v>126334</c:v>
                </c:pt>
                <c:pt idx="17">
                  <c:v>126334</c:v>
                </c:pt>
                <c:pt idx="18">
                  <c:v>126334</c:v>
                </c:pt>
                <c:pt idx="19">
                  <c:v>127512</c:v>
                </c:pt>
                <c:pt idx="20">
                  <c:v>127512</c:v>
                </c:pt>
                <c:pt idx="21">
                  <c:v>126448</c:v>
                </c:pt>
                <c:pt idx="22">
                  <c:v>132262</c:v>
                </c:pt>
                <c:pt idx="23">
                  <c:v>132262</c:v>
                </c:pt>
                <c:pt idx="24">
                  <c:v>132262</c:v>
                </c:pt>
                <c:pt idx="25">
                  <c:v>134086</c:v>
                </c:pt>
                <c:pt idx="26">
                  <c:v>148716</c:v>
                </c:pt>
                <c:pt idx="27">
                  <c:v>148716</c:v>
                </c:pt>
                <c:pt idx="28">
                  <c:v>151908</c:v>
                </c:pt>
                <c:pt idx="29">
                  <c:v>151908</c:v>
                </c:pt>
                <c:pt idx="30">
                  <c:v>155442</c:v>
                </c:pt>
                <c:pt idx="31">
                  <c:v>155442</c:v>
                </c:pt>
                <c:pt idx="32">
                  <c:v>160192</c:v>
                </c:pt>
                <c:pt idx="33">
                  <c:v>165246</c:v>
                </c:pt>
                <c:pt idx="34">
                  <c:v>165246</c:v>
                </c:pt>
                <c:pt idx="35">
                  <c:v>168172</c:v>
                </c:pt>
                <c:pt idx="36">
                  <c:v>168172</c:v>
                </c:pt>
                <c:pt idx="37">
                  <c:v>168172</c:v>
                </c:pt>
                <c:pt idx="38">
                  <c:v>168172</c:v>
                </c:pt>
                <c:pt idx="39">
                  <c:v>166614</c:v>
                </c:pt>
                <c:pt idx="40">
                  <c:v>166158</c:v>
                </c:pt>
                <c:pt idx="41">
                  <c:v>166158</c:v>
                </c:pt>
                <c:pt idx="42">
                  <c:v>162358</c:v>
                </c:pt>
                <c:pt idx="43">
                  <c:v>162358</c:v>
                </c:pt>
                <c:pt idx="44">
                  <c:v>162358</c:v>
                </c:pt>
                <c:pt idx="45">
                  <c:v>164828</c:v>
                </c:pt>
                <c:pt idx="46">
                  <c:v>167032</c:v>
                </c:pt>
                <c:pt idx="47">
                  <c:v>163232</c:v>
                </c:pt>
                <c:pt idx="48">
                  <c:v>163232</c:v>
                </c:pt>
                <c:pt idx="49">
                  <c:v>159432</c:v>
                </c:pt>
                <c:pt idx="50">
                  <c:v>161978</c:v>
                </c:pt>
                <c:pt idx="51">
                  <c:v>161978</c:v>
                </c:pt>
                <c:pt idx="52">
                  <c:v>161978</c:v>
                </c:pt>
                <c:pt idx="53">
                  <c:v>170870</c:v>
                </c:pt>
                <c:pt idx="54">
                  <c:v>170870</c:v>
                </c:pt>
                <c:pt idx="55">
                  <c:v>170870</c:v>
                </c:pt>
                <c:pt idx="56">
                  <c:v>170870</c:v>
                </c:pt>
                <c:pt idx="57">
                  <c:v>170870</c:v>
                </c:pt>
                <c:pt idx="58">
                  <c:v>170870</c:v>
                </c:pt>
                <c:pt idx="59">
                  <c:v>170870</c:v>
                </c:pt>
                <c:pt idx="60">
                  <c:v>169084</c:v>
                </c:pt>
                <c:pt idx="61">
                  <c:v>168514</c:v>
                </c:pt>
                <c:pt idx="62">
                  <c:v>168514</c:v>
                </c:pt>
                <c:pt idx="63">
                  <c:v>174062</c:v>
                </c:pt>
                <c:pt idx="64">
                  <c:v>174062</c:v>
                </c:pt>
                <c:pt idx="65">
                  <c:v>174062</c:v>
                </c:pt>
                <c:pt idx="66">
                  <c:v>174062</c:v>
                </c:pt>
                <c:pt idx="67">
                  <c:v>170262</c:v>
                </c:pt>
                <c:pt idx="68">
                  <c:v>164828</c:v>
                </c:pt>
                <c:pt idx="69">
                  <c:v>164828</c:v>
                </c:pt>
                <c:pt idx="70">
                  <c:v>164828</c:v>
                </c:pt>
                <c:pt idx="71">
                  <c:v>164828</c:v>
                </c:pt>
                <c:pt idx="72">
                  <c:v>164828</c:v>
                </c:pt>
                <c:pt idx="73">
                  <c:v>164106</c:v>
                </c:pt>
                <c:pt idx="74">
                  <c:v>165892</c:v>
                </c:pt>
                <c:pt idx="75">
                  <c:v>170642</c:v>
                </c:pt>
                <c:pt idx="76">
                  <c:v>173568</c:v>
                </c:pt>
                <c:pt idx="77">
                  <c:v>173568</c:v>
                </c:pt>
                <c:pt idx="78">
                  <c:v>179078</c:v>
                </c:pt>
                <c:pt idx="79">
                  <c:v>179078</c:v>
                </c:pt>
                <c:pt idx="80">
                  <c:v>179078</c:v>
                </c:pt>
                <c:pt idx="81">
                  <c:v>192948</c:v>
                </c:pt>
                <c:pt idx="82">
                  <c:v>195456</c:v>
                </c:pt>
                <c:pt idx="83">
                  <c:v>200282</c:v>
                </c:pt>
                <c:pt idx="84">
                  <c:v>196482</c:v>
                </c:pt>
                <c:pt idx="85">
                  <c:v>196482</c:v>
                </c:pt>
                <c:pt idx="86">
                  <c:v>196482</c:v>
                </c:pt>
                <c:pt idx="87">
                  <c:v>196482</c:v>
                </c:pt>
                <c:pt idx="88">
                  <c:v>197204</c:v>
                </c:pt>
                <c:pt idx="89">
                  <c:v>203132</c:v>
                </c:pt>
                <c:pt idx="90">
                  <c:v>201650</c:v>
                </c:pt>
                <c:pt idx="91">
                  <c:v>201650</c:v>
                </c:pt>
                <c:pt idx="92">
                  <c:v>201650</c:v>
                </c:pt>
                <c:pt idx="93">
                  <c:v>201650</c:v>
                </c:pt>
                <c:pt idx="94">
                  <c:v>201650</c:v>
                </c:pt>
                <c:pt idx="95">
                  <c:v>203474</c:v>
                </c:pt>
                <c:pt idx="96">
                  <c:v>208908</c:v>
                </c:pt>
                <c:pt idx="97">
                  <c:v>208908</c:v>
                </c:pt>
                <c:pt idx="98">
                  <c:v>208908</c:v>
                </c:pt>
                <c:pt idx="99">
                  <c:v>208908</c:v>
                </c:pt>
                <c:pt idx="100">
                  <c:v>208908</c:v>
                </c:pt>
                <c:pt idx="101">
                  <c:v>208908</c:v>
                </c:pt>
                <c:pt idx="102">
                  <c:v>208908</c:v>
                </c:pt>
                <c:pt idx="103">
                  <c:v>206476</c:v>
                </c:pt>
                <c:pt idx="104">
                  <c:v>206476</c:v>
                </c:pt>
                <c:pt idx="105">
                  <c:v>206476</c:v>
                </c:pt>
                <c:pt idx="106">
                  <c:v>206476</c:v>
                </c:pt>
                <c:pt idx="107">
                  <c:v>206476</c:v>
                </c:pt>
                <c:pt idx="108">
                  <c:v>209364</c:v>
                </c:pt>
                <c:pt idx="109">
                  <c:v>208072</c:v>
                </c:pt>
                <c:pt idx="110">
                  <c:v>206590</c:v>
                </c:pt>
                <c:pt idx="111">
                  <c:v>206590</c:v>
                </c:pt>
                <c:pt idx="112">
                  <c:v>206590</c:v>
                </c:pt>
                <c:pt idx="113">
                  <c:v>206590</c:v>
                </c:pt>
                <c:pt idx="114">
                  <c:v>206590</c:v>
                </c:pt>
                <c:pt idx="115">
                  <c:v>206590</c:v>
                </c:pt>
                <c:pt idx="116">
                  <c:v>206590</c:v>
                </c:pt>
                <c:pt idx="117">
                  <c:v>202790</c:v>
                </c:pt>
                <c:pt idx="118">
                  <c:v>202790</c:v>
                </c:pt>
                <c:pt idx="119">
                  <c:v>202790</c:v>
                </c:pt>
                <c:pt idx="120">
                  <c:v>202790</c:v>
                </c:pt>
                <c:pt idx="121">
                  <c:v>202790</c:v>
                </c:pt>
                <c:pt idx="122">
                  <c:v>202790</c:v>
                </c:pt>
                <c:pt idx="123">
                  <c:v>202790</c:v>
                </c:pt>
                <c:pt idx="124">
                  <c:v>198990</c:v>
                </c:pt>
                <c:pt idx="125">
                  <c:v>198990</c:v>
                </c:pt>
                <c:pt idx="126">
                  <c:v>198990</c:v>
                </c:pt>
                <c:pt idx="127">
                  <c:v>198990</c:v>
                </c:pt>
                <c:pt idx="128">
                  <c:v>198990</c:v>
                </c:pt>
                <c:pt idx="129">
                  <c:v>198990</c:v>
                </c:pt>
                <c:pt idx="130">
                  <c:v>198990</c:v>
                </c:pt>
                <c:pt idx="131">
                  <c:v>198990</c:v>
                </c:pt>
                <c:pt idx="132">
                  <c:v>201688</c:v>
                </c:pt>
                <c:pt idx="133">
                  <c:v>201688</c:v>
                </c:pt>
                <c:pt idx="134">
                  <c:v>204158</c:v>
                </c:pt>
                <c:pt idx="135">
                  <c:v>204158</c:v>
                </c:pt>
                <c:pt idx="136">
                  <c:v>204158</c:v>
                </c:pt>
                <c:pt idx="137">
                  <c:v>206248</c:v>
                </c:pt>
                <c:pt idx="138">
                  <c:v>206248</c:v>
                </c:pt>
                <c:pt idx="139">
                  <c:v>206248</c:v>
                </c:pt>
                <c:pt idx="140">
                  <c:v>206248</c:v>
                </c:pt>
                <c:pt idx="141">
                  <c:v>206248</c:v>
                </c:pt>
                <c:pt idx="142">
                  <c:v>206248</c:v>
                </c:pt>
                <c:pt idx="143">
                  <c:v>206248</c:v>
                </c:pt>
                <c:pt idx="144">
                  <c:v>209098</c:v>
                </c:pt>
                <c:pt idx="145">
                  <c:v>211910</c:v>
                </c:pt>
                <c:pt idx="146">
                  <c:v>211910</c:v>
                </c:pt>
                <c:pt idx="147">
                  <c:v>211910</c:v>
                </c:pt>
                <c:pt idx="148">
                  <c:v>211910</c:v>
                </c:pt>
                <c:pt idx="149">
                  <c:v>211910</c:v>
                </c:pt>
                <c:pt idx="150">
                  <c:v>211910</c:v>
                </c:pt>
                <c:pt idx="151">
                  <c:v>214418</c:v>
                </c:pt>
                <c:pt idx="152">
                  <c:v>214418</c:v>
                </c:pt>
                <c:pt idx="153">
                  <c:v>214418</c:v>
                </c:pt>
                <c:pt idx="154">
                  <c:v>214418</c:v>
                </c:pt>
                <c:pt idx="155">
                  <c:v>214418</c:v>
                </c:pt>
                <c:pt idx="156">
                  <c:v>214418</c:v>
                </c:pt>
                <c:pt idx="157">
                  <c:v>214418</c:v>
                </c:pt>
                <c:pt idx="158">
                  <c:v>214418</c:v>
                </c:pt>
                <c:pt idx="159">
                  <c:v>216850</c:v>
                </c:pt>
                <c:pt idx="160">
                  <c:v>216850</c:v>
                </c:pt>
                <c:pt idx="161">
                  <c:v>216850</c:v>
                </c:pt>
                <c:pt idx="162">
                  <c:v>216850</c:v>
                </c:pt>
                <c:pt idx="163">
                  <c:v>216850</c:v>
                </c:pt>
                <c:pt idx="164">
                  <c:v>216850</c:v>
                </c:pt>
                <c:pt idx="165">
                  <c:v>220156</c:v>
                </c:pt>
                <c:pt idx="166">
                  <c:v>220156</c:v>
                </c:pt>
                <c:pt idx="167">
                  <c:v>220156</c:v>
                </c:pt>
                <c:pt idx="168">
                  <c:v>220156</c:v>
                </c:pt>
                <c:pt idx="169">
                  <c:v>220156</c:v>
                </c:pt>
                <c:pt idx="170">
                  <c:v>220156</c:v>
                </c:pt>
                <c:pt idx="171">
                  <c:v>220156</c:v>
                </c:pt>
                <c:pt idx="172">
                  <c:v>220156</c:v>
                </c:pt>
                <c:pt idx="173">
                  <c:v>223158</c:v>
                </c:pt>
                <c:pt idx="174">
                  <c:v>223158</c:v>
                </c:pt>
                <c:pt idx="175">
                  <c:v>223158</c:v>
                </c:pt>
                <c:pt idx="176">
                  <c:v>223158</c:v>
                </c:pt>
                <c:pt idx="177">
                  <c:v>223158</c:v>
                </c:pt>
                <c:pt idx="178">
                  <c:v>223158</c:v>
                </c:pt>
                <c:pt idx="179">
                  <c:v>223158</c:v>
                </c:pt>
                <c:pt idx="180">
                  <c:v>219358</c:v>
                </c:pt>
                <c:pt idx="181">
                  <c:v>219358</c:v>
                </c:pt>
                <c:pt idx="182">
                  <c:v>219358</c:v>
                </c:pt>
                <c:pt idx="183">
                  <c:v>219358</c:v>
                </c:pt>
                <c:pt idx="184">
                  <c:v>219358</c:v>
                </c:pt>
                <c:pt idx="185">
                  <c:v>219358</c:v>
                </c:pt>
                <c:pt idx="186">
                  <c:v>222322</c:v>
                </c:pt>
                <c:pt idx="187">
                  <c:v>222322</c:v>
                </c:pt>
                <c:pt idx="188">
                  <c:v>222322</c:v>
                </c:pt>
                <c:pt idx="189">
                  <c:v>222322</c:v>
                </c:pt>
                <c:pt idx="190">
                  <c:v>222322</c:v>
                </c:pt>
                <c:pt idx="191">
                  <c:v>222322</c:v>
                </c:pt>
                <c:pt idx="192">
                  <c:v>222322</c:v>
                </c:pt>
                <c:pt idx="193">
                  <c:v>225552</c:v>
                </c:pt>
                <c:pt idx="194">
                  <c:v>229010</c:v>
                </c:pt>
                <c:pt idx="195">
                  <c:v>229010</c:v>
                </c:pt>
                <c:pt idx="196">
                  <c:v>229010</c:v>
                </c:pt>
                <c:pt idx="197">
                  <c:v>229010</c:v>
                </c:pt>
                <c:pt idx="198">
                  <c:v>229010</c:v>
                </c:pt>
                <c:pt idx="199">
                  <c:v>229010</c:v>
                </c:pt>
                <c:pt idx="200">
                  <c:v>229010</c:v>
                </c:pt>
                <c:pt idx="201">
                  <c:v>229010</c:v>
                </c:pt>
                <c:pt idx="202">
                  <c:v>229010</c:v>
                </c:pt>
                <c:pt idx="203">
                  <c:v>229010</c:v>
                </c:pt>
                <c:pt idx="204">
                  <c:v>229010</c:v>
                </c:pt>
                <c:pt idx="205">
                  <c:v>229010</c:v>
                </c:pt>
                <c:pt idx="206">
                  <c:v>229010</c:v>
                </c:pt>
                <c:pt idx="207">
                  <c:v>225210</c:v>
                </c:pt>
                <c:pt idx="208">
                  <c:v>225210</c:v>
                </c:pt>
                <c:pt idx="209">
                  <c:v>227946</c:v>
                </c:pt>
                <c:pt idx="210">
                  <c:v>233988</c:v>
                </c:pt>
                <c:pt idx="211">
                  <c:v>233988</c:v>
                </c:pt>
                <c:pt idx="212">
                  <c:v>233988</c:v>
                </c:pt>
                <c:pt idx="213">
                  <c:v>237294</c:v>
                </c:pt>
                <c:pt idx="214">
                  <c:v>236724</c:v>
                </c:pt>
                <c:pt idx="215">
                  <c:v>240106</c:v>
                </c:pt>
                <c:pt idx="216">
                  <c:v>240106</c:v>
                </c:pt>
                <c:pt idx="217">
                  <c:v>240106</c:v>
                </c:pt>
                <c:pt idx="218">
                  <c:v>240106</c:v>
                </c:pt>
                <c:pt idx="219">
                  <c:v>240106</c:v>
                </c:pt>
                <c:pt idx="220">
                  <c:v>240106</c:v>
                </c:pt>
                <c:pt idx="221">
                  <c:v>245350</c:v>
                </c:pt>
                <c:pt idx="222">
                  <c:v>241550</c:v>
                </c:pt>
                <c:pt idx="223">
                  <c:v>241550</c:v>
                </c:pt>
                <c:pt idx="224">
                  <c:v>237750</c:v>
                </c:pt>
                <c:pt idx="225">
                  <c:v>243070</c:v>
                </c:pt>
                <c:pt idx="226">
                  <c:v>243070</c:v>
                </c:pt>
                <c:pt idx="227">
                  <c:v>243070</c:v>
                </c:pt>
                <c:pt idx="228">
                  <c:v>245616</c:v>
                </c:pt>
                <c:pt idx="229">
                  <c:v>241816</c:v>
                </c:pt>
                <c:pt idx="230">
                  <c:v>241816</c:v>
                </c:pt>
                <c:pt idx="231">
                  <c:v>241816</c:v>
                </c:pt>
                <c:pt idx="232">
                  <c:v>241816</c:v>
                </c:pt>
                <c:pt idx="233">
                  <c:v>241816</c:v>
                </c:pt>
                <c:pt idx="234">
                  <c:v>241816</c:v>
                </c:pt>
                <c:pt idx="235">
                  <c:v>244780</c:v>
                </c:pt>
                <c:pt idx="236">
                  <c:v>244780</c:v>
                </c:pt>
                <c:pt idx="237">
                  <c:v>244780</c:v>
                </c:pt>
                <c:pt idx="238">
                  <c:v>244780</c:v>
                </c:pt>
                <c:pt idx="239">
                  <c:v>247478</c:v>
                </c:pt>
                <c:pt idx="240">
                  <c:v>247478</c:v>
                </c:pt>
                <c:pt idx="241">
                  <c:v>247478</c:v>
                </c:pt>
                <c:pt idx="242">
                  <c:v>245882</c:v>
                </c:pt>
                <c:pt idx="243">
                  <c:v>245882</c:v>
                </c:pt>
                <c:pt idx="244">
                  <c:v>245882</c:v>
                </c:pt>
                <c:pt idx="245">
                  <c:v>245882</c:v>
                </c:pt>
                <c:pt idx="246">
                  <c:v>245882</c:v>
                </c:pt>
                <c:pt idx="247">
                  <c:v>245882</c:v>
                </c:pt>
                <c:pt idx="248">
                  <c:v>247858</c:v>
                </c:pt>
                <c:pt idx="249">
                  <c:v>261538</c:v>
                </c:pt>
                <c:pt idx="250">
                  <c:v>261538</c:v>
                </c:pt>
                <c:pt idx="251">
                  <c:v>261538</c:v>
                </c:pt>
                <c:pt idx="252">
                  <c:v>261538</c:v>
                </c:pt>
                <c:pt idx="253">
                  <c:v>257738</c:v>
                </c:pt>
                <c:pt idx="254">
                  <c:v>257738</c:v>
                </c:pt>
                <c:pt idx="255">
                  <c:v>257738</c:v>
                </c:pt>
                <c:pt idx="256">
                  <c:v>259752</c:v>
                </c:pt>
                <c:pt idx="257">
                  <c:v>261348</c:v>
                </c:pt>
                <c:pt idx="258">
                  <c:v>261348</c:v>
                </c:pt>
                <c:pt idx="259">
                  <c:v>257548</c:v>
                </c:pt>
                <c:pt idx="260">
                  <c:v>257548</c:v>
                </c:pt>
                <c:pt idx="261">
                  <c:v>257548</c:v>
                </c:pt>
                <c:pt idx="262">
                  <c:v>257548</c:v>
                </c:pt>
                <c:pt idx="263">
                  <c:v>253748</c:v>
                </c:pt>
                <c:pt idx="264">
                  <c:v>256788</c:v>
                </c:pt>
                <c:pt idx="265">
                  <c:v>256788</c:v>
                </c:pt>
                <c:pt idx="266">
                  <c:v>256788</c:v>
                </c:pt>
                <c:pt idx="267">
                  <c:v>256788</c:v>
                </c:pt>
                <c:pt idx="268">
                  <c:v>256788</c:v>
                </c:pt>
                <c:pt idx="269">
                  <c:v>252988</c:v>
                </c:pt>
                <c:pt idx="270">
                  <c:v>258688</c:v>
                </c:pt>
                <c:pt idx="271">
                  <c:v>251088</c:v>
                </c:pt>
                <c:pt idx="272">
                  <c:v>251088</c:v>
                </c:pt>
                <c:pt idx="273">
                  <c:v>251088</c:v>
                </c:pt>
                <c:pt idx="274">
                  <c:v>251088</c:v>
                </c:pt>
                <c:pt idx="275">
                  <c:v>251088</c:v>
                </c:pt>
                <c:pt idx="276">
                  <c:v>251088</c:v>
                </c:pt>
                <c:pt idx="277">
                  <c:v>254204</c:v>
                </c:pt>
                <c:pt idx="278">
                  <c:v>254204</c:v>
                </c:pt>
                <c:pt idx="279">
                  <c:v>254204</c:v>
                </c:pt>
                <c:pt idx="280">
                  <c:v>255420</c:v>
                </c:pt>
                <c:pt idx="281">
                  <c:v>263894</c:v>
                </c:pt>
                <c:pt idx="282">
                  <c:v>263894</c:v>
                </c:pt>
                <c:pt idx="283">
                  <c:v>263894</c:v>
                </c:pt>
                <c:pt idx="284">
                  <c:v>261348</c:v>
                </c:pt>
                <c:pt idx="285">
                  <c:v>261348</c:v>
                </c:pt>
                <c:pt idx="286">
                  <c:v>261348</c:v>
                </c:pt>
                <c:pt idx="287">
                  <c:v>261348</c:v>
                </c:pt>
                <c:pt idx="288">
                  <c:v>261348</c:v>
                </c:pt>
                <c:pt idx="289">
                  <c:v>261348</c:v>
                </c:pt>
                <c:pt idx="290">
                  <c:v>261348</c:v>
                </c:pt>
                <c:pt idx="291">
                  <c:v>253748</c:v>
                </c:pt>
                <c:pt idx="292">
                  <c:v>253748</c:v>
                </c:pt>
                <c:pt idx="293">
                  <c:v>253748</c:v>
                </c:pt>
                <c:pt idx="294">
                  <c:v>253748</c:v>
                </c:pt>
                <c:pt idx="295">
                  <c:v>253748</c:v>
                </c:pt>
                <c:pt idx="296">
                  <c:v>253748</c:v>
                </c:pt>
                <c:pt idx="297">
                  <c:v>253748</c:v>
                </c:pt>
                <c:pt idx="298">
                  <c:v>253748</c:v>
                </c:pt>
                <c:pt idx="299">
                  <c:v>253748</c:v>
                </c:pt>
                <c:pt idx="300">
                  <c:v>253748</c:v>
                </c:pt>
                <c:pt idx="301">
                  <c:v>253748</c:v>
                </c:pt>
                <c:pt idx="302">
                  <c:v>253748</c:v>
                </c:pt>
                <c:pt idx="303">
                  <c:v>253748</c:v>
                </c:pt>
                <c:pt idx="304">
                  <c:v>253748</c:v>
                </c:pt>
                <c:pt idx="305">
                  <c:v>253748</c:v>
                </c:pt>
                <c:pt idx="306">
                  <c:v>253748</c:v>
                </c:pt>
                <c:pt idx="307">
                  <c:v>253748</c:v>
                </c:pt>
                <c:pt idx="308">
                  <c:v>253748</c:v>
                </c:pt>
                <c:pt idx="309">
                  <c:v>253748</c:v>
                </c:pt>
                <c:pt idx="310">
                  <c:v>253748</c:v>
                </c:pt>
                <c:pt idx="311">
                  <c:v>253748</c:v>
                </c:pt>
                <c:pt idx="312">
                  <c:v>253748</c:v>
                </c:pt>
                <c:pt idx="313">
                  <c:v>253748</c:v>
                </c:pt>
                <c:pt idx="314">
                  <c:v>253748</c:v>
                </c:pt>
                <c:pt idx="315">
                  <c:v>253748</c:v>
                </c:pt>
                <c:pt idx="316">
                  <c:v>253748</c:v>
                </c:pt>
                <c:pt idx="317">
                  <c:v>253748</c:v>
                </c:pt>
                <c:pt idx="318">
                  <c:v>253748</c:v>
                </c:pt>
                <c:pt idx="319">
                  <c:v>253748</c:v>
                </c:pt>
                <c:pt idx="320">
                  <c:v>253748</c:v>
                </c:pt>
                <c:pt idx="321">
                  <c:v>253748</c:v>
                </c:pt>
                <c:pt idx="322">
                  <c:v>253748</c:v>
                </c:pt>
                <c:pt idx="323">
                  <c:v>253748</c:v>
                </c:pt>
                <c:pt idx="324">
                  <c:v>253748</c:v>
                </c:pt>
                <c:pt idx="325">
                  <c:v>253748</c:v>
                </c:pt>
                <c:pt idx="326">
                  <c:v>253748</c:v>
                </c:pt>
                <c:pt idx="327">
                  <c:v>253748</c:v>
                </c:pt>
                <c:pt idx="328">
                  <c:v>253748</c:v>
                </c:pt>
                <c:pt idx="329">
                  <c:v>253748</c:v>
                </c:pt>
                <c:pt idx="330">
                  <c:v>253748</c:v>
                </c:pt>
                <c:pt idx="331">
                  <c:v>253748</c:v>
                </c:pt>
                <c:pt idx="332">
                  <c:v>253748</c:v>
                </c:pt>
                <c:pt idx="333">
                  <c:v>253748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1099992"/>
        <c:axId val="223094088"/>
      </c:lineChart>
      <c:catAx>
        <c:axId val="4109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3094088"/>
        <c:crosses val="autoZero"/>
        <c:auto val="1"/>
        <c:lblAlgn val="ctr"/>
        <c:lblOffset val="100"/>
        <c:noMultiLvlLbl val="0"/>
      </c:catAx>
      <c:valAx>
        <c:axId val="223094088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099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295</xdr:row>
      <xdr:rowOff>80962</xdr:rowOff>
    </xdr:from>
    <xdr:to>
      <xdr:col>9</xdr:col>
      <xdr:colOff>1895475</xdr:colOff>
      <xdr:row>323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_235" displayName="Table_235" ref="G290:J290" headerRowCount="0" headerRowDxfId="100" dataDxfId="99" totalsRowDxfId="98">
  <tableColumns count="4">
    <tableColumn id="1" name="Column1" dataDxfId="97">
      <calculatedColumnFormula>COUNTIF($J$2:$J$270,H290)</calculatedColumnFormula>
    </tableColumn>
    <tableColumn id="2" name="Column2" dataDxfId="96"/>
    <tableColumn id="3" name="Column3" dataDxfId="1">
      <calculatedColumnFormula>SUMIFS($H$2:$H$270,$J$2:$J$270,H290)</calculatedColumnFormula>
    </tableColumn>
    <tableColumn id="4" name="Column4" dataDxfId="0">
      <calculatedColumnFormula>I290/D$284*100</calculatedColumnFormula>
    </tableColumn>
  </tableColumns>
  <tableStyleInfo name="Equipes-style 2" showFirstColumn="1" showLastColumn="1" showRowStripes="1" showColumnStripes="0"/>
</table>
</file>

<file path=xl/tables/table2.xml><?xml version="1.0" encoding="utf-8"?>
<table xmlns="http://schemas.openxmlformats.org/spreadsheetml/2006/main" id="2" name="Table_336" displayName="Table_336" ref="G291:J291" headerRowCount="0" headerRowDxfId="95" dataDxfId="94" totalsRowDxfId="93">
  <tableColumns count="4">
    <tableColumn id="1" name="Column1" dataDxfId="92">
      <calculatedColumnFormula>COUNTIF($J$2:$J$270,H291)</calculatedColumnFormula>
    </tableColumn>
    <tableColumn id="2" name="Column2" dataDxfId="91"/>
    <tableColumn id="3" name="Column3" dataDxfId="90">
      <calculatedColumnFormula>SUMIFS($H$2:$H$270,$J$2:$J$270,H291)</calculatedColumnFormula>
    </tableColumn>
    <tableColumn id="4" name="Column4" dataDxfId="89">
      <calculatedColumnFormula>I291/D$284*100</calculatedColumnFormula>
    </tableColumn>
  </tableColumns>
  <tableStyleInfo name="Equipes-style 3" showFirstColumn="1" showLastColumn="1" showRowStripes="1" showColumnStripes="0"/>
</table>
</file>

<file path=xl/tables/table3.xml><?xml version="1.0" encoding="utf-8"?>
<table xmlns="http://schemas.openxmlformats.org/spreadsheetml/2006/main" id="3" name="Table_437" displayName="Table_437" ref="G292:J293" headerRowCount="0" headerRowDxfId="88" dataDxfId="87" totalsRowDxfId="86">
  <tableColumns count="4">
    <tableColumn id="1" name="Column1" dataDxfId="85">
      <calculatedColumnFormula>COUNTIF($J$2:$J$270,H292)</calculatedColumnFormula>
    </tableColumn>
    <tableColumn id="2" name="Column2" dataDxfId="84"/>
    <tableColumn id="3" name="Column3" dataDxfId="2">
      <calculatedColumnFormula>SUMIFS($H$2:$H$270,$J$2:$J$270,H292)</calculatedColumnFormula>
    </tableColumn>
    <tableColumn id="4" name="Column4" dataDxfId="83">
      <calculatedColumnFormula>I292/D$284*100</calculatedColumnFormula>
    </tableColumn>
  </tableColumns>
  <tableStyleInfo name="Equipes-style 4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topLeftCell="E1" workbookViewId="0">
      <selection activeCell="N1" sqref="N1"/>
    </sheetView>
  </sheetViews>
  <sheetFormatPr defaultRowHeight="15" x14ac:dyDescent="0.25"/>
  <cols>
    <col min="1" max="1" width="10.7109375" bestFit="1" customWidth="1"/>
    <col min="2" max="2" width="38.85546875" bestFit="1" customWidth="1"/>
    <col min="4" max="4" width="19.42578125" bestFit="1" customWidth="1"/>
    <col min="5" max="5" width="8.5703125" customWidth="1"/>
    <col min="6" max="6" width="10.42578125" bestFit="1" customWidth="1"/>
    <col min="7" max="7" width="18.42578125" style="6" bestFit="1" customWidth="1"/>
    <col min="8" max="8" width="32.42578125" style="6" bestFit="1" customWidth="1"/>
    <col min="9" max="9" width="13.7109375" bestFit="1" customWidth="1"/>
    <col min="10" max="10" width="28.5703125" bestFit="1" customWidth="1"/>
    <col min="11" max="11" width="10.7109375" bestFit="1" customWidth="1"/>
    <col min="12" max="12" width="13.28515625" bestFit="1" customWidth="1"/>
    <col min="13" max="13" width="12.28515625" bestFit="1" customWidth="1"/>
  </cols>
  <sheetData>
    <row r="1" spans="1:14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343</v>
      </c>
      <c r="F1" s="34" t="s">
        <v>228</v>
      </c>
      <c r="G1" s="34" t="s">
        <v>229</v>
      </c>
      <c r="H1" s="34" t="s">
        <v>230</v>
      </c>
      <c r="I1" s="34" t="s">
        <v>11</v>
      </c>
      <c r="J1" s="43" t="s">
        <v>231</v>
      </c>
      <c r="K1" s="34"/>
      <c r="L1" s="34"/>
    </row>
    <row r="2" spans="1:14" x14ac:dyDescent="0.25">
      <c r="A2" s="19">
        <v>44598</v>
      </c>
      <c r="B2" s="6" t="s">
        <v>147</v>
      </c>
      <c r="C2" s="35">
        <v>1.93</v>
      </c>
      <c r="D2" s="16" t="s">
        <v>225</v>
      </c>
      <c r="E2" s="16" t="s">
        <v>248</v>
      </c>
      <c r="F2" s="22" t="s">
        <v>232</v>
      </c>
      <c r="G2" s="33">
        <f>C2*D$287</f>
        <v>7334</v>
      </c>
      <c r="H2" s="33">
        <f>G2-D$287</f>
        <v>3534</v>
      </c>
      <c r="I2" s="6" t="s">
        <v>218</v>
      </c>
      <c r="J2" s="16" t="s">
        <v>56</v>
      </c>
      <c r="K2" s="5">
        <v>44593</v>
      </c>
      <c r="L2" s="80">
        <f>SUMIF($A$2:$A$256,$K2,$H$2:$H$256)</f>
        <v>0</v>
      </c>
      <c r="M2" s="81">
        <f>$D$284+L2</f>
        <v>100000</v>
      </c>
      <c r="N2" s="6">
        <f>L2/$M$2*100</f>
        <v>0</v>
      </c>
    </row>
    <row r="3" spans="1:14" x14ac:dyDescent="0.25">
      <c r="A3" s="19">
        <v>44598</v>
      </c>
      <c r="B3" s="6" t="s">
        <v>148</v>
      </c>
      <c r="C3" s="35">
        <v>1.84</v>
      </c>
      <c r="D3" s="16" t="s">
        <v>225</v>
      </c>
      <c r="E3" s="16" t="s">
        <v>247</v>
      </c>
      <c r="F3" s="22" t="s">
        <v>246</v>
      </c>
      <c r="G3" s="33">
        <f>C3*D$287</f>
        <v>6992</v>
      </c>
      <c r="H3" s="33">
        <f>G3-D$287</f>
        <v>3192</v>
      </c>
      <c r="I3" s="6" t="s">
        <v>128</v>
      </c>
      <c r="J3" s="16" t="s">
        <v>56</v>
      </c>
      <c r="K3" s="5">
        <v>44594</v>
      </c>
      <c r="L3" s="80">
        <f t="shared" ref="L3:L66" si="0">SUMIF($A$2:$A$256,$K3,$H$2:$H$256)</f>
        <v>0</v>
      </c>
      <c r="M3" s="81">
        <f>M2+L3</f>
        <v>100000</v>
      </c>
      <c r="N3" s="6">
        <f t="shared" ref="N3:N66" si="1">L3/$M$2*100</f>
        <v>0</v>
      </c>
    </row>
    <row r="4" spans="1:14" x14ac:dyDescent="0.25">
      <c r="A4" s="19">
        <v>44600</v>
      </c>
      <c r="B4" s="6" t="s">
        <v>149</v>
      </c>
      <c r="C4" s="35">
        <v>1.68</v>
      </c>
      <c r="D4" s="16" t="s">
        <v>225</v>
      </c>
      <c r="E4" s="16" t="s">
        <v>248</v>
      </c>
      <c r="F4" s="37" t="s">
        <v>232</v>
      </c>
      <c r="G4" s="33">
        <v>0</v>
      </c>
      <c r="H4" s="33">
        <f>G4-D$287</f>
        <v>-3800</v>
      </c>
      <c r="I4" s="6" t="s">
        <v>131</v>
      </c>
      <c r="J4" s="16" t="s">
        <v>20</v>
      </c>
      <c r="K4" s="5">
        <v>44595</v>
      </c>
      <c r="L4" s="80">
        <f t="shared" si="0"/>
        <v>0</v>
      </c>
      <c r="M4" s="81">
        <f t="shared" ref="M4:M67" si="2">M3+L4</f>
        <v>100000</v>
      </c>
      <c r="N4" s="6">
        <f t="shared" si="1"/>
        <v>0</v>
      </c>
    </row>
    <row r="5" spans="1:14" x14ac:dyDescent="0.25">
      <c r="A5" s="19">
        <v>44600</v>
      </c>
      <c r="B5" s="6" t="s">
        <v>150</v>
      </c>
      <c r="C5" s="35">
        <v>1.88</v>
      </c>
      <c r="D5" s="16" t="s">
        <v>225</v>
      </c>
      <c r="E5" s="16" t="s">
        <v>248</v>
      </c>
      <c r="F5" s="22" t="s">
        <v>232</v>
      </c>
      <c r="G5" s="33">
        <f>C5*D$287</f>
        <v>7144</v>
      </c>
      <c r="H5" s="33">
        <f>G5-D$287</f>
        <v>3344</v>
      </c>
      <c r="I5" s="6" t="s">
        <v>132</v>
      </c>
      <c r="J5" s="16" t="s">
        <v>20</v>
      </c>
      <c r="K5" s="5">
        <v>44596</v>
      </c>
      <c r="L5" s="80">
        <f t="shared" si="0"/>
        <v>0</v>
      </c>
      <c r="M5" s="81">
        <f t="shared" si="2"/>
        <v>100000</v>
      </c>
      <c r="N5" s="6">
        <f t="shared" si="1"/>
        <v>0</v>
      </c>
    </row>
    <row r="6" spans="1:14" x14ac:dyDescent="0.25">
      <c r="A6" s="19">
        <v>44600</v>
      </c>
      <c r="B6" s="6" t="s">
        <v>151</v>
      </c>
      <c r="C6" s="35">
        <v>1.67</v>
      </c>
      <c r="D6" s="16" t="s">
        <v>225</v>
      </c>
      <c r="E6" s="16" t="s">
        <v>248</v>
      </c>
      <c r="F6" s="22" t="s">
        <v>232</v>
      </c>
      <c r="G6" s="33">
        <f>C6*D$287</f>
        <v>6346</v>
      </c>
      <c r="H6" s="33">
        <f>G6-D$287</f>
        <v>2546</v>
      </c>
      <c r="I6" s="6" t="s">
        <v>219</v>
      </c>
      <c r="J6" s="16" t="s">
        <v>20</v>
      </c>
      <c r="K6" s="5">
        <v>44597</v>
      </c>
      <c r="L6" s="80">
        <f t="shared" si="0"/>
        <v>0</v>
      </c>
      <c r="M6" s="81">
        <f t="shared" si="2"/>
        <v>100000</v>
      </c>
      <c r="N6" s="6">
        <f t="shared" si="1"/>
        <v>0</v>
      </c>
    </row>
    <row r="7" spans="1:14" x14ac:dyDescent="0.25">
      <c r="A7" s="19">
        <v>44600</v>
      </c>
      <c r="B7" s="6" t="s">
        <v>152</v>
      </c>
      <c r="C7" s="35">
        <v>1.94</v>
      </c>
      <c r="D7" s="16" t="s">
        <v>225</v>
      </c>
      <c r="E7" s="16" t="s">
        <v>247</v>
      </c>
      <c r="F7" s="22" t="s">
        <v>246</v>
      </c>
      <c r="G7" s="33">
        <f>C7*D$287</f>
        <v>7372</v>
      </c>
      <c r="H7" s="33">
        <f>G7-D$287</f>
        <v>3572</v>
      </c>
      <c r="I7" s="6" t="s">
        <v>138</v>
      </c>
      <c r="J7" s="16" t="s">
        <v>20</v>
      </c>
      <c r="K7" s="5">
        <v>44598</v>
      </c>
      <c r="L7" s="80">
        <f t="shared" si="0"/>
        <v>6726</v>
      </c>
      <c r="M7" s="81">
        <f t="shared" si="2"/>
        <v>106726</v>
      </c>
      <c r="N7" s="6">
        <f t="shared" si="1"/>
        <v>6.726</v>
      </c>
    </row>
    <row r="8" spans="1:14" x14ac:dyDescent="0.25">
      <c r="A8" s="19">
        <v>44600</v>
      </c>
      <c r="B8" s="6" t="s">
        <v>155</v>
      </c>
      <c r="C8" s="35">
        <v>1.55</v>
      </c>
      <c r="D8" s="16" t="s">
        <v>225</v>
      </c>
      <c r="E8" s="16" t="s">
        <v>249</v>
      </c>
      <c r="F8" s="38" t="s">
        <v>246</v>
      </c>
      <c r="G8" s="33">
        <f>C8*D$287</f>
        <v>5890</v>
      </c>
      <c r="H8" s="33">
        <f>G8-D$287</f>
        <v>2090</v>
      </c>
      <c r="I8" s="6" t="s">
        <v>128</v>
      </c>
      <c r="J8" s="16" t="s">
        <v>20</v>
      </c>
      <c r="K8" s="5">
        <v>44599</v>
      </c>
      <c r="L8" s="80">
        <f t="shared" si="0"/>
        <v>0</v>
      </c>
      <c r="M8" s="81">
        <f t="shared" si="2"/>
        <v>106726</v>
      </c>
      <c r="N8" s="6">
        <f t="shared" si="1"/>
        <v>0</v>
      </c>
    </row>
    <row r="9" spans="1:14" x14ac:dyDescent="0.25">
      <c r="A9" s="19">
        <v>44601</v>
      </c>
      <c r="B9" s="6" t="s">
        <v>156</v>
      </c>
      <c r="C9" s="35">
        <v>1.74</v>
      </c>
      <c r="D9" s="16" t="s">
        <v>225</v>
      </c>
      <c r="E9" s="16" t="s">
        <v>248</v>
      </c>
      <c r="F9" s="38" t="s">
        <v>232</v>
      </c>
      <c r="G9" s="33">
        <f>C9*D$287</f>
        <v>6612</v>
      </c>
      <c r="H9" s="33">
        <f>G9-D$287</f>
        <v>2812</v>
      </c>
      <c r="I9" s="6" t="s">
        <v>134</v>
      </c>
      <c r="J9" s="16" t="s">
        <v>52</v>
      </c>
      <c r="K9" s="5">
        <v>44600</v>
      </c>
      <c r="L9" s="80">
        <f t="shared" si="0"/>
        <v>7752</v>
      </c>
      <c r="M9" s="81">
        <f t="shared" si="2"/>
        <v>114478</v>
      </c>
      <c r="N9" s="6">
        <f t="shared" si="1"/>
        <v>7.7520000000000007</v>
      </c>
    </row>
    <row r="10" spans="1:14" x14ac:dyDescent="0.25">
      <c r="A10" s="19">
        <v>44603</v>
      </c>
      <c r="B10" s="6" t="s">
        <v>159</v>
      </c>
      <c r="C10" s="35">
        <v>1.82</v>
      </c>
      <c r="D10" s="16" t="s">
        <v>225</v>
      </c>
      <c r="E10" s="16" t="s">
        <v>247</v>
      </c>
      <c r="F10" s="22" t="s">
        <v>246</v>
      </c>
      <c r="G10" s="33">
        <f>C10*D$287</f>
        <v>6916</v>
      </c>
      <c r="H10" s="33">
        <v>0</v>
      </c>
      <c r="I10" s="36" t="s">
        <v>131</v>
      </c>
      <c r="J10" s="16" t="s">
        <v>160</v>
      </c>
      <c r="K10" s="5">
        <v>44601</v>
      </c>
      <c r="L10" s="80">
        <f t="shared" si="0"/>
        <v>2812</v>
      </c>
      <c r="M10" s="81">
        <f t="shared" si="2"/>
        <v>117290</v>
      </c>
      <c r="N10" s="6">
        <f t="shared" si="1"/>
        <v>2.8119999999999998</v>
      </c>
    </row>
    <row r="11" spans="1:14" x14ac:dyDescent="0.25">
      <c r="A11" s="19">
        <v>44604</v>
      </c>
      <c r="B11" s="6" t="s">
        <v>161</v>
      </c>
      <c r="C11" s="35">
        <v>1.82</v>
      </c>
      <c r="D11" s="16" t="s">
        <v>225</v>
      </c>
      <c r="E11" s="16" t="s">
        <v>247</v>
      </c>
      <c r="F11" s="22" t="s">
        <v>246</v>
      </c>
      <c r="G11" s="33">
        <f>C11*D$287</f>
        <v>6916</v>
      </c>
      <c r="H11" s="33">
        <f>G11-D$287</f>
        <v>3116</v>
      </c>
      <c r="I11" s="6" t="s">
        <v>138</v>
      </c>
      <c r="J11" s="16" t="s">
        <v>20</v>
      </c>
      <c r="K11" s="5">
        <v>44602</v>
      </c>
      <c r="L11" s="80">
        <f t="shared" si="0"/>
        <v>0</v>
      </c>
      <c r="M11" s="81">
        <f t="shared" si="2"/>
        <v>117290</v>
      </c>
      <c r="N11" s="6">
        <f t="shared" si="1"/>
        <v>0</v>
      </c>
    </row>
    <row r="12" spans="1:14" x14ac:dyDescent="0.25">
      <c r="A12" s="19">
        <v>44604</v>
      </c>
      <c r="B12" s="6" t="s">
        <v>162</v>
      </c>
      <c r="C12" s="35">
        <v>1.84</v>
      </c>
      <c r="D12" s="16" t="s">
        <v>225</v>
      </c>
      <c r="E12" s="16" t="s">
        <v>247</v>
      </c>
      <c r="F12" s="22" t="s">
        <v>246</v>
      </c>
      <c r="G12" s="33">
        <f>C12*D$287</f>
        <v>6992</v>
      </c>
      <c r="H12" s="33">
        <f>G12-D$287</f>
        <v>3192</v>
      </c>
      <c r="I12" s="6" t="s">
        <v>131</v>
      </c>
      <c r="J12" s="16" t="s">
        <v>20</v>
      </c>
      <c r="K12" s="5">
        <v>44603</v>
      </c>
      <c r="L12" s="80">
        <f t="shared" si="0"/>
        <v>0</v>
      </c>
      <c r="M12" s="81">
        <f t="shared" si="2"/>
        <v>117290</v>
      </c>
      <c r="N12" s="6">
        <f t="shared" si="1"/>
        <v>0</v>
      </c>
    </row>
    <row r="13" spans="1:14" x14ac:dyDescent="0.25">
      <c r="A13" s="19">
        <v>44604</v>
      </c>
      <c r="B13" s="6" t="s">
        <v>164</v>
      </c>
      <c r="C13" s="35">
        <v>1.44</v>
      </c>
      <c r="D13" s="16" t="s">
        <v>225</v>
      </c>
      <c r="E13" s="16" t="s">
        <v>248</v>
      </c>
      <c r="F13" s="38" t="s">
        <v>232</v>
      </c>
      <c r="G13" s="33">
        <f>C13*D$287</f>
        <v>5472</v>
      </c>
      <c r="H13" s="33">
        <f>G13-D$287</f>
        <v>1672</v>
      </c>
      <c r="I13" s="6" t="s">
        <v>135</v>
      </c>
      <c r="J13" s="16" t="s">
        <v>165</v>
      </c>
      <c r="K13" s="5">
        <v>44604</v>
      </c>
      <c r="L13" s="80">
        <f t="shared" si="0"/>
        <v>13224</v>
      </c>
      <c r="M13" s="81">
        <f t="shared" si="2"/>
        <v>130514</v>
      </c>
      <c r="N13" s="6">
        <f t="shared" si="1"/>
        <v>13.224</v>
      </c>
    </row>
    <row r="14" spans="1:14" x14ac:dyDescent="0.25">
      <c r="A14" s="19">
        <v>44604</v>
      </c>
      <c r="B14" s="6" t="s">
        <v>166</v>
      </c>
      <c r="C14" s="35">
        <v>1.62</v>
      </c>
      <c r="D14" s="16" t="s">
        <v>225</v>
      </c>
      <c r="E14" s="16" t="s">
        <v>248</v>
      </c>
      <c r="F14" s="22" t="s">
        <v>232</v>
      </c>
      <c r="G14" s="33">
        <f>C14*D$287</f>
        <v>6156</v>
      </c>
      <c r="H14" s="33">
        <f>G14-D$287</f>
        <v>2356</v>
      </c>
      <c r="I14" s="6" t="s">
        <v>221</v>
      </c>
      <c r="J14" s="16" t="s">
        <v>165</v>
      </c>
      <c r="K14" s="5">
        <v>44605</v>
      </c>
      <c r="L14" s="80">
        <f t="shared" si="0"/>
        <v>-4180</v>
      </c>
      <c r="M14" s="81">
        <f t="shared" si="2"/>
        <v>126334</v>
      </c>
      <c r="N14" s="6">
        <f t="shared" si="1"/>
        <v>-4.18</v>
      </c>
    </row>
    <row r="15" spans="1:14" x14ac:dyDescent="0.25">
      <c r="A15" s="19">
        <v>44604</v>
      </c>
      <c r="B15" s="6" t="s">
        <v>168</v>
      </c>
      <c r="C15" s="35">
        <v>1.76</v>
      </c>
      <c r="D15" s="16" t="s">
        <v>225</v>
      </c>
      <c r="E15" s="16" t="s">
        <v>247</v>
      </c>
      <c r="F15" s="22" t="s">
        <v>246</v>
      </c>
      <c r="G15" s="33">
        <f>C15*D$287</f>
        <v>6688</v>
      </c>
      <c r="H15" s="33">
        <f>G15-D$287</f>
        <v>2888</v>
      </c>
      <c r="I15" s="6" t="s">
        <v>138</v>
      </c>
      <c r="J15" s="16" t="s">
        <v>20</v>
      </c>
      <c r="K15" s="5">
        <v>44606</v>
      </c>
      <c r="L15" s="80">
        <f t="shared" si="0"/>
        <v>0</v>
      </c>
      <c r="M15" s="81">
        <f t="shared" si="2"/>
        <v>126334</v>
      </c>
      <c r="N15" s="6">
        <f t="shared" si="1"/>
        <v>0</v>
      </c>
    </row>
    <row r="16" spans="1:14" x14ac:dyDescent="0.25">
      <c r="A16" s="19">
        <v>44605</v>
      </c>
      <c r="B16" s="6" t="s">
        <v>169</v>
      </c>
      <c r="C16" s="35">
        <v>1.9</v>
      </c>
      <c r="D16" s="16" t="s">
        <v>225</v>
      </c>
      <c r="E16" s="16" t="s">
        <v>247</v>
      </c>
      <c r="F16" s="22" t="s">
        <v>246</v>
      </c>
      <c r="G16" s="33">
        <f>C16*D$287</f>
        <v>7220</v>
      </c>
      <c r="H16" s="33">
        <f>G16-D$287</f>
        <v>3420</v>
      </c>
      <c r="I16" s="6" t="s">
        <v>138</v>
      </c>
      <c r="J16" s="16" t="s">
        <v>170</v>
      </c>
      <c r="K16" s="5">
        <v>44607</v>
      </c>
      <c r="L16" s="80">
        <f t="shared" si="0"/>
        <v>0</v>
      </c>
      <c r="M16" s="81">
        <f t="shared" si="2"/>
        <v>126334</v>
      </c>
      <c r="N16" s="6">
        <f t="shared" si="1"/>
        <v>0</v>
      </c>
    </row>
    <row r="17" spans="1:14" x14ac:dyDescent="0.25">
      <c r="A17" s="19">
        <v>44605</v>
      </c>
      <c r="B17" s="6" t="s">
        <v>171</v>
      </c>
      <c r="C17" s="35">
        <v>1.88</v>
      </c>
      <c r="D17" s="16" t="s">
        <v>225</v>
      </c>
      <c r="E17" s="16" t="s">
        <v>247</v>
      </c>
      <c r="F17" s="37" t="s">
        <v>246</v>
      </c>
      <c r="G17" s="33">
        <v>0</v>
      </c>
      <c r="H17" s="33">
        <f>G17-D$287</f>
        <v>-3800</v>
      </c>
      <c r="I17" s="6" t="s">
        <v>136</v>
      </c>
      <c r="J17" s="16" t="s">
        <v>170</v>
      </c>
      <c r="K17" s="5">
        <v>44608</v>
      </c>
      <c r="L17" s="80">
        <f t="shared" si="0"/>
        <v>0</v>
      </c>
      <c r="M17" s="81">
        <f t="shared" si="2"/>
        <v>126334</v>
      </c>
      <c r="N17" s="6">
        <f t="shared" si="1"/>
        <v>0</v>
      </c>
    </row>
    <row r="18" spans="1:14" x14ac:dyDescent="0.25">
      <c r="A18" s="19">
        <v>44605</v>
      </c>
      <c r="B18" s="6" t="s">
        <v>173</v>
      </c>
      <c r="C18" s="35">
        <v>1.92</v>
      </c>
      <c r="D18" s="16" t="s">
        <v>225</v>
      </c>
      <c r="E18" s="16" t="s">
        <v>247</v>
      </c>
      <c r="F18" s="37" t="s">
        <v>246</v>
      </c>
      <c r="G18" s="33">
        <v>0</v>
      </c>
      <c r="H18" s="33">
        <f>G18-D$287</f>
        <v>-3800</v>
      </c>
      <c r="I18" s="6" t="s">
        <v>134</v>
      </c>
      <c r="J18" s="16" t="s">
        <v>52</v>
      </c>
      <c r="K18" s="5">
        <v>44609</v>
      </c>
      <c r="L18" s="80">
        <f t="shared" si="0"/>
        <v>0</v>
      </c>
      <c r="M18" s="81">
        <f t="shared" si="2"/>
        <v>126334</v>
      </c>
      <c r="N18" s="6">
        <f t="shared" si="1"/>
        <v>0</v>
      </c>
    </row>
    <row r="19" spans="1:14" x14ac:dyDescent="0.25">
      <c r="A19" s="19">
        <v>44612</v>
      </c>
      <c r="B19" s="6" t="s">
        <v>178</v>
      </c>
      <c r="C19" s="35">
        <v>1.74</v>
      </c>
      <c r="D19" s="16" t="s">
        <v>225</v>
      </c>
      <c r="E19" s="16" t="s">
        <v>247</v>
      </c>
      <c r="F19" s="37" t="s">
        <v>246</v>
      </c>
      <c r="G19" s="33">
        <v>0</v>
      </c>
      <c r="H19" s="33">
        <f>G19-D$287</f>
        <v>-3800</v>
      </c>
      <c r="I19" s="6" t="s">
        <v>217</v>
      </c>
      <c r="J19" s="16" t="s">
        <v>56</v>
      </c>
      <c r="K19" s="5">
        <v>44610</v>
      </c>
      <c r="L19" s="80">
        <f t="shared" si="0"/>
        <v>0</v>
      </c>
      <c r="M19" s="81">
        <f t="shared" si="2"/>
        <v>126334</v>
      </c>
      <c r="N19" s="6">
        <f t="shared" si="1"/>
        <v>0</v>
      </c>
    </row>
    <row r="20" spans="1:14" x14ac:dyDescent="0.25">
      <c r="A20" s="19">
        <v>44612</v>
      </c>
      <c r="B20" s="6" t="s">
        <v>179</v>
      </c>
      <c r="C20" s="35">
        <v>1.62</v>
      </c>
      <c r="D20" s="16" t="s">
        <v>225</v>
      </c>
      <c r="E20" s="16" t="s">
        <v>249</v>
      </c>
      <c r="F20" s="22" t="s">
        <v>246</v>
      </c>
      <c r="G20" s="33">
        <f>C20*D$287</f>
        <v>6156</v>
      </c>
      <c r="H20" s="33">
        <f>G20-D$287</f>
        <v>2356</v>
      </c>
      <c r="I20" s="6" t="s">
        <v>138</v>
      </c>
      <c r="J20" s="16" t="s">
        <v>170</v>
      </c>
      <c r="K20" s="5">
        <v>44611</v>
      </c>
      <c r="L20" s="80">
        <f t="shared" si="0"/>
        <v>0</v>
      </c>
      <c r="M20" s="81">
        <f t="shared" si="2"/>
        <v>126334</v>
      </c>
      <c r="N20" s="6">
        <f t="shared" si="1"/>
        <v>0</v>
      </c>
    </row>
    <row r="21" spans="1:14" x14ac:dyDescent="0.25">
      <c r="A21" s="19">
        <v>44612</v>
      </c>
      <c r="B21" s="6" t="s">
        <v>180</v>
      </c>
      <c r="C21" s="35">
        <v>1.69</v>
      </c>
      <c r="D21" s="16" t="s">
        <v>225</v>
      </c>
      <c r="E21" s="16" t="s">
        <v>247</v>
      </c>
      <c r="F21" s="22" t="s">
        <v>246</v>
      </c>
      <c r="G21" s="33">
        <f>C21*D$287</f>
        <v>6422</v>
      </c>
      <c r="H21" s="33">
        <f>G21-D$287</f>
        <v>2622</v>
      </c>
      <c r="I21" s="6" t="s">
        <v>138</v>
      </c>
      <c r="J21" s="16" t="s">
        <v>170</v>
      </c>
      <c r="K21" s="5">
        <v>44612</v>
      </c>
      <c r="L21" s="80">
        <f t="shared" si="0"/>
        <v>1178</v>
      </c>
      <c r="M21" s="81">
        <f t="shared" si="2"/>
        <v>127512</v>
      </c>
      <c r="N21" s="6">
        <f t="shared" si="1"/>
        <v>1.1780000000000002</v>
      </c>
    </row>
    <row r="22" spans="1:14" x14ac:dyDescent="0.25">
      <c r="A22" s="19">
        <v>44614</v>
      </c>
      <c r="B22" s="6" t="s">
        <v>183</v>
      </c>
      <c r="C22" s="35">
        <v>1.72</v>
      </c>
      <c r="D22" s="16" t="s">
        <v>225</v>
      </c>
      <c r="E22" s="16" t="s">
        <v>247</v>
      </c>
      <c r="F22" s="22" t="s">
        <v>246</v>
      </c>
      <c r="G22" s="33">
        <f>C22*D$287</f>
        <v>6536</v>
      </c>
      <c r="H22" s="33">
        <f>G22-D$287</f>
        <v>2736</v>
      </c>
      <c r="I22" s="16" t="s">
        <v>133</v>
      </c>
      <c r="J22" s="36" t="s">
        <v>20</v>
      </c>
      <c r="K22" s="5">
        <v>44613</v>
      </c>
      <c r="L22" s="80">
        <f t="shared" si="0"/>
        <v>0</v>
      </c>
      <c r="M22" s="81">
        <f t="shared" si="2"/>
        <v>127512</v>
      </c>
      <c r="N22" s="6">
        <f t="shared" si="1"/>
        <v>0</v>
      </c>
    </row>
    <row r="23" spans="1:14" x14ac:dyDescent="0.25">
      <c r="A23" s="19">
        <v>44614</v>
      </c>
      <c r="B23" s="6" t="s">
        <v>185</v>
      </c>
      <c r="C23" s="35">
        <v>1.75</v>
      </c>
      <c r="D23" s="16" t="s">
        <v>225</v>
      </c>
      <c r="E23" s="16" t="s">
        <v>247</v>
      </c>
      <c r="F23" s="37" t="s">
        <v>246</v>
      </c>
      <c r="G23" s="33">
        <v>0</v>
      </c>
      <c r="H23" s="33">
        <f>G23-D$287</f>
        <v>-3800</v>
      </c>
      <c r="I23" s="6" t="s">
        <v>129</v>
      </c>
      <c r="J23" s="36" t="s">
        <v>20</v>
      </c>
      <c r="K23" s="5">
        <v>44614</v>
      </c>
      <c r="L23" s="80">
        <f t="shared" si="0"/>
        <v>-1064</v>
      </c>
      <c r="M23" s="81">
        <f t="shared" si="2"/>
        <v>126448</v>
      </c>
      <c r="N23" s="6">
        <f t="shared" si="1"/>
        <v>-1.0640000000000001</v>
      </c>
    </row>
    <row r="24" spans="1:14" x14ac:dyDescent="0.25">
      <c r="A24" s="19">
        <v>44615</v>
      </c>
      <c r="B24" s="6" t="s">
        <v>186</v>
      </c>
      <c r="C24" s="35">
        <v>1.72</v>
      </c>
      <c r="D24" s="16" t="s">
        <v>225</v>
      </c>
      <c r="E24" s="16" t="s">
        <v>248</v>
      </c>
      <c r="F24" s="22" t="s">
        <v>232</v>
      </c>
      <c r="G24" s="33">
        <f>C24*D$287</f>
        <v>6536</v>
      </c>
      <c r="H24" s="33">
        <f>G24-D$287</f>
        <v>2736</v>
      </c>
      <c r="I24" s="6" t="s">
        <v>222</v>
      </c>
      <c r="J24" s="16" t="s">
        <v>40</v>
      </c>
      <c r="K24" s="5">
        <v>44615</v>
      </c>
      <c r="L24" s="80">
        <f t="shared" si="0"/>
        <v>5814</v>
      </c>
      <c r="M24" s="81">
        <f t="shared" si="2"/>
        <v>132262</v>
      </c>
      <c r="N24" s="6">
        <f t="shared" si="1"/>
        <v>5.8140000000000001</v>
      </c>
    </row>
    <row r="25" spans="1:14" x14ac:dyDescent="0.25">
      <c r="A25" s="19">
        <v>44615</v>
      </c>
      <c r="B25" s="6" t="s">
        <v>187</v>
      </c>
      <c r="C25" s="35">
        <v>1.81</v>
      </c>
      <c r="D25" s="16" t="s">
        <v>225</v>
      </c>
      <c r="E25" s="16" t="s">
        <v>247</v>
      </c>
      <c r="F25" s="22" t="s">
        <v>246</v>
      </c>
      <c r="G25" s="33">
        <f>C25*D$287</f>
        <v>6878</v>
      </c>
      <c r="H25" s="33">
        <f>G25-D$287</f>
        <v>3078</v>
      </c>
      <c r="I25" s="6" t="s">
        <v>131</v>
      </c>
      <c r="J25" s="16" t="s">
        <v>77</v>
      </c>
      <c r="K25" s="5">
        <v>44616</v>
      </c>
      <c r="L25" s="80">
        <f t="shared" si="0"/>
        <v>0</v>
      </c>
      <c r="M25" s="81">
        <f t="shared" si="2"/>
        <v>132262</v>
      </c>
      <c r="N25" s="6">
        <f t="shared" si="1"/>
        <v>0</v>
      </c>
    </row>
    <row r="26" spans="1:14" x14ac:dyDescent="0.25">
      <c r="A26" s="19">
        <v>44618</v>
      </c>
      <c r="B26" s="6" t="s">
        <v>188</v>
      </c>
      <c r="C26" s="35">
        <v>1.7</v>
      </c>
      <c r="D26" s="16" t="s">
        <v>225</v>
      </c>
      <c r="E26" s="16" t="s">
        <v>248</v>
      </c>
      <c r="F26" s="22" t="s">
        <v>232</v>
      </c>
      <c r="G26" s="33">
        <f>C26*D$287</f>
        <v>6460</v>
      </c>
      <c r="H26" s="33">
        <f>G26-D$287</f>
        <v>2660</v>
      </c>
      <c r="I26" s="6" t="s">
        <v>130</v>
      </c>
      <c r="J26" s="16" t="s">
        <v>170</v>
      </c>
      <c r="K26" s="5">
        <v>44617</v>
      </c>
      <c r="L26" s="80">
        <f t="shared" si="0"/>
        <v>0</v>
      </c>
      <c r="M26" s="81">
        <f t="shared" si="2"/>
        <v>132262</v>
      </c>
      <c r="N26" s="6">
        <f t="shared" si="1"/>
        <v>0</v>
      </c>
    </row>
    <row r="27" spans="1:14" x14ac:dyDescent="0.25">
      <c r="A27" s="19">
        <v>44618</v>
      </c>
      <c r="B27" s="6" t="s">
        <v>189</v>
      </c>
      <c r="C27" s="35">
        <v>1.58</v>
      </c>
      <c r="D27" s="16" t="s">
        <v>225</v>
      </c>
      <c r="E27" s="16" t="s">
        <v>248</v>
      </c>
      <c r="F27" s="22" t="s">
        <v>232</v>
      </c>
      <c r="G27" s="33">
        <f>C27*D$287</f>
        <v>6004</v>
      </c>
      <c r="H27" s="33">
        <f>G27-D$287</f>
        <v>2204</v>
      </c>
      <c r="I27" s="6" t="s">
        <v>127</v>
      </c>
      <c r="J27" s="16" t="s">
        <v>165</v>
      </c>
      <c r="K27" s="5">
        <v>44618</v>
      </c>
      <c r="L27" s="80">
        <f t="shared" si="0"/>
        <v>1824</v>
      </c>
      <c r="M27" s="81">
        <f t="shared" si="2"/>
        <v>134086</v>
      </c>
      <c r="N27" s="6">
        <f t="shared" si="1"/>
        <v>1.8239999999999998</v>
      </c>
    </row>
    <row r="28" spans="1:14" x14ac:dyDescent="0.25">
      <c r="A28" s="19">
        <v>44618</v>
      </c>
      <c r="B28" s="6" t="s">
        <v>190</v>
      </c>
      <c r="C28" s="35">
        <v>1.49</v>
      </c>
      <c r="D28" s="16" t="s">
        <v>225</v>
      </c>
      <c r="E28" s="16" t="s">
        <v>248</v>
      </c>
      <c r="F28" s="22" t="s">
        <v>232</v>
      </c>
      <c r="G28" s="33">
        <f>C28*D$287</f>
        <v>5662</v>
      </c>
      <c r="H28" s="33">
        <f>G28-D$287</f>
        <v>1862</v>
      </c>
      <c r="I28" s="6" t="s">
        <v>127</v>
      </c>
      <c r="J28" s="16" t="s">
        <v>165</v>
      </c>
      <c r="K28" s="5">
        <v>44619</v>
      </c>
      <c r="L28" s="80">
        <f t="shared" si="0"/>
        <v>14630</v>
      </c>
      <c r="M28" s="81">
        <f t="shared" si="2"/>
        <v>148716</v>
      </c>
      <c r="N28" s="6">
        <f t="shared" si="1"/>
        <v>14.63</v>
      </c>
    </row>
    <row r="29" spans="1:14" x14ac:dyDescent="0.25">
      <c r="A29" s="19">
        <v>44618</v>
      </c>
      <c r="B29" s="6" t="s">
        <v>191</v>
      </c>
      <c r="C29" s="35">
        <v>1.71</v>
      </c>
      <c r="D29" s="16" t="s">
        <v>225</v>
      </c>
      <c r="E29" s="16" t="s">
        <v>248</v>
      </c>
      <c r="F29" s="22" t="s">
        <v>232</v>
      </c>
      <c r="G29" s="33">
        <f>C29*D$287</f>
        <v>6498</v>
      </c>
      <c r="H29" s="33">
        <f>G29-D$287</f>
        <v>2698</v>
      </c>
      <c r="I29" s="6" t="s">
        <v>135</v>
      </c>
      <c r="J29" s="16" t="s">
        <v>20</v>
      </c>
      <c r="K29" s="5">
        <v>44620</v>
      </c>
      <c r="L29" s="80">
        <f t="shared" si="0"/>
        <v>0</v>
      </c>
      <c r="M29" s="81">
        <f t="shared" si="2"/>
        <v>148716</v>
      </c>
      <c r="N29" s="6">
        <f t="shared" si="1"/>
        <v>0</v>
      </c>
    </row>
    <row r="30" spans="1:14" x14ac:dyDescent="0.25">
      <c r="A30" s="19">
        <v>44618</v>
      </c>
      <c r="B30" s="6" t="s">
        <v>192</v>
      </c>
      <c r="C30" s="35">
        <v>1.8</v>
      </c>
      <c r="D30" s="16" t="s">
        <v>225</v>
      </c>
      <c r="E30" s="16" t="s">
        <v>247</v>
      </c>
      <c r="F30" s="37" t="s">
        <v>246</v>
      </c>
      <c r="G30" s="33">
        <v>0</v>
      </c>
      <c r="H30" s="33">
        <f>G30-D$287</f>
        <v>-3800</v>
      </c>
      <c r="I30" s="6" t="s">
        <v>220</v>
      </c>
      <c r="J30" s="16" t="s">
        <v>20</v>
      </c>
      <c r="K30" s="5">
        <v>44621</v>
      </c>
      <c r="L30" s="80">
        <f t="shared" si="0"/>
        <v>3192</v>
      </c>
      <c r="M30" s="81">
        <f t="shared" si="2"/>
        <v>151908</v>
      </c>
      <c r="N30" s="6">
        <f t="shared" si="1"/>
        <v>3.1919999999999997</v>
      </c>
    </row>
    <row r="31" spans="1:14" x14ac:dyDescent="0.25">
      <c r="A31" s="19">
        <v>44618</v>
      </c>
      <c r="B31" s="6" t="s">
        <v>193</v>
      </c>
      <c r="C31" s="35">
        <v>1.71</v>
      </c>
      <c r="D31" s="16" t="s">
        <v>225</v>
      </c>
      <c r="E31" s="16" t="s">
        <v>247</v>
      </c>
      <c r="F31" s="37" t="s">
        <v>246</v>
      </c>
      <c r="G31" s="33">
        <v>0</v>
      </c>
      <c r="H31" s="33">
        <f>G31-D$287</f>
        <v>-3800</v>
      </c>
      <c r="I31" s="6" t="s">
        <v>140</v>
      </c>
      <c r="J31" s="16" t="s">
        <v>20</v>
      </c>
      <c r="K31" s="5">
        <v>44622</v>
      </c>
      <c r="L31" s="80">
        <f t="shared" si="0"/>
        <v>0</v>
      </c>
      <c r="M31" s="81">
        <f t="shared" si="2"/>
        <v>151908</v>
      </c>
      <c r="N31" s="6">
        <f t="shared" si="1"/>
        <v>0</v>
      </c>
    </row>
    <row r="32" spans="1:14" x14ac:dyDescent="0.25">
      <c r="A32" s="19">
        <v>44619</v>
      </c>
      <c r="B32" s="6" t="s">
        <v>194</v>
      </c>
      <c r="C32" s="35">
        <v>1.84</v>
      </c>
      <c r="D32" s="16" t="s">
        <v>225</v>
      </c>
      <c r="E32" s="16" t="s">
        <v>247</v>
      </c>
      <c r="F32" s="22" t="s">
        <v>246</v>
      </c>
      <c r="G32" s="33">
        <f>C32*D$287</f>
        <v>6992</v>
      </c>
      <c r="H32" s="33">
        <f>G32-D$287</f>
        <v>3192</v>
      </c>
      <c r="I32" s="6" t="s">
        <v>143</v>
      </c>
      <c r="J32" s="16" t="s">
        <v>56</v>
      </c>
      <c r="K32" s="5">
        <v>44623</v>
      </c>
      <c r="L32" s="80">
        <f t="shared" si="0"/>
        <v>3534</v>
      </c>
      <c r="M32" s="81">
        <f t="shared" si="2"/>
        <v>155442</v>
      </c>
      <c r="N32" s="6">
        <f t="shared" si="1"/>
        <v>3.5340000000000003</v>
      </c>
    </row>
    <row r="33" spans="1:14" x14ac:dyDescent="0.25">
      <c r="A33" s="19">
        <v>44619</v>
      </c>
      <c r="B33" s="6" t="s">
        <v>195</v>
      </c>
      <c r="C33" s="35">
        <v>1.81</v>
      </c>
      <c r="D33" s="16" t="s">
        <v>225</v>
      </c>
      <c r="E33" s="16" t="s">
        <v>247</v>
      </c>
      <c r="F33" s="22" t="s">
        <v>246</v>
      </c>
      <c r="G33" s="33">
        <f>C33*D$287</f>
        <v>6878</v>
      </c>
      <c r="H33" s="33">
        <f>G33-D$287</f>
        <v>3078</v>
      </c>
      <c r="I33" s="6" t="s">
        <v>138</v>
      </c>
      <c r="J33" s="16" t="s">
        <v>56</v>
      </c>
      <c r="K33" s="5">
        <v>44624</v>
      </c>
      <c r="L33" s="80">
        <f t="shared" si="0"/>
        <v>0</v>
      </c>
      <c r="M33" s="81">
        <f t="shared" si="2"/>
        <v>155442</v>
      </c>
      <c r="N33" s="6">
        <f t="shared" si="1"/>
        <v>0</v>
      </c>
    </row>
    <row r="34" spans="1:14" x14ac:dyDescent="0.25">
      <c r="A34" s="19">
        <v>44619</v>
      </c>
      <c r="B34" s="6" t="s">
        <v>196</v>
      </c>
      <c r="C34" s="35">
        <v>1.75</v>
      </c>
      <c r="D34" s="16" t="s">
        <v>225</v>
      </c>
      <c r="E34" s="16" t="s">
        <v>248</v>
      </c>
      <c r="F34" s="22" t="s">
        <v>232</v>
      </c>
      <c r="G34" s="33">
        <f>C34*D$287</f>
        <v>6650</v>
      </c>
      <c r="H34" s="33">
        <f>G34-D$287</f>
        <v>2850</v>
      </c>
      <c r="I34" s="6" t="s">
        <v>134</v>
      </c>
      <c r="J34" s="16" t="s">
        <v>170</v>
      </c>
      <c r="K34" s="5">
        <v>44625</v>
      </c>
      <c r="L34" s="80">
        <f t="shared" si="0"/>
        <v>4750</v>
      </c>
      <c r="M34" s="81">
        <f t="shared" si="2"/>
        <v>160192</v>
      </c>
      <c r="N34" s="6">
        <f t="shared" si="1"/>
        <v>4.75</v>
      </c>
    </row>
    <row r="35" spans="1:14" x14ac:dyDescent="0.25">
      <c r="A35" s="19">
        <v>44619</v>
      </c>
      <c r="B35" s="6" t="s">
        <v>197</v>
      </c>
      <c r="C35" s="35">
        <v>1.95</v>
      </c>
      <c r="D35" s="16" t="s">
        <v>225</v>
      </c>
      <c r="E35" s="16" t="s">
        <v>248</v>
      </c>
      <c r="F35" s="22" t="s">
        <v>232</v>
      </c>
      <c r="G35" s="33">
        <f>C35*D$287</f>
        <v>7410</v>
      </c>
      <c r="H35" s="33">
        <f>G35-D$287</f>
        <v>3610</v>
      </c>
      <c r="I35" s="6" t="s">
        <v>142</v>
      </c>
      <c r="J35" s="16" t="s">
        <v>170</v>
      </c>
      <c r="K35" s="5">
        <v>44626</v>
      </c>
      <c r="L35" s="80">
        <f t="shared" si="0"/>
        <v>5054</v>
      </c>
      <c r="M35" s="81">
        <f t="shared" si="2"/>
        <v>165246</v>
      </c>
      <c r="N35" s="6">
        <f t="shared" si="1"/>
        <v>5.0540000000000003</v>
      </c>
    </row>
    <row r="36" spans="1:14" x14ac:dyDescent="0.25">
      <c r="A36" s="19">
        <v>44619</v>
      </c>
      <c r="B36" s="6" t="s">
        <v>200</v>
      </c>
      <c r="C36" s="35">
        <v>1.5</v>
      </c>
      <c r="D36" s="16" t="s">
        <v>225</v>
      </c>
      <c r="E36" s="16" t="s">
        <v>249</v>
      </c>
      <c r="F36" s="22" t="s">
        <v>246</v>
      </c>
      <c r="G36" s="33">
        <f>C36*D$287</f>
        <v>5700</v>
      </c>
      <c r="H36" s="33">
        <f>G36-D$287</f>
        <v>1900</v>
      </c>
      <c r="I36" s="6" t="s">
        <v>133</v>
      </c>
      <c r="J36" s="16" t="s">
        <v>56</v>
      </c>
      <c r="K36" s="5">
        <v>44627</v>
      </c>
      <c r="L36" s="80">
        <f t="shared" si="0"/>
        <v>0</v>
      </c>
      <c r="M36" s="81">
        <f t="shared" si="2"/>
        <v>165246</v>
      </c>
      <c r="N36" s="6">
        <f t="shared" si="1"/>
        <v>0</v>
      </c>
    </row>
    <row r="37" spans="1:14" x14ac:dyDescent="0.25">
      <c r="A37" s="19">
        <v>44620</v>
      </c>
      <c r="B37" s="6" t="s">
        <v>201</v>
      </c>
      <c r="C37" s="35">
        <v>1.62</v>
      </c>
      <c r="D37" s="16" t="s">
        <v>225</v>
      </c>
      <c r="E37" s="16" t="s">
        <v>249</v>
      </c>
      <c r="F37" s="22" t="s">
        <v>246</v>
      </c>
      <c r="G37" s="33">
        <f>C37*D$287</f>
        <v>6156</v>
      </c>
      <c r="H37" s="33">
        <v>0</v>
      </c>
      <c r="I37" s="6" t="s">
        <v>133</v>
      </c>
      <c r="J37" s="16" t="s">
        <v>160</v>
      </c>
      <c r="K37" s="5">
        <v>44628</v>
      </c>
      <c r="L37" s="80">
        <f t="shared" si="0"/>
        <v>2926</v>
      </c>
      <c r="M37" s="81">
        <f t="shared" si="2"/>
        <v>168172</v>
      </c>
      <c r="N37" s="6">
        <f t="shared" si="1"/>
        <v>2.9260000000000002</v>
      </c>
    </row>
    <row r="38" spans="1:14" x14ac:dyDescent="0.25">
      <c r="A38" s="19">
        <v>44621</v>
      </c>
      <c r="B38" s="6" t="s">
        <v>203</v>
      </c>
      <c r="C38" s="35">
        <v>1.46</v>
      </c>
      <c r="D38" s="16" t="s">
        <v>225</v>
      </c>
      <c r="E38" s="16" t="s">
        <v>249</v>
      </c>
      <c r="F38" s="22" t="s">
        <v>246</v>
      </c>
      <c r="G38" s="33">
        <f>C38*D$287</f>
        <v>5548</v>
      </c>
      <c r="H38" s="33">
        <v>0</v>
      </c>
      <c r="I38" s="6" t="s">
        <v>138</v>
      </c>
      <c r="J38" s="6" t="s">
        <v>204</v>
      </c>
      <c r="K38" s="5">
        <v>44629</v>
      </c>
      <c r="L38" s="80">
        <f t="shared" si="0"/>
        <v>0</v>
      </c>
      <c r="M38" s="81">
        <f t="shared" si="2"/>
        <v>168172</v>
      </c>
      <c r="N38" s="6">
        <f t="shared" si="1"/>
        <v>0</v>
      </c>
    </row>
    <row r="39" spans="1:14" x14ac:dyDescent="0.25">
      <c r="A39" s="19">
        <v>44621</v>
      </c>
      <c r="B39" s="6" t="s">
        <v>206</v>
      </c>
      <c r="C39" s="35">
        <v>1.84</v>
      </c>
      <c r="D39" s="16" t="s">
        <v>225</v>
      </c>
      <c r="E39" s="16" t="s">
        <v>248</v>
      </c>
      <c r="F39" s="22" t="s">
        <v>232</v>
      </c>
      <c r="G39" s="33">
        <f>C39*D$287</f>
        <v>6992</v>
      </c>
      <c r="H39" s="33">
        <f>G39-D$287</f>
        <v>3192</v>
      </c>
      <c r="I39" s="6" t="s">
        <v>127</v>
      </c>
      <c r="J39" s="6" t="s">
        <v>20</v>
      </c>
      <c r="K39" s="5">
        <v>44630</v>
      </c>
      <c r="L39" s="80">
        <f t="shared" si="0"/>
        <v>0</v>
      </c>
      <c r="M39" s="81">
        <f t="shared" si="2"/>
        <v>168172</v>
      </c>
      <c r="N39" s="6">
        <f t="shared" si="1"/>
        <v>0</v>
      </c>
    </row>
    <row r="40" spans="1:14" x14ac:dyDescent="0.25">
      <c r="A40" s="19">
        <v>44623</v>
      </c>
      <c r="B40" s="6" t="s">
        <v>207</v>
      </c>
      <c r="C40" s="35">
        <v>1.93</v>
      </c>
      <c r="D40" s="16" t="s">
        <v>225</v>
      </c>
      <c r="E40" s="16" t="s">
        <v>248</v>
      </c>
      <c r="F40" s="22" t="s">
        <v>232</v>
      </c>
      <c r="G40" s="33">
        <f>C40*D$287</f>
        <v>7334</v>
      </c>
      <c r="H40" s="33">
        <f>G40-D$287</f>
        <v>3534</v>
      </c>
      <c r="I40" s="6" t="s">
        <v>134</v>
      </c>
      <c r="J40" s="6" t="s">
        <v>40</v>
      </c>
      <c r="K40" s="5">
        <v>44631</v>
      </c>
      <c r="L40" s="80">
        <f t="shared" si="0"/>
        <v>0</v>
      </c>
      <c r="M40" s="81">
        <f t="shared" si="2"/>
        <v>168172</v>
      </c>
      <c r="N40" s="6">
        <f t="shared" si="1"/>
        <v>0</v>
      </c>
    </row>
    <row r="41" spans="1:14" x14ac:dyDescent="0.25">
      <c r="A41" s="19">
        <v>44625</v>
      </c>
      <c r="B41" s="6" t="s">
        <v>211</v>
      </c>
      <c r="C41" s="35">
        <v>1.62</v>
      </c>
      <c r="D41" s="16" t="s">
        <v>225</v>
      </c>
      <c r="E41" s="16" t="s">
        <v>249</v>
      </c>
      <c r="F41" s="22" t="s">
        <v>246</v>
      </c>
      <c r="G41" s="33">
        <f>C41*D$287</f>
        <v>6156</v>
      </c>
      <c r="H41" s="33">
        <f>G41-D$287</f>
        <v>2356</v>
      </c>
      <c r="I41" s="6" t="s">
        <v>137</v>
      </c>
      <c r="J41" s="6" t="s">
        <v>20</v>
      </c>
      <c r="K41" s="5">
        <v>44632</v>
      </c>
      <c r="L41" s="80">
        <f t="shared" si="0"/>
        <v>-1558</v>
      </c>
      <c r="M41" s="81">
        <f t="shared" si="2"/>
        <v>166614</v>
      </c>
      <c r="N41" s="6">
        <f t="shared" si="1"/>
        <v>-1.5580000000000001</v>
      </c>
    </row>
    <row r="42" spans="1:14" x14ac:dyDescent="0.25">
      <c r="A42" s="19">
        <v>44625</v>
      </c>
      <c r="B42" s="6" t="s">
        <v>214</v>
      </c>
      <c r="C42" s="35">
        <v>1.85</v>
      </c>
      <c r="D42" s="16" t="s">
        <v>225</v>
      </c>
      <c r="E42" s="16" t="s">
        <v>248</v>
      </c>
      <c r="F42" s="37" t="s">
        <v>232</v>
      </c>
      <c r="G42" s="33">
        <v>0</v>
      </c>
      <c r="H42" s="33">
        <v>0</v>
      </c>
      <c r="I42" s="6" t="s">
        <v>128</v>
      </c>
      <c r="J42" s="6" t="s">
        <v>204</v>
      </c>
      <c r="K42" s="5">
        <v>44633</v>
      </c>
      <c r="L42" s="80">
        <f t="shared" si="0"/>
        <v>-456</v>
      </c>
      <c r="M42" s="81">
        <f t="shared" si="2"/>
        <v>166158</v>
      </c>
      <c r="N42" s="6">
        <f t="shared" si="1"/>
        <v>-0.45599999999999996</v>
      </c>
    </row>
    <row r="43" spans="1:14" x14ac:dyDescent="0.25">
      <c r="A43" s="19">
        <v>44625</v>
      </c>
      <c r="B43" s="6" t="s">
        <v>216</v>
      </c>
      <c r="C43" s="35">
        <v>1.63</v>
      </c>
      <c r="D43" s="16" t="s">
        <v>225</v>
      </c>
      <c r="E43" s="16" t="s">
        <v>248</v>
      </c>
      <c r="F43" s="38" t="s">
        <v>232</v>
      </c>
      <c r="G43" s="33">
        <f>C43*D$287</f>
        <v>6194</v>
      </c>
      <c r="H43" s="33">
        <f>G43-D$287</f>
        <v>2394</v>
      </c>
      <c r="I43" s="6" t="s">
        <v>224</v>
      </c>
      <c r="J43" s="6" t="s">
        <v>20</v>
      </c>
      <c r="K43" s="5">
        <v>44634</v>
      </c>
      <c r="L43" s="80">
        <f t="shared" si="0"/>
        <v>0</v>
      </c>
      <c r="M43" s="81">
        <f t="shared" si="2"/>
        <v>166158</v>
      </c>
      <c r="N43" s="6">
        <f t="shared" si="1"/>
        <v>0</v>
      </c>
    </row>
    <row r="44" spans="1:14" x14ac:dyDescent="0.25">
      <c r="A44" s="19">
        <v>44626</v>
      </c>
      <c r="B44" s="6" t="s">
        <v>251</v>
      </c>
      <c r="C44" s="35">
        <v>1.78</v>
      </c>
      <c r="D44" s="16" t="s">
        <v>225</v>
      </c>
      <c r="E44" s="16" t="s">
        <v>247</v>
      </c>
      <c r="F44" s="38" t="s">
        <v>246</v>
      </c>
      <c r="G44" s="33">
        <f>C44*D$287</f>
        <v>6764</v>
      </c>
      <c r="H44" s="33">
        <f>G44-D$287</f>
        <v>2964</v>
      </c>
      <c r="I44" s="6" t="s">
        <v>137</v>
      </c>
      <c r="J44" s="6" t="s">
        <v>56</v>
      </c>
      <c r="K44" s="5">
        <v>44635</v>
      </c>
      <c r="L44" s="80">
        <f t="shared" si="0"/>
        <v>-3800</v>
      </c>
      <c r="M44" s="81">
        <f t="shared" si="2"/>
        <v>162358</v>
      </c>
      <c r="N44" s="6">
        <f t="shared" si="1"/>
        <v>-3.8</v>
      </c>
    </row>
    <row r="45" spans="1:14" x14ac:dyDescent="0.25">
      <c r="A45" s="19">
        <v>44626</v>
      </c>
      <c r="B45" s="6" t="s">
        <v>256</v>
      </c>
      <c r="C45" s="35">
        <v>1.55</v>
      </c>
      <c r="D45" s="16" t="s">
        <v>225</v>
      </c>
      <c r="E45" s="16" t="s">
        <v>248</v>
      </c>
      <c r="F45" s="22" t="s">
        <v>232</v>
      </c>
      <c r="G45" s="33">
        <f>C45*D$287</f>
        <v>5890</v>
      </c>
      <c r="H45" s="33">
        <f>G45-D$287</f>
        <v>2090</v>
      </c>
      <c r="I45" s="6" t="s">
        <v>219</v>
      </c>
      <c r="J45" s="6" t="s">
        <v>170</v>
      </c>
      <c r="K45" s="5">
        <v>44636</v>
      </c>
      <c r="L45" s="80">
        <f t="shared" si="0"/>
        <v>0</v>
      </c>
      <c r="M45" s="81">
        <f t="shared" si="2"/>
        <v>162358</v>
      </c>
      <c r="N45" s="6">
        <f t="shared" si="1"/>
        <v>0</v>
      </c>
    </row>
    <row r="46" spans="1:14" x14ac:dyDescent="0.25">
      <c r="A46" s="19">
        <v>44628</v>
      </c>
      <c r="B46" s="6" t="s">
        <v>259</v>
      </c>
      <c r="C46" s="35">
        <v>1.77</v>
      </c>
      <c r="D46" s="16" t="s">
        <v>225</v>
      </c>
      <c r="E46" s="16" t="s">
        <v>247</v>
      </c>
      <c r="F46" s="22" t="s">
        <v>246</v>
      </c>
      <c r="G46" s="33">
        <f>C46*D$287</f>
        <v>6726</v>
      </c>
      <c r="H46" s="33">
        <f>G46-D$287</f>
        <v>2926</v>
      </c>
      <c r="I46" s="6" t="s">
        <v>131</v>
      </c>
      <c r="J46" s="6" t="s">
        <v>20</v>
      </c>
      <c r="K46" s="5">
        <v>44637</v>
      </c>
      <c r="L46" s="80">
        <f t="shared" si="0"/>
        <v>0</v>
      </c>
      <c r="M46" s="81">
        <f t="shared" si="2"/>
        <v>162358</v>
      </c>
      <c r="N46" s="6">
        <f t="shared" si="1"/>
        <v>0</v>
      </c>
    </row>
    <row r="47" spans="1:14" x14ac:dyDescent="0.25">
      <c r="A47" s="19">
        <v>44632</v>
      </c>
      <c r="B47" s="6" t="s">
        <v>263</v>
      </c>
      <c r="C47" s="35">
        <v>1.85</v>
      </c>
      <c r="D47" s="16" t="s">
        <v>225</v>
      </c>
      <c r="E47" s="16" t="s">
        <v>247</v>
      </c>
      <c r="F47" s="37" t="s">
        <v>246</v>
      </c>
      <c r="G47" s="33">
        <v>0</v>
      </c>
      <c r="H47" s="33">
        <f>G47-D$287</f>
        <v>-3800</v>
      </c>
      <c r="I47" s="6" t="s">
        <v>221</v>
      </c>
      <c r="J47" s="6" t="s">
        <v>20</v>
      </c>
      <c r="K47" s="5">
        <v>44638</v>
      </c>
      <c r="L47" s="80">
        <f t="shared" si="0"/>
        <v>2470</v>
      </c>
      <c r="M47" s="81">
        <f t="shared" si="2"/>
        <v>164828</v>
      </c>
      <c r="N47" s="6">
        <f t="shared" si="1"/>
        <v>2.4699999999999998</v>
      </c>
    </row>
    <row r="48" spans="1:14" x14ac:dyDescent="0.25">
      <c r="A48" s="19">
        <v>44632</v>
      </c>
      <c r="B48" s="6" t="s">
        <v>264</v>
      </c>
      <c r="C48" s="35">
        <v>1.63</v>
      </c>
      <c r="D48" s="16" t="s">
        <v>225</v>
      </c>
      <c r="E48" s="16" t="s">
        <v>249</v>
      </c>
      <c r="F48" s="38" t="s">
        <v>246</v>
      </c>
      <c r="G48" s="33">
        <f>C48*D$287</f>
        <v>6194</v>
      </c>
      <c r="H48" s="33">
        <v>0</v>
      </c>
      <c r="I48" s="6" t="s">
        <v>143</v>
      </c>
      <c r="J48" s="16" t="s">
        <v>160</v>
      </c>
      <c r="K48" s="5">
        <v>44639</v>
      </c>
      <c r="L48" s="80">
        <f t="shared" si="0"/>
        <v>2204</v>
      </c>
      <c r="M48" s="81">
        <f t="shared" si="2"/>
        <v>167032</v>
      </c>
      <c r="N48" s="6">
        <f t="shared" si="1"/>
        <v>2.2040000000000002</v>
      </c>
    </row>
    <row r="49" spans="1:14" x14ac:dyDescent="0.25">
      <c r="A49" s="19">
        <v>44632</v>
      </c>
      <c r="B49" s="6" t="s">
        <v>266</v>
      </c>
      <c r="C49" s="35">
        <v>1.56</v>
      </c>
      <c r="D49" s="16" t="s">
        <v>225</v>
      </c>
      <c r="E49" s="16" t="s">
        <v>249</v>
      </c>
      <c r="F49" s="37" t="s">
        <v>246</v>
      </c>
      <c r="G49" s="33">
        <v>0</v>
      </c>
      <c r="H49" s="33">
        <v>0</v>
      </c>
      <c r="I49" s="6" t="s">
        <v>132</v>
      </c>
      <c r="J49" s="16" t="s">
        <v>61</v>
      </c>
      <c r="K49" s="5">
        <v>44640</v>
      </c>
      <c r="L49" s="80">
        <f t="shared" si="0"/>
        <v>-3800</v>
      </c>
      <c r="M49" s="81">
        <f t="shared" si="2"/>
        <v>163232</v>
      </c>
      <c r="N49" s="6">
        <f t="shared" si="1"/>
        <v>-3.8</v>
      </c>
    </row>
    <row r="50" spans="1:14" x14ac:dyDescent="0.25">
      <c r="A50" s="19">
        <v>44632</v>
      </c>
      <c r="B50" s="6" t="s">
        <v>267</v>
      </c>
      <c r="C50" s="35">
        <v>1.79</v>
      </c>
      <c r="D50" s="16" t="s">
        <v>225</v>
      </c>
      <c r="E50" s="16" t="s">
        <v>247</v>
      </c>
      <c r="F50" s="22" t="s">
        <v>246</v>
      </c>
      <c r="G50" s="33">
        <f>C50*D$287</f>
        <v>6802</v>
      </c>
      <c r="H50" s="33">
        <f>G50-D$287</f>
        <v>3002</v>
      </c>
      <c r="I50" s="6" t="s">
        <v>138</v>
      </c>
      <c r="J50" s="16" t="s">
        <v>40</v>
      </c>
      <c r="K50" s="5">
        <v>44641</v>
      </c>
      <c r="L50" s="80">
        <f t="shared" si="0"/>
        <v>0</v>
      </c>
      <c r="M50" s="81">
        <f t="shared" si="2"/>
        <v>163232</v>
      </c>
      <c r="N50" s="6">
        <f t="shared" si="1"/>
        <v>0</v>
      </c>
    </row>
    <row r="51" spans="1:14" x14ac:dyDescent="0.25">
      <c r="A51" s="19">
        <v>44632</v>
      </c>
      <c r="B51" s="6" t="s">
        <v>269</v>
      </c>
      <c r="C51" s="35">
        <v>1.8</v>
      </c>
      <c r="D51" s="16" t="s">
        <v>225</v>
      </c>
      <c r="E51" s="16" t="s">
        <v>248</v>
      </c>
      <c r="F51" s="22" t="s">
        <v>232</v>
      </c>
      <c r="G51" s="33">
        <f>C51*D$287</f>
        <v>6840</v>
      </c>
      <c r="H51" s="33">
        <f>G51-D$287</f>
        <v>3040</v>
      </c>
      <c r="I51" s="6" t="s">
        <v>342</v>
      </c>
      <c r="J51" s="16" t="s">
        <v>20</v>
      </c>
      <c r="K51" s="5">
        <v>44642</v>
      </c>
      <c r="L51" s="80">
        <f t="shared" si="0"/>
        <v>-3800</v>
      </c>
      <c r="M51" s="81">
        <f t="shared" si="2"/>
        <v>159432</v>
      </c>
      <c r="N51" s="6">
        <f t="shared" si="1"/>
        <v>-3.8</v>
      </c>
    </row>
    <row r="52" spans="1:14" x14ac:dyDescent="0.25">
      <c r="A52" s="19">
        <v>44632</v>
      </c>
      <c r="B52" s="6" t="s">
        <v>270</v>
      </c>
      <c r="C52" s="35">
        <v>1.76</v>
      </c>
      <c r="D52" s="16" t="s">
        <v>225</v>
      </c>
      <c r="E52" s="16" t="s">
        <v>247</v>
      </c>
      <c r="F52" s="37" t="s">
        <v>246</v>
      </c>
      <c r="G52" s="33">
        <v>0</v>
      </c>
      <c r="H52" s="33">
        <f>G52-D$287</f>
        <v>-3800</v>
      </c>
      <c r="I52" s="6" t="s">
        <v>142</v>
      </c>
      <c r="J52" s="16" t="s">
        <v>40</v>
      </c>
      <c r="K52" s="5">
        <v>44643</v>
      </c>
      <c r="L52" s="80">
        <f t="shared" si="0"/>
        <v>2546</v>
      </c>
      <c r="M52" s="81">
        <f t="shared" si="2"/>
        <v>161978</v>
      </c>
      <c r="N52" s="6">
        <f t="shared" si="1"/>
        <v>2.5459999999999998</v>
      </c>
    </row>
    <row r="53" spans="1:14" x14ac:dyDescent="0.25">
      <c r="A53" s="19">
        <v>44632</v>
      </c>
      <c r="B53" s="6" t="s">
        <v>271</v>
      </c>
      <c r="C53" s="35">
        <v>1.58</v>
      </c>
      <c r="D53" s="16" t="s">
        <v>225</v>
      </c>
      <c r="E53" s="16" t="s">
        <v>249</v>
      </c>
      <c r="F53" s="22" t="s">
        <v>246</v>
      </c>
      <c r="G53" s="33">
        <f>C53*D$287</f>
        <v>6004</v>
      </c>
      <c r="H53" s="33">
        <v>0</v>
      </c>
      <c r="I53" s="6" t="s">
        <v>128</v>
      </c>
      <c r="J53" s="16" t="s">
        <v>204</v>
      </c>
      <c r="K53" s="5">
        <v>44644</v>
      </c>
      <c r="L53" s="80">
        <f t="shared" si="0"/>
        <v>0</v>
      </c>
      <c r="M53" s="81">
        <f t="shared" si="2"/>
        <v>161978</v>
      </c>
      <c r="N53" s="6">
        <f t="shared" si="1"/>
        <v>0</v>
      </c>
    </row>
    <row r="54" spans="1:14" x14ac:dyDescent="0.25">
      <c r="A54" s="19">
        <v>44633</v>
      </c>
      <c r="B54" s="6" t="s">
        <v>274</v>
      </c>
      <c r="C54" s="6">
        <v>1.87</v>
      </c>
      <c r="D54" s="16" t="s">
        <v>225</v>
      </c>
      <c r="E54" s="16" t="s">
        <v>247</v>
      </c>
      <c r="F54" s="37" t="s">
        <v>246</v>
      </c>
      <c r="G54" s="33">
        <v>0</v>
      </c>
      <c r="H54" s="33">
        <f>G54-D$287</f>
        <v>-3800</v>
      </c>
      <c r="I54" s="6" t="s">
        <v>142</v>
      </c>
      <c r="J54" s="16" t="s">
        <v>170</v>
      </c>
      <c r="K54" s="5">
        <v>44645</v>
      </c>
      <c r="L54" s="80">
        <f t="shared" si="0"/>
        <v>0</v>
      </c>
      <c r="M54" s="81">
        <f t="shared" si="2"/>
        <v>161978</v>
      </c>
      <c r="N54" s="6">
        <f t="shared" si="1"/>
        <v>0</v>
      </c>
    </row>
    <row r="55" spans="1:14" x14ac:dyDescent="0.25">
      <c r="A55" s="19">
        <v>44633</v>
      </c>
      <c r="B55" s="6" t="s">
        <v>275</v>
      </c>
      <c r="C55" s="6">
        <v>1.88</v>
      </c>
      <c r="D55" s="16" t="s">
        <v>225</v>
      </c>
      <c r="E55" s="16" t="s">
        <v>247</v>
      </c>
      <c r="F55" s="22" t="s">
        <v>246</v>
      </c>
      <c r="G55" s="33">
        <f>C55*D$287</f>
        <v>7144</v>
      </c>
      <c r="H55" s="33">
        <f>G55-D$287</f>
        <v>3344</v>
      </c>
      <c r="I55" s="6" t="s">
        <v>133</v>
      </c>
      <c r="J55" s="16" t="s">
        <v>56</v>
      </c>
      <c r="K55" s="5">
        <v>44646</v>
      </c>
      <c r="L55" s="80">
        <f t="shared" si="0"/>
        <v>8892</v>
      </c>
      <c r="M55" s="81">
        <f t="shared" si="2"/>
        <v>170870</v>
      </c>
      <c r="N55" s="6">
        <f t="shared" si="1"/>
        <v>8.8919999999999995</v>
      </c>
    </row>
    <row r="56" spans="1:14" x14ac:dyDescent="0.25">
      <c r="A56" s="19">
        <v>44635</v>
      </c>
      <c r="B56" s="6" t="s">
        <v>278</v>
      </c>
      <c r="C56" s="6">
        <v>1.8</v>
      </c>
      <c r="D56" s="16" t="s">
        <v>225</v>
      </c>
      <c r="E56" s="16" t="s">
        <v>248</v>
      </c>
      <c r="F56" s="37" t="s">
        <v>232</v>
      </c>
      <c r="G56" s="33">
        <v>0</v>
      </c>
      <c r="H56" s="33">
        <f>G56-D$287</f>
        <v>-3800</v>
      </c>
      <c r="I56" s="6" t="s">
        <v>128</v>
      </c>
      <c r="J56" s="16" t="s">
        <v>20</v>
      </c>
      <c r="K56" s="5">
        <v>44647</v>
      </c>
      <c r="L56" s="80">
        <f t="shared" si="0"/>
        <v>0</v>
      </c>
      <c r="M56" s="81">
        <f t="shared" si="2"/>
        <v>170870</v>
      </c>
      <c r="N56" s="6">
        <f t="shared" si="1"/>
        <v>0</v>
      </c>
    </row>
    <row r="57" spans="1:14" x14ac:dyDescent="0.25">
      <c r="A57" s="19">
        <v>44638</v>
      </c>
      <c r="B57" s="6" t="s">
        <v>280</v>
      </c>
      <c r="C57" s="35">
        <v>1.65</v>
      </c>
      <c r="D57" s="16" t="s">
        <v>225</v>
      </c>
      <c r="E57" s="16" t="s">
        <v>247</v>
      </c>
      <c r="F57" s="22" t="s">
        <v>246</v>
      </c>
      <c r="G57" s="33">
        <f>C57*D$287</f>
        <v>6270</v>
      </c>
      <c r="H57" s="33">
        <f>G57-D$287</f>
        <v>2470</v>
      </c>
      <c r="I57" s="6" t="s">
        <v>138</v>
      </c>
      <c r="J57" s="16" t="s">
        <v>56</v>
      </c>
      <c r="K57" s="5">
        <v>44648</v>
      </c>
      <c r="L57" s="80">
        <f t="shared" si="0"/>
        <v>0</v>
      </c>
      <c r="M57" s="81">
        <f t="shared" si="2"/>
        <v>170870</v>
      </c>
      <c r="N57" s="6">
        <f t="shared" si="1"/>
        <v>0</v>
      </c>
    </row>
    <row r="58" spans="1:14" x14ac:dyDescent="0.25">
      <c r="A58" s="19">
        <v>44639</v>
      </c>
      <c r="B58" s="6" t="s">
        <v>282</v>
      </c>
      <c r="C58" s="35">
        <v>1.94</v>
      </c>
      <c r="D58" s="16" t="s">
        <v>225</v>
      </c>
      <c r="E58" s="16" t="s">
        <v>248</v>
      </c>
      <c r="F58" s="37" t="s">
        <v>232</v>
      </c>
      <c r="G58" s="33">
        <v>0</v>
      </c>
      <c r="H58" s="33">
        <f>G58-D$287</f>
        <v>-3800</v>
      </c>
      <c r="I58" s="6" t="s">
        <v>143</v>
      </c>
      <c r="J58" s="16" t="s">
        <v>170</v>
      </c>
      <c r="K58" s="5">
        <v>44649</v>
      </c>
      <c r="L58" s="80">
        <f t="shared" si="0"/>
        <v>0</v>
      </c>
      <c r="M58" s="81">
        <f t="shared" si="2"/>
        <v>170870</v>
      </c>
      <c r="N58" s="6">
        <f t="shared" si="1"/>
        <v>0</v>
      </c>
    </row>
    <row r="59" spans="1:14" x14ac:dyDescent="0.25">
      <c r="A59" s="19">
        <v>44639</v>
      </c>
      <c r="B59" s="6" t="s">
        <v>283</v>
      </c>
      <c r="C59" s="35">
        <v>1.85</v>
      </c>
      <c r="D59" s="16" t="s">
        <v>225</v>
      </c>
      <c r="E59" s="16" t="s">
        <v>248</v>
      </c>
      <c r="F59" s="22" t="s">
        <v>232</v>
      </c>
      <c r="G59" s="33">
        <f>C59*D$287</f>
        <v>7030</v>
      </c>
      <c r="H59" s="33">
        <v>0</v>
      </c>
      <c r="I59" s="6" t="s">
        <v>134</v>
      </c>
      <c r="J59" s="16" t="s">
        <v>204</v>
      </c>
      <c r="K59" s="5">
        <v>44650</v>
      </c>
      <c r="L59" s="80">
        <f t="shared" si="0"/>
        <v>0</v>
      </c>
      <c r="M59" s="81">
        <f t="shared" si="2"/>
        <v>170870</v>
      </c>
      <c r="N59" s="6">
        <f t="shared" si="1"/>
        <v>0</v>
      </c>
    </row>
    <row r="60" spans="1:14" x14ac:dyDescent="0.25">
      <c r="A60" s="19">
        <v>44639</v>
      </c>
      <c r="B60" s="6" t="s">
        <v>285</v>
      </c>
      <c r="C60" s="35">
        <v>1.78</v>
      </c>
      <c r="D60" s="16" t="s">
        <v>225</v>
      </c>
      <c r="E60" s="16" t="s">
        <v>247</v>
      </c>
      <c r="F60" s="22" t="s">
        <v>246</v>
      </c>
      <c r="G60" s="33">
        <f>C60*D$287</f>
        <v>6764</v>
      </c>
      <c r="H60" s="33">
        <f>G60-D$287</f>
        <v>2964</v>
      </c>
      <c r="I60" s="6" t="s">
        <v>138</v>
      </c>
      <c r="J60" s="16" t="s">
        <v>20</v>
      </c>
      <c r="K60" s="5">
        <v>44651</v>
      </c>
      <c r="L60" s="80">
        <f t="shared" si="0"/>
        <v>0</v>
      </c>
      <c r="M60" s="81">
        <f t="shared" si="2"/>
        <v>170870</v>
      </c>
      <c r="N60" s="6">
        <f t="shared" si="1"/>
        <v>0</v>
      </c>
    </row>
    <row r="61" spans="1:14" x14ac:dyDescent="0.25">
      <c r="A61" s="19">
        <v>44639</v>
      </c>
      <c r="B61" s="6" t="s">
        <v>286</v>
      </c>
      <c r="C61" s="35">
        <v>1.8</v>
      </c>
      <c r="D61" s="16" t="s">
        <v>225</v>
      </c>
      <c r="E61" s="16" t="s">
        <v>247</v>
      </c>
      <c r="F61" s="22" t="s">
        <v>246</v>
      </c>
      <c r="G61" s="33">
        <f>C61*D$287</f>
        <v>6840</v>
      </c>
      <c r="H61" s="33">
        <f>G61-D$287</f>
        <v>3040</v>
      </c>
      <c r="I61" s="6" t="s">
        <v>133</v>
      </c>
      <c r="J61" s="16" t="s">
        <v>20</v>
      </c>
      <c r="K61" s="5">
        <v>44652</v>
      </c>
      <c r="L61" s="80">
        <f t="shared" si="0"/>
        <v>0</v>
      </c>
      <c r="M61" s="81">
        <f t="shared" si="2"/>
        <v>170870</v>
      </c>
      <c r="N61" s="6">
        <f t="shared" si="1"/>
        <v>0</v>
      </c>
    </row>
    <row r="62" spans="1:14" x14ac:dyDescent="0.25">
      <c r="A62" s="19">
        <v>44640</v>
      </c>
      <c r="B62" s="6" t="s">
        <v>289</v>
      </c>
      <c r="C62" s="35">
        <v>1.99</v>
      </c>
      <c r="D62" s="16" t="s">
        <v>225</v>
      </c>
      <c r="E62" s="16" t="s">
        <v>248</v>
      </c>
      <c r="F62" s="22" t="s">
        <v>232</v>
      </c>
      <c r="G62" s="33">
        <f>C62*D$287</f>
        <v>7562</v>
      </c>
      <c r="H62" s="33">
        <v>0</v>
      </c>
      <c r="I62" s="6" t="s">
        <v>142</v>
      </c>
      <c r="J62" s="16" t="s">
        <v>117</v>
      </c>
      <c r="K62" s="5">
        <v>44653</v>
      </c>
      <c r="L62" s="80">
        <f t="shared" si="0"/>
        <v>-1786</v>
      </c>
      <c r="M62" s="81">
        <f t="shared" si="2"/>
        <v>169084</v>
      </c>
      <c r="N62" s="6">
        <f t="shared" si="1"/>
        <v>-1.786</v>
      </c>
    </row>
    <row r="63" spans="1:14" x14ac:dyDescent="0.25">
      <c r="A63" s="19">
        <v>44640</v>
      </c>
      <c r="B63" s="6" t="s">
        <v>290</v>
      </c>
      <c r="C63" s="35">
        <v>1.7</v>
      </c>
      <c r="D63" s="16" t="s">
        <v>225</v>
      </c>
      <c r="E63" s="16" t="s">
        <v>248</v>
      </c>
      <c r="F63" s="37" t="s">
        <v>232</v>
      </c>
      <c r="G63" s="33">
        <v>0</v>
      </c>
      <c r="H63" s="33">
        <f>G63-D$287</f>
        <v>-3800</v>
      </c>
      <c r="I63" s="6" t="s">
        <v>138</v>
      </c>
      <c r="J63" s="16" t="s">
        <v>170</v>
      </c>
      <c r="K63" s="5">
        <v>44654</v>
      </c>
      <c r="L63" s="80">
        <f t="shared" si="0"/>
        <v>-570</v>
      </c>
      <c r="M63" s="81">
        <f t="shared" si="2"/>
        <v>168514</v>
      </c>
      <c r="N63" s="6">
        <f t="shared" si="1"/>
        <v>-0.57000000000000006</v>
      </c>
    </row>
    <row r="64" spans="1:14" x14ac:dyDescent="0.25">
      <c r="A64" s="19">
        <v>44640</v>
      </c>
      <c r="B64" s="6" t="s">
        <v>291</v>
      </c>
      <c r="C64" s="35">
        <v>1.59</v>
      </c>
      <c r="D64" s="16" t="s">
        <v>225</v>
      </c>
      <c r="E64" s="16" t="s">
        <v>249</v>
      </c>
      <c r="F64" s="22" t="s">
        <v>246</v>
      </c>
      <c r="G64" s="33">
        <f>C64*D$287</f>
        <v>6042</v>
      </c>
      <c r="H64" s="33">
        <v>0</v>
      </c>
      <c r="I64" s="6" t="s">
        <v>133</v>
      </c>
      <c r="J64" s="16" t="s">
        <v>160</v>
      </c>
      <c r="K64" s="5">
        <v>44655</v>
      </c>
      <c r="L64" s="80">
        <f t="shared" si="0"/>
        <v>0</v>
      </c>
      <c r="M64" s="81">
        <f t="shared" si="2"/>
        <v>168514</v>
      </c>
      <c r="N64" s="6">
        <f t="shared" si="1"/>
        <v>0</v>
      </c>
    </row>
    <row r="65" spans="1:14" x14ac:dyDescent="0.25">
      <c r="A65" s="19">
        <v>44642</v>
      </c>
      <c r="B65" s="6" t="s">
        <v>293</v>
      </c>
      <c r="C65" s="35">
        <v>1.89</v>
      </c>
      <c r="D65" s="16" t="s">
        <v>225</v>
      </c>
      <c r="E65" s="16" t="s">
        <v>248</v>
      </c>
      <c r="F65" s="37" t="s">
        <v>232</v>
      </c>
      <c r="G65" s="33">
        <v>0</v>
      </c>
      <c r="H65" s="33">
        <v>0</v>
      </c>
      <c r="I65" s="6" t="s">
        <v>128</v>
      </c>
      <c r="J65" s="16" t="s">
        <v>54</v>
      </c>
      <c r="K65" s="5">
        <v>44656</v>
      </c>
      <c r="L65" s="80">
        <f t="shared" si="0"/>
        <v>5548</v>
      </c>
      <c r="M65" s="81">
        <f t="shared" si="2"/>
        <v>174062</v>
      </c>
      <c r="N65" s="6">
        <f t="shared" si="1"/>
        <v>5.548</v>
      </c>
    </row>
    <row r="66" spans="1:14" x14ac:dyDescent="0.25">
      <c r="A66" s="19">
        <v>44642</v>
      </c>
      <c r="B66" s="6" t="s">
        <v>295</v>
      </c>
      <c r="C66" s="35">
        <v>1.96</v>
      </c>
      <c r="D66" s="16" t="s">
        <v>225</v>
      </c>
      <c r="E66" s="16" t="s">
        <v>248</v>
      </c>
      <c r="F66" s="37" t="s">
        <v>232</v>
      </c>
      <c r="G66" s="33">
        <v>0</v>
      </c>
      <c r="H66" s="33">
        <f>G66-D$287</f>
        <v>-3800</v>
      </c>
      <c r="I66" s="6" t="s">
        <v>131</v>
      </c>
      <c r="J66" s="16" t="s">
        <v>20</v>
      </c>
      <c r="K66" s="5">
        <v>44657</v>
      </c>
      <c r="L66" s="80">
        <f t="shared" si="0"/>
        <v>0</v>
      </c>
      <c r="M66" s="81">
        <f t="shared" si="2"/>
        <v>174062</v>
      </c>
      <c r="N66" s="6">
        <f t="shared" si="1"/>
        <v>0</v>
      </c>
    </row>
    <row r="67" spans="1:14" x14ac:dyDescent="0.25">
      <c r="A67" s="19">
        <v>44643</v>
      </c>
      <c r="B67" s="6" t="s">
        <v>296</v>
      </c>
      <c r="C67" s="35">
        <v>1.67</v>
      </c>
      <c r="D67" s="16" t="s">
        <v>225</v>
      </c>
      <c r="E67" s="16" t="s">
        <v>249</v>
      </c>
      <c r="F67" s="22" t="s">
        <v>246</v>
      </c>
      <c r="G67" s="33">
        <f>C67*D$287</f>
        <v>6346</v>
      </c>
      <c r="H67" s="33">
        <f>G67-D$287</f>
        <v>2546</v>
      </c>
      <c r="I67" s="6" t="s">
        <v>143</v>
      </c>
      <c r="J67" s="16" t="s">
        <v>352</v>
      </c>
      <c r="K67" s="5">
        <v>44658</v>
      </c>
      <c r="L67" s="80">
        <f t="shared" ref="L67:L130" si="3">SUMIF($A$2:$A$256,$K67,$H$2:$H$256)</f>
        <v>0</v>
      </c>
      <c r="M67" s="81">
        <f t="shared" si="2"/>
        <v>174062</v>
      </c>
      <c r="N67" s="6">
        <f t="shared" ref="N67:N130" si="4">L67/$M$2*100</f>
        <v>0</v>
      </c>
    </row>
    <row r="68" spans="1:14" x14ac:dyDescent="0.25">
      <c r="A68" s="19">
        <v>44646</v>
      </c>
      <c r="B68" s="6" t="s">
        <v>300</v>
      </c>
      <c r="C68" s="6">
        <v>1.65</v>
      </c>
      <c r="D68" s="16" t="s">
        <v>225</v>
      </c>
      <c r="E68" s="16" t="s">
        <v>249</v>
      </c>
      <c r="F68" s="22" t="s">
        <v>246</v>
      </c>
      <c r="G68" s="33">
        <f>C68*D$287</f>
        <v>6270</v>
      </c>
      <c r="H68" s="33">
        <f>G68-D$287</f>
        <v>2470</v>
      </c>
      <c r="I68" s="6" t="s">
        <v>143</v>
      </c>
      <c r="J68" s="16" t="s">
        <v>20</v>
      </c>
      <c r="K68" s="5">
        <v>44659</v>
      </c>
      <c r="L68" s="80">
        <f t="shared" si="3"/>
        <v>0</v>
      </c>
      <c r="M68" s="81">
        <f t="shared" ref="M68:M131" si="5">M67+L68</f>
        <v>174062</v>
      </c>
      <c r="N68" s="6">
        <f t="shared" si="4"/>
        <v>0</v>
      </c>
    </row>
    <row r="69" spans="1:14" x14ac:dyDescent="0.25">
      <c r="A69" s="19">
        <v>44646</v>
      </c>
      <c r="B69" s="6" t="s">
        <v>301</v>
      </c>
      <c r="C69" s="6">
        <v>1.57</v>
      </c>
      <c r="D69" s="16" t="s">
        <v>225</v>
      </c>
      <c r="E69" s="16" t="s">
        <v>249</v>
      </c>
      <c r="F69" s="22" t="s">
        <v>246</v>
      </c>
      <c r="G69" s="33">
        <f>C69*D$287</f>
        <v>5966</v>
      </c>
      <c r="H69" s="33">
        <v>0</v>
      </c>
      <c r="I69" s="6" t="s">
        <v>138</v>
      </c>
      <c r="J69" s="16" t="s">
        <v>61</v>
      </c>
      <c r="K69" s="5">
        <v>44660</v>
      </c>
      <c r="L69" s="80">
        <f t="shared" si="3"/>
        <v>-3800</v>
      </c>
      <c r="M69" s="81">
        <f t="shared" si="5"/>
        <v>170262</v>
      </c>
      <c r="N69" s="6">
        <f t="shared" si="4"/>
        <v>-3.8</v>
      </c>
    </row>
    <row r="70" spans="1:14" x14ac:dyDescent="0.25">
      <c r="A70" s="19">
        <v>44646</v>
      </c>
      <c r="B70" s="6" t="s">
        <v>302</v>
      </c>
      <c r="C70" s="6">
        <v>1.78</v>
      </c>
      <c r="D70" s="16" t="s">
        <v>225</v>
      </c>
      <c r="E70" s="16" t="s">
        <v>247</v>
      </c>
      <c r="F70" s="22" t="s">
        <v>246</v>
      </c>
      <c r="G70" s="33">
        <f>C70*D$287</f>
        <v>6764</v>
      </c>
      <c r="H70" s="33">
        <v>0</v>
      </c>
      <c r="I70" s="6" t="s">
        <v>128</v>
      </c>
      <c r="J70" s="16" t="s">
        <v>61</v>
      </c>
      <c r="K70" s="5">
        <v>44661</v>
      </c>
      <c r="L70" s="80">
        <f t="shared" si="3"/>
        <v>-5434</v>
      </c>
      <c r="M70" s="81">
        <f t="shared" si="5"/>
        <v>164828</v>
      </c>
      <c r="N70" s="6">
        <f t="shared" si="4"/>
        <v>-5.4340000000000002</v>
      </c>
    </row>
    <row r="71" spans="1:14" x14ac:dyDescent="0.25">
      <c r="A71" s="19">
        <v>44646</v>
      </c>
      <c r="B71" s="6" t="s">
        <v>303</v>
      </c>
      <c r="C71" s="6">
        <v>1.83</v>
      </c>
      <c r="D71" s="16" t="s">
        <v>225</v>
      </c>
      <c r="E71" s="16" t="s">
        <v>247</v>
      </c>
      <c r="F71" s="22" t="s">
        <v>246</v>
      </c>
      <c r="G71" s="33">
        <f>C71*D$287</f>
        <v>6954</v>
      </c>
      <c r="H71" s="33">
        <f>G71-D$287</f>
        <v>3154</v>
      </c>
      <c r="I71" s="6" t="s">
        <v>128</v>
      </c>
      <c r="J71" s="16" t="s">
        <v>20</v>
      </c>
      <c r="K71" s="5">
        <v>44662</v>
      </c>
      <c r="L71" s="80">
        <f t="shared" si="3"/>
        <v>0</v>
      </c>
      <c r="M71" s="81">
        <f t="shared" si="5"/>
        <v>164828</v>
      </c>
      <c r="N71" s="6">
        <f t="shared" si="4"/>
        <v>0</v>
      </c>
    </row>
    <row r="72" spans="1:14" x14ac:dyDescent="0.25">
      <c r="A72" s="19">
        <v>44646</v>
      </c>
      <c r="B72" s="6" t="s">
        <v>304</v>
      </c>
      <c r="C72" s="6">
        <v>1.65</v>
      </c>
      <c r="D72" s="16" t="s">
        <v>225</v>
      </c>
      <c r="E72" s="16" t="s">
        <v>249</v>
      </c>
      <c r="F72" s="37" t="s">
        <v>246</v>
      </c>
      <c r="G72" s="33">
        <v>0</v>
      </c>
      <c r="H72" s="33">
        <v>0</v>
      </c>
      <c r="I72" s="6" t="s">
        <v>142</v>
      </c>
      <c r="J72" s="16" t="s">
        <v>29</v>
      </c>
      <c r="K72" s="5">
        <v>44663</v>
      </c>
      <c r="L72" s="80">
        <f t="shared" si="3"/>
        <v>0</v>
      </c>
      <c r="M72" s="81">
        <f t="shared" si="5"/>
        <v>164828</v>
      </c>
      <c r="N72" s="6">
        <f t="shared" si="4"/>
        <v>0</v>
      </c>
    </row>
    <row r="73" spans="1:14" x14ac:dyDescent="0.25">
      <c r="A73" s="19">
        <v>44646</v>
      </c>
      <c r="B73" s="6" t="s">
        <v>305</v>
      </c>
      <c r="C73" s="6">
        <v>1.63</v>
      </c>
      <c r="D73" s="16" t="s">
        <v>225</v>
      </c>
      <c r="E73" s="16" t="s">
        <v>249</v>
      </c>
      <c r="F73" s="22" t="s">
        <v>246</v>
      </c>
      <c r="G73" s="33">
        <f>C73*D$287</f>
        <v>6194</v>
      </c>
      <c r="H73" s="33">
        <v>0</v>
      </c>
      <c r="I73" s="6" t="s">
        <v>138</v>
      </c>
      <c r="J73" s="16" t="s">
        <v>29</v>
      </c>
      <c r="K73" s="5">
        <v>44664</v>
      </c>
      <c r="L73" s="80">
        <f t="shared" si="3"/>
        <v>0</v>
      </c>
      <c r="M73" s="81">
        <f t="shared" si="5"/>
        <v>164828</v>
      </c>
      <c r="N73" s="6">
        <f t="shared" si="4"/>
        <v>0</v>
      </c>
    </row>
    <row r="74" spans="1:14" x14ac:dyDescent="0.25">
      <c r="A74" s="19">
        <v>44646</v>
      </c>
      <c r="B74" s="6" t="s">
        <v>306</v>
      </c>
      <c r="C74" s="35">
        <v>1.86</v>
      </c>
      <c r="D74" s="16" t="s">
        <v>225</v>
      </c>
      <c r="E74" s="16" t="s">
        <v>248</v>
      </c>
      <c r="F74" s="22" t="s">
        <v>232</v>
      </c>
      <c r="G74" s="33">
        <f>C74*D$287</f>
        <v>7068</v>
      </c>
      <c r="H74" s="33">
        <f>G74-D$287</f>
        <v>3268</v>
      </c>
      <c r="I74" s="6" t="s">
        <v>224</v>
      </c>
      <c r="J74" s="16" t="s">
        <v>20</v>
      </c>
      <c r="K74" s="5">
        <v>44665</v>
      </c>
      <c r="L74" s="80">
        <f t="shared" si="3"/>
        <v>0</v>
      </c>
      <c r="M74" s="81">
        <f t="shared" si="5"/>
        <v>164828</v>
      </c>
      <c r="N74" s="6">
        <f t="shared" si="4"/>
        <v>0</v>
      </c>
    </row>
    <row r="75" spans="1:14" x14ac:dyDescent="0.25">
      <c r="A75" s="5">
        <v>44653</v>
      </c>
      <c r="B75" s="6" t="s">
        <v>309</v>
      </c>
      <c r="C75" s="35">
        <v>1.76</v>
      </c>
      <c r="D75" s="16" t="s">
        <v>225</v>
      </c>
      <c r="E75" s="16" t="s">
        <v>247</v>
      </c>
      <c r="F75" s="22" t="s">
        <v>246</v>
      </c>
      <c r="G75" s="33">
        <f>C75*D$287</f>
        <v>6688</v>
      </c>
      <c r="H75" s="33">
        <f>G75-D$287</f>
        <v>2888</v>
      </c>
      <c r="I75" s="16" t="s">
        <v>143</v>
      </c>
      <c r="J75" s="6" t="s">
        <v>20</v>
      </c>
      <c r="K75" s="5">
        <v>44666</v>
      </c>
      <c r="L75" s="80">
        <f t="shared" si="3"/>
        <v>-722</v>
      </c>
      <c r="M75" s="81">
        <f t="shared" si="5"/>
        <v>164106</v>
      </c>
      <c r="N75" s="6">
        <f t="shared" si="4"/>
        <v>-0.72199999999999998</v>
      </c>
    </row>
    <row r="76" spans="1:14" x14ac:dyDescent="0.25">
      <c r="A76" s="5">
        <v>44653</v>
      </c>
      <c r="B76" s="6" t="s">
        <v>311</v>
      </c>
      <c r="C76" s="35">
        <v>1.77</v>
      </c>
      <c r="D76" s="16" t="s">
        <v>225</v>
      </c>
      <c r="E76" s="16" t="s">
        <v>247</v>
      </c>
      <c r="F76" s="22" t="s">
        <v>246</v>
      </c>
      <c r="G76" s="33">
        <f>C76*D$287</f>
        <v>6726</v>
      </c>
      <c r="H76" s="33">
        <f>G76-D$287</f>
        <v>2926</v>
      </c>
      <c r="I76" s="6" t="s">
        <v>128</v>
      </c>
      <c r="J76" s="6" t="s">
        <v>40</v>
      </c>
      <c r="K76" s="5">
        <v>44667</v>
      </c>
      <c r="L76" s="80">
        <f t="shared" si="3"/>
        <v>1786</v>
      </c>
      <c r="M76" s="81">
        <f t="shared" si="5"/>
        <v>165892</v>
      </c>
      <c r="N76" s="6">
        <f t="shared" si="4"/>
        <v>1.786</v>
      </c>
    </row>
    <row r="77" spans="1:14" x14ac:dyDescent="0.25">
      <c r="A77" s="5">
        <v>44653</v>
      </c>
      <c r="B77" s="6" t="s">
        <v>313</v>
      </c>
      <c r="C77" s="35">
        <v>1.78</v>
      </c>
      <c r="D77" s="16" t="s">
        <v>225</v>
      </c>
      <c r="E77" s="16" t="s">
        <v>248</v>
      </c>
      <c r="F77" s="37" t="s">
        <v>232</v>
      </c>
      <c r="G77" s="33">
        <v>0</v>
      </c>
      <c r="H77" s="33">
        <f>G77-D$287</f>
        <v>-3800</v>
      </c>
      <c r="I77" s="6" t="s">
        <v>133</v>
      </c>
      <c r="J77" s="6" t="s">
        <v>56</v>
      </c>
      <c r="K77" s="5">
        <v>44668</v>
      </c>
      <c r="L77" s="80">
        <f t="shared" si="3"/>
        <v>4750</v>
      </c>
      <c r="M77" s="81">
        <f t="shared" si="5"/>
        <v>170642</v>
      </c>
      <c r="N77" s="6">
        <f t="shared" si="4"/>
        <v>4.75</v>
      </c>
    </row>
    <row r="78" spans="1:14" x14ac:dyDescent="0.25">
      <c r="A78" s="5">
        <v>44653</v>
      </c>
      <c r="B78" s="6" t="s">
        <v>315</v>
      </c>
      <c r="C78" s="35">
        <v>1.71</v>
      </c>
      <c r="D78" s="16" t="s">
        <v>225</v>
      </c>
      <c r="E78" s="16" t="s">
        <v>248</v>
      </c>
      <c r="F78" s="37" t="s">
        <v>232</v>
      </c>
      <c r="G78" s="33">
        <v>0</v>
      </c>
      <c r="H78" s="33">
        <f>G78-D$287</f>
        <v>-3800</v>
      </c>
      <c r="I78" s="6" t="s">
        <v>137</v>
      </c>
      <c r="J78" s="6" t="s">
        <v>52</v>
      </c>
      <c r="K78" s="5">
        <v>44669</v>
      </c>
      <c r="L78" s="80">
        <f t="shared" si="3"/>
        <v>2926</v>
      </c>
      <c r="M78" s="81">
        <f t="shared" si="5"/>
        <v>173568</v>
      </c>
      <c r="N78" s="6">
        <f t="shared" si="4"/>
        <v>2.9260000000000002</v>
      </c>
    </row>
    <row r="79" spans="1:14" x14ac:dyDescent="0.25">
      <c r="A79" s="5">
        <v>44654</v>
      </c>
      <c r="B79" s="6" t="s">
        <v>316</v>
      </c>
      <c r="C79" s="35">
        <v>1.81</v>
      </c>
      <c r="D79" s="16" t="s">
        <v>225</v>
      </c>
      <c r="E79" s="16" t="s">
        <v>248</v>
      </c>
      <c r="F79" s="37" t="s">
        <v>232</v>
      </c>
      <c r="G79" s="33">
        <v>0</v>
      </c>
      <c r="H79" s="33">
        <f>G79-D$287</f>
        <v>-3800</v>
      </c>
      <c r="I79" s="6" t="s">
        <v>131</v>
      </c>
      <c r="J79" s="6" t="s">
        <v>40</v>
      </c>
      <c r="K79" s="5">
        <v>44670</v>
      </c>
      <c r="L79" s="80">
        <f t="shared" si="3"/>
        <v>0</v>
      </c>
      <c r="M79" s="81">
        <f t="shared" si="5"/>
        <v>173568</v>
      </c>
      <c r="N79" s="6">
        <f t="shared" si="4"/>
        <v>0</v>
      </c>
    </row>
    <row r="80" spans="1:14" x14ac:dyDescent="0.25">
      <c r="A80" s="5">
        <v>44654</v>
      </c>
      <c r="B80" s="6" t="s">
        <v>319</v>
      </c>
      <c r="C80" s="35">
        <v>1.85</v>
      </c>
      <c r="D80" s="16" t="s">
        <v>225</v>
      </c>
      <c r="E80" s="16" t="s">
        <v>247</v>
      </c>
      <c r="F80" s="22" t="s">
        <v>246</v>
      </c>
      <c r="G80" s="33">
        <f>C80*D$287</f>
        <v>7030</v>
      </c>
      <c r="H80" s="33">
        <f>G80-D$287</f>
        <v>3230</v>
      </c>
      <c r="I80" s="6" t="s">
        <v>128</v>
      </c>
      <c r="J80" s="6" t="s">
        <v>56</v>
      </c>
      <c r="K80" s="5">
        <v>44671</v>
      </c>
      <c r="L80" s="80">
        <f t="shared" si="3"/>
        <v>5510</v>
      </c>
      <c r="M80" s="81">
        <f t="shared" si="5"/>
        <v>179078</v>
      </c>
      <c r="N80" s="6">
        <f t="shared" si="4"/>
        <v>5.5100000000000007</v>
      </c>
    </row>
    <row r="81" spans="1:14" x14ac:dyDescent="0.25">
      <c r="A81" s="5">
        <v>44656</v>
      </c>
      <c r="B81" s="6" t="s">
        <v>322</v>
      </c>
      <c r="C81" s="35">
        <v>1.74</v>
      </c>
      <c r="D81" s="16" t="s">
        <v>225</v>
      </c>
      <c r="E81" s="16" t="s">
        <v>247</v>
      </c>
      <c r="F81" s="38" t="s">
        <v>246</v>
      </c>
      <c r="G81" s="33">
        <f>C81*D$287</f>
        <v>6612</v>
      </c>
      <c r="H81" s="33">
        <f>G81-D$287</f>
        <v>2812</v>
      </c>
      <c r="I81" s="6" t="s">
        <v>138</v>
      </c>
      <c r="J81" s="6" t="s">
        <v>20</v>
      </c>
      <c r="K81" s="5">
        <v>44672</v>
      </c>
      <c r="L81" s="80">
        <f t="shared" si="3"/>
        <v>0</v>
      </c>
      <c r="M81" s="81">
        <f t="shared" si="5"/>
        <v>179078</v>
      </c>
      <c r="N81" s="6">
        <f t="shared" si="4"/>
        <v>0</v>
      </c>
    </row>
    <row r="82" spans="1:14" x14ac:dyDescent="0.25">
      <c r="A82" s="5">
        <v>44656</v>
      </c>
      <c r="B82" s="6" t="s">
        <v>323</v>
      </c>
      <c r="C82" s="35">
        <v>1.72</v>
      </c>
      <c r="D82" s="16" t="s">
        <v>225</v>
      </c>
      <c r="E82" s="16" t="s">
        <v>248</v>
      </c>
      <c r="F82" s="38" t="s">
        <v>232</v>
      </c>
      <c r="G82" s="33">
        <f>C82*D$287</f>
        <v>6536</v>
      </c>
      <c r="H82" s="33">
        <f>G82-D$287</f>
        <v>2736</v>
      </c>
      <c r="I82" s="6" t="s">
        <v>132</v>
      </c>
      <c r="J82" s="6" t="s">
        <v>20</v>
      </c>
      <c r="K82" s="5">
        <v>44673</v>
      </c>
      <c r="L82" s="80">
        <f t="shared" si="3"/>
        <v>0</v>
      </c>
      <c r="M82" s="81">
        <f t="shared" si="5"/>
        <v>179078</v>
      </c>
      <c r="N82" s="6">
        <f t="shared" si="4"/>
        <v>0</v>
      </c>
    </row>
    <row r="83" spans="1:14" x14ac:dyDescent="0.25">
      <c r="A83" s="5">
        <v>44656</v>
      </c>
      <c r="B83" s="6" t="s">
        <v>325</v>
      </c>
      <c r="C83" s="35">
        <v>1.59</v>
      </c>
      <c r="D83" s="16" t="s">
        <v>225</v>
      </c>
      <c r="E83" s="16" t="s">
        <v>248</v>
      </c>
      <c r="F83" s="22" t="s">
        <v>232</v>
      </c>
      <c r="G83" s="33">
        <f>C83*D$287</f>
        <v>6042</v>
      </c>
      <c r="H83" s="33">
        <v>0</v>
      </c>
      <c r="I83" s="6" t="s">
        <v>342</v>
      </c>
      <c r="J83" s="6" t="s">
        <v>29</v>
      </c>
      <c r="K83" s="5">
        <v>44674</v>
      </c>
      <c r="L83" s="80">
        <f t="shared" si="3"/>
        <v>13870</v>
      </c>
      <c r="M83" s="81">
        <f t="shared" si="5"/>
        <v>192948</v>
      </c>
      <c r="N83" s="6">
        <f t="shared" si="4"/>
        <v>13.87</v>
      </c>
    </row>
    <row r="84" spans="1:14" x14ac:dyDescent="0.25">
      <c r="A84" s="5">
        <v>44660</v>
      </c>
      <c r="B84" s="6" t="s">
        <v>329</v>
      </c>
      <c r="C84" s="35">
        <v>1.83</v>
      </c>
      <c r="D84" s="16" t="s">
        <v>225</v>
      </c>
      <c r="E84" s="16" t="s">
        <v>247</v>
      </c>
      <c r="F84" s="37" t="s">
        <v>246</v>
      </c>
      <c r="G84" s="33">
        <v>0</v>
      </c>
      <c r="H84" s="33">
        <f>G84-D$287</f>
        <v>-3800</v>
      </c>
      <c r="I84" s="6" t="s">
        <v>132</v>
      </c>
      <c r="J84" s="6" t="s">
        <v>20</v>
      </c>
      <c r="K84" s="5">
        <v>44675</v>
      </c>
      <c r="L84" s="80">
        <f t="shared" si="3"/>
        <v>2508</v>
      </c>
      <c r="M84" s="81">
        <f t="shared" si="5"/>
        <v>195456</v>
      </c>
      <c r="N84" s="6">
        <f t="shared" si="4"/>
        <v>2.508</v>
      </c>
    </row>
    <row r="85" spans="1:14" x14ac:dyDescent="0.25">
      <c r="A85" s="5">
        <v>44661</v>
      </c>
      <c r="B85" s="6" t="s">
        <v>334</v>
      </c>
      <c r="C85" s="35">
        <v>1.74</v>
      </c>
      <c r="D85" s="16" t="s">
        <v>225</v>
      </c>
      <c r="E85" s="16" t="s">
        <v>247</v>
      </c>
      <c r="F85" s="37" t="s">
        <v>246</v>
      </c>
      <c r="G85" s="33">
        <v>0</v>
      </c>
      <c r="H85" s="33">
        <f>G85-D$287</f>
        <v>-3800</v>
      </c>
      <c r="I85" s="6" t="s">
        <v>134</v>
      </c>
      <c r="J85" s="6" t="s">
        <v>56</v>
      </c>
      <c r="K85" s="5">
        <v>44676</v>
      </c>
      <c r="L85" s="80">
        <f t="shared" si="3"/>
        <v>4826</v>
      </c>
      <c r="M85" s="81">
        <f t="shared" si="5"/>
        <v>200282</v>
      </c>
      <c r="N85" s="6">
        <f t="shared" si="4"/>
        <v>4.8259999999999996</v>
      </c>
    </row>
    <row r="86" spans="1:14" x14ac:dyDescent="0.25">
      <c r="A86" s="5">
        <v>44661</v>
      </c>
      <c r="B86" s="6" t="s">
        <v>335</v>
      </c>
      <c r="C86" s="35">
        <v>1.57</v>
      </c>
      <c r="D86" s="16" t="s">
        <v>225</v>
      </c>
      <c r="E86" s="16" t="s">
        <v>248</v>
      </c>
      <c r="F86" s="38" t="s">
        <v>232</v>
      </c>
      <c r="G86" s="33">
        <f>C86*D$287</f>
        <v>5966</v>
      </c>
      <c r="H86" s="33">
        <f>G86-D$287</f>
        <v>2166</v>
      </c>
      <c r="I86" s="6" t="s">
        <v>129</v>
      </c>
      <c r="J86" s="6" t="s">
        <v>52</v>
      </c>
      <c r="K86" s="5">
        <v>44677</v>
      </c>
      <c r="L86" s="80">
        <f t="shared" si="3"/>
        <v>-3800</v>
      </c>
      <c r="M86" s="81">
        <f t="shared" si="5"/>
        <v>196482</v>
      </c>
      <c r="N86" s="6">
        <f t="shared" si="4"/>
        <v>-3.8</v>
      </c>
    </row>
    <row r="87" spans="1:14" x14ac:dyDescent="0.25">
      <c r="A87" s="5">
        <v>44661</v>
      </c>
      <c r="B87" s="6" t="s">
        <v>341</v>
      </c>
      <c r="C87" s="35">
        <v>1.88</v>
      </c>
      <c r="D87" s="16" t="s">
        <v>225</v>
      </c>
      <c r="E87" s="16" t="s">
        <v>247</v>
      </c>
      <c r="F87" s="37" t="s">
        <v>246</v>
      </c>
      <c r="G87" s="33">
        <v>0</v>
      </c>
      <c r="H87" s="33">
        <f>G87-D$287</f>
        <v>-3800</v>
      </c>
      <c r="I87" s="6" t="s">
        <v>142</v>
      </c>
      <c r="J87" s="6" t="s">
        <v>170</v>
      </c>
      <c r="K87" s="5">
        <v>44678</v>
      </c>
      <c r="L87" s="80">
        <f t="shared" si="3"/>
        <v>0</v>
      </c>
      <c r="M87" s="81">
        <f t="shared" si="5"/>
        <v>196482</v>
      </c>
      <c r="N87" s="6">
        <f t="shared" si="4"/>
        <v>0</v>
      </c>
    </row>
    <row r="88" spans="1:14" x14ac:dyDescent="0.25">
      <c r="A88" s="5">
        <v>44666</v>
      </c>
      <c r="B88" s="6" t="s">
        <v>345</v>
      </c>
      <c r="C88" s="6">
        <v>1.81</v>
      </c>
      <c r="D88" s="16" t="s">
        <v>225</v>
      </c>
      <c r="E88" s="16" t="s">
        <v>248</v>
      </c>
      <c r="F88" s="22" t="s">
        <v>232</v>
      </c>
      <c r="G88" s="33">
        <f>C88*D$287</f>
        <v>6878</v>
      </c>
      <c r="H88" s="33">
        <f>G88-D$287</f>
        <v>3078</v>
      </c>
      <c r="I88" s="6" t="s">
        <v>130</v>
      </c>
      <c r="J88" s="6" t="s">
        <v>20</v>
      </c>
      <c r="K88" s="5">
        <v>44679</v>
      </c>
      <c r="L88" s="80">
        <f t="shared" si="3"/>
        <v>0</v>
      </c>
      <c r="M88" s="81">
        <f t="shared" si="5"/>
        <v>196482</v>
      </c>
      <c r="N88" s="6">
        <f t="shared" si="4"/>
        <v>0</v>
      </c>
    </row>
    <row r="89" spans="1:14" x14ac:dyDescent="0.25">
      <c r="A89" s="5">
        <v>44666</v>
      </c>
      <c r="B89" s="6" t="s">
        <v>346</v>
      </c>
      <c r="C89" s="6">
        <v>1.71</v>
      </c>
      <c r="D89" s="16" t="s">
        <v>225</v>
      </c>
      <c r="E89" s="16" t="s">
        <v>248</v>
      </c>
      <c r="F89" s="22" t="s">
        <v>232</v>
      </c>
      <c r="G89" s="33">
        <f>C89*D$287</f>
        <v>6498</v>
      </c>
      <c r="H89" s="33">
        <v>0</v>
      </c>
      <c r="I89" s="6" t="s">
        <v>219</v>
      </c>
      <c r="J89" s="6" t="s">
        <v>204</v>
      </c>
      <c r="K89" s="5">
        <v>44680</v>
      </c>
      <c r="L89" s="80">
        <f t="shared" si="3"/>
        <v>0</v>
      </c>
      <c r="M89" s="81">
        <f t="shared" si="5"/>
        <v>196482</v>
      </c>
      <c r="N89" s="6">
        <f t="shared" si="4"/>
        <v>0</v>
      </c>
    </row>
    <row r="90" spans="1:14" x14ac:dyDescent="0.25">
      <c r="A90" s="5">
        <v>44666</v>
      </c>
      <c r="B90" s="6" t="s">
        <v>347</v>
      </c>
      <c r="C90" s="6">
        <v>1.72</v>
      </c>
      <c r="D90" s="16" t="s">
        <v>225</v>
      </c>
      <c r="E90" s="16" t="s">
        <v>248</v>
      </c>
      <c r="F90" s="22" t="s">
        <v>232</v>
      </c>
      <c r="G90" s="33">
        <f>C90*D$287</f>
        <v>6536</v>
      </c>
      <c r="H90" s="33">
        <v>0</v>
      </c>
      <c r="I90" s="6" t="s">
        <v>142</v>
      </c>
      <c r="J90" s="6" t="s">
        <v>204</v>
      </c>
      <c r="K90" s="5">
        <v>44681</v>
      </c>
      <c r="L90" s="80">
        <f t="shared" si="3"/>
        <v>722</v>
      </c>
      <c r="M90" s="81">
        <f t="shared" si="5"/>
        <v>197204</v>
      </c>
      <c r="N90" s="6">
        <f t="shared" si="4"/>
        <v>0.72199999999999998</v>
      </c>
    </row>
    <row r="91" spans="1:14" x14ac:dyDescent="0.25">
      <c r="A91" s="5">
        <v>44666</v>
      </c>
      <c r="B91" s="6" t="s">
        <v>348</v>
      </c>
      <c r="C91" s="6">
        <v>1.6</v>
      </c>
      <c r="D91" s="16" t="s">
        <v>225</v>
      </c>
      <c r="E91" s="16" t="s">
        <v>248</v>
      </c>
      <c r="F91" s="22" t="s">
        <v>232</v>
      </c>
      <c r="G91" s="33">
        <f>C91*D$287</f>
        <v>6080</v>
      </c>
      <c r="H91" s="33">
        <v>0</v>
      </c>
      <c r="I91" s="6" t="s">
        <v>224</v>
      </c>
      <c r="J91" s="6" t="s">
        <v>29</v>
      </c>
      <c r="K91" s="5">
        <v>44682</v>
      </c>
      <c r="L91" s="80">
        <f t="shared" si="3"/>
        <v>5928</v>
      </c>
      <c r="M91" s="81">
        <f t="shared" si="5"/>
        <v>203132</v>
      </c>
      <c r="N91" s="6">
        <f t="shared" si="4"/>
        <v>5.9279999999999999</v>
      </c>
    </row>
    <row r="92" spans="1:14" x14ac:dyDescent="0.25">
      <c r="A92" s="5">
        <v>44666</v>
      </c>
      <c r="B92" s="6" t="s">
        <v>349</v>
      </c>
      <c r="C92" s="6">
        <v>1.86</v>
      </c>
      <c r="D92" s="16" t="s">
        <v>225</v>
      </c>
      <c r="E92" s="16" t="s">
        <v>248</v>
      </c>
      <c r="F92" s="37" t="s">
        <v>232</v>
      </c>
      <c r="G92" s="33">
        <v>0</v>
      </c>
      <c r="H92" s="33">
        <f>G92-D$287</f>
        <v>-3800</v>
      </c>
      <c r="I92" s="6" t="s">
        <v>131</v>
      </c>
      <c r="J92" s="6" t="s">
        <v>20</v>
      </c>
      <c r="K92" s="5">
        <v>44683</v>
      </c>
      <c r="L92" s="80">
        <f t="shared" si="3"/>
        <v>-1482</v>
      </c>
      <c r="M92" s="81">
        <f t="shared" si="5"/>
        <v>201650</v>
      </c>
      <c r="N92" s="6">
        <f t="shared" si="4"/>
        <v>-1.482</v>
      </c>
    </row>
    <row r="93" spans="1:14" x14ac:dyDescent="0.25">
      <c r="A93" s="5">
        <v>44667</v>
      </c>
      <c r="B93" s="6" t="s">
        <v>354</v>
      </c>
      <c r="C93" s="35">
        <v>1.85</v>
      </c>
      <c r="D93" s="16" t="s">
        <v>225</v>
      </c>
      <c r="E93" s="16" t="s">
        <v>248</v>
      </c>
      <c r="F93" s="22" t="s">
        <v>232</v>
      </c>
      <c r="G93" s="33">
        <f>C93*D$287</f>
        <v>7030</v>
      </c>
      <c r="H93" s="33">
        <f>G93-D$287</f>
        <v>3230</v>
      </c>
      <c r="I93" s="6" t="s">
        <v>127</v>
      </c>
      <c r="J93" s="6" t="s">
        <v>165</v>
      </c>
      <c r="K93" s="5">
        <v>44684</v>
      </c>
      <c r="L93" s="80">
        <f t="shared" si="3"/>
        <v>0</v>
      </c>
      <c r="M93" s="81">
        <f t="shared" si="5"/>
        <v>201650</v>
      </c>
      <c r="N93" s="6">
        <f t="shared" si="4"/>
        <v>0</v>
      </c>
    </row>
    <row r="94" spans="1:14" x14ac:dyDescent="0.25">
      <c r="A94" s="5">
        <v>44667</v>
      </c>
      <c r="B94" s="6" t="s">
        <v>355</v>
      </c>
      <c r="C94" s="35">
        <v>1.57</v>
      </c>
      <c r="D94" s="16" t="s">
        <v>225</v>
      </c>
      <c r="E94" s="16" t="s">
        <v>249</v>
      </c>
      <c r="F94" s="22" t="s">
        <v>246</v>
      </c>
      <c r="G94" s="33">
        <f>C94*D$287</f>
        <v>5966</v>
      </c>
      <c r="H94" s="33">
        <v>0</v>
      </c>
      <c r="I94" s="6" t="s">
        <v>143</v>
      </c>
      <c r="J94" s="6" t="s">
        <v>61</v>
      </c>
      <c r="K94" s="5">
        <v>44685</v>
      </c>
      <c r="L94" s="80">
        <f t="shared" si="3"/>
        <v>0</v>
      </c>
      <c r="M94" s="81">
        <f t="shared" si="5"/>
        <v>201650</v>
      </c>
      <c r="N94" s="6">
        <f t="shared" si="4"/>
        <v>0</v>
      </c>
    </row>
    <row r="95" spans="1:14" x14ac:dyDescent="0.25">
      <c r="A95" s="5">
        <v>44667</v>
      </c>
      <c r="B95" s="6" t="s">
        <v>356</v>
      </c>
      <c r="C95" s="35">
        <v>1.62</v>
      </c>
      <c r="D95" s="16" t="s">
        <v>225</v>
      </c>
      <c r="E95" s="16" t="s">
        <v>248</v>
      </c>
      <c r="F95" s="22" t="s">
        <v>232</v>
      </c>
      <c r="G95" s="33">
        <f>C95*D$287</f>
        <v>6156</v>
      </c>
      <c r="H95" s="33">
        <f>G95-D$287</f>
        <v>2356</v>
      </c>
      <c r="I95" s="6" t="s">
        <v>129</v>
      </c>
      <c r="J95" s="6" t="s">
        <v>165</v>
      </c>
      <c r="K95" s="5">
        <v>44686</v>
      </c>
      <c r="L95" s="80">
        <f t="shared" si="3"/>
        <v>0</v>
      </c>
      <c r="M95" s="81">
        <f t="shared" si="5"/>
        <v>201650</v>
      </c>
      <c r="N95" s="6">
        <f t="shared" si="4"/>
        <v>0</v>
      </c>
    </row>
    <row r="96" spans="1:14" x14ac:dyDescent="0.25">
      <c r="A96" s="5">
        <v>44667</v>
      </c>
      <c r="B96" s="6" t="s">
        <v>357</v>
      </c>
      <c r="C96" s="35">
        <v>1.85</v>
      </c>
      <c r="D96" s="16" t="s">
        <v>225</v>
      </c>
      <c r="E96" s="16" t="s">
        <v>247</v>
      </c>
      <c r="F96" s="37" t="s">
        <v>246</v>
      </c>
      <c r="G96" s="33">
        <v>0</v>
      </c>
      <c r="H96" s="33">
        <f>G96-D$287</f>
        <v>-3800</v>
      </c>
      <c r="I96" s="6" t="s">
        <v>132</v>
      </c>
      <c r="J96" s="6" t="s">
        <v>56</v>
      </c>
      <c r="K96" s="5">
        <v>44687</v>
      </c>
      <c r="L96" s="80">
        <f t="shared" si="3"/>
        <v>0</v>
      </c>
      <c r="M96" s="81">
        <f t="shared" si="5"/>
        <v>201650</v>
      </c>
      <c r="N96" s="6">
        <f t="shared" si="4"/>
        <v>0</v>
      </c>
    </row>
    <row r="97" spans="1:14" x14ac:dyDescent="0.25">
      <c r="A97" s="5">
        <v>44668</v>
      </c>
      <c r="B97" s="6" t="s">
        <v>358</v>
      </c>
      <c r="C97" s="35">
        <v>1.65</v>
      </c>
      <c r="D97" s="16" t="s">
        <v>225</v>
      </c>
      <c r="E97" s="16" t="s">
        <v>249</v>
      </c>
      <c r="F97" s="22" t="s">
        <v>246</v>
      </c>
      <c r="G97" s="33">
        <f>C97*D$287</f>
        <v>6270</v>
      </c>
      <c r="H97" s="33">
        <f>G97-D$287</f>
        <v>2470</v>
      </c>
      <c r="I97" s="6" t="s">
        <v>143</v>
      </c>
      <c r="J97" s="6" t="s">
        <v>63</v>
      </c>
      <c r="K97" s="5">
        <v>44688</v>
      </c>
      <c r="L97" s="80">
        <f t="shared" si="3"/>
        <v>1824</v>
      </c>
      <c r="M97" s="81">
        <f t="shared" si="5"/>
        <v>203474</v>
      </c>
      <c r="N97" s="6">
        <f t="shared" si="4"/>
        <v>1.8239999999999998</v>
      </c>
    </row>
    <row r="98" spans="1:14" x14ac:dyDescent="0.25">
      <c r="A98" s="5">
        <v>44668</v>
      </c>
      <c r="B98" s="6" t="s">
        <v>362</v>
      </c>
      <c r="C98" s="35">
        <v>1.6</v>
      </c>
      <c r="D98" s="16" t="s">
        <v>225</v>
      </c>
      <c r="E98" s="16" t="s">
        <v>249</v>
      </c>
      <c r="F98" s="22" t="s">
        <v>246</v>
      </c>
      <c r="G98" s="33">
        <f>C98*D$287</f>
        <v>6080</v>
      </c>
      <c r="H98" s="33">
        <f>G98-D$287</f>
        <v>2280</v>
      </c>
      <c r="I98" s="6" t="s">
        <v>138</v>
      </c>
      <c r="J98" s="6" t="s">
        <v>56</v>
      </c>
      <c r="K98" s="5">
        <v>44689</v>
      </c>
      <c r="L98" s="80">
        <f t="shared" si="3"/>
        <v>5434</v>
      </c>
      <c r="M98" s="81">
        <f t="shared" si="5"/>
        <v>208908</v>
      </c>
      <c r="N98" s="6">
        <f t="shared" si="4"/>
        <v>5.4340000000000002</v>
      </c>
    </row>
    <row r="99" spans="1:14" x14ac:dyDescent="0.25">
      <c r="A99" s="5">
        <v>44668</v>
      </c>
      <c r="B99" s="6" t="s">
        <v>364</v>
      </c>
      <c r="C99" s="35">
        <v>1.93</v>
      </c>
      <c r="D99" s="16" t="s">
        <v>225</v>
      </c>
      <c r="E99" s="16" t="s">
        <v>248</v>
      </c>
      <c r="F99" s="22" t="s">
        <v>232</v>
      </c>
      <c r="G99" s="33">
        <f>C99*D$287</f>
        <v>7334</v>
      </c>
      <c r="H99" s="33">
        <v>0</v>
      </c>
      <c r="I99" s="6" t="s">
        <v>130</v>
      </c>
      <c r="J99" s="6" t="s">
        <v>160</v>
      </c>
      <c r="K99" s="5">
        <v>44690</v>
      </c>
      <c r="L99" s="80">
        <f t="shared" si="3"/>
        <v>0</v>
      </c>
      <c r="M99" s="81">
        <f t="shared" si="5"/>
        <v>208908</v>
      </c>
      <c r="N99" s="6">
        <f t="shared" si="4"/>
        <v>0</v>
      </c>
    </row>
    <row r="100" spans="1:14" x14ac:dyDescent="0.25">
      <c r="A100" s="5">
        <v>44669</v>
      </c>
      <c r="B100" s="8" t="s">
        <v>366</v>
      </c>
      <c r="C100" s="35">
        <v>1.47</v>
      </c>
      <c r="D100" s="16" t="s">
        <v>225</v>
      </c>
      <c r="E100" s="16" t="s">
        <v>248</v>
      </c>
      <c r="F100" s="37" t="s">
        <v>232</v>
      </c>
      <c r="G100" s="33">
        <v>0</v>
      </c>
      <c r="H100" s="33">
        <v>0</v>
      </c>
      <c r="I100" s="6" t="s">
        <v>143</v>
      </c>
      <c r="J100" s="6" t="s">
        <v>160</v>
      </c>
      <c r="K100" s="5">
        <v>44691</v>
      </c>
      <c r="L100" s="80">
        <f t="shared" si="3"/>
        <v>0</v>
      </c>
      <c r="M100" s="81">
        <f t="shared" si="5"/>
        <v>208908</v>
      </c>
      <c r="N100" s="6">
        <f t="shared" si="4"/>
        <v>0</v>
      </c>
    </row>
    <row r="101" spans="1:14" x14ac:dyDescent="0.25">
      <c r="A101" s="5">
        <v>44669</v>
      </c>
      <c r="B101" s="8" t="s">
        <v>367</v>
      </c>
      <c r="C101" s="35">
        <v>1.77</v>
      </c>
      <c r="D101" s="16" t="s">
        <v>225</v>
      </c>
      <c r="E101" s="16" t="s">
        <v>248</v>
      </c>
      <c r="F101" s="22" t="s">
        <v>232</v>
      </c>
      <c r="G101" s="33">
        <f>C101*D$287</f>
        <v>6726</v>
      </c>
      <c r="H101" s="33">
        <f>G101-D$287</f>
        <v>2926</v>
      </c>
      <c r="I101" s="6" t="s">
        <v>127</v>
      </c>
      <c r="J101" s="6" t="s">
        <v>20</v>
      </c>
      <c r="K101" s="5">
        <v>44692</v>
      </c>
      <c r="L101" s="80">
        <f t="shared" si="3"/>
        <v>0</v>
      </c>
      <c r="M101" s="81">
        <f t="shared" si="5"/>
        <v>208908</v>
      </c>
      <c r="N101" s="6">
        <f t="shared" si="4"/>
        <v>0</v>
      </c>
    </row>
    <row r="102" spans="1:14" x14ac:dyDescent="0.25">
      <c r="A102" s="5">
        <v>44669</v>
      </c>
      <c r="B102" s="8" t="s">
        <v>369</v>
      </c>
      <c r="C102" s="35">
        <v>1.65</v>
      </c>
      <c r="D102" s="16" t="s">
        <v>225</v>
      </c>
      <c r="E102" s="16" t="s">
        <v>248</v>
      </c>
      <c r="F102" s="22" t="s">
        <v>232</v>
      </c>
      <c r="G102" s="33">
        <f>C102*D$287</f>
        <v>6270</v>
      </c>
      <c r="H102" s="33">
        <v>0</v>
      </c>
      <c r="I102" s="6" t="s">
        <v>136</v>
      </c>
      <c r="J102" s="6" t="s">
        <v>29</v>
      </c>
      <c r="K102" s="5">
        <v>44693</v>
      </c>
      <c r="L102" s="80">
        <f t="shared" si="3"/>
        <v>0</v>
      </c>
      <c r="M102" s="81">
        <f t="shared" si="5"/>
        <v>208908</v>
      </c>
      <c r="N102" s="6">
        <f t="shared" si="4"/>
        <v>0</v>
      </c>
    </row>
    <row r="103" spans="1:14" x14ac:dyDescent="0.25">
      <c r="A103" s="5">
        <v>44671</v>
      </c>
      <c r="B103" s="6" t="s">
        <v>373</v>
      </c>
      <c r="C103" s="35">
        <v>1.82</v>
      </c>
      <c r="D103" s="16" t="s">
        <v>225</v>
      </c>
      <c r="E103" s="16" t="s">
        <v>248</v>
      </c>
      <c r="F103" s="22" t="s">
        <v>232</v>
      </c>
      <c r="G103" s="33">
        <f>C103*D$287</f>
        <v>6916</v>
      </c>
      <c r="H103" s="33">
        <f>G103-D$287</f>
        <v>3116</v>
      </c>
      <c r="I103" s="6" t="s">
        <v>217</v>
      </c>
      <c r="J103" s="6" t="s">
        <v>56</v>
      </c>
      <c r="K103" s="5">
        <v>44694</v>
      </c>
      <c r="L103" s="80">
        <f t="shared" si="3"/>
        <v>0</v>
      </c>
      <c r="M103" s="81">
        <f t="shared" si="5"/>
        <v>208908</v>
      </c>
      <c r="N103" s="6">
        <f t="shared" si="4"/>
        <v>0</v>
      </c>
    </row>
    <row r="104" spans="1:14" x14ac:dyDescent="0.25">
      <c r="A104" s="5">
        <v>44671</v>
      </c>
      <c r="B104" s="6" t="s">
        <v>374</v>
      </c>
      <c r="C104" s="35">
        <v>1.63</v>
      </c>
      <c r="D104" s="16" t="s">
        <v>225</v>
      </c>
      <c r="E104" s="16" t="s">
        <v>249</v>
      </c>
      <c r="F104" s="22" t="s">
        <v>246</v>
      </c>
      <c r="G104" s="33">
        <f>C104*D$287</f>
        <v>6194</v>
      </c>
      <c r="H104" s="33">
        <f>G104-D$287</f>
        <v>2394</v>
      </c>
      <c r="I104" s="6" t="s">
        <v>128</v>
      </c>
      <c r="J104" s="6" t="s">
        <v>36</v>
      </c>
      <c r="K104" s="5">
        <v>44695</v>
      </c>
      <c r="L104" s="80">
        <f t="shared" si="3"/>
        <v>0</v>
      </c>
      <c r="M104" s="81">
        <f t="shared" si="5"/>
        <v>208908</v>
      </c>
      <c r="N104" s="6">
        <f t="shared" si="4"/>
        <v>0</v>
      </c>
    </row>
    <row r="105" spans="1:14" x14ac:dyDescent="0.25">
      <c r="A105" s="5">
        <v>44674</v>
      </c>
      <c r="B105" s="6" t="s">
        <v>376</v>
      </c>
      <c r="C105" s="35">
        <v>1.67</v>
      </c>
      <c r="D105" s="16" t="s">
        <v>225</v>
      </c>
      <c r="E105" s="16" t="s">
        <v>248</v>
      </c>
      <c r="F105" s="22" t="s">
        <v>232</v>
      </c>
      <c r="G105" s="33">
        <f>C105*D$287</f>
        <v>6346</v>
      </c>
      <c r="H105" s="33">
        <f>G105-D$287</f>
        <v>2546</v>
      </c>
      <c r="I105" s="6" t="s">
        <v>132</v>
      </c>
      <c r="J105" s="6" t="s">
        <v>20</v>
      </c>
      <c r="K105" s="5">
        <v>44696</v>
      </c>
      <c r="L105" s="80">
        <f t="shared" si="3"/>
        <v>-2432</v>
      </c>
      <c r="M105" s="81">
        <f t="shared" si="5"/>
        <v>206476</v>
      </c>
      <c r="N105" s="6">
        <f t="shared" si="4"/>
        <v>-2.4319999999999999</v>
      </c>
    </row>
    <row r="106" spans="1:14" x14ac:dyDescent="0.25">
      <c r="A106" s="5">
        <v>44674</v>
      </c>
      <c r="B106" s="6" t="s">
        <v>377</v>
      </c>
      <c r="C106" s="16">
        <v>1.56</v>
      </c>
      <c r="D106" s="16" t="s">
        <v>225</v>
      </c>
      <c r="E106" s="16" t="s">
        <v>248</v>
      </c>
      <c r="F106" s="22" t="s">
        <v>232</v>
      </c>
      <c r="G106" s="33">
        <f>C106*D$287</f>
        <v>5928</v>
      </c>
      <c r="H106" s="33">
        <f>G106-D$287</f>
        <v>2128</v>
      </c>
      <c r="I106" s="6" t="s">
        <v>217</v>
      </c>
      <c r="J106" s="6" t="s">
        <v>165</v>
      </c>
      <c r="K106" s="5">
        <v>44697</v>
      </c>
      <c r="L106" s="80">
        <f t="shared" si="3"/>
        <v>0</v>
      </c>
      <c r="M106" s="81">
        <f t="shared" si="5"/>
        <v>206476</v>
      </c>
      <c r="N106" s="6">
        <f t="shared" si="4"/>
        <v>0</v>
      </c>
    </row>
    <row r="107" spans="1:14" x14ac:dyDescent="0.25">
      <c r="A107" s="5">
        <v>44674</v>
      </c>
      <c r="B107" s="6" t="s">
        <v>378</v>
      </c>
      <c r="C107" s="16">
        <v>1.68</v>
      </c>
      <c r="D107" s="16" t="s">
        <v>225</v>
      </c>
      <c r="E107" s="16" t="s">
        <v>247</v>
      </c>
      <c r="F107" s="22" t="s">
        <v>246</v>
      </c>
      <c r="G107" s="33">
        <f>C107*D$287</f>
        <v>6384</v>
      </c>
      <c r="H107" s="33">
        <f>G107-D$287</f>
        <v>2584</v>
      </c>
      <c r="I107" s="6" t="s">
        <v>138</v>
      </c>
      <c r="J107" s="6" t="s">
        <v>20</v>
      </c>
      <c r="K107" s="5">
        <v>44698</v>
      </c>
      <c r="L107" s="80">
        <f t="shared" si="3"/>
        <v>0</v>
      </c>
      <c r="M107" s="81">
        <f t="shared" si="5"/>
        <v>206476</v>
      </c>
      <c r="N107" s="6">
        <f t="shared" si="4"/>
        <v>0</v>
      </c>
    </row>
    <row r="108" spans="1:14" x14ac:dyDescent="0.25">
      <c r="A108" s="5">
        <v>44674</v>
      </c>
      <c r="B108" s="6" t="s">
        <v>379</v>
      </c>
      <c r="C108" s="16">
        <v>1.6</v>
      </c>
      <c r="D108" s="16" t="s">
        <v>225</v>
      </c>
      <c r="E108" s="16" t="s">
        <v>248</v>
      </c>
      <c r="F108" s="22" t="s">
        <v>232</v>
      </c>
      <c r="G108" s="33">
        <f>C108*D$287</f>
        <v>6080</v>
      </c>
      <c r="H108" s="33">
        <f>G108-D$287</f>
        <v>2280</v>
      </c>
      <c r="I108" s="6" t="s">
        <v>220</v>
      </c>
      <c r="J108" s="6" t="s">
        <v>165</v>
      </c>
      <c r="K108" s="5">
        <v>44699</v>
      </c>
      <c r="L108" s="80">
        <f t="shared" si="3"/>
        <v>0</v>
      </c>
      <c r="M108" s="81">
        <f t="shared" si="5"/>
        <v>206476</v>
      </c>
      <c r="N108" s="6">
        <f t="shared" si="4"/>
        <v>0</v>
      </c>
    </row>
    <row r="109" spans="1:14" x14ac:dyDescent="0.25">
      <c r="A109" s="5">
        <v>44674</v>
      </c>
      <c r="B109" s="6" t="s">
        <v>380</v>
      </c>
      <c r="C109" s="16">
        <v>1.54</v>
      </c>
      <c r="D109" s="16" t="s">
        <v>225</v>
      </c>
      <c r="E109" s="16" t="s">
        <v>248</v>
      </c>
      <c r="F109" s="22" t="s">
        <v>232</v>
      </c>
      <c r="G109" s="33">
        <f>C109*D$287</f>
        <v>5852</v>
      </c>
      <c r="H109" s="33">
        <f>G109-D$287</f>
        <v>2052</v>
      </c>
      <c r="I109" s="6" t="s">
        <v>219</v>
      </c>
      <c r="J109" s="6" t="s">
        <v>165</v>
      </c>
      <c r="K109" s="5">
        <v>44700</v>
      </c>
      <c r="L109" s="80">
        <f t="shared" si="3"/>
        <v>0</v>
      </c>
      <c r="M109" s="81">
        <f t="shared" si="5"/>
        <v>206476</v>
      </c>
      <c r="N109" s="6">
        <f t="shared" si="4"/>
        <v>0</v>
      </c>
    </row>
    <row r="110" spans="1:14" x14ac:dyDescent="0.25">
      <c r="A110" s="5">
        <v>44674</v>
      </c>
      <c r="B110" s="6" t="s">
        <v>383</v>
      </c>
      <c r="C110" s="16">
        <v>1.6</v>
      </c>
      <c r="D110" s="16" t="s">
        <v>225</v>
      </c>
      <c r="E110" s="16" t="s">
        <v>248</v>
      </c>
      <c r="F110" s="22" t="s">
        <v>232</v>
      </c>
      <c r="G110" s="33">
        <f>C110*D$287</f>
        <v>6080</v>
      </c>
      <c r="H110" s="33">
        <f>G110-D$287</f>
        <v>2280</v>
      </c>
      <c r="I110" s="6" t="s">
        <v>219</v>
      </c>
      <c r="J110" s="6" t="s">
        <v>56</v>
      </c>
      <c r="K110" s="5">
        <v>44701</v>
      </c>
      <c r="L110" s="80">
        <f t="shared" si="3"/>
        <v>2888</v>
      </c>
      <c r="M110" s="81">
        <f t="shared" si="5"/>
        <v>209364</v>
      </c>
      <c r="N110" s="6">
        <f t="shared" si="4"/>
        <v>2.8879999999999999</v>
      </c>
    </row>
    <row r="111" spans="1:14" x14ac:dyDescent="0.25">
      <c r="A111" s="5">
        <v>44675</v>
      </c>
      <c r="B111" s="6" t="s">
        <v>388</v>
      </c>
      <c r="C111" s="16">
        <v>1.69</v>
      </c>
      <c r="D111" s="16" t="s">
        <v>225</v>
      </c>
      <c r="E111" s="16" t="s">
        <v>247</v>
      </c>
      <c r="F111" s="37" t="s">
        <v>246</v>
      </c>
      <c r="G111" s="33">
        <v>0</v>
      </c>
      <c r="H111" s="33">
        <f>G111-D$287</f>
        <v>-3800</v>
      </c>
      <c r="I111" s="6" t="s">
        <v>217</v>
      </c>
      <c r="J111" s="6" t="s">
        <v>56</v>
      </c>
      <c r="K111" s="5">
        <v>44702</v>
      </c>
      <c r="L111" s="80">
        <f t="shared" si="3"/>
        <v>-1292</v>
      </c>
      <c r="M111" s="81">
        <f t="shared" si="5"/>
        <v>208072</v>
      </c>
      <c r="N111" s="6">
        <f t="shared" si="4"/>
        <v>-1.2919999999999998</v>
      </c>
    </row>
    <row r="112" spans="1:14" x14ac:dyDescent="0.25">
      <c r="A112" s="5">
        <v>44675</v>
      </c>
      <c r="B112" s="6" t="s">
        <v>391</v>
      </c>
      <c r="C112" s="16">
        <v>1.89</v>
      </c>
      <c r="D112" s="16" t="s">
        <v>225</v>
      </c>
      <c r="E112" s="16" t="s">
        <v>248</v>
      </c>
      <c r="F112" s="22" t="s">
        <v>232</v>
      </c>
      <c r="G112" s="33">
        <f>C112*D$287</f>
        <v>7182</v>
      </c>
      <c r="H112" s="33">
        <f>G112-D$287</f>
        <v>3382</v>
      </c>
      <c r="I112" s="6" t="s">
        <v>142</v>
      </c>
      <c r="J112" s="6" t="s">
        <v>170</v>
      </c>
      <c r="K112" s="5">
        <v>44703</v>
      </c>
      <c r="L112" s="80">
        <f t="shared" si="3"/>
        <v>-1482</v>
      </c>
      <c r="M112" s="81">
        <f t="shared" si="5"/>
        <v>206590</v>
      </c>
      <c r="N112" s="6">
        <f t="shared" si="4"/>
        <v>-1.482</v>
      </c>
    </row>
    <row r="113" spans="1:14" x14ac:dyDescent="0.25">
      <c r="A113" s="5">
        <v>44675</v>
      </c>
      <c r="B113" s="6" t="s">
        <v>392</v>
      </c>
      <c r="C113" s="16">
        <v>1.77</v>
      </c>
      <c r="D113" s="16" t="s">
        <v>225</v>
      </c>
      <c r="E113" s="16" t="s">
        <v>248</v>
      </c>
      <c r="F113" s="22" t="s">
        <v>232</v>
      </c>
      <c r="G113" s="33">
        <f>C113*D$287</f>
        <v>6726</v>
      </c>
      <c r="H113" s="33">
        <f>G113-D$287</f>
        <v>2926</v>
      </c>
      <c r="I113" s="6" t="s">
        <v>511</v>
      </c>
      <c r="J113" s="6" t="s">
        <v>56</v>
      </c>
      <c r="K113" s="5">
        <v>44704</v>
      </c>
      <c r="L113" s="80">
        <f t="shared" si="3"/>
        <v>0</v>
      </c>
      <c r="M113" s="81">
        <f t="shared" si="5"/>
        <v>206590</v>
      </c>
      <c r="N113" s="6">
        <f t="shared" si="4"/>
        <v>0</v>
      </c>
    </row>
    <row r="114" spans="1:14" x14ac:dyDescent="0.25">
      <c r="A114" s="5">
        <v>44676</v>
      </c>
      <c r="B114" s="6" t="s">
        <v>393</v>
      </c>
      <c r="C114" s="16">
        <v>1.6</v>
      </c>
      <c r="D114" s="16" t="s">
        <v>225</v>
      </c>
      <c r="E114" s="16" t="s">
        <v>248</v>
      </c>
      <c r="F114" s="22" t="s">
        <v>232</v>
      </c>
      <c r="G114" s="33">
        <f>C114*D$287</f>
        <v>6080</v>
      </c>
      <c r="H114" s="33">
        <f>G114-D$287</f>
        <v>2280</v>
      </c>
      <c r="I114" s="6" t="s">
        <v>142</v>
      </c>
      <c r="J114" s="6" t="s">
        <v>40</v>
      </c>
      <c r="K114" s="5">
        <v>44705</v>
      </c>
      <c r="L114" s="80">
        <f t="shared" si="3"/>
        <v>0</v>
      </c>
      <c r="M114" s="81">
        <f t="shared" si="5"/>
        <v>206590</v>
      </c>
      <c r="N114" s="6">
        <f t="shared" si="4"/>
        <v>0</v>
      </c>
    </row>
    <row r="115" spans="1:14" x14ac:dyDescent="0.25">
      <c r="A115" s="5">
        <v>44676</v>
      </c>
      <c r="B115" s="6" t="s">
        <v>394</v>
      </c>
      <c r="C115" s="16">
        <v>1.67</v>
      </c>
      <c r="D115" s="16" t="s">
        <v>225</v>
      </c>
      <c r="E115" s="16" t="s">
        <v>249</v>
      </c>
      <c r="F115" s="22" t="s">
        <v>246</v>
      </c>
      <c r="G115" s="33">
        <f>C115*D$287</f>
        <v>6346</v>
      </c>
      <c r="H115" s="33">
        <f>G115-D$287</f>
        <v>2546</v>
      </c>
      <c r="I115" s="6" t="s">
        <v>133</v>
      </c>
      <c r="J115" s="6" t="s">
        <v>36</v>
      </c>
      <c r="K115" s="5">
        <v>44706</v>
      </c>
      <c r="L115" s="80">
        <f t="shared" si="3"/>
        <v>0</v>
      </c>
      <c r="M115" s="81">
        <f t="shared" si="5"/>
        <v>206590</v>
      </c>
      <c r="N115" s="6">
        <f t="shared" si="4"/>
        <v>0</v>
      </c>
    </row>
    <row r="116" spans="1:14" x14ac:dyDescent="0.25">
      <c r="A116" s="5">
        <v>44677</v>
      </c>
      <c r="B116" s="6" t="s">
        <v>397</v>
      </c>
      <c r="C116" s="16">
        <v>1.7</v>
      </c>
      <c r="D116" s="16" t="s">
        <v>225</v>
      </c>
      <c r="E116" s="16" t="s">
        <v>247</v>
      </c>
      <c r="F116" s="37" t="s">
        <v>246</v>
      </c>
      <c r="G116" s="33">
        <v>0</v>
      </c>
      <c r="H116" s="33">
        <f>G116-D$287</f>
        <v>-3800</v>
      </c>
      <c r="I116" s="6" t="s">
        <v>221</v>
      </c>
      <c r="J116" s="6" t="s">
        <v>20</v>
      </c>
      <c r="K116" s="5">
        <v>44707</v>
      </c>
      <c r="L116" s="80">
        <f t="shared" si="3"/>
        <v>0</v>
      </c>
      <c r="M116" s="81">
        <f t="shared" si="5"/>
        <v>206590</v>
      </c>
      <c r="N116" s="6">
        <f t="shared" si="4"/>
        <v>0</v>
      </c>
    </row>
    <row r="117" spans="1:14" x14ac:dyDescent="0.25">
      <c r="A117" s="5">
        <v>44681</v>
      </c>
      <c r="B117" s="6" t="s">
        <v>398</v>
      </c>
      <c r="C117" s="16">
        <v>1.79</v>
      </c>
      <c r="D117" s="16" t="s">
        <v>225</v>
      </c>
      <c r="E117" s="16" t="s">
        <v>248</v>
      </c>
      <c r="F117" s="22" t="s">
        <v>232</v>
      </c>
      <c r="G117" s="33">
        <f>C117*D$287</f>
        <v>6802</v>
      </c>
      <c r="H117" s="33">
        <f>G117-D$287</f>
        <v>3002</v>
      </c>
      <c r="I117" s="6" t="s">
        <v>135</v>
      </c>
      <c r="J117" s="6" t="s">
        <v>20</v>
      </c>
      <c r="K117" s="5">
        <v>44708</v>
      </c>
      <c r="L117" s="80">
        <f t="shared" si="3"/>
        <v>0</v>
      </c>
      <c r="M117" s="81">
        <f t="shared" si="5"/>
        <v>206590</v>
      </c>
      <c r="N117" s="6">
        <f t="shared" si="4"/>
        <v>0</v>
      </c>
    </row>
    <row r="118" spans="1:14" x14ac:dyDescent="0.25">
      <c r="A118" s="5">
        <v>44681</v>
      </c>
      <c r="B118" s="6" t="s">
        <v>399</v>
      </c>
      <c r="C118" s="16">
        <v>1.76</v>
      </c>
      <c r="D118" s="16" t="s">
        <v>225</v>
      </c>
      <c r="E118" s="16" t="s">
        <v>247</v>
      </c>
      <c r="F118" s="37" t="s">
        <v>246</v>
      </c>
      <c r="G118" s="33">
        <v>0</v>
      </c>
      <c r="H118" s="33">
        <f>G118-D$287</f>
        <v>-3800</v>
      </c>
      <c r="I118" s="6" t="s">
        <v>142</v>
      </c>
      <c r="J118" s="6" t="s">
        <v>170</v>
      </c>
      <c r="K118" s="5">
        <v>44709</v>
      </c>
      <c r="L118" s="80">
        <f t="shared" si="3"/>
        <v>0</v>
      </c>
      <c r="M118" s="81">
        <f t="shared" si="5"/>
        <v>206590</v>
      </c>
      <c r="N118" s="6">
        <f t="shared" si="4"/>
        <v>0</v>
      </c>
    </row>
    <row r="119" spans="1:14" x14ac:dyDescent="0.25">
      <c r="A119" s="5">
        <v>44681</v>
      </c>
      <c r="B119" s="6" t="s">
        <v>400</v>
      </c>
      <c r="C119" s="16">
        <v>1.65</v>
      </c>
      <c r="D119" s="16" t="s">
        <v>225</v>
      </c>
      <c r="E119" s="16" t="s">
        <v>248</v>
      </c>
      <c r="F119" s="22" t="s">
        <v>232</v>
      </c>
      <c r="G119" s="33">
        <f>C119*D$287</f>
        <v>6270</v>
      </c>
      <c r="H119" s="33">
        <f>G119-D$287</f>
        <v>2470</v>
      </c>
      <c r="I119" s="6" t="s">
        <v>217</v>
      </c>
      <c r="J119" s="6" t="s">
        <v>20</v>
      </c>
      <c r="K119" s="5">
        <v>44710</v>
      </c>
      <c r="L119" s="80">
        <f t="shared" si="3"/>
        <v>-3800</v>
      </c>
      <c r="M119" s="81">
        <f t="shared" si="5"/>
        <v>202790</v>
      </c>
      <c r="N119" s="6">
        <f t="shared" si="4"/>
        <v>-3.8</v>
      </c>
    </row>
    <row r="120" spans="1:14" x14ac:dyDescent="0.25">
      <c r="A120" s="5">
        <v>44681</v>
      </c>
      <c r="B120" s="6" t="s">
        <v>401</v>
      </c>
      <c r="C120" s="16">
        <v>1.75</v>
      </c>
      <c r="D120" s="16" t="s">
        <v>225</v>
      </c>
      <c r="E120" s="16" t="s">
        <v>248</v>
      </c>
      <c r="F120" s="22" t="s">
        <v>232</v>
      </c>
      <c r="G120" s="33">
        <f>C120*D$287</f>
        <v>6650</v>
      </c>
      <c r="H120" s="33">
        <f>G120-D$287</f>
        <v>2850</v>
      </c>
      <c r="I120" s="6" t="s">
        <v>219</v>
      </c>
      <c r="J120" s="6" t="s">
        <v>165</v>
      </c>
      <c r="K120" s="5">
        <v>44711</v>
      </c>
      <c r="L120" s="80">
        <f t="shared" si="3"/>
        <v>0</v>
      </c>
      <c r="M120" s="81">
        <f t="shared" si="5"/>
        <v>202790</v>
      </c>
      <c r="N120" s="6">
        <f t="shared" si="4"/>
        <v>0</v>
      </c>
    </row>
    <row r="121" spans="1:14" x14ac:dyDescent="0.25">
      <c r="A121" s="5">
        <v>44681</v>
      </c>
      <c r="B121" s="6" t="s">
        <v>402</v>
      </c>
      <c r="C121" s="16">
        <v>1.75</v>
      </c>
      <c r="D121" s="16" t="s">
        <v>225</v>
      </c>
      <c r="E121" s="16" t="s">
        <v>248</v>
      </c>
      <c r="F121" s="37" t="s">
        <v>232</v>
      </c>
      <c r="G121" s="33">
        <v>0</v>
      </c>
      <c r="H121" s="33">
        <f>G121-D$287</f>
        <v>-3800</v>
      </c>
      <c r="I121" s="6" t="s">
        <v>143</v>
      </c>
      <c r="J121" s="6" t="s">
        <v>20</v>
      </c>
      <c r="K121" s="5">
        <v>44712</v>
      </c>
      <c r="L121" s="80">
        <f t="shared" si="3"/>
        <v>0</v>
      </c>
      <c r="M121" s="81">
        <f t="shared" si="5"/>
        <v>202790</v>
      </c>
      <c r="N121" s="6">
        <f t="shared" si="4"/>
        <v>0</v>
      </c>
    </row>
    <row r="122" spans="1:14" x14ac:dyDescent="0.25">
      <c r="A122" s="5">
        <v>44681</v>
      </c>
      <c r="B122" s="6" t="s">
        <v>406</v>
      </c>
      <c r="C122" s="16">
        <v>1.85</v>
      </c>
      <c r="D122" s="16" t="s">
        <v>225</v>
      </c>
      <c r="E122" s="16" t="s">
        <v>247</v>
      </c>
      <c r="F122" s="22" t="s">
        <v>246</v>
      </c>
      <c r="G122" s="33">
        <f>C122*D$287</f>
        <v>7030</v>
      </c>
      <c r="H122" s="33">
        <v>0</v>
      </c>
      <c r="I122" s="6" t="s">
        <v>138</v>
      </c>
      <c r="J122" s="6" t="s">
        <v>160</v>
      </c>
      <c r="K122" s="5">
        <v>44713</v>
      </c>
      <c r="L122" s="80">
        <f t="shared" si="3"/>
        <v>0</v>
      </c>
      <c r="M122" s="81">
        <f t="shared" si="5"/>
        <v>202790</v>
      </c>
      <c r="N122" s="6">
        <f t="shared" si="4"/>
        <v>0</v>
      </c>
    </row>
    <row r="123" spans="1:14" x14ac:dyDescent="0.25">
      <c r="A123" s="5">
        <v>44682</v>
      </c>
      <c r="B123" s="6" t="s">
        <v>407</v>
      </c>
      <c r="C123" s="35">
        <v>1.85</v>
      </c>
      <c r="D123" s="16" t="s">
        <v>642</v>
      </c>
      <c r="E123" s="16" t="s">
        <v>641</v>
      </c>
      <c r="F123" s="22" t="s">
        <v>246</v>
      </c>
      <c r="G123" s="33">
        <f>C123*D$287</f>
        <v>7030</v>
      </c>
      <c r="H123" s="33">
        <f>G123-D$287</f>
        <v>3230</v>
      </c>
      <c r="I123" s="6" t="s">
        <v>131</v>
      </c>
      <c r="J123" s="6" t="s">
        <v>56</v>
      </c>
      <c r="K123" s="5">
        <v>44714</v>
      </c>
      <c r="L123" s="80">
        <f t="shared" si="3"/>
        <v>0</v>
      </c>
      <c r="M123" s="81">
        <f t="shared" si="5"/>
        <v>202790</v>
      </c>
      <c r="N123" s="6">
        <f t="shared" si="4"/>
        <v>0</v>
      </c>
    </row>
    <row r="124" spans="1:14" x14ac:dyDescent="0.25">
      <c r="A124" s="5">
        <v>44682</v>
      </c>
      <c r="B124" s="6" t="s">
        <v>408</v>
      </c>
      <c r="C124" s="35">
        <v>1.71</v>
      </c>
      <c r="D124" s="16" t="s">
        <v>642</v>
      </c>
      <c r="E124" s="16" t="s">
        <v>248</v>
      </c>
      <c r="F124" s="22" t="s">
        <v>232</v>
      </c>
      <c r="G124" s="33">
        <f>C124*D$287</f>
        <v>6498</v>
      </c>
      <c r="H124" s="33">
        <f>G124-D$287</f>
        <v>2698</v>
      </c>
      <c r="I124" s="6" t="s">
        <v>129</v>
      </c>
      <c r="J124" s="6" t="s">
        <v>170</v>
      </c>
      <c r="K124" s="5">
        <v>44715</v>
      </c>
      <c r="L124" s="80">
        <f t="shared" si="3"/>
        <v>0</v>
      </c>
      <c r="M124" s="81">
        <f t="shared" si="5"/>
        <v>202790</v>
      </c>
      <c r="N124" s="6">
        <f t="shared" si="4"/>
        <v>0</v>
      </c>
    </row>
    <row r="125" spans="1:14" x14ac:dyDescent="0.25">
      <c r="A125" s="5">
        <v>44683</v>
      </c>
      <c r="B125" s="6" t="s">
        <v>413</v>
      </c>
      <c r="C125" s="35">
        <v>1.47</v>
      </c>
      <c r="D125" s="16" t="s">
        <v>642</v>
      </c>
      <c r="E125" s="16" t="s">
        <v>248</v>
      </c>
      <c r="F125" s="37" t="s">
        <v>232</v>
      </c>
      <c r="G125" s="33">
        <v>0</v>
      </c>
      <c r="H125" s="33">
        <f>G125-D$287</f>
        <v>-3800</v>
      </c>
      <c r="I125" s="6" t="s">
        <v>131</v>
      </c>
      <c r="J125" s="6" t="s">
        <v>165</v>
      </c>
      <c r="K125" s="5">
        <v>44716</v>
      </c>
      <c r="L125" s="80">
        <f t="shared" si="3"/>
        <v>0</v>
      </c>
      <c r="M125" s="81">
        <f t="shared" si="5"/>
        <v>202790</v>
      </c>
      <c r="N125" s="6">
        <f t="shared" si="4"/>
        <v>0</v>
      </c>
    </row>
    <row r="126" spans="1:14" x14ac:dyDescent="0.25">
      <c r="A126" s="5">
        <v>44683</v>
      </c>
      <c r="B126" s="46" t="s">
        <v>415</v>
      </c>
      <c r="C126" s="35">
        <v>1.61</v>
      </c>
      <c r="D126" s="16" t="s">
        <v>642</v>
      </c>
      <c r="E126" s="16" t="s">
        <v>248</v>
      </c>
      <c r="F126" s="22" t="s">
        <v>232</v>
      </c>
      <c r="G126" s="33">
        <f>C126*D$287</f>
        <v>6118</v>
      </c>
      <c r="H126" s="33">
        <f>G126-D$287</f>
        <v>2318</v>
      </c>
      <c r="I126" s="6" t="s">
        <v>134</v>
      </c>
      <c r="J126" s="6" t="s">
        <v>165</v>
      </c>
      <c r="K126" s="5">
        <v>44717</v>
      </c>
      <c r="L126" s="80">
        <f t="shared" si="3"/>
        <v>-3800</v>
      </c>
      <c r="M126" s="81">
        <f t="shared" si="5"/>
        <v>198990</v>
      </c>
      <c r="N126" s="6">
        <f t="shared" si="4"/>
        <v>-3.8</v>
      </c>
    </row>
    <row r="127" spans="1:14" x14ac:dyDescent="0.25">
      <c r="A127" s="5">
        <v>44683</v>
      </c>
      <c r="B127" s="6" t="s">
        <v>416</v>
      </c>
      <c r="C127" s="35">
        <v>1.72</v>
      </c>
      <c r="D127" s="16" t="s">
        <v>642</v>
      </c>
      <c r="E127" s="16" t="s">
        <v>248</v>
      </c>
      <c r="F127" s="22" t="s">
        <v>232</v>
      </c>
      <c r="G127" s="33">
        <f>C127*D$287</f>
        <v>6536</v>
      </c>
      <c r="H127" s="33">
        <v>0</v>
      </c>
      <c r="I127" s="6" t="s">
        <v>127</v>
      </c>
      <c r="J127" s="6" t="s">
        <v>29</v>
      </c>
      <c r="K127" s="5">
        <v>44718</v>
      </c>
      <c r="L127" s="80">
        <f t="shared" si="3"/>
        <v>0</v>
      </c>
      <c r="M127" s="81">
        <f t="shared" si="5"/>
        <v>198990</v>
      </c>
      <c r="N127" s="6">
        <f t="shared" si="4"/>
        <v>0</v>
      </c>
    </row>
    <row r="128" spans="1:14" x14ac:dyDescent="0.25">
      <c r="A128" s="5">
        <v>44688</v>
      </c>
      <c r="B128" s="6" t="s">
        <v>422</v>
      </c>
      <c r="C128" s="6">
        <v>1.62</v>
      </c>
      <c r="D128" s="16" t="s">
        <v>642</v>
      </c>
      <c r="E128" s="16" t="s">
        <v>248</v>
      </c>
      <c r="F128" s="52" t="s">
        <v>232</v>
      </c>
      <c r="G128" s="33">
        <v>0</v>
      </c>
      <c r="H128" s="33">
        <v>0</v>
      </c>
      <c r="I128" s="6" t="s">
        <v>137</v>
      </c>
      <c r="J128" s="6" t="s">
        <v>204</v>
      </c>
      <c r="K128" s="5">
        <v>44719</v>
      </c>
      <c r="L128" s="80">
        <f t="shared" si="3"/>
        <v>0</v>
      </c>
      <c r="M128" s="81">
        <f t="shared" si="5"/>
        <v>198990</v>
      </c>
      <c r="N128" s="6">
        <f t="shared" si="4"/>
        <v>0</v>
      </c>
    </row>
    <row r="129" spans="1:14" x14ac:dyDescent="0.25">
      <c r="A129" s="5">
        <v>44688</v>
      </c>
      <c r="B129" s="6" t="s">
        <v>423</v>
      </c>
      <c r="C129" s="6">
        <v>1.48</v>
      </c>
      <c r="D129" s="16" t="s">
        <v>642</v>
      </c>
      <c r="E129" s="16" t="s">
        <v>248</v>
      </c>
      <c r="F129" s="38" t="s">
        <v>232</v>
      </c>
      <c r="G129" s="33">
        <f>C129*D$287</f>
        <v>5624</v>
      </c>
      <c r="H129" s="33">
        <f>G129-D$287</f>
        <v>1824</v>
      </c>
      <c r="I129" s="6" t="s">
        <v>223</v>
      </c>
      <c r="J129" s="6" t="s">
        <v>165</v>
      </c>
      <c r="K129" s="5">
        <v>44720</v>
      </c>
      <c r="L129" s="80">
        <f t="shared" si="3"/>
        <v>0</v>
      </c>
      <c r="M129" s="81">
        <f t="shared" si="5"/>
        <v>198990</v>
      </c>
      <c r="N129" s="6">
        <f t="shared" si="4"/>
        <v>0</v>
      </c>
    </row>
    <row r="130" spans="1:14" x14ac:dyDescent="0.25">
      <c r="A130" s="5">
        <v>44688</v>
      </c>
      <c r="B130" s="6" t="s">
        <v>424</v>
      </c>
      <c r="C130" s="6">
        <v>1.66</v>
      </c>
      <c r="D130" s="16" t="s">
        <v>642</v>
      </c>
      <c r="E130" s="16" t="s">
        <v>248</v>
      </c>
      <c r="F130" s="37" t="s">
        <v>232</v>
      </c>
      <c r="G130" s="33">
        <v>0</v>
      </c>
      <c r="H130" s="33">
        <v>0</v>
      </c>
      <c r="I130" s="6" t="s">
        <v>137</v>
      </c>
      <c r="J130" s="6" t="s">
        <v>204</v>
      </c>
      <c r="K130" s="5">
        <v>44721</v>
      </c>
      <c r="L130" s="80">
        <f t="shared" si="3"/>
        <v>0</v>
      </c>
      <c r="M130" s="81">
        <f t="shared" si="5"/>
        <v>198990</v>
      </c>
      <c r="N130" s="6">
        <f t="shared" si="4"/>
        <v>0</v>
      </c>
    </row>
    <row r="131" spans="1:14" x14ac:dyDescent="0.25">
      <c r="A131" s="5">
        <v>44688</v>
      </c>
      <c r="B131" s="6" t="s">
        <v>425</v>
      </c>
      <c r="C131" s="6">
        <v>1.62</v>
      </c>
      <c r="D131" s="16" t="s">
        <v>642</v>
      </c>
      <c r="E131" s="16" t="s">
        <v>248</v>
      </c>
      <c r="F131" s="22" t="s">
        <v>232</v>
      </c>
      <c r="G131" s="33">
        <f>C131*D$287</f>
        <v>6156</v>
      </c>
      <c r="H131" s="33">
        <v>0</v>
      </c>
      <c r="I131" s="6" t="s">
        <v>142</v>
      </c>
      <c r="J131" s="6" t="s">
        <v>160</v>
      </c>
      <c r="K131" s="5">
        <v>44722</v>
      </c>
      <c r="L131" s="80">
        <f t="shared" ref="L131:L194" si="6">SUMIF($A$2:$A$256,$K131,$H$2:$H$256)</f>
        <v>0</v>
      </c>
      <c r="M131" s="81">
        <f t="shared" si="5"/>
        <v>198990</v>
      </c>
      <c r="N131" s="6">
        <f t="shared" ref="N131:N194" si="7">L131/$M$2*100</f>
        <v>0</v>
      </c>
    </row>
    <row r="132" spans="1:14" x14ac:dyDescent="0.25">
      <c r="A132" s="5">
        <v>44688</v>
      </c>
      <c r="B132" s="6" t="s">
        <v>428</v>
      </c>
      <c r="C132" s="35">
        <v>1.57</v>
      </c>
      <c r="D132" s="16" t="s">
        <v>642</v>
      </c>
      <c r="E132" s="16" t="s">
        <v>248</v>
      </c>
      <c r="F132" s="22" t="s">
        <v>232</v>
      </c>
      <c r="G132" s="33">
        <f>C132*D$287</f>
        <v>5966</v>
      </c>
      <c r="H132" s="33">
        <v>0</v>
      </c>
      <c r="I132" s="6" t="s">
        <v>142</v>
      </c>
      <c r="J132" s="6" t="s">
        <v>29</v>
      </c>
      <c r="K132" s="5">
        <v>44723</v>
      </c>
      <c r="L132" s="80">
        <f t="shared" si="6"/>
        <v>0</v>
      </c>
      <c r="M132" s="81">
        <f t="shared" ref="M132:M195" si="8">M131+L132</f>
        <v>198990</v>
      </c>
      <c r="N132" s="6">
        <f t="shared" si="7"/>
        <v>0</v>
      </c>
    </row>
    <row r="133" spans="1:14" x14ac:dyDescent="0.25">
      <c r="A133" s="5">
        <v>44689</v>
      </c>
      <c r="B133" s="6" t="s">
        <v>429</v>
      </c>
      <c r="C133" s="35">
        <v>1.9</v>
      </c>
      <c r="D133" s="16" t="s">
        <v>642</v>
      </c>
      <c r="E133" s="16" t="s">
        <v>248</v>
      </c>
      <c r="F133" s="22" t="s">
        <v>232</v>
      </c>
      <c r="G133" s="33">
        <f>C133*D$287</f>
        <v>7220</v>
      </c>
      <c r="H133" s="33">
        <f>G133-D$287</f>
        <v>3420</v>
      </c>
      <c r="I133" s="6" t="s">
        <v>224</v>
      </c>
      <c r="J133" s="6" t="s">
        <v>56</v>
      </c>
      <c r="K133" s="5">
        <v>44724</v>
      </c>
      <c r="L133" s="80">
        <f t="shared" si="6"/>
        <v>0</v>
      </c>
      <c r="M133" s="81">
        <f t="shared" si="8"/>
        <v>198990</v>
      </c>
      <c r="N133" s="6">
        <f t="shared" si="7"/>
        <v>0</v>
      </c>
    </row>
    <row r="134" spans="1:14" x14ac:dyDescent="0.25">
      <c r="A134" s="5">
        <v>44689</v>
      </c>
      <c r="B134" s="6" t="s">
        <v>430</v>
      </c>
      <c r="C134" s="35">
        <v>1.53</v>
      </c>
      <c r="D134" s="16" t="s">
        <v>642</v>
      </c>
      <c r="E134" s="16" t="s">
        <v>248</v>
      </c>
      <c r="F134" s="52" t="s">
        <v>232</v>
      </c>
      <c r="G134" s="33">
        <v>0</v>
      </c>
      <c r="H134" s="33">
        <f>G134-D$287</f>
        <v>-3800</v>
      </c>
      <c r="I134" s="6" t="s">
        <v>138</v>
      </c>
      <c r="J134" s="6" t="s">
        <v>165</v>
      </c>
      <c r="K134" s="5">
        <v>44725</v>
      </c>
      <c r="L134" s="80">
        <f t="shared" si="6"/>
        <v>2698</v>
      </c>
      <c r="M134" s="81">
        <f t="shared" si="8"/>
        <v>201688</v>
      </c>
      <c r="N134" s="6">
        <f t="shared" si="7"/>
        <v>2.698</v>
      </c>
    </row>
    <row r="135" spans="1:14" x14ac:dyDescent="0.25">
      <c r="A135" s="5">
        <v>44689</v>
      </c>
      <c r="B135" s="6" t="s">
        <v>431</v>
      </c>
      <c r="C135" s="35">
        <v>1.88</v>
      </c>
      <c r="D135" s="16" t="s">
        <v>642</v>
      </c>
      <c r="E135" s="16" t="s">
        <v>248</v>
      </c>
      <c r="F135" s="22" t="s">
        <v>232</v>
      </c>
      <c r="G135" s="33">
        <f>C135*D$287</f>
        <v>7144</v>
      </c>
      <c r="H135" s="33">
        <f>G135-D$287</f>
        <v>3344</v>
      </c>
      <c r="I135" s="6" t="s">
        <v>129</v>
      </c>
      <c r="J135" s="6" t="s">
        <v>170</v>
      </c>
      <c r="K135" s="5">
        <v>44726</v>
      </c>
      <c r="L135" s="80">
        <f t="shared" si="6"/>
        <v>0</v>
      </c>
      <c r="M135" s="81">
        <f t="shared" si="8"/>
        <v>201688</v>
      </c>
      <c r="N135" s="6">
        <f t="shared" si="7"/>
        <v>0</v>
      </c>
    </row>
    <row r="136" spans="1:14" x14ac:dyDescent="0.25">
      <c r="A136" s="5">
        <v>44689</v>
      </c>
      <c r="B136" s="6" t="s">
        <v>433</v>
      </c>
      <c r="C136" s="35">
        <v>1.65</v>
      </c>
      <c r="D136" s="16" t="s">
        <v>642</v>
      </c>
      <c r="E136" s="16" t="s">
        <v>249</v>
      </c>
      <c r="F136" s="22" t="s">
        <v>246</v>
      </c>
      <c r="G136" s="33">
        <f>C136*D$287</f>
        <v>6270</v>
      </c>
      <c r="H136" s="33">
        <f>G136-D$287</f>
        <v>2470</v>
      </c>
      <c r="I136" s="6" t="s">
        <v>138</v>
      </c>
      <c r="J136" s="6" t="s">
        <v>170</v>
      </c>
      <c r="K136" s="5">
        <v>44727</v>
      </c>
      <c r="L136" s="80">
        <f t="shared" si="6"/>
        <v>2470</v>
      </c>
      <c r="M136" s="81">
        <f t="shared" si="8"/>
        <v>204158</v>
      </c>
      <c r="N136" s="6">
        <f t="shared" si="7"/>
        <v>2.4699999999999998</v>
      </c>
    </row>
    <row r="137" spans="1:14" x14ac:dyDescent="0.25">
      <c r="A137" s="5">
        <v>44691</v>
      </c>
      <c r="B137" s="6" t="s">
        <v>434</v>
      </c>
      <c r="C137" s="6">
        <v>1.74</v>
      </c>
      <c r="D137" s="16" t="s">
        <v>642</v>
      </c>
      <c r="E137" s="16" t="s">
        <v>248</v>
      </c>
      <c r="F137" s="37" t="s">
        <v>232</v>
      </c>
      <c r="G137" s="33">
        <v>0</v>
      </c>
      <c r="H137" s="33">
        <v>0</v>
      </c>
      <c r="I137" s="6" t="s">
        <v>138</v>
      </c>
      <c r="J137" s="6" t="s">
        <v>29</v>
      </c>
      <c r="K137" s="5">
        <v>44728</v>
      </c>
      <c r="L137" s="80">
        <f t="shared" si="6"/>
        <v>0</v>
      </c>
      <c r="M137" s="81">
        <f t="shared" si="8"/>
        <v>204158</v>
      </c>
      <c r="N137" s="6">
        <f t="shared" si="7"/>
        <v>0</v>
      </c>
    </row>
    <row r="138" spans="1:14" x14ac:dyDescent="0.25">
      <c r="A138" s="5">
        <v>44692</v>
      </c>
      <c r="B138" s="6" t="s">
        <v>436</v>
      </c>
      <c r="C138" s="6">
        <v>1.73</v>
      </c>
      <c r="D138" s="16" t="s">
        <v>642</v>
      </c>
      <c r="E138" s="16" t="s">
        <v>641</v>
      </c>
      <c r="F138" s="22" t="s">
        <v>246</v>
      </c>
      <c r="G138" s="33">
        <f>C138*D$287</f>
        <v>6574</v>
      </c>
      <c r="H138" s="33">
        <v>0</v>
      </c>
      <c r="I138" s="6" t="s">
        <v>133</v>
      </c>
      <c r="J138" s="6" t="s">
        <v>160</v>
      </c>
      <c r="K138" s="5">
        <v>44729</v>
      </c>
      <c r="L138" s="80">
        <f t="shared" si="6"/>
        <v>0</v>
      </c>
      <c r="M138" s="81">
        <f t="shared" si="8"/>
        <v>204158</v>
      </c>
      <c r="N138" s="6">
        <f t="shared" si="7"/>
        <v>0</v>
      </c>
    </row>
    <row r="139" spans="1:14" x14ac:dyDescent="0.25">
      <c r="A139" s="5">
        <v>44696</v>
      </c>
      <c r="B139" s="6" t="s">
        <v>444</v>
      </c>
      <c r="C139" s="6">
        <v>1.36</v>
      </c>
      <c r="D139" s="16" t="s">
        <v>642</v>
      </c>
      <c r="E139" s="16" t="s">
        <v>248</v>
      </c>
      <c r="F139" s="22" t="s">
        <v>232</v>
      </c>
      <c r="G139" s="33">
        <f>C139*D$287</f>
        <v>5168</v>
      </c>
      <c r="H139" s="33">
        <f>G139-D$287</f>
        <v>1368</v>
      </c>
      <c r="I139" s="6" t="s">
        <v>129</v>
      </c>
      <c r="J139" s="6" t="s">
        <v>170</v>
      </c>
      <c r="K139" s="5">
        <v>44730</v>
      </c>
      <c r="L139" s="80">
        <f t="shared" si="6"/>
        <v>2090</v>
      </c>
      <c r="M139" s="81">
        <f t="shared" si="8"/>
        <v>206248</v>
      </c>
      <c r="N139" s="6">
        <f t="shared" si="7"/>
        <v>2.09</v>
      </c>
    </row>
    <row r="140" spans="1:14" x14ac:dyDescent="0.25">
      <c r="A140" s="5">
        <v>44696</v>
      </c>
      <c r="B140" s="6" t="s">
        <v>445</v>
      </c>
      <c r="C140" s="6">
        <v>1.48</v>
      </c>
      <c r="D140" s="16" t="s">
        <v>642</v>
      </c>
      <c r="E140" s="16" t="s">
        <v>248</v>
      </c>
      <c r="F140" s="37" t="s">
        <v>232</v>
      </c>
      <c r="G140" s="33">
        <v>0</v>
      </c>
      <c r="H140" s="33">
        <v>0</v>
      </c>
      <c r="I140" s="6" t="s">
        <v>131</v>
      </c>
      <c r="J140" s="6" t="s">
        <v>160</v>
      </c>
      <c r="K140" s="5">
        <v>44731</v>
      </c>
      <c r="L140" s="80">
        <f t="shared" si="6"/>
        <v>0</v>
      </c>
      <c r="M140" s="81">
        <f t="shared" si="8"/>
        <v>206248</v>
      </c>
      <c r="N140" s="6">
        <f t="shared" si="7"/>
        <v>0</v>
      </c>
    </row>
    <row r="141" spans="1:14" x14ac:dyDescent="0.25">
      <c r="A141" s="5">
        <v>44696</v>
      </c>
      <c r="B141" s="6" t="s">
        <v>446</v>
      </c>
      <c r="C141" s="6">
        <v>1.6</v>
      </c>
      <c r="D141" s="16" t="s">
        <v>642</v>
      </c>
      <c r="E141" s="16" t="s">
        <v>641</v>
      </c>
      <c r="F141" s="37" t="s">
        <v>246</v>
      </c>
      <c r="G141" s="33">
        <v>0</v>
      </c>
      <c r="H141" s="33">
        <v>0</v>
      </c>
      <c r="I141" s="6" t="s">
        <v>142</v>
      </c>
      <c r="J141" s="6" t="s">
        <v>160</v>
      </c>
      <c r="K141" s="5">
        <v>44732</v>
      </c>
      <c r="L141" s="80">
        <f t="shared" si="6"/>
        <v>0</v>
      </c>
      <c r="M141" s="81">
        <f t="shared" si="8"/>
        <v>206248</v>
      </c>
      <c r="N141" s="6">
        <f t="shared" si="7"/>
        <v>0</v>
      </c>
    </row>
    <row r="142" spans="1:14" x14ac:dyDescent="0.25">
      <c r="A142" s="5">
        <v>44696</v>
      </c>
      <c r="B142" s="6" t="s">
        <v>447</v>
      </c>
      <c r="C142" s="35">
        <v>1.58</v>
      </c>
      <c r="D142" s="16" t="s">
        <v>642</v>
      </c>
      <c r="E142" s="16" t="s">
        <v>248</v>
      </c>
      <c r="F142" s="37" t="s">
        <v>232</v>
      </c>
      <c r="G142" s="33">
        <v>0</v>
      </c>
      <c r="H142" s="33">
        <f>G142-D$287</f>
        <v>-3800</v>
      </c>
      <c r="I142" s="6" t="s">
        <v>131</v>
      </c>
      <c r="J142" s="16" t="s">
        <v>23</v>
      </c>
      <c r="K142" s="5">
        <v>44733</v>
      </c>
      <c r="L142" s="80">
        <f t="shared" si="6"/>
        <v>0</v>
      </c>
      <c r="M142" s="81">
        <f t="shared" si="8"/>
        <v>206248</v>
      </c>
      <c r="N142" s="6">
        <f t="shared" si="7"/>
        <v>0</v>
      </c>
    </row>
    <row r="143" spans="1:14" x14ac:dyDescent="0.25">
      <c r="A143" s="5">
        <v>44701</v>
      </c>
      <c r="B143" s="6" t="s">
        <v>439</v>
      </c>
      <c r="C143" s="35">
        <v>1.76</v>
      </c>
      <c r="D143" s="16" t="s">
        <v>642</v>
      </c>
      <c r="E143" s="16" t="s">
        <v>248</v>
      </c>
      <c r="F143" s="22" t="s">
        <v>232</v>
      </c>
      <c r="G143" s="33">
        <f>C143*D$287</f>
        <v>6688</v>
      </c>
      <c r="H143" s="33">
        <f>G143-D$287</f>
        <v>2888</v>
      </c>
      <c r="I143" s="6" t="s">
        <v>140</v>
      </c>
      <c r="J143" s="6" t="s">
        <v>170</v>
      </c>
      <c r="K143" s="5">
        <v>44734</v>
      </c>
      <c r="L143" s="80">
        <f t="shared" si="6"/>
        <v>0</v>
      </c>
      <c r="M143" s="81">
        <f t="shared" si="8"/>
        <v>206248</v>
      </c>
      <c r="N143" s="6">
        <f t="shared" si="7"/>
        <v>0</v>
      </c>
    </row>
    <row r="144" spans="1:14" x14ac:dyDescent="0.25">
      <c r="A144" s="5">
        <v>44702</v>
      </c>
      <c r="B144" s="6" t="s">
        <v>443</v>
      </c>
      <c r="C144" s="35">
        <v>1.66</v>
      </c>
      <c r="D144" s="16" t="s">
        <v>642</v>
      </c>
      <c r="E144" s="16" t="s">
        <v>248</v>
      </c>
      <c r="F144" s="22" t="s">
        <v>232</v>
      </c>
      <c r="G144" s="33">
        <f>C144*D$287</f>
        <v>6308</v>
      </c>
      <c r="H144" s="33">
        <f>G144-D$287</f>
        <v>2508</v>
      </c>
      <c r="I144" s="6" t="s">
        <v>220</v>
      </c>
      <c r="J144" s="6" t="s">
        <v>170</v>
      </c>
      <c r="K144" s="5">
        <v>44735</v>
      </c>
      <c r="L144" s="80">
        <f t="shared" si="6"/>
        <v>0</v>
      </c>
      <c r="M144" s="81">
        <f t="shared" si="8"/>
        <v>206248</v>
      </c>
      <c r="N144" s="6">
        <f t="shared" si="7"/>
        <v>0</v>
      </c>
    </row>
    <row r="145" spans="1:14" x14ac:dyDescent="0.25">
      <c r="A145" s="5">
        <v>44702</v>
      </c>
      <c r="B145" s="6" t="s">
        <v>454</v>
      </c>
      <c r="C145" s="35">
        <v>1.64</v>
      </c>
      <c r="D145" s="16" t="s">
        <v>642</v>
      </c>
      <c r="E145" s="16" t="s">
        <v>248</v>
      </c>
      <c r="F145" s="37" t="s">
        <v>232</v>
      </c>
      <c r="G145" s="33">
        <v>0</v>
      </c>
      <c r="H145" s="33">
        <f>G145-D$287</f>
        <v>-3800</v>
      </c>
      <c r="I145" s="6" t="s">
        <v>138</v>
      </c>
      <c r="J145" s="6" t="s">
        <v>56</v>
      </c>
      <c r="K145" s="5">
        <v>44736</v>
      </c>
      <c r="L145" s="80">
        <f t="shared" si="6"/>
        <v>0</v>
      </c>
      <c r="M145" s="81">
        <f t="shared" si="8"/>
        <v>206248</v>
      </c>
      <c r="N145" s="6">
        <f t="shared" si="7"/>
        <v>0</v>
      </c>
    </row>
    <row r="146" spans="1:14" x14ac:dyDescent="0.25">
      <c r="A146" s="5">
        <v>44703</v>
      </c>
      <c r="B146" s="6" t="s">
        <v>459</v>
      </c>
      <c r="C146" s="35">
        <v>1.61</v>
      </c>
      <c r="D146" s="16" t="s">
        <v>642</v>
      </c>
      <c r="E146" s="16" t="s">
        <v>248</v>
      </c>
      <c r="F146" s="22" t="s">
        <v>232</v>
      </c>
      <c r="G146" s="33">
        <f>C146*D$287</f>
        <v>6118</v>
      </c>
      <c r="H146" s="33">
        <f>G146-D$287</f>
        <v>2318</v>
      </c>
      <c r="I146" s="6" t="s">
        <v>141</v>
      </c>
      <c r="J146" s="6" t="s">
        <v>170</v>
      </c>
      <c r="K146" s="5">
        <v>44737</v>
      </c>
      <c r="L146" s="80">
        <f t="shared" si="6"/>
        <v>2850</v>
      </c>
      <c r="M146" s="81">
        <f t="shared" si="8"/>
        <v>209098</v>
      </c>
      <c r="N146" s="6">
        <f t="shared" si="7"/>
        <v>2.85</v>
      </c>
    </row>
    <row r="147" spans="1:14" x14ac:dyDescent="0.25">
      <c r="A147" s="5">
        <v>44703</v>
      </c>
      <c r="B147" s="6" t="s">
        <v>461</v>
      </c>
      <c r="C147" s="35">
        <v>1.72</v>
      </c>
      <c r="D147" s="16" t="s">
        <v>642</v>
      </c>
      <c r="E147" s="16" t="s">
        <v>248</v>
      </c>
      <c r="F147" s="37" t="s">
        <v>232</v>
      </c>
      <c r="G147" s="33">
        <v>0</v>
      </c>
      <c r="H147" s="33">
        <f>G147-D$287</f>
        <v>-3800</v>
      </c>
      <c r="I147" s="6" t="s">
        <v>133</v>
      </c>
      <c r="J147" s="6" t="s">
        <v>170</v>
      </c>
      <c r="K147" s="5">
        <v>44738</v>
      </c>
      <c r="L147" s="80">
        <f t="shared" si="6"/>
        <v>2812</v>
      </c>
      <c r="M147" s="81">
        <f t="shared" si="8"/>
        <v>211910</v>
      </c>
      <c r="N147" s="6">
        <f t="shared" si="7"/>
        <v>2.8119999999999998</v>
      </c>
    </row>
    <row r="148" spans="1:14" x14ac:dyDescent="0.25">
      <c r="A148" s="5">
        <v>44710</v>
      </c>
      <c r="B148" s="6" t="s">
        <v>464</v>
      </c>
      <c r="C148" s="35">
        <v>1.63</v>
      </c>
      <c r="D148" s="16" t="s">
        <v>642</v>
      </c>
      <c r="E148" s="16" t="s">
        <v>248</v>
      </c>
      <c r="F148" s="37" t="s">
        <v>232</v>
      </c>
      <c r="G148" s="33">
        <v>0</v>
      </c>
      <c r="H148" s="33">
        <f>G148-D$287</f>
        <v>-3800</v>
      </c>
      <c r="I148" s="6" t="s">
        <v>131</v>
      </c>
      <c r="J148" s="16" t="s">
        <v>63</v>
      </c>
      <c r="K148" s="5">
        <v>44739</v>
      </c>
      <c r="L148" s="80">
        <f t="shared" si="6"/>
        <v>0</v>
      </c>
      <c r="M148" s="81">
        <f t="shared" si="8"/>
        <v>211910</v>
      </c>
      <c r="N148" s="6">
        <f t="shared" si="7"/>
        <v>0</v>
      </c>
    </row>
    <row r="149" spans="1:14" x14ac:dyDescent="0.25">
      <c r="A149" s="5">
        <v>44717</v>
      </c>
      <c r="B149" s="6" t="s">
        <v>466</v>
      </c>
      <c r="C149" s="35">
        <v>1.66</v>
      </c>
      <c r="D149" s="16" t="s">
        <v>225</v>
      </c>
      <c r="E149" s="16" t="s">
        <v>248</v>
      </c>
      <c r="F149" s="37" t="s">
        <v>232</v>
      </c>
      <c r="G149" s="33">
        <v>0</v>
      </c>
      <c r="H149" s="33">
        <f>G149-D$287</f>
        <v>-3800</v>
      </c>
      <c r="I149" s="6" t="s">
        <v>128</v>
      </c>
      <c r="J149" s="6" t="s">
        <v>122</v>
      </c>
      <c r="K149" s="5">
        <v>44740</v>
      </c>
      <c r="L149" s="80">
        <f t="shared" si="6"/>
        <v>0</v>
      </c>
      <c r="M149" s="81">
        <f t="shared" si="8"/>
        <v>211910</v>
      </c>
      <c r="N149" s="6">
        <f t="shared" si="7"/>
        <v>0</v>
      </c>
    </row>
    <row r="150" spans="1:14" x14ac:dyDescent="0.25">
      <c r="A150" s="5">
        <v>44725</v>
      </c>
      <c r="B150" s="6" t="s">
        <v>470</v>
      </c>
      <c r="C150" s="35">
        <v>1.71</v>
      </c>
      <c r="D150" s="16" t="s">
        <v>225</v>
      </c>
      <c r="E150" s="16" t="s">
        <v>247</v>
      </c>
      <c r="F150" s="22" t="s">
        <v>246</v>
      </c>
      <c r="G150" s="33">
        <f>C150*D$287</f>
        <v>6498</v>
      </c>
      <c r="H150" s="33">
        <f>G150-D$287</f>
        <v>2698</v>
      </c>
      <c r="I150" s="6" t="s">
        <v>143</v>
      </c>
      <c r="J150" s="6" t="s">
        <v>23</v>
      </c>
      <c r="K150" s="5">
        <v>44741</v>
      </c>
      <c r="L150" s="80">
        <f t="shared" si="6"/>
        <v>0</v>
      </c>
      <c r="M150" s="81">
        <f t="shared" si="8"/>
        <v>211910</v>
      </c>
      <c r="N150" s="6">
        <f t="shared" si="7"/>
        <v>0</v>
      </c>
    </row>
    <row r="151" spans="1:14" x14ac:dyDescent="0.25">
      <c r="A151" s="5">
        <v>44727</v>
      </c>
      <c r="B151" s="6" t="s">
        <v>471</v>
      </c>
      <c r="C151" s="35">
        <v>1.65</v>
      </c>
      <c r="D151" s="16" t="s">
        <v>225</v>
      </c>
      <c r="E151" s="16" t="s">
        <v>249</v>
      </c>
      <c r="F151" s="22" t="s">
        <v>246</v>
      </c>
      <c r="G151" s="33">
        <f>C151*D$287</f>
        <v>6270</v>
      </c>
      <c r="H151" s="33">
        <f>G151-D$287</f>
        <v>2470</v>
      </c>
      <c r="I151" s="6" t="s">
        <v>133</v>
      </c>
      <c r="J151" s="6" t="s">
        <v>23</v>
      </c>
      <c r="K151" s="5">
        <v>44742</v>
      </c>
      <c r="L151" s="80">
        <f t="shared" si="6"/>
        <v>0</v>
      </c>
      <c r="M151" s="81">
        <f t="shared" si="8"/>
        <v>211910</v>
      </c>
      <c r="N151" s="6">
        <f t="shared" si="7"/>
        <v>0</v>
      </c>
    </row>
    <row r="152" spans="1:14" x14ac:dyDescent="0.25">
      <c r="A152" s="5">
        <v>44730</v>
      </c>
      <c r="B152" s="6" t="s">
        <v>472</v>
      </c>
      <c r="C152" s="35">
        <v>1.55</v>
      </c>
      <c r="D152" s="16" t="s">
        <v>225</v>
      </c>
      <c r="E152" s="16" t="s">
        <v>248</v>
      </c>
      <c r="F152" s="22" t="s">
        <v>232</v>
      </c>
      <c r="G152" s="33">
        <f>C152*D$287</f>
        <v>5890</v>
      </c>
      <c r="H152" s="33">
        <f>G152-D$287</f>
        <v>2090</v>
      </c>
      <c r="I152" s="6" t="s">
        <v>142</v>
      </c>
      <c r="J152" s="6" t="s">
        <v>63</v>
      </c>
      <c r="K152" s="5">
        <v>44743</v>
      </c>
      <c r="L152" s="80">
        <f t="shared" si="6"/>
        <v>0</v>
      </c>
      <c r="M152" s="81">
        <f t="shared" si="8"/>
        <v>211910</v>
      </c>
      <c r="N152" s="6">
        <f t="shared" si="7"/>
        <v>0</v>
      </c>
    </row>
    <row r="153" spans="1:14" x14ac:dyDescent="0.25">
      <c r="A153" s="5">
        <v>44737</v>
      </c>
      <c r="B153" s="6" t="s">
        <v>478</v>
      </c>
      <c r="C153" s="35">
        <v>1.75</v>
      </c>
      <c r="D153" s="16" t="s">
        <v>225</v>
      </c>
      <c r="E153" s="16" t="s">
        <v>643</v>
      </c>
      <c r="F153" s="22" t="s">
        <v>644</v>
      </c>
      <c r="G153" s="33">
        <f>C153*D$287</f>
        <v>6650</v>
      </c>
      <c r="H153" s="33">
        <f>G153-D$287</f>
        <v>2850</v>
      </c>
      <c r="I153" s="6" t="s">
        <v>127</v>
      </c>
      <c r="J153" s="6" t="s">
        <v>23</v>
      </c>
      <c r="K153" s="5">
        <v>44744</v>
      </c>
      <c r="L153" s="80">
        <f t="shared" si="6"/>
        <v>2508</v>
      </c>
      <c r="M153" s="81">
        <f t="shared" si="8"/>
        <v>214418</v>
      </c>
      <c r="N153" s="6">
        <f t="shared" si="7"/>
        <v>2.508</v>
      </c>
    </row>
    <row r="154" spans="1:14" x14ac:dyDescent="0.25">
      <c r="A154" s="5">
        <v>44738</v>
      </c>
      <c r="B154" s="6" t="s">
        <v>482</v>
      </c>
      <c r="C154" s="6">
        <v>1.74</v>
      </c>
      <c r="D154" s="16" t="s">
        <v>225</v>
      </c>
      <c r="E154" s="16" t="s">
        <v>247</v>
      </c>
      <c r="F154" s="38" t="s">
        <v>246</v>
      </c>
      <c r="G154" s="33">
        <f>C154*D$287</f>
        <v>6612</v>
      </c>
      <c r="H154" s="33">
        <f>G154-D$287</f>
        <v>2812</v>
      </c>
      <c r="I154" s="6" t="s">
        <v>133</v>
      </c>
      <c r="J154" s="6" t="s">
        <v>23</v>
      </c>
      <c r="K154" s="5">
        <v>44745</v>
      </c>
      <c r="L154" s="80">
        <f t="shared" si="6"/>
        <v>0</v>
      </c>
      <c r="M154" s="81">
        <f t="shared" si="8"/>
        <v>214418</v>
      </c>
      <c r="N154" s="6">
        <f t="shared" si="7"/>
        <v>0</v>
      </c>
    </row>
    <row r="155" spans="1:14" ht="15.75" x14ac:dyDescent="0.25">
      <c r="A155" s="57">
        <v>44744</v>
      </c>
      <c r="B155" s="58" t="s">
        <v>483</v>
      </c>
      <c r="C155" s="59">
        <v>1.66</v>
      </c>
      <c r="D155" s="59" t="s">
        <v>225</v>
      </c>
      <c r="E155" s="59" t="s">
        <v>248</v>
      </c>
      <c r="F155" s="62" t="s">
        <v>232</v>
      </c>
      <c r="G155" s="33">
        <f>C155*D$287</f>
        <v>6308</v>
      </c>
      <c r="H155" s="33">
        <f>G155-D$287</f>
        <v>2508</v>
      </c>
      <c r="I155" s="60" t="s">
        <v>583</v>
      </c>
      <c r="J155" s="60" t="s">
        <v>63</v>
      </c>
      <c r="K155" s="5">
        <v>44746</v>
      </c>
      <c r="L155" s="80">
        <f t="shared" si="6"/>
        <v>0</v>
      </c>
      <c r="M155" s="81">
        <f t="shared" si="8"/>
        <v>214418</v>
      </c>
      <c r="N155" s="6">
        <f t="shared" si="7"/>
        <v>0</v>
      </c>
    </row>
    <row r="156" spans="1:14" ht="15.75" x14ac:dyDescent="0.25">
      <c r="A156" s="5">
        <v>44752</v>
      </c>
      <c r="B156" t="s">
        <v>490</v>
      </c>
      <c r="C156" s="59">
        <v>1.64</v>
      </c>
      <c r="D156" s="59" t="s">
        <v>225</v>
      </c>
      <c r="E156" s="59" t="s">
        <v>248</v>
      </c>
      <c r="F156" s="62" t="s">
        <v>232</v>
      </c>
      <c r="G156" s="33">
        <f>C156*D$287</f>
        <v>6232</v>
      </c>
      <c r="H156" s="33">
        <f>G156-D$287</f>
        <v>2432</v>
      </c>
      <c r="I156" s="6" t="s">
        <v>217</v>
      </c>
      <c r="J156" s="6" t="s">
        <v>63</v>
      </c>
      <c r="K156" s="5">
        <v>44747</v>
      </c>
      <c r="L156" s="80">
        <f t="shared" si="6"/>
        <v>0</v>
      </c>
      <c r="M156" s="81">
        <f t="shared" si="8"/>
        <v>214418</v>
      </c>
      <c r="N156" s="6">
        <f t="shared" si="7"/>
        <v>0</v>
      </c>
    </row>
    <row r="157" spans="1:14" ht="15.75" x14ac:dyDescent="0.25">
      <c r="A157" s="5">
        <v>44758</v>
      </c>
      <c r="B157" t="s">
        <v>494</v>
      </c>
      <c r="C157" s="59">
        <v>1.87</v>
      </c>
      <c r="D157" s="59" t="s">
        <v>225</v>
      </c>
      <c r="E157" s="59" t="s">
        <v>247</v>
      </c>
      <c r="F157" s="62" t="s">
        <v>246</v>
      </c>
      <c r="G157" s="33">
        <f>C157*D$287</f>
        <v>7106</v>
      </c>
      <c r="H157" s="33">
        <f>G157-D$287</f>
        <v>3306</v>
      </c>
      <c r="I157" s="6" t="s">
        <v>138</v>
      </c>
      <c r="J157" s="6" t="s">
        <v>63</v>
      </c>
      <c r="K157" s="5">
        <v>44748</v>
      </c>
      <c r="L157" s="80">
        <f t="shared" si="6"/>
        <v>0</v>
      </c>
      <c r="M157" s="81">
        <f t="shared" si="8"/>
        <v>214418</v>
      </c>
      <c r="N157" s="6">
        <f t="shared" si="7"/>
        <v>0</v>
      </c>
    </row>
    <row r="158" spans="1:14" ht="15.75" x14ac:dyDescent="0.25">
      <c r="A158" s="5">
        <v>44766</v>
      </c>
      <c r="B158" t="s">
        <v>498</v>
      </c>
      <c r="C158" s="59">
        <v>1.79</v>
      </c>
      <c r="D158" s="59" t="s">
        <v>225</v>
      </c>
      <c r="E158" s="59" t="s">
        <v>643</v>
      </c>
      <c r="F158" s="62" t="s">
        <v>644</v>
      </c>
      <c r="G158" s="33">
        <f>C158*D$287</f>
        <v>6802</v>
      </c>
      <c r="H158" s="33">
        <f>G158-D$287</f>
        <v>3002</v>
      </c>
      <c r="I158" s="6" t="s">
        <v>132</v>
      </c>
      <c r="J158" s="6" t="s">
        <v>23</v>
      </c>
      <c r="K158" s="5">
        <v>44749</v>
      </c>
      <c r="L158" s="80">
        <f t="shared" si="6"/>
        <v>0</v>
      </c>
      <c r="M158" s="81">
        <f t="shared" si="8"/>
        <v>214418</v>
      </c>
      <c r="N158" s="6">
        <f t="shared" si="7"/>
        <v>0</v>
      </c>
    </row>
    <row r="159" spans="1:14" ht="15.75" x14ac:dyDescent="0.25">
      <c r="A159" s="5">
        <v>44773</v>
      </c>
      <c r="B159" t="s">
        <v>503</v>
      </c>
      <c r="C159" s="59">
        <v>1.79</v>
      </c>
      <c r="D159" s="59" t="s">
        <v>225</v>
      </c>
      <c r="E159" s="59" t="s">
        <v>247</v>
      </c>
      <c r="F159" s="63" t="s">
        <v>246</v>
      </c>
      <c r="G159" s="33">
        <v>0</v>
      </c>
      <c r="H159" s="33">
        <f>G159-D$287</f>
        <v>-3800</v>
      </c>
      <c r="I159" s="6" t="s">
        <v>220</v>
      </c>
      <c r="J159" s="6" t="s">
        <v>63</v>
      </c>
      <c r="K159" s="5">
        <v>44750</v>
      </c>
      <c r="L159" s="80">
        <f t="shared" si="6"/>
        <v>0</v>
      </c>
      <c r="M159" s="81">
        <f t="shared" si="8"/>
        <v>214418</v>
      </c>
      <c r="N159" s="6">
        <f t="shared" si="7"/>
        <v>0</v>
      </c>
    </row>
    <row r="160" spans="1:14" x14ac:dyDescent="0.25">
      <c r="A160" s="5">
        <v>44779</v>
      </c>
      <c r="B160" s="6" t="s">
        <v>504</v>
      </c>
      <c r="C160" s="35">
        <v>1.78</v>
      </c>
      <c r="D160" s="16" t="s">
        <v>225</v>
      </c>
      <c r="E160" s="16" t="s">
        <v>247</v>
      </c>
      <c r="F160" s="22" t="s">
        <v>246</v>
      </c>
      <c r="G160" s="33">
        <f>C160*D$287</f>
        <v>6764</v>
      </c>
      <c r="H160" s="33">
        <f>G160-D$287</f>
        <v>2964</v>
      </c>
      <c r="I160" s="6" t="s">
        <v>137</v>
      </c>
      <c r="J160" s="6" t="s">
        <v>63</v>
      </c>
      <c r="K160" s="5">
        <v>44751</v>
      </c>
      <c r="L160" s="80">
        <f t="shared" si="6"/>
        <v>0</v>
      </c>
      <c r="M160" s="81">
        <f t="shared" si="8"/>
        <v>214418</v>
      </c>
      <c r="N160" s="6">
        <f t="shared" si="7"/>
        <v>0</v>
      </c>
    </row>
    <row r="161" spans="1:14" x14ac:dyDescent="0.25">
      <c r="A161" s="5">
        <v>44786</v>
      </c>
      <c r="B161" s="6" t="s">
        <v>19</v>
      </c>
      <c r="C161" s="35">
        <v>1.85</v>
      </c>
      <c r="D161" s="16" t="s">
        <v>225</v>
      </c>
      <c r="E161" s="16" t="s">
        <v>247</v>
      </c>
      <c r="F161" s="22" t="s">
        <v>246</v>
      </c>
      <c r="G161" s="33">
        <f>C161*D$287</f>
        <v>7030</v>
      </c>
      <c r="H161" s="33">
        <f>G161-D$287</f>
        <v>3230</v>
      </c>
      <c r="I161" s="6" t="s">
        <v>128</v>
      </c>
      <c r="J161" s="6" t="s">
        <v>20</v>
      </c>
      <c r="K161" s="5">
        <v>44752</v>
      </c>
      <c r="L161" s="80">
        <f t="shared" si="6"/>
        <v>2432</v>
      </c>
      <c r="M161" s="81">
        <f t="shared" si="8"/>
        <v>216850</v>
      </c>
      <c r="N161" s="6">
        <f t="shared" si="7"/>
        <v>2.4319999999999999</v>
      </c>
    </row>
    <row r="162" spans="1:14" x14ac:dyDescent="0.25">
      <c r="A162" s="5">
        <v>44787</v>
      </c>
      <c r="B162" s="6" t="s">
        <v>22</v>
      </c>
      <c r="C162" s="35">
        <v>1.91</v>
      </c>
      <c r="D162" s="16" t="s">
        <v>225</v>
      </c>
      <c r="E162" s="16" t="s">
        <v>643</v>
      </c>
      <c r="F162" s="22" t="s">
        <v>644</v>
      </c>
      <c r="G162" s="33">
        <f>C162*D$287</f>
        <v>7258</v>
      </c>
      <c r="H162" s="33">
        <f>G162-D$287</f>
        <v>3458</v>
      </c>
      <c r="I162" s="6" t="s">
        <v>127</v>
      </c>
      <c r="J162" s="6" t="s">
        <v>23</v>
      </c>
      <c r="K162" s="5">
        <v>44753</v>
      </c>
      <c r="L162" s="80">
        <f t="shared" si="6"/>
        <v>0</v>
      </c>
      <c r="M162" s="81">
        <f t="shared" si="8"/>
        <v>216850</v>
      </c>
      <c r="N162" s="6">
        <f t="shared" si="7"/>
        <v>0</v>
      </c>
    </row>
    <row r="163" spans="1:14" x14ac:dyDescent="0.25">
      <c r="A163" s="5">
        <v>44793</v>
      </c>
      <c r="B163" s="6" t="s">
        <v>28</v>
      </c>
      <c r="C163" s="35">
        <v>1.51</v>
      </c>
      <c r="D163" s="16" t="s">
        <v>225</v>
      </c>
      <c r="E163" s="16" t="s">
        <v>248</v>
      </c>
      <c r="F163" s="22" t="s">
        <v>232</v>
      </c>
      <c r="G163" s="33">
        <f>C163*D$287</f>
        <v>5738</v>
      </c>
      <c r="H163" s="33">
        <v>0</v>
      </c>
      <c r="I163" s="6" t="s">
        <v>132</v>
      </c>
      <c r="J163" s="6" t="s">
        <v>29</v>
      </c>
      <c r="K163" s="5">
        <v>44754</v>
      </c>
      <c r="L163" s="80">
        <f t="shared" si="6"/>
        <v>0</v>
      </c>
      <c r="M163" s="81">
        <f t="shared" si="8"/>
        <v>216850</v>
      </c>
      <c r="N163" s="6">
        <f t="shared" si="7"/>
        <v>0</v>
      </c>
    </row>
    <row r="164" spans="1:14" x14ac:dyDescent="0.25">
      <c r="A164" s="5">
        <v>44800</v>
      </c>
      <c r="B164" s="6" t="s">
        <v>33</v>
      </c>
      <c r="C164" s="35">
        <v>1.89</v>
      </c>
      <c r="D164" s="16" t="s">
        <v>225</v>
      </c>
      <c r="E164" s="16" t="s">
        <v>248</v>
      </c>
      <c r="F164" s="37" t="s">
        <v>232</v>
      </c>
      <c r="G164" s="33">
        <v>0</v>
      </c>
      <c r="H164" s="33">
        <f>G164-D$287</f>
        <v>-3800</v>
      </c>
      <c r="I164" s="16" t="s">
        <v>128</v>
      </c>
      <c r="J164" s="6" t="s">
        <v>56</v>
      </c>
      <c r="K164" s="5">
        <v>44755</v>
      </c>
      <c r="L164" s="80">
        <f t="shared" si="6"/>
        <v>0</v>
      </c>
      <c r="M164" s="81">
        <f t="shared" si="8"/>
        <v>216850</v>
      </c>
      <c r="N164" s="6">
        <f t="shared" si="7"/>
        <v>0</v>
      </c>
    </row>
    <row r="165" spans="1:14" x14ac:dyDescent="0.25">
      <c r="A165" s="5">
        <v>44802</v>
      </c>
      <c r="B165" s="16" t="s">
        <v>44</v>
      </c>
      <c r="C165" s="35">
        <v>1.72</v>
      </c>
      <c r="D165" s="16" t="s">
        <v>225</v>
      </c>
      <c r="E165" s="16" t="s">
        <v>643</v>
      </c>
      <c r="F165" s="22" t="s">
        <v>644</v>
      </c>
      <c r="G165" s="33">
        <f>C165*D$287</f>
        <v>6536</v>
      </c>
      <c r="H165" s="33">
        <f>G165-D$287</f>
        <v>2736</v>
      </c>
      <c r="I165" s="6" t="s">
        <v>136</v>
      </c>
      <c r="J165" s="6" t="s">
        <v>23</v>
      </c>
      <c r="K165" s="5">
        <v>44756</v>
      </c>
      <c r="L165" s="80">
        <f t="shared" si="6"/>
        <v>0</v>
      </c>
      <c r="M165" s="81">
        <f t="shared" si="8"/>
        <v>216850</v>
      </c>
      <c r="N165" s="6">
        <f t="shared" si="7"/>
        <v>0</v>
      </c>
    </row>
    <row r="166" spans="1:14" x14ac:dyDescent="0.25">
      <c r="A166" s="5">
        <v>44803</v>
      </c>
      <c r="B166" s="6" t="s">
        <v>48</v>
      </c>
      <c r="C166" s="35">
        <v>1.85</v>
      </c>
      <c r="D166" s="16" t="s">
        <v>225</v>
      </c>
      <c r="E166" s="16" t="s">
        <v>248</v>
      </c>
      <c r="F166" s="38" t="s">
        <v>232</v>
      </c>
      <c r="G166" s="33">
        <f>C166*D$287</f>
        <v>7030</v>
      </c>
      <c r="H166" s="33">
        <f>G166-D$287</f>
        <v>3230</v>
      </c>
      <c r="I166" s="6" t="s">
        <v>134</v>
      </c>
      <c r="J166" s="6" t="s">
        <v>52</v>
      </c>
      <c r="K166" s="5">
        <v>44757</v>
      </c>
      <c r="L166" s="80">
        <f t="shared" si="6"/>
        <v>0</v>
      </c>
      <c r="M166" s="81">
        <f t="shared" si="8"/>
        <v>216850</v>
      </c>
      <c r="N166" s="6">
        <f t="shared" si="7"/>
        <v>0</v>
      </c>
    </row>
    <row r="167" spans="1:14" x14ac:dyDescent="0.25">
      <c r="A167" s="5">
        <v>44803</v>
      </c>
      <c r="B167" s="6" t="s">
        <v>51</v>
      </c>
      <c r="C167" s="35">
        <v>1.74</v>
      </c>
      <c r="D167" s="16" t="s">
        <v>225</v>
      </c>
      <c r="E167" s="16" t="s">
        <v>247</v>
      </c>
      <c r="F167" s="38" t="s">
        <v>246</v>
      </c>
      <c r="G167" s="33">
        <f>C167*D$287</f>
        <v>6612</v>
      </c>
      <c r="H167" s="33">
        <f>G167-D$287</f>
        <v>2812</v>
      </c>
      <c r="I167" s="6" t="s">
        <v>138</v>
      </c>
      <c r="J167" s="6" t="s">
        <v>52</v>
      </c>
      <c r="K167" s="5">
        <v>44758</v>
      </c>
      <c r="L167" s="80">
        <f t="shared" si="6"/>
        <v>3306</v>
      </c>
      <c r="M167" s="81">
        <f t="shared" si="8"/>
        <v>220156</v>
      </c>
      <c r="N167" s="6">
        <f t="shared" si="7"/>
        <v>3.306</v>
      </c>
    </row>
    <row r="168" spans="1:14" x14ac:dyDescent="0.25">
      <c r="A168" s="5">
        <v>44803</v>
      </c>
      <c r="B168" s="6" t="s">
        <v>53</v>
      </c>
      <c r="C168" s="35">
        <v>1.52</v>
      </c>
      <c r="D168" s="16" t="s">
        <v>225</v>
      </c>
      <c r="E168" s="16" t="s">
        <v>248</v>
      </c>
      <c r="F168" s="22" t="s">
        <v>232</v>
      </c>
      <c r="G168" s="33">
        <f>C168*D$287</f>
        <v>5776</v>
      </c>
      <c r="H168" s="33">
        <v>0</v>
      </c>
      <c r="I168" s="6" t="s">
        <v>134</v>
      </c>
      <c r="J168" s="6" t="s">
        <v>29</v>
      </c>
      <c r="K168" s="5">
        <v>44759</v>
      </c>
      <c r="L168" s="80">
        <f t="shared" si="6"/>
        <v>0</v>
      </c>
      <c r="M168" s="81">
        <f t="shared" si="8"/>
        <v>220156</v>
      </c>
      <c r="N168" s="6">
        <f t="shared" si="7"/>
        <v>0</v>
      </c>
    </row>
    <row r="169" spans="1:14" x14ac:dyDescent="0.25">
      <c r="A169" s="5">
        <v>44806</v>
      </c>
      <c r="B169" s="6" t="s">
        <v>59</v>
      </c>
      <c r="C169" s="35">
        <v>1.87</v>
      </c>
      <c r="D169" s="16" t="s">
        <v>225</v>
      </c>
      <c r="E169" s="16" t="s">
        <v>247</v>
      </c>
      <c r="F169" s="22" t="s">
        <v>246</v>
      </c>
      <c r="G169" s="33">
        <f>C169*D$287</f>
        <v>7106</v>
      </c>
      <c r="H169" s="33">
        <f>G169-D$287</f>
        <v>3306</v>
      </c>
      <c r="I169" s="6" t="s">
        <v>138</v>
      </c>
      <c r="J169" s="6" t="s">
        <v>52</v>
      </c>
      <c r="K169" s="5">
        <v>44760</v>
      </c>
      <c r="L169" s="80">
        <f t="shared" si="6"/>
        <v>0</v>
      </c>
      <c r="M169" s="81">
        <f t="shared" si="8"/>
        <v>220156</v>
      </c>
      <c r="N169" s="6">
        <f t="shared" si="7"/>
        <v>0</v>
      </c>
    </row>
    <row r="170" spans="1:14" x14ac:dyDescent="0.25">
      <c r="A170" s="5">
        <v>44807</v>
      </c>
      <c r="B170" s="6" t="s">
        <v>60</v>
      </c>
      <c r="C170" s="35">
        <v>1.63</v>
      </c>
      <c r="D170" s="16" t="s">
        <v>225</v>
      </c>
      <c r="E170" s="16" t="s">
        <v>249</v>
      </c>
      <c r="F170" s="22" t="s">
        <v>246</v>
      </c>
      <c r="G170" s="33">
        <f>C170*D$287</f>
        <v>6194</v>
      </c>
      <c r="H170" s="33">
        <v>0</v>
      </c>
      <c r="I170" s="6" t="s">
        <v>137</v>
      </c>
      <c r="J170" s="6" t="s">
        <v>61</v>
      </c>
      <c r="K170" s="5">
        <v>44761</v>
      </c>
      <c r="L170" s="80">
        <f t="shared" si="6"/>
        <v>0</v>
      </c>
      <c r="M170" s="81">
        <f t="shared" si="8"/>
        <v>220156</v>
      </c>
      <c r="N170" s="6">
        <f t="shared" si="7"/>
        <v>0</v>
      </c>
    </row>
    <row r="171" spans="1:14" x14ac:dyDescent="0.25">
      <c r="A171" s="5">
        <v>44807</v>
      </c>
      <c r="B171" s="6" t="s">
        <v>62</v>
      </c>
      <c r="C171" s="35">
        <v>1.88</v>
      </c>
      <c r="D171" s="16" t="s">
        <v>225</v>
      </c>
      <c r="E171" s="16" t="s">
        <v>247</v>
      </c>
      <c r="F171" s="37" t="s">
        <v>246</v>
      </c>
      <c r="G171" s="33">
        <v>0</v>
      </c>
      <c r="H171" s="33">
        <f>G171-D$287</f>
        <v>-3800</v>
      </c>
      <c r="I171" s="6" t="s">
        <v>140</v>
      </c>
      <c r="J171" s="6" t="s">
        <v>63</v>
      </c>
      <c r="K171" s="5">
        <v>44762</v>
      </c>
      <c r="L171" s="80">
        <f t="shared" si="6"/>
        <v>0</v>
      </c>
      <c r="M171" s="81">
        <f t="shared" si="8"/>
        <v>220156</v>
      </c>
      <c r="N171" s="6">
        <f t="shared" si="7"/>
        <v>0</v>
      </c>
    </row>
    <row r="172" spans="1:14" x14ac:dyDescent="0.25">
      <c r="A172" s="5">
        <v>44807</v>
      </c>
      <c r="B172" s="6" t="s">
        <v>67</v>
      </c>
      <c r="C172" s="35">
        <v>1.85</v>
      </c>
      <c r="D172" s="16" t="s">
        <v>225</v>
      </c>
      <c r="E172" s="16" t="s">
        <v>247</v>
      </c>
      <c r="F172" s="22" t="s">
        <v>246</v>
      </c>
      <c r="G172" s="33">
        <f>C172*D$287</f>
        <v>7030</v>
      </c>
      <c r="H172" s="33">
        <f>G172-D$287</f>
        <v>3230</v>
      </c>
      <c r="I172" s="6" t="s">
        <v>128</v>
      </c>
      <c r="J172" s="6" t="s">
        <v>52</v>
      </c>
      <c r="K172" s="5">
        <v>44763</v>
      </c>
      <c r="L172" s="80">
        <f t="shared" si="6"/>
        <v>0</v>
      </c>
      <c r="M172" s="81">
        <f t="shared" si="8"/>
        <v>220156</v>
      </c>
      <c r="N172" s="6">
        <f t="shared" si="7"/>
        <v>0</v>
      </c>
    </row>
    <row r="173" spans="1:14" x14ac:dyDescent="0.25">
      <c r="A173" s="5">
        <v>44808</v>
      </c>
      <c r="B173" s="6" t="s">
        <v>69</v>
      </c>
      <c r="C173" s="35">
        <v>1.89</v>
      </c>
      <c r="D173" s="16" t="s">
        <v>225</v>
      </c>
      <c r="E173" s="16" t="s">
        <v>247</v>
      </c>
      <c r="F173" s="22" t="s">
        <v>246</v>
      </c>
      <c r="G173" s="33">
        <f>C173*D$287</f>
        <v>7182</v>
      </c>
      <c r="H173" s="33">
        <f>G173-D$287</f>
        <v>3382</v>
      </c>
      <c r="I173" s="6" t="s">
        <v>138</v>
      </c>
      <c r="J173" s="6" t="s">
        <v>56</v>
      </c>
      <c r="K173" s="5">
        <v>44764</v>
      </c>
      <c r="L173" s="80">
        <f t="shared" si="6"/>
        <v>0</v>
      </c>
      <c r="M173" s="81">
        <f t="shared" si="8"/>
        <v>220156</v>
      </c>
      <c r="N173" s="6">
        <f t="shared" si="7"/>
        <v>0</v>
      </c>
    </row>
    <row r="174" spans="1:14" x14ac:dyDescent="0.25">
      <c r="A174" s="5">
        <v>44814</v>
      </c>
      <c r="B174" s="6" t="s">
        <v>75</v>
      </c>
      <c r="C174" s="35">
        <v>1.7</v>
      </c>
      <c r="D174" s="16" t="s">
        <v>225</v>
      </c>
      <c r="E174" s="16" t="s">
        <v>248</v>
      </c>
      <c r="F174" s="22" t="s">
        <v>232</v>
      </c>
      <c r="G174" s="33">
        <f>C174*D$287</f>
        <v>6460</v>
      </c>
      <c r="H174" s="33">
        <f>G174-D$287</f>
        <v>2660</v>
      </c>
      <c r="I174" s="6" t="s">
        <v>132</v>
      </c>
      <c r="J174" s="6" t="s">
        <v>63</v>
      </c>
      <c r="K174" s="5">
        <v>44765</v>
      </c>
      <c r="L174" s="80">
        <f t="shared" si="6"/>
        <v>0</v>
      </c>
      <c r="M174" s="81">
        <f t="shared" si="8"/>
        <v>220156</v>
      </c>
      <c r="N174" s="6">
        <f t="shared" si="7"/>
        <v>0</v>
      </c>
    </row>
    <row r="175" spans="1:14" x14ac:dyDescent="0.25">
      <c r="A175" s="5">
        <v>44814</v>
      </c>
      <c r="B175" s="6" t="s">
        <v>76</v>
      </c>
      <c r="C175" s="35">
        <v>1.68</v>
      </c>
      <c r="D175" s="16" t="s">
        <v>225</v>
      </c>
      <c r="E175" s="16" t="s">
        <v>249</v>
      </c>
      <c r="F175" s="22" t="s">
        <v>246</v>
      </c>
      <c r="G175" s="33">
        <f>C175*D$287</f>
        <v>6384</v>
      </c>
      <c r="H175" s="33">
        <f>G175-D$287</f>
        <v>2584</v>
      </c>
      <c r="I175" s="6" t="s">
        <v>143</v>
      </c>
      <c r="J175" s="6" t="s">
        <v>40</v>
      </c>
      <c r="K175" s="5">
        <v>44766</v>
      </c>
      <c r="L175" s="80">
        <f t="shared" si="6"/>
        <v>3002</v>
      </c>
      <c r="M175" s="81">
        <f t="shared" si="8"/>
        <v>223158</v>
      </c>
      <c r="N175" s="6">
        <f t="shared" si="7"/>
        <v>3.0020000000000002</v>
      </c>
    </row>
    <row r="176" spans="1:14" x14ac:dyDescent="0.25">
      <c r="A176" s="5">
        <v>44815</v>
      </c>
      <c r="B176" s="6" t="s">
        <v>89</v>
      </c>
      <c r="C176" s="35">
        <v>1.81</v>
      </c>
      <c r="D176" s="16" t="s">
        <v>225</v>
      </c>
      <c r="E176" s="16" t="s">
        <v>248</v>
      </c>
      <c r="F176" s="37" t="s">
        <v>232</v>
      </c>
      <c r="G176" s="33">
        <v>0</v>
      </c>
      <c r="H176" s="33">
        <f>G176-D$287</f>
        <v>-3800</v>
      </c>
      <c r="I176" s="6" t="s">
        <v>128</v>
      </c>
      <c r="J176" s="6" t="s">
        <v>56</v>
      </c>
      <c r="K176" s="5">
        <v>44767</v>
      </c>
      <c r="L176" s="80">
        <f t="shared" si="6"/>
        <v>0</v>
      </c>
      <c r="M176" s="81">
        <f t="shared" si="8"/>
        <v>223158</v>
      </c>
      <c r="N176" s="6">
        <f t="shared" si="7"/>
        <v>0</v>
      </c>
    </row>
    <row r="177" spans="1:14" x14ac:dyDescent="0.25">
      <c r="A177" s="5">
        <v>44817</v>
      </c>
      <c r="B177" s="6" t="s">
        <v>90</v>
      </c>
      <c r="C177" s="35">
        <v>1.62</v>
      </c>
      <c r="D177" s="16" t="s">
        <v>225</v>
      </c>
      <c r="E177" s="16" t="s">
        <v>249</v>
      </c>
      <c r="F177" s="22" t="s">
        <v>246</v>
      </c>
      <c r="G177" s="33">
        <f>C177*D$287</f>
        <v>6156</v>
      </c>
      <c r="H177" s="33">
        <v>0</v>
      </c>
      <c r="I177" s="6" t="s">
        <v>137</v>
      </c>
      <c r="J177" s="6" t="s">
        <v>204</v>
      </c>
      <c r="K177" s="5">
        <v>44768</v>
      </c>
      <c r="L177" s="80">
        <f t="shared" si="6"/>
        <v>0</v>
      </c>
      <c r="M177" s="81">
        <f t="shared" si="8"/>
        <v>223158</v>
      </c>
      <c r="N177" s="6">
        <f t="shared" si="7"/>
        <v>0</v>
      </c>
    </row>
    <row r="178" spans="1:14" x14ac:dyDescent="0.25">
      <c r="A178" s="5">
        <v>44817</v>
      </c>
      <c r="B178" s="6" t="s">
        <v>92</v>
      </c>
      <c r="C178" s="35">
        <v>1.89</v>
      </c>
      <c r="D178" s="16" t="s">
        <v>225</v>
      </c>
      <c r="E178" s="16" t="s">
        <v>247</v>
      </c>
      <c r="F178" s="22" t="s">
        <v>246</v>
      </c>
      <c r="G178" s="33">
        <f>C178*D$287</f>
        <v>7182</v>
      </c>
      <c r="H178" s="33">
        <v>0</v>
      </c>
      <c r="I178" s="6" t="s">
        <v>131</v>
      </c>
      <c r="J178" s="6" t="s">
        <v>29</v>
      </c>
      <c r="K178" s="5">
        <v>44769</v>
      </c>
      <c r="L178" s="80">
        <f t="shared" si="6"/>
        <v>0</v>
      </c>
      <c r="M178" s="81">
        <f t="shared" si="8"/>
        <v>223158</v>
      </c>
      <c r="N178" s="6">
        <f t="shared" si="7"/>
        <v>0</v>
      </c>
    </row>
    <row r="179" spans="1:14" x14ac:dyDescent="0.25">
      <c r="A179" s="5">
        <v>44817</v>
      </c>
      <c r="B179" s="6" t="s">
        <v>93</v>
      </c>
      <c r="C179" s="35">
        <v>1.69</v>
      </c>
      <c r="D179" s="16" t="s">
        <v>225</v>
      </c>
      <c r="E179" s="16" t="s">
        <v>248</v>
      </c>
      <c r="F179" s="37" t="s">
        <v>232</v>
      </c>
      <c r="G179" s="33">
        <v>0</v>
      </c>
      <c r="H179" s="33">
        <f>G179-D$287</f>
        <v>-3800</v>
      </c>
      <c r="I179" s="6" t="s">
        <v>131</v>
      </c>
      <c r="J179" s="16" t="s">
        <v>20</v>
      </c>
      <c r="K179" s="5">
        <v>44770</v>
      </c>
      <c r="L179" s="80">
        <f t="shared" si="6"/>
        <v>0</v>
      </c>
      <c r="M179" s="81">
        <f t="shared" si="8"/>
        <v>223158</v>
      </c>
      <c r="N179" s="6">
        <f t="shared" si="7"/>
        <v>0</v>
      </c>
    </row>
    <row r="180" spans="1:14" x14ac:dyDescent="0.25">
      <c r="A180" s="5">
        <v>44818</v>
      </c>
      <c r="B180" s="6" t="s">
        <v>98</v>
      </c>
      <c r="C180" s="35">
        <v>1.5</v>
      </c>
      <c r="D180" s="16" t="s">
        <v>225</v>
      </c>
      <c r="E180" s="16" t="s">
        <v>248</v>
      </c>
      <c r="F180" s="22" t="s">
        <v>232</v>
      </c>
      <c r="G180" s="33">
        <f>C180*D$287</f>
        <v>5700</v>
      </c>
      <c r="H180" s="33">
        <f>G180-D$287</f>
        <v>1900</v>
      </c>
      <c r="I180" s="6" t="s">
        <v>142</v>
      </c>
      <c r="J180" s="6" t="s">
        <v>63</v>
      </c>
      <c r="K180" s="5">
        <v>44771</v>
      </c>
      <c r="L180" s="80">
        <f t="shared" si="6"/>
        <v>0</v>
      </c>
      <c r="M180" s="81">
        <f t="shared" si="8"/>
        <v>223158</v>
      </c>
      <c r="N180" s="6">
        <f t="shared" si="7"/>
        <v>0</v>
      </c>
    </row>
    <row r="181" spans="1:14" x14ac:dyDescent="0.25">
      <c r="A181" s="5">
        <v>44818</v>
      </c>
      <c r="B181" s="6" t="s">
        <v>102</v>
      </c>
      <c r="C181" s="35">
        <v>1.9</v>
      </c>
      <c r="D181" s="16" t="s">
        <v>225</v>
      </c>
      <c r="E181" s="16" t="s">
        <v>247</v>
      </c>
      <c r="F181" s="22" t="s">
        <v>246</v>
      </c>
      <c r="G181" s="33">
        <f>C181*D$287</f>
        <v>7220</v>
      </c>
      <c r="H181" s="33">
        <f>G181-D$287</f>
        <v>3420</v>
      </c>
      <c r="I181" s="6" t="s">
        <v>143</v>
      </c>
      <c r="J181" s="6" t="s">
        <v>63</v>
      </c>
      <c r="K181" s="5">
        <v>44772</v>
      </c>
      <c r="L181" s="80">
        <f t="shared" si="6"/>
        <v>0</v>
      </c>
      <c r="M181" s="81">
        <f t="shared" si="8"/>
        <v>223158</v>
      </c>
      <c r="N181" s="6">
        <f t="shared" si="7"/>
        <v>0</v>
      </c>
    </row>
    <row r="182" spans="1:14" x14ac:dyDescent="0.25">
      <c r="A182" s="5">
        <v>44821</v>
      </c>
      <c r="B182" s="6" t="s">
        <v>103</v>
      </c>
      <c r="C182" s="35">
        <v>1.67</v>
      </c>
      <c r="D182" s="16" t="s">
        <v>225</v>
      </c>
      <c r="E182" s="16" t="s">
        <v>248</v>
      </c>
      <c r="F182" s="22" t="s">
        <v>232</v>
      </c>
      <c r="G182" s="33">
        <f>C182*D$287</f>
        <v>6346</v>
      </c>
      <c r="H182" s="33">
        <f>G182-D$287</f>
        <v>2546</v>
      </c>
      <c r="I182" s="6" t="s">
        <v>132</v>
      </c>
      <c r="J182" s="6" t="s">
        <v>52</v>
      </c>
      <c r="K182" s="5">
        <v>44773</v>
      </c>
      <c r="L182" s="80">
        <f t="shared" si="6"/>
        <v>-3800</v>
      </c>
      <c r="M182" s="81">
        <f t="shared" si="8"/>
        <v>219358</v>
      </c>
      <c r="N182" s="6">
        <f t="shared" si="7"/>
        <v>-3.8</v>
      </c>
    </row>
    <row r="183" spans="1:14" x14ac:dyDescent="0.25">
      <c r="A183" s="5">
        <v>44822</v>
      </c>
      <c r="B183" s="6" t="s">
        <v>106</v>
      </c>
      <c r="C183" s="35">
        <v>2.0099999999999998</v>
      </c>
      <c r="D183" s="16" t="s">
        <v>225</v>
      </c>
      <c r="E183" s="16" t="s">
        <v>248</v>
      </c>
      <c r="F183" s="38" t="s">
        <v>232</v>
      </c>
      <c r="G183" s="33">
        <f>C183*D$287</f>
        <v>7637.9999999999991</v>
      </c>
      <c r="H183" s="33">
        <v>0</v>
      </c>
      <c r="I183" s="6" t="s">
        <v>142</v>
      </c>
      <c r="J183" s="6" t="s">
        <v>117</v>
      </c>
      <c r="K183" s="5">
        <v>44774</v>
      </c>
      <c r="L183" s="80">
        <f t="shared" si="6"/>
        <v>0</v>
      </c>
      <c r="M183" s="81">
        <f t="shared" si="8"/>
        <v>219358</v>
      </c>
      <c r="N183" s="6">
        <f t="shared" si="7"/>
        <v>0</v>
      </c>
    </row>
    <row r="184" spans="1:14" x14ac:dyDescent="0.25">
      <c r="A184" s="5">
        <v>44822</v>
      </c>
      <c r="B184" s="6" t="s">
        <v>109</v>
      </c>
      <c r="C184" s="35">
        <v>1.78</v>
      </c>
      <c r="D184" s="16" t="s">
        <v>225</v>
      </c>
      <c r="E184" s="16" t="s">
        <v>248</v>
      </c>
      <c r="F184" s="52" t="s">
        <v>232</v>
      </c>
      <c r="G184" s="33">
        <v>0</v>
      </c>
      <c r="H184" s="33">
        <f>G184-D$287</f>
        <v>-3800</v>
      </c>
      <c r="I184" s="6" t="s">
        <v>143</v>
      </c>
      <c r="J184" s="6" t="s">
        <v>56</v>
      </c>
      <c r="K184" s="5">
        <v>44775</v>
      </c>
      <c r="L184" s="80">
        <f t="shared" si="6"/>
        <v>0</v>
      </c>
      <c r="M184" s="81">
        <f t="shared" si="8"/>
        <v>219358</v>
      </c>
      <c r="N184" s="6">
        <f t="shared" si="7"/>
        <v>0</v>
      </c>
    </row>
    <row r="185" spans="1:14" x14ac:dyDescent="0.25">
      <c r="A185" s="5">
        <v>44828</v>
      </c>
      <c r="B185" s="6" t="s">
        <v>113</v>
      </c>
      <c r="C185" s="35">
        <v>1.78</v>
      </c>
      <c r="D185" s="16" t="s">
        <v>225</v>
      </c>
      <c r="E185" s="16" t="s">
        <v>248</v>
      </c>
      <c r="F185" s="38" t="s">
        <v>232</v>
      </c>
      <c r="G185" s="33">
        <f>C185*D$287</f>
        <v>6764</v>
      </c>
      <c r="H185" s="33">
        <f>G185-D$287</f>
        <v>2964</v>
      </c>
      <c r="I185" s="6" t="s">
        <v>134</v>
      </c>
      <c r="J185" s="6" t="s">
        <v>20</v>
      </c>
      <c r="K185" s="5">
        <v>44776</v>
      </c>
      <c r="L185" s="80">
        <f t="shared" si="6"/>
        <v>0</v>
      </c>
      <c r="M185" s="81">
        <f t="shared" si="8"/>
        <v>219358</v>
      </c>
      <c r="N185" s="6">
        <f t="shared" si="7"/>
        <v>0</v>
      </c>
    </row>
    <row r="186" spans="1:14" x14ac:dyDescent="0.25">
      <c r="A186" s="5">
        <v>44832</v>
      </c>
      <c r="B186" s="6" t="s">
        <v>118</v>
      </c>
      <c r="C186" s="35">
        <v>1.71</v>
      </c>
      <c r="D186" s="16" t="s">
        <v>225</v>
      </c>
      <c r="E186" s="16" t="s">
        <v>248</v>
      </c>
      <c r="F186" s="38" t="s">
        <v>232</v>
      </c>
      <c r="G186" s="33">
        <f>C186*D$287</f>
        <v>6498</v>
      </c>
      <c r="H186" s="33">
        <f>G186-D$287</f>
        <v>2698</v>
      </c>
      <c r="I186" s="6" t="s">
        <v>136</v>
      </c>
      <c r="J186" s="6" t="s">
        <v>23</v>
      </c>
      <c r="K186" s="5">
        <v>44777</v>
      </c>
      <c r="L186" s="80">
        <f t="shared" si="6"/>
        <v>0</v>
      </c>
      <c r="M186" s="81">
        <f t="shared" si="8"/>
        <v>219358</v>
      </c>
      <c r="N186" s="6">
        <f t="shared" si="7"/>
        <v>0</v>
      </c>
    </row>
    <row r="187" spans="1:14" x14ac:dyDescent="0.25">
      <c r="A187" s="5">
        <v>44832</v>
      </c>
      <c r="B187" s="6" t="s">
        <v>119</v>
      </c>
      <c r="C187" s="35">
        <v>1.73</v>
      </c>
      <c r="D187" s="16" t="s">
        <v>225</v>
      </c>
      <c r="E187" s="16" t="s">
        <v>248</v>
      </c>
      <c r="F187" s="52" t="s">
        <v>232</v>
      </c>
      <c r="G187" s="33">
        <v>0</v>
      </c>
      <c r="H187" s="33">
        <v>0</v>
      </c>
      <c r="I187" s="6" t="s">
        <v>128</v>
      </c>
      <c r="J187" s="6" t="s">
        <v>117</v>
      </c>
      <c r="K187" s="5">
        <v>44778</v>
      </c>
      <c r="L187" s="80">
        <f t="shared" si="6"/>
        <v>0</v>
      </c>
      <c r="M187" s="81">
        <f t="shared" si="8"/>
        <v>219358</v>
      </c>
      <c r="N187" s="6">
        <f t="shared" si="7"/>
        <v>0</v>
      </c>
    </row>
    <row r="188" spans="1:14" x14ac:dyDescent="0.25">
      <c r="A188" s="5">
        <v>44835</v>
      </c>
      <c r="B188" s="6" t="s">
        <v>514</v>
      </c>
      <c r="C188" s="35">
        <v>1.73</v>
      </c>
      <c r="D188" s="16" t="s">
        <v>225</v>
      </c>
      <c r="E188" s="16" t="s">
        <v>248</v>
      </c>
      <c r="F188" s="22" t="s">
        <v>232</v>
      </c>
      <c r="G188" s="33">
        <f>C188*D$287</f>
        <v>6574</v>
      </c>
      <c r="H188" s="33">
        <v>0</v>
      </c>
      <c r="I188" s="6" t="s">
        <v>134</v>
      </c>
      <c r="J188" s="6" t="s">
        <v>29</v>
      </c>
      <c r="K188" s="5">
        <v>44779</v>
      </c>
      <c r="L188" s="80">
        <f t="shared" si="6"/>
        <v>2964</v>
      </c>
      <c r="M188" s="81">
        <f t="shared" si="8"/>
        <v>222322</v>
      </c>
      <c r="N188" s="6">
        <f t="shared" si="7"/>
        <v>2.964</v>
      </c>
    </row>
    <row r="189" spans="1:14" x14ac:dyDescent="0.25">
      <c r="A189" s="5">
        <v>44835</v>
      </c>
      <c r="B189" s="6" t="s">
        <v>515</v>
      </c>
      <c r="C189" s="35">
        <v>1.93</v>
      </c>
      <c r="D189" s="16" t="s">
        <v>225</v>
      </c>
      <c r="E189" s="16" t="s">
        <v>248</v>
      </c>
      <c r="F189" s="37" t="s">
        <v>232</v>
      </c>
      <c r="G189" s="33">
        <v>0</v>
      </c>
      <c r="H189" s="33">
        <f>G189-D$287</f>
        <v>-3800</v>
      </c>
      <c r="I189" s="6" t="s">
        <v>143</v>
      </c>
      <c r="J189" s="16" t="s">
        <v>63</v>
      </c>
      <c r="K189" s="5">
        <v>44780</v>
      </c>
      <c r="L189" s="80">
        <f t="shared" si="6"/>
        <v>0</v>
      </c>
      <c r="M189" s="81">
        <f t="shared" si="8"/>
        <v>222322</v>
      </c>
      <c r="N189" s="6">
        <f t="shared" si="7"/>
        <v>0</v>
      </c>
    </row>
    <row r="190" spans="1:14" x14ac:dyDescent="0.25">
      <c r="A190" s="5">
        <v>44835</v>
      </c>
      <c r="B190" s="6" t="s">
        <v>518</v>
      </c>
      <c r="C190" s="35">
        <v>1.58</v>
      </c>
      <c r="D190" s="16" t="s">
        <v>225</v>
      </c>
      <c r="E190" s="16" t="s">
        <v>248</v>
      </c>
      <c r="F190" s="22" t="s">
        <v>232</v>
      </c>
      <c r="G190" s="33">
        <f>C190*D$287</f>
        <v>6004</v>
      </c>
      <c r="H190" s="33">
        <f>G190-D$287</f>
        <v>2204</v>
      </c>
      <c r="I190" s="6" t="s">
        <v>218</v>
      </c>
      <c r="J190" s="6" t="s">
        <v>165</v>
      </c>
      <c r="K190" s="5">
        <v>44781</v>
      </c>
      <c r="L190" s="80">
        <f t="shared" si="6"/>
        <v>0</v>
      </c>
      <c r="M190" s="81">
        <f t="shared" si="8"/>
        <v>222322</v>
      </c>
      <c r="N190" s="6">
        <f t="shared" si="7"/>
        <v>0</v>
      </c>
    </row>
    <row r="191" spans="1:14" x14ac:dyDescent="0.25">
      <c r="A191" s="5">
        <v>44841</v>
      </c>
      <c r="B191" s="6" t="s">
        <v>526</v>
      </c>
      <c r="C191" s="35">
        <v>1.52</v>
      </c>
      <c r="D191" s="16" t="s">
        <v>225</v>
      </c>
      <c r="E191" s="16" t="s">
        <v>248</v>
      </c>
      <c r="F191" s="22" t="s">
        <v>232</v>
      </c>
      <c r="G191" s="33">
        <f>C191*D$287</f>
        <v>5776</v>
      </c>
      <c r="H191" s="33">
        <f>G191-D$287</f>
        <v>1976</v>
      </c>
      <c r="I191" s="6" t="s">
        <v>142</v>
      </c>
      <c r="J191" s="6" t="s">
        <v>165</v>
      </c>
      <c r="K191" s="5">
        <v>44782</v>
      </c>
      <c r="L191" s="80">
        <f t="shared" si="6"/>
        <v>0</v>
      </c>
      <c r="M191" s="81">
        <f t="shared" si="8"/>
        <v>222322</v>
      </c>
      <c r="N191" s="6">
        <f t="shared" si="7"/>
        <v>0</v>
      </c>
    </row>
    <row r="192" spans="1:14" x14ac:dyDescent="0.25">
      <c r="A192" s="5">
        <v>44842</v>
      </c>
      <c r="B192" s="6" t="s">
        <v>527</v>
      </c>
      <c r="C192" s="35">
        <v>1.93</v>
      </c>
      <c r="D192" s="16" t="s">
        <v>225</v>
      </c>
      <c r="E192" s="16" t="s">
        <v>248</v>
      </c>
      <c r="F192" s="22" t="s">
        <v>232</v>
      </c>
      <c r="G192" s="33">
        <f>C192*D$287</f>
        <v>7334</v>
      </c>
      <c r="H192" s="33">
        <f>G192-D$287</f>
        <v>3534</v>
      </c>
      <c r="I192" s="6" t="s">
        <v>127</v>
      </c>
      <c r="J192" s="6" t="s">
        <v>52</v>
      </c>
      <c r="K192" s="5">
        <v>44783</v>
      </c>
      <c r="L192" s="80">
        <f t="shared" si="6"/>
        <v>0</v>
      </c>
      <c r="M192" s="81">
        <f t="shared" si="8"/>
        <v>222322</v>
      </c>
      <c r="N192" s="6">
        <f t="shared" si="7"/>
        <v>0</v>
      </c>
    </row>
    <row r="193" spans="1:14" x14ac:dyDescent="0.25">
      <c r="A193" s="5">
        <v>44842</v>
      </c>
      <c r="B193" s="6" t="s">
        <v>528</v>
      </c>
      <c r="C193" s="35">
        <v>1.91</v>
      </c>
      <c r="D193" s="16" t="s">
        <v>225</v>
      </c>
      <c r="E193" s="16" t="s">
        <v>247</v>
      </c>
      <c r="F193" s="22" t="s">
        <v>246</v>
      </c>
      <c r="G193" s="33">
        <f>C193*D$287</f>
        <v>7258</v>
      </c>
      <c r="H193" s="33">
        <f>G193-D$287</f>
        <v>3458</v>
      </c>
      <c r="I193" s="6" t="s">
        <v>133</v>
      </c>
      <c r="J193" s="6" t="s">
        <v>63</v>
      </c>
      <c r="K193" s="5">
        <v>44784</v>
      </c>
      <c r="L193" s="80">
        <f t="shared" si="6"/>
        <v>0</v>
      </c>
      <c r="M193" s="81">
        <f t="shared" si="8"/>
        <v>222322</v>
      </c>
      <c r="N193" s="6">
        <f t="shared" si="7"/>
        <v>0</v>
      </c>
    </row>
    <row r="194" spans="1:14" x14ac:dyDescent="0.25">
      <c r="A194" s="5">
        <v>44842</v>
      </c>
      <c r="B194" s="6" t="s">
        <v>529</v>
      </c>
      <c r="C194" s="35">
        <v>1.93</v>
      </c>
      <c r="D194" s="16" t="s">
        <v>225</v>
      </c>
      <c r="E194" s="16" t="s">
        <v>248</v>
      </c>
      <c r="F194" s="22" t="s">
        <v>232</v>
      </c>
      <c r="G194" s="33">
        <f>C194*D$287</f>
        <v>7334</v>
      </c>
      <c r="H194" s="33">
        <f>G194-D$287</f>
        <v>3534</v>
      </c>
      <c r="I194" s="6" t="s">
        <v>132</v>
      </c>
      <c r="J194" s="6" t="s">
        <v>63</v>
      </c>
      <c r="K194" s="5">
        <v>44785</v>
      </c>
      <c r="L194" s="80">
        <f t="shared" si="6"/>
        <v>0</v>
      </c>
      <c r="M194" s="81">
        <f t="shared" si="8"/>
        <v>222322</v>
      </c>
      <c r="N194" s="6">
        <f t="shared" si="7"/>
        <v>0</v>
      </c>
    </row>
    <row r="195" spans="1:14" x14ac:dyDescent="0.25">
      <c r="A195" s="5">
        <v>44842</v>
      </c>
      <c r="B195" s="6" t="s">
        <v>530</v>
      </c>
      <c r="C195" s="35">
        <v>1.83</v>
      </c>
      <c r="D195" s="16" t="s">
        <v>225</v>
      </c>
      <c r="E195" s="16" t="s">
        <v>247</v>
      </c>
      <c r="F195" s="22" t="s">
        <v>246</v>
      </c>
      <c r="G195" s="33">
        <f>C195*D$287</f>
        <v>6954</v>
      </c>
      <c r="H195" s="33">
        <f>G195-D$287</f>
        <v>3154</v>
      </c>
      <c r="I195" s="6" t="s">
        <v>133</v>
      </c>
      <c r="J195" s="6" t="s">
        <v>52</v>
      </c>
      <c r="K195" s="5">
        <v>44786</v>
      </c>
      <c r="L195" s="80">
        <f t="shared" ref="L195:L258" si="9">SUMIF($A$2:$A$256,$K195,$H$2:$H$256)</f>
        <v>3230</v>
      </c>
      <c r="M195" s="81">
        <f t="shared" si="8"/>
        <v>225552</v>
      </c>
      <c r="N195" s="6">
        <f t="shared" ref="N195:N258" si="10">L195/$M$2*100</f>
        <v>3.2300000000000004</v>
      </c>
    </row>
    <row r="196" spans="1:14" x14ac:dyDescent="0.25">
      <c r="A196" s="5">
        <v>44843</v>
      </c>
      <c r="B196" s="6" t="s">
        <v>534</v>
      </c>
      <c r="C196" s="35">
        <v>2.04</v>
      </c>
      <c r="D196" s="16" t="s">
        <v>225</v>
      </c>
      <c r="E196" s="16" t="s">
        <v>248</v>
      </c>
      <c r="F196" s="22" t="s">
        <v>232</v>
      </c>
      <c r="G196" s="33">
        <f>C196*D$287</f>
        <v>7752</v>
      </c>
      <c r="H196" s="33">
        <v>0</v>
      </c>
      <c r="I196" s="6" t="s">
        <v>217</v>
      </c>
      <c r="J196" s="6" t="s">
        <v>117</v>
      </c>
      <c r="K196" s="5">
        <v>44787</v>
      </c>
      <c r="L196" s="80">
        <f t="shared" si="9"/>
        <v>3458</v>
      </c>
      <c r="M196" s="81">
        <f t="shared" ref="M196:M259" si="11">M195+L196</f>
        <v>229010</v>
      </c>
      <c r="N196" s="6">
        <f t="shared" si="10"/>
        <v>3.4580000000000002</v>
      </c>
    </row>
    <row r="197" spans="1:14" x14ac:dyDescent="0.25">
      <c r="A197" s="5">
        <v>44846</v>
      </c>
      <c r="B197" s="6" t="s">
        <v>537</v>
      </c>
      <c r="C197" s="35">
        <v>1.74</v>
      </c>
      <c r="D197" s="16" t="s">
        <v>225</v>
      </c>
      <c r="E197" s="16" t="s">
        <v>248</v>
      </c>
      <c r="F197" s="37" t="s">
        <v>232</v>
      </c>
      <c r="G197" s="33">
        <v>0</v>
      </c>
      <c r="H197" s="33">
        <f>G197-D$287</f>
        <v>-3800</v>
      </c>
      <c r="I197" s="6" t="s">
        <v>138</v>
      </c>
      <c r="J197" s="16" t="s">
        <v>63</v>
      </c>
      <c r="K197" s="5">
        <v>44788</v>
      </c>
      <c r="L197" s="80">
        <f t="shared" si="9"/>
        <v>0</v>
      </c>
      <c r="M197" s="81">
        <f t="shared" si="11"/>
        <v>229010</v>
      </c>
      <c r="N197" s="6">
        <f t="shared" si="10"/>
        <v>0</v>
      </c>
    </row>
    <row r="198" spans="1:14" x14ac:dyDescent="0.25">
      <c r="A198" s="5">
        <v>44849</v>
      </c>
      <c r="B198" s="6" t="s">
        <v>539</v>
      </c>
      <c r="C198" s="35">
        <v>1.77</v>
      </c>
      <c r="D198" s="16" t="s">
        <v>225</v>
      </c>
      <c r="E198" s="16" t="s">
        <v>247</v>
      </c>
      <c r="F198" s="22" t="s">
        <v>246</v>
      </c>
      <c r="G198" s="33">
        <f>C198*D$287</f>
        <v>6726</v>
      </c>
      <c r="H198" s="33">
        <f>G198-D$287</f>
        <v>2926</v>
      </c>
      <c r="I198" s="6" t="s">
        <v>137</v>
      </c>
      <c r="J198" s="6" t="s">
        <v>40</v>
      </c>
      <c r="K198" s="5">
        <v>44789</v>
      </c>
      <c r="L198" s="80">
        <f t="shared" si="9"/>
        <v>0</v>
      </c>
      <c r="M198" s="81">
        <f t="shared" si="11"/>
        <v>229010</v>
      </c>
      <c r="N198" s="6">
        <f t="shared" si="10"/>
        <v>0</v>
      </c>
    </row>
    <row r="199" spans="1:14" x14ac:dyDescent="0.25">
      <c r="A199" s="5">
        <v>44849</v>
      </c>
      <c r="B199" s="6" t="s">
        <v>540</v>
      </c>
      <c r="C199" s="35">
        <v>1.76</v>
      </c>
      <c r="D199" s="16" t="s">
        <v>225</v>
      </c>
      <c r="E199" s="16" t="s">
        <v>248</v>
      </c>
      <c r="F199" s="22" t="s">
        <v>232</v>
      </c>
      <c r="G199" s="33">
        <f>C199*D$287</f>
        <v>6688</v>
      </c>
      <c r="H199" s="33">
        <f>G199-D$287</f>
        <v>2888</v>
      </c>
      <c r="I199" s="6" t="s">
        <v>218</v>
      </c>
      <c r="J199" s="6" t="s">
        <v>165</v>
      </c>
      <c r="K199" s="5">
        <v>44790</v>
      </c>
      <c r="L199" s="80">
        <f t="shared" si="9"/>
        <v>0</v>
      </c>
      <c r="M199" s="81">
        <f t="shared" si="11"/>
        <v>229010</v>
      </c>
      <c r="N199" s="6">
        <f t="shared" si="10"/>
        <v>0</v>
      </c>
    </row>
    <row r="200" spans="1:14" x14ac:dyDescent="0.25">
      <c r="A200" s="5">
        <v>44849</v>
      </c>
      <c r="B200" s="6" t="s">
        <v>542</v>
      </c>
      <c r="C200" s="35">
        <v>1.89</v>
      </c>
      <c r="D200" s="16" t="s">
        <v>225</v>
      </c>
      <c r="E200" s="16" t="s">
        <v>248</v>
      </c>
      <c r="F200" s="37" t="s">
        <v>232</v>
      </c>
      <c r="G200" s="33">
        <v>0</v>
      </c>
      <c r="H200" s="33">
        <f>G200-D$287</f>
        <v>-3800</v>
      </c>
      <c r="I200" s="6" t="s">
        <v>143</v>
      </c>
      <c r="J200" s="6" t="s">
        <v>20</v>
      </c>
      <c r="K200" s="5">
        <v>44791</v>
      </c>
      <c r="L200" s="80">
        <f t="shared" si="9"/>
        <v>0</v>
      </c>
      <c r="M200" s="81">
        <f t="shared" si="11"/>
        <v>229010</v>
      </c>
      <c r="N200" s="6">
        <f t="shared" si="10"/>
        <v>0</v>
      </c>
    </row>
    <row r="201" spans="1:14" x14ac:dyDescent="0.25">
      <c r="A201" s="5">
        <v>44850</v>
      </c>
      <c r="B201" s="6" t="s">
        <v>431</v>
      </c>
      <c r="C201" s="35">
        <v>1.72</v>
      </c>
      <c r="D201" s="16" t="s">
        <v>225</v>
      </c>
      <c r="E201" s="16" t="s">
        <v>248</v>
      </c>
      <c r="F201" s="22" t="s">
        <v>232</v>
      </c>
      <c r="G201" s="33">
        <f>C201*D$287</f>
        <v>6536</v>
      </c>
      <c r="H201" s="33">
        <f>G201-D$287</f>
        <v>2736</v>
      </c>
      <c r="I201" s="6" t="s">
        <v>142</v>
      </c>
      <c r="J201" s="6" t="s">
        <v>170</v>
      </c>
      <c r="K201" s="5">
        <v>44792</v>
      </c>
      <c r="L201" s="80">
        <f t="shared" si="9"/>
        <v>0</v>
      </c>
      <c r="M201" s="81">
        <f t="shared" si="11"/>
        <v>229010</v>
      </c>
      <c r="N201" s="6">
        <f t="shared" si="10"/>
        <v>0</v>
      </c>
    </row>
    <row r="202" spans="1:14" x14ac:dyDescent="0.25">
      <c r="A202" s="5">
        <v>44850</v>
      </c>
      <c r="B202" s="6" t="s">
        <v>544</v>
      </c>
      <c r="C202" s="35">
        <v>1.72</v>
      </c>
      <c r="D202" s="16" t="s">
        <v>225</v>
      </c>
      <c r="E202" s="16" t="s">
        <v>248</v>
      </c>
      <c r="F202" s="38" t="s">
        <v>232</v>
      </c>
      <c r="G202" s="33">
        <f>C202*D$287</f>
        <v>6536</v>
      </c>
      <c r="H202" s="33">
        <v>0</v>
      </c>
      <c r="I202" s="6" t="s">
        <v>132</v>
      </c>
      <c r="J202" s="6" t="s">
        <v>117</v>
      </c>
      <c r="K202" s="5">
        <v>44793</v>
      </c>
      <c r="L202" s="80">
        <f t="shared" si="9"/>
        <v>0</v>
      </c>
      <c r="M202" s="81">
        <f t="shared" si="11"/>
        <v>229010</v>
      </c>
      <c r="N202" s="6">
        <f t="shared" si="10"/>
        <v>0</v>
      </c>
    </row>
    <row r="203" spans="1:14" x14ac:dyDescent="0.25">
      <c r="A203" s="5">
        <v>44850</v>
      </c>
      <c r="B203" s="6" t="s">
        <v>545</v>
      </c>
      <c r="C203" s="35">
        <v>1.85</v>
      </c>
      <c r="D203" s="16" t="s">
        <v>225</v>
      </c>
      <c r="E203" s="16" t="s">
        <v>248</v>
      </c>
      <c r="F203" s="38" t="s">
        <v>232</v>
      </c>
      <c r="G203" s="33">
        <f>C203*D$287</f>
        <v>7030</v>
      </c>
      <c r="H203" s="33">
        <v>0</v>
      </c>
      <c r="I203" s="6" t="s">
        <v>218</v>
      </c>
      <c r="J203" s="6" t="s">
        <v>117</v>
      </c>
      <c r="K203" s="5">
        <v>44794</v>
      </c>
      <c r="L203" s="80">
        <f t="shared" si="9"/>
        <v>0</v>
      </c>
      <c r="M203" s="81">
        <f t="shared" si="11"/>
        <v>229010</v>
      </c>
      <c r="N203" s="6">
        <f t="shared" si="10"/>
        <v>0</v>
      </c>
    </row>
    <row r="204" spans="1:14" x14ac:dyDescent="0.25">
      <c r="A204" s="5">
        <v>44850</v>
      </c>
      <c r="B204" s="6" t="s">
        <v>546</v>
      </c>
      <c r="C204" s="35">
        <v>1.85</v>
      </c>
      <c r="D204" s="16" t="s">
        <v>225</v>
      </c>
      <c r="E204" s="16" t="s">
        <v>247</v>
      </c>
      <c r="F204" s="52" t="s">
        <v>246</v>
      </c>
      <c r="G204" s="33">
        <v>0</v>
      </c>
      <c r="H204" s="33">
        <f>G204-D$287</f>
        <v>-3800</v>
      </c>
      <c r="I204" s="6" t="s">
        <v>217</v>
      </c>
      <c r="J204" s="6" t="s">
        <v>170</v>
      </c>
      <c r="K204" s="5">
        <v>44795</v>
      </c>
      <c r="L204" s="80">
        <f t="shared" si="9"/>
        <v>0</v>
      </c>
      <c r="M204" s="81">
        <f t="shared" si="11"/>
        <v>229010</v>
      </c>
      <c r="N204" s="6">
        <f t="shared" si="10"/>
        <v>0</v>
      </c>
    </row>
    <row r="205" spans="1:14" x14ac:dyDescent="0.25">
      <c r="A205" s="5">
        <v>44850</v>
      </c>
      <c r="B205" s="6" t="s">
        <v>548</v>
      </c>
      <c r="C205" s="35">
        <v>1.7</v>
      </c>
      <c r="D205" s="16" t="s">
        <v>225</v>
      </c>
      <c r="E205" s="16" t="s">
        <v>248</v>
      </c>
      <c r="F205" s="38" t="s">
        <v>232</v>
      </c>
      <c r="G205" s="33">
        <f>C205*D$287</f>
        <v>6460</v>
      </c>
      <c r="H205" s="33">
        <f>G205-D$287</f>
        <v>2660</v>
      </c>
      <c r="I205" s="6" t="s">
        <v>221</v>
      </c>
      <c r="J205" s="6" t="s">
        <v>56</v>
      </c>
      <c r="K205" s="5">
        <v>44796</v>
      </c>
      <c r="L205" s="80">
        <f t="shared" si="9"/>
        <v>0</v>
      </c>
      <c r="M205" s="81">
        <f t="shared" si="11"/>
        <v>229010</v>
      </c>
      <c r="N205" s="6">
        <f t="shared" si="10"/>
        <v>0</v>
      </c>
    </row>
    <row r="206" spans="1:14" x14ac:dyDescent="0.25">
      <c r="A206" s="5">
        <v>44852</v>
      </c>
      <c r="B206" s="6" t="s">
        <v>552</v>
      </c>
      <c r="C206" s="35">
        <v>1.55</v>
      </c>
      <c r="D206" s="16" t="s">
        <v>225</v>
      </c>
      <c r="E206" s="16" t="s">
        <v>249</v>
      </c>
      <c r="F206" s="52" t="s">
        <v>246</v>
      </c>
      <c r="G206" s="33">
        <v>0</v>
      </c>
      <c r="H206" s="33">
        <v>0</v>
      </c>
      <c r="I206" s="6" t="s">
        <v>217</v>
      </c>
      <c r="J206" s="6" t="s">
        <v>160</v>
      </c>
      <c r="K206" s="5">
        <v>44797</v>
      </c>
      <c r="L206" s="80">
        <f t="shared" si="9"/>
        <v>0</v>
      </c>
      <c r="M206" s="81">
        <f t="shared" si="11"/>
        <v>229010</v>
      </c>
      <c r="N206" s="6">
        <f t="shared" si="10"/>
        <v>0</v>
      </c>
    </row>
    <row r="207" spans="1:14" x14ac:dyDescent="0.25">
      <c r="A207" s="5">
        <v>44852</v>
      </c>
      <c r="B207" s="6" t="s">
        <v>553</v>
      </c>
      <c r="C207" s="35">
        <v>1.88</v>
      </c>
      <c r="D207" s="16" t="s">
        <v>225</v>
      </c>
      <c r="E207" s="16" t="s">
        <v>247</v>
      </c>
      <c r="F207" s="38" t="s">
        <v>246</v>
      </c>
      <c r="G207" s="33">
        <f>C207*D$287</f>
        <v>7144</v>
      </c>
      <c r="H207" s="33">
        <v>0</v>
      </c>
      <c r="I207" s="6" t="s">
        <v>143</v>
      </c>
      <c r="J207" s="6" t="s">
        <v>61</v>
      </c>
      <c r="K207" s="5">
        <v>44798</v>
      </c>
      <c r="L207" s="80">
        <f t="shared" si="9"/>
        <v>0</v>
      </c>
      <c r="M207" s="81">
        <f t="shared" si="11"/>
        <v>229010</v>
      </c>
      <c r="N207" s="6">
        <f t="shared" si="10"/>
        <v>0</v>
      </c>
    </row>
    <row r="208" spans="1:14" x14ac:dyDescent="0.25">
      <c r="A208" s="5">
        <v>44852</v>
      </c>
      <c r="B208" s="6" t="s">
        <v>555</v>
      </c>
      <c r="C208" s="35">
        <v>1.72</v>
      </c>
      <c r="D208" s="16" t="s">
        <v>225</v>
      </c>
      <c r="E208" s="16" t="s">
        <v>248</v>
      </c>
      <c r="F208" s="52" t="s">
        <v>232</v>
      </c>
      <c r="G208" s="33">
        <v>0</v>
      </c>
      <c r="H208" s="33">
        <f>G208-D$287</f>
        <v>-3800</v>
      </c>
      <c r="I208" s="6" t="s">
        <v>137</v>
      </c>
      <c r="J208" s="6" t="s">
        <v>52</v>
      </c>
      <c r="K208" s="5">
        <v>44799</v>
      </c>
      <c r="L208" s="80">
        <f t="shared" si="9"/>
        <v>0</v>
      </c>
      <c r="M208" s="81">
        <f t="shared" si="11"/>
        <v>229010</v>
      </c>
      <c r="N208" s="6">
        <f t="shared" si="10"/>
        <v>0</v>
      </c>
    </row>
    <row r="209" spans="1:14" x14ac:dyDescent="0.25">
      <c r="A209" s="5">
        <v>44856</v>
      </c>
      <c r="B209" s="6" t="s">
        <v>556</v>
      </c>
      <c r="C209" s="35">
        <v>1.4</v>
      </c>
      <c r="D209" s="16" t="s">
        <v>225</v>
      </c>
      <c r="E209" s="16" t="s">
        <v>248</v>
      </c>
      <c r="F209" s="52" t="s">
        <v>232</v>
      </c>
      <c r="G209" s="33">
        <v>0</v>
      </c>
      <c r="H209" s="33">
        <f>G209-D$287</f>
        <v>-3800</v>
      </c>
      <c r="I209" s="6" t="s">
        <v>137</v>
      </c>
      <c r="J209" s="6" t="s">
        <v>165</v>
      </c>
      <c r="K209" s="5">
        <v>44800</v>
      </c>
      <c r="L209" s="80">
        <f t="shared" si="9"/>
        <v>-3800</v>
      </c>
      <c r="M209" s="81">
        <f t="shared" si="11"/>
        <v>225210</v>
      </c>
      <c r="N209" s="6">
        <f t="shared" si="10"/>
        <v>-3.8</v>
      </c>
    </row>
    <row r="210" spans="1:14" x14ac:dyDescent="0.25">
      <c r="A210" s="5">
        <v>44856</v>
      </c>
      <c r="B210" s="6" t="s">
        <v>560</v>
      </c>
      <c r="C210" s="35">
        <v>1.83</v>
      </c>
      <c r="D210" s="16" t="s">
        <v>225</v>
      </c>
      <c r="E210" s="16" t="s">
        <v>248</v>
      </c>
      <c r="F210" s="38" t="s">
        <v>232</v>
      </c>
      <c r="G210" s="33">
        <f>C210*D$287</f>
        <v>6954</v>
      </c>
      <c r="H210" s="33">
        <v>0</v>
      </c>
      <c r="I210" s="6" t="s">
        <v>652</v>
      </c>
      <c r="J210" s="6" t="s">
        <v>29</v>
      </c>
      <c r="K210" s="5">
        <v>44801</v>
      </c>
      <c r="L210" s="80">
        <f t="shared" si="9"/>
        <v>0</v>
      </c>
      <c r="M210" s="81">
        <f t="shared" si="11"/>
        <v>225210</v>
      </c>
      <c r="N210" s="6">
        <f t="shared" si="10"/>
        <v>0</v>
      </c>
    </row>
    <row r="211" spans="1:14" x14ac:dyDescent="0.25">
      <c r="A211" s="5">
        <v>44857</v>
      </c>
      <c r="B211" s="6" t="s">
        <v>561</v>
      </c>
      <c r="C211" s="35">
        <v>1.89</v>
      </c>
      <c r="D211" s="16" t="s">
        <v>225</v>
      </c>
      <c r="E211" s="16" t="s">
        <v>247</v>
      </c>
      <c r="F211" s="52" t="s">
        <v>246</v>
      </c>
      <c r="G211" s="33">
        <v>0</v>
      </c>
      <c r="H211" s="33">
        <v>0</v>
      </c>
      <c r="I211" s="6" t="s">
        <v>217</v>
      </c>
      <c r="J211" s="6" t="s">
        <v>160</v>
      </c>
      <c r="K211" s="5">
        <v>44802</v>
      </c>
      <c r="L211" s="80">
        <f t="shared" si="9"/>
        <v>2736</v>
      </c>
      <c r="M211" s="81">
        <f t="shared" si="11"/>
        <v>227946</v>
      </c>
      <c r="N211" s="6">
        <f t="shared" si="10"/>
        <v>2.7359999999999998</v>
      </c>
    </row>
    <row r="212" spans="1:14" x14ac:dyDescent="0.25">
      <c r="A212" s="5">
        <v>44857</v>
      </c>
      <c r="B212" s="6" t="s">
        <v>563</v>
      </c>
      <c r="C212" s="35">
        <v>1.8</v>
      </c>
      <c r="D212" s="16" t="s">
        <v>225</v>
      </c>
      <c r="E212" s="16" t="s">
        <v>248</v>
      </c>
      <c r="F212" s="38" t="s">
        <v>232</v>
      </c>
      <c r="G212" s="33">
        <f>C212*D$287</f>
        <v>6840</v>
      </c>
      <c r="H212" s="33">
        <f>G212-D$287</f>
        <v>3040</v>
      </c>
      <c r="I212" s="6" t="s">
        <v>217</v>
      </c>
      <c r="J212" s="6" t="s">
        <v>56</v>
      </c>
      <c r="K212" s="5">
        <v>44803</v>
      </c>
      <c r="L212" s="80">
        <f t="shared" si="9"/>
        <v>6042</v>
      </c>
      <c r="M212" s="81">
        <f t="shared" si="11"/>
        <v>233988</v>
      </c>
      <c r="N212" s="6">
        <f t="shared" si="10"/>
        <v>6.0419999999999998</v>
      </c>
    </row>
    <row r="213" spans="1:14" x14ac:dyDescent="0.25">
      <c r="A213" s="5">
        <v>44859</v>
      </c>
      <c r="B213" s="6" t="s">
        <v>566</v>
      </c>
      <c r="C213" s="35">
        <v>1.56</v>
      </c>
      <c r="D213" s="16" t="s">
        <v>225</v>
      </c>
      <c r="E213" s="16" t="s">
        <v>248</v>
      </c>
      <c r="F213" s="38" t="s">
        <v>232</v>
      </c>
      <c r="G213" s="33">
        <f>C213*D$287</f>
        <v>5928</v>
      </c>
      <c r="H213" s="33">
        <v>0</v>
      </c>
      <c r="I213" s="6" t="s">
        <v>653</v>
      </c>
      <c r="J213" s="6" t="s">
        <v>29</v>
      </c>
      <c r="K213" s="5">
        <v>44804</v>
      </c>
      <c r="L213" s="80">
        <f t="shared" si="9"/>
        <v>0</v>
      </c>
      <c r="M213" s="81">
        <f t="shared" si="11"/>
        <v>233988</v>
      </c>
      <c r="N213" s="6">
        <f t="shared" si="10"/>
        <v>0</v>
      </c>
    </row>
    <row r="214" spans="1:14" x14ac:dyDescent="0.25">
      <c r="A214" s="5">
        <v>44862</v>
      </c>
      <c r="B214" s="6" t="s">
        <v>567</v>
      </c>
      <c r="C214" s="35">
        <v>1.61</v>
      </c>
      <c r="D214" s="16" t="s">
        <v>225</v>
      </c>
      <c r="E214" s="16" t="s">
        <v>248</v>
      </c>
      <c r="F214" s="52" t="s">
        <v>232</v>
      </c>
      <c r="G214" s="33">
        <v>0</v>
      </c>
      <c r="H214" s="33">
        <f>G214-D$287</f>
        <v>-3800</v>
      </c>
      <c r="I214" s="6" t="s">
        <v>128</v>
      </c>
      <c r="J214" s="6" t="s">
        <v>165</v>
      </c>
      <c r="K214" s="5">
        <v>44805</v>
      </c>
      <c r="L214" s="80">
        <f t="shared" si="9"/>
        <v>0</v>
      </c>
      <c r="M214" s="81">
        <f t="shared" si="11"/>
        <v>233988</v>
      </c>
      <c r="N214" s="6">
        <f t="shared" si="10"/>
        <v>0</v>
      </c>
    </row>
    <row r="215" spans="1:14" x14ac:dyDescent="0.25">
      <c r="A215" s="5">
        <v>44863</v>
      </c>
      <c r="B215" s="6" t="s">
        <v>568</v>
      </c>
      <c r="C215" s="35">
        <v>1.81</v>
      </c>
      <c r="D215" s="16" t="s">
        <v>225</v>
      </c>
      <c r="E215" s="16" t="s">
        <v>248</v>
      </c>
      <c r="F215" s="52" t="s">
        <v>232</v>
      </c>
      <c r="G215" s="33">
        <v>0</v>
      </c>
      <c r="H215" s="33">
        <f>G215-D$287</f>
        <v>-3800</v>
      </c>
      <c r="I215" s="6" t="s">
        <v>131</v>
      </c>
      <c r="J215" s="6" t="s">
        <v>20</v>
      </c>
      <c r="K215" s="5">
        <v>44806</v>
      </c>
      <c r="L215" s="80">
        <f t="shared" si="9"/>
        <v>3306</v>
      </c>
      <c r="M215" s="81">
        <f t="shared" si="11"/>
        <v>237294</v>
      </c>
      <c r="N215" s="6">
        <f t="shared" si="10"/>
        <v>3.306</v>
      </c>
    </row>
    <row r="216" spans="1:14" x14ac:dyDescent="0.25">
      <c r="A216" s="5">
        <v>44863</v>
      </c>
      <c r="B216" s="6" t="s">
        <v>569</v>
      </c>
      <c r="C216" s="35">
        <v>1.33</v>
      </c>
      <c r="D216" s="16" t="s">
        <v>225</v>
      </c>
      <c r="E216" s="16" t="s">
        <v>248</v>
      </c>
      <c r="F216" s="38" t="s">
        <v>232</v>
      </c>
      <c r="G216" s="33">
        <f>C216*D$287</f>
        <v>5054</v>
      </c>
      <c r="H216" s="33">
        <f>G216-D$287</f>
        <v>1254</v>
      </c>
      <c r="I216" s="6" t="s">
        <v>654</v>
      </c>
      <c r="J216" s="6" t="s">
        <v>165</v>
      </c>
      <c r="K216" s="5">
        <v>44807</v>
      </c>
      <c r="L216" s="80">
        <f t="shared" si="9"/>
        <v>-570</v>
      </c>
      <c r="M216" s="81">
        <f t="shared" si="11"/>
        <v>236724</v>
      </c>
      <c r="N216" s="6">
        <f t="shared" si="10"/>
        <v>-0.57000000000000006</v>
      </c>
    </row>
    <row r="217" spans="1:14" x14ac:dyDescent="0.25">
      <c r="A217" s="5">
        <v>44863</v>
      </c>
      <c r="B217" s="6" t="s">
        <v>570</v>
      </c>
      <c r="C217" s="35">
        <v>1.75</v>
      </c>
      <c r="D217" s="16" t="s">
        <v>225</v>
      </c>
      <c r="E217" s="16" t="s">
        <v>247</v>
      </c>
      <c r="F217" s="38" t="s">
        <v>246</v>
      </c>
      <c r="G217" s="33">
        <f>C217*D$287</f>
        <v>6650</v>
      </c>
      <c r="H217" s="33">
        <f>G217-D$287</f>
        <v>2850</v>
      </c>
      <c r="I217" s="6" t="s">
        <v>133</v>
      </c>
      <c r="J217" s="6" t="s">
        <v>40</v>
      </c>
      <c r="K217" s="5">
        <v>44808</v>
      </c>
      <c r="L217" s="80">
        <f t="shared" si="9"/>
        <v>3382</v>
      </c>
      <c r="M217" s="81">
        <f t="shared" si="11"/>
        <v>240106</v>
      </c>
      <c r="N217" s="6">
        <f t="shared" si="10"/>
        <v>3.3820000000000001</v>
      </c>
    </row>
    <row r="218" spans="1:14" x14ac:dyDescent="0.25">
      <c r="A218" s="5">
        <v>44863</v>
      </c>
      <c r="B218" s="6" t="s">
        <v>571</v>
      </c>
      <c r="C218" s="35">
        <v>1.63</v>
      </c>
      <c r="D218" s="16" t="s">
        <v>225</v>
      </c>
      <c r="E218" s="16" t="s">
        <v>248</v>
      </c>
      <c r="F218" s="38" t="s">
        <v>232</v>
      </c>
      <c r="G218" s="33">
        <f>C218*D$287</f>
        <v>6194</v>
      </c>
      <c r="H218" s="33">
        <v>0</v>
      </c>
      <c r="I218" s="6" t="s">
        <v>224</v>
      </c>
      <c r="J218" s="6" t="s">
        <v>29</v>
      </c>
      <c r="K218" s="5">
        <v>44809</v>
      </c>
      <c r="L218" s="80">
        <f t="shared" si="9"/>
        <v>0</v>
      </c>
      <c r="M218" s="81">
        <f t="shared" si="11"/>
        <v>240106</v>
      </c>
      <c r="N218" s="6">
        <f t="shared" si="10"/>
        <v>0</v>
      </c>
    </row>
    <row r="219" spans="1:14" x14ac:dyDescent="0.25">
      <c r="A219" s="5">
        <v>44863</v>
      </c>
      <c r="B219" s="6" t="s">
        <v>572</v>
      </c>
      <c r="C219" s="35">
        <v>1.74</v>
      </c>
      <c r="D219" s="16" t="s">
        <v>225</v>
      </c>
      <c r="E219" s="16" t="s">
        <v>248</v>
      </c>
      <c r="F219" s="38" t="s">
        <v>232</v>
      </c>
      <c r="G219" s="33">
        <f>C219*D$287</f>
        <v>6612</v>
      </c>
      <c r="H219" s="33">
        <f>G219-D$287</f>
        <v>2812</v>
      </c>
      <c r="I219" s="6" t="s">
        <v>135</v>
      </c>
      <c r="J219" s="6" t="s">
        <v>20</v>
      </c>
      <c r="K219" s="5">
        <v>44810</v>
      </c>
      <c r="L219" s="80">
        <f t="shared" si="9"/>
        <v>0</v>
      </c>
      <c r="M219" s="81">
        <f t="shared" si="11"/>
        <v>240106</v>
      </c>
      <c r="N219" s="6">
        <f t="shared" si="10"/>
        <v>0</v>
      </c>
    </row>
    <row r="220" spans="1:14" x14ac:dyDescent="0.25">
      <c r="A220" s="5">
        <v>44863</v>
      </c>
      <c r="B220" s="6" t="s">
        <v>574</v>
      </c>
      <c r="C220" s="35">
        <v>1.55</v>
      </c>
      <c r="D220" s="16" t="s">
        <v>225</v>
      </c>
      <c r="E220" s="16" t="s">
        <v>248</v>
      </c>
      <c r="F220" s="52" t="s">
        <v>232</v>
      </c>
      <c r="G220" s="33">
        <v>0</v>
      </c>
      <c r="H220" s="33">
        <v>0</v>
      </c>
      <c r="I220" s="6" t="s">
        <v>138</v>
      </c>
      <c r="J220" s="6" t="s">
        <v>29</v>
      </c>
      <c r="K220" s="5">
        <v>44811</v>
      </c>
      <c r="L220" s="80">
        <f t="shared" si="9"/>
        <v>0</v>
      </c>
      <c r="M220" s="81">
        <f t="shared" si="11"/>
        <v>240106</v>
      </c>
      <c r="N220" s="6">
        <f t="shared" si="10"/>
        <v>0</v>
      </c>
    </row>
    <row r="221" spans="1:14" x14ac:dyDescent="0.25">
      <c r="A221" s="5">
        <v>44863</v>
      </c>
      <c r="B221" s="6" t="s">
        <v>575</v>
      </c>
      <c r="C221" s="35">
        <v>1.68</v>
      </c>
      <c r="D221" s="16" t="s">
        <v>225</v>
      </c>
      <c r="E221" s="16" t="s">
        <v>248</v>
      </c>
      <c r="F221" s="38" t="s">
        <v>232</v>
      </c>
      <c r="G221" s="33">
        <f>C221*D$287</f>
        <v>6384</v>
      </c>
      <c r="H221" s="33">
        <f>G221-D$287</f>
        <v>2584</v>
      </c>
      <c r="I221" s="6" t="s">
        <v>142</v>
      </c>
      <c r="J221" s="6" t="s">
        <v>63</v>
      </c>
      <c r="K221" s="5">
        <v>44812</v>
      </c>
      <c r="L221" s="80">
        <f t="shared" si="9"/>
        <v>0</v>
      </c>
      <c r="M221" s="81">
        <f t="shared" si="11"/>
        <v>240106</v>
      </c>
      <c r="N221" s="6">
        <f t="shared" si="10"/>
        <v>0</v>
      </c>
    </row>
    <row r="222" spans="1:14" x14ac:dyDescent="0.25">
      <c r="A222" s="5">
        <v>44864</v>
      </c>
      <c r="B222" s="6" t="s">
        <v>576</v>
      </c>
      <c r="C222" s="35">
        <v>1.75</v>
      </c>
      <c r="D222" s="16" t="s">
        <v>225</v>
      </c>
      <c r="E222" s="16" t="s">
        <v>248</v>
      </c>
      <c r="F222" s="52" t="s">
        <v>232</v>
      </c>
      <c r="G222" s="33">
        <v>0</v>
      </c>
      <c r="H222" s="33">
        <f>G222-D$287</f>
        <v>-3800</v>
      </c>
      <c r="I222" s="6" t="s">
        <v>133</v>
      </c>
      <c r="J222" s="6" t="s">
        <v>170</v>
      </c>
      <c r="K222" s="5">
        <v>44813</v>
      </c>
      <c r="L222" s="80">
        <f t="shared" si="9"/>
        <v>0</v>
      </c>
      <c r="M222" s="81">
        <f t="shared" si="11"/>
        <v>240106</v>
      </c>
      <c r="N222" s="6">
        <f t="shared" si="10"/>
        <v>0</v>
      </c>
    </row>
    <row r="223" spans="1:14" x14ac:dyDescent="0.25">
      <c r="A223" s="5">
        <v>44864</v>
      </c>
      <c r="B223" s="6" t="s">
        <v>578</v>
      </c>
      <c r="C223" s="35">
        <v>1.86</v>
      </c>
      <c r="D223" s="16" t="s">
        <v>225</v>
      </c>
      <c r="E223" s="16" t="s">
        <v>248</v>
      </c>
      <c r="F223" s="52" t="s">
        <v>232</v>
      </c>
      <c r="G223" s="33">
        <v>0</v>
      </c>
      <c r="H223" s="33">
        <f>G223-D$287</f>
        <v>-3800</v>
      </c>
      <c r="I223" s="6" t="s">
        <v>137</v>
      </c>
      <c r="J223" s="6" t="s">
        <v>165</v>
      </c>
      <c r="K223" s="5">
        <v>44814</v>
      </c>
      <c r="L223" s="80">
        <f t="shared" si="9"/>
        <v>5244</v>
      </c>
      <c r="M223" s="81">
        <f t="shared" si="11"/>
        <v>245350</v>
      </c>
      <c r="N223" s="6">
        <f t="shared" si="10"/>
        <v>5.2439999999999998</v>
      </c>
    </row>
    <row r="224" spans="1:14" x14ac:dyDescent="0.25">
      <c r="A224" s="5">
        <v>44866</v>
      </c>
      <c r="B224" t="s">
        <v>585</v>
      </c>
      <c r="C224" s="35">
        <v>1.55</v>
      </c>
      <c r="D224" s="16" t="s">
        <v>225</v>
      </c>
      <c r="E224" s="16" t="s">
        <v>248</v>
      </c>
      <c r="F224" s="37" t="s">
        <v>232</v>
      </c>
      <c r="G224" s="33">
        <v>0</v>
      </c>
      <c r="H224" s="33">
        <v>0</v>
      </c>
      <c r="I224" s="6" t="s">
        <v>143</v>
      </c>
      <c r="J224" s="6" t="s">
        <v>29</v>
      </c>
      <c r="K224" s="5">
        <v>44815</v>
      </c>
      <c r="L224" s="80">
        <f t="shared" si="9"/>
        <v>-3800</v>
      </c>
      <c r="M224" s="81">
        <f t="shared" si="11"/>
        <v>241550</v>
      </c>
      <c r="N224" s="6">
        <f t="shared" si="10"/>
        <v>-3.8</v>
      </c>
    </row>
    <row r="225" spans="1:14" x14ac:dyDescent="0.25">
      <c r="A225" s="5">
        <v>44866</v>
      </c>
      <c r="B225" t="s">
        <v>586</v>
      </c>
      <c r="C225" s="35">
        <v>1.6</v>
      </c>
      <c r="D225" s="16" t="s">
        <v>225</v>
      </c>
      <c r="E225" s="16" t="s">
        <v>248</v>
      </c>
      <c r="F225" s="37" t="s">
        <v>232</v>
      </c>
      <c r="G225" s="33">
        <v>0</v>
      </c>
      <c r="H225" s="33">
        <v>0</v>
      </c>
      <c r="I225" s="6" t="s">
        <v>133</v>
      </c>
      <c r="J225" s="6" t="s">
        <v>29</v>
      </c>
      <c r="K225" s="5">
        <v>44816</v>
      </c>
      <c r="L225" s="80">
        <f t="shared" si="9"/>
        <v>0</v>
      </c>
      <c r="M225" s="81">
        <f>M224+L225</f>
        <v>241550</v>
      </c>
      <c r="N225" s="6">
        <f t="shared" si="10"/>
        <v>0</v>
      </c>
    </row>
    <row r="226" spans="1:14" x14ac:dyDescent="0.25">
      <c r="A226" s="5">
        <v>44870</v>
      </c>
      <c r="B226" t="s">
        <v>587</v>
      </c>
      <c r="C226" s="35">
        <v>1.88</v>
      </c>
      <c r="D226" s="16" t="s">
        <v>225</v>
      </c>
      <c r="E226" s="16" t="s">
        <v>247</v>
      </c>
      <c r="F226" s="22" t="s">
        <v>246</v>
      </c>
      <c r="G226" s="33">
        <f>C226*D$287</f>
        <v>7144</v>
      </c>
      <c r="H226" s="33">
        <v>0</v>
      </c>
      <c r="I226" s="6" t="s">
        <v>138</v>
      </c>
      <c r="J226" s="6" t="s">
        <v>61</v>
      </c>
      <c r="K226" s="5">
        <v>44817</v>
      </c>
      <c r="L226" s="80">
        <f t="shared" si="9"/>
        <v>-3800</v>
      </c>
      <c r="M226" s="81">
        <f t="shared" si="11"/>
        <v>237750</v>
      </c>
      <c r="N226" s="6">
        <f t="shared" si="10"/>
        <v>-3.8</v>
      </c>
    </row>
    <row r="227" spans="1:14" x14ac:dyDescent="0.25">
      <c r="A227" s="5">
        <v>44870</v>
      </c>
      <c r="B227" t="s">
        <v>588</v>
      </c>
      <c r="C227" s="35">
        <v>1.33</v>
      </c>
      <c r="D227" s="16" t="s">
        <v>225</v>
      </c>
      <c r="E227" s="16" t="s">
        <v>248</v>
      </c>
      <c r="F227" s="22" t="s">
        <v>232</v>
      </c>
      <c r="G227" s="33">
        <f>C227*D$287</f>
        <v>5054</v>
      </c>
      <c r="H227" s="33">
        <f>G227-D$287</f>
        <v>1254</v>
      </c>
      <c r="I227" s="6" t="s">
        <v>130</v>
      </c>
      <c r="J227" s="6" t="s">
        <v>165</v>
      </c>
      <c r="K227" s="5">
        <v>44818</v>
      </c>
      <c r="L227" s="80">
        <f t="shared" si="9"/>
        <v>5320</v>
      </c>
      <c r="M227" s="81">
        <f t="shared" si="11"/>
        <v>243070</v>
      </c>
      <c r="N227" s="6">
        <f t="shared" si="10"/>
        <v>5.3199999999999994</v>
      </c>
    </row>
    <row r="228" spans="1:14" x14ac:dyDescent="0.25">
      <c r="A228" s="5">
        <v>44870</v>
      </c>
      <c r="B228" t="s">
        <v>589</v>
      </c>
      <c r="C228" s="35">
        <v>1.93</v>
      </c>
      <c r="D228" s="16" t="s">
        <v>225</v>
      </c>
      <c r="E228" s="16" t="s">
        <v>248</v>
      </c>
      <c r="F228" s="22" t="s">
        <v>232</v>
      </c>
      <c r="G228" s="33">
        <f>C228*D$287</f>
        <v>7334</v>
      </c>
      <c r="H228" s="33">
        <f>G228-D$287</f>
        <v>3534</v>
      </c>
      <c r="I228" s="6" t="s">
        <v>217</v>
      </c>
      <c r="J228" s="6" t="s">
        <v>170</v>
      </c>
      <c r="K228" s="5">
        <v>44819</v>
      </c>
      <c r="L228" s="80">
        <f t="shared" si="9"/>
        <v>0</v>
      </c>
      <c r="M228" s="81">
        <f t="shared" si="11"/>
        <v>243070</v>
      </c>
      <c r="N228" s="6">
        <f t="shared" si="10"/>
        <v>0</v>
      </c>
    </row>
    <row r="229" spans="1:14" x14ac:dyDescent="0.25">
      <c r="A229" s="5">
        <v>44870</v>
      </c>
      <c r="B229" t="s">
        <v>590</v>
      </c>
      <c r="C229" s="35">
        <v>1.83</v>
      </c>
      <c r="D229" s="16" t="s">
        <v>225</v>
      </c>
      <c r="E229" s="16" t="s">
        <v>247</v>
      </c>
      <c r="F229" s="37" t="s">
        <v>246</v>
      </c>
      <c r="G229" s="33">
        <v>0</v>
      </c>
      <c r="H229" s="33">
        <f>G229-D$287</f>
        <v>-3800</v>
      </c>
      <c r="I229" s="6" t="s">
        <v>139</v>
      </c>
      <c r="J229" s="6" t="s">
        <v>52</v>
      </c>
      <c r="K229" s="5">
        <v>44820</v>
      </c>
      <c r="L229" s="80">
        <f t="shared" si="9"/>
        <v>0</v>
      </c>
      <c r="M229" s="81">
        <f t="shared" si="11"/>
        <v>243070</v>
      </c>
      <c r="N229" s="6">
        <f t="shared" si="10"/>
        <v>0</v>
      </c>
    </row>
    <row r="230" spans="1:14" x14ac:dyDescent="0.25">
      <c r="A230" s="5">
        <v>44870</v>
      </c>
      <c r="B230" t="s">
        <v>591</v>
      </c>
      <c r="C230" s="35">
        <v>1.56</v>
      </c>
      <c r="D230" s="16" t="s">
        <v>225</v>
      </c>
      <c r="E230" s="16" t="s">
        <v>248</v>
      </c>
      <c r="F230" s="22" t="s">
        <v>232</v>
      </c>
      <c r="G230" s="33">
        <f>C230*D$287</f>
        <v>5928</v>
      </c>
      <c r="H230" s="33">
        <f>G230-D$287</f>
        <v>2128</v>
      </c>
      <c r="I230" s="6" t="s">
        <v>132</v>
      </c>
      <c r="J230" s="6" t="s">
        <v>165</v>
      </c>
      <c r="K230" s="5">
        <v>44821</v>
      </c>
      <c r="L230" s="80">
        <f t="shared" si="9"/>
        <v>2546</v>
      </c>
      <c r="M230" s="81">
        <f t="shared" si="11"/>
        <v>245616</v>
      </c>
      <c r="N230" s="6">
        <f t="shared" si="10"/>
        <v>2.5459999999999998</v>
      </c>
    </row>
    <row r="231" spans="1:14" x14ac:dyDescent="0.25">
      <c r="A231" s="5">
        <v>44871</v>
      </c>
      <c r="B231" t="s">
        <v>593</v>
      </c>
      <c r="C231" s="35">
        <v>1.85</v>
      </c>
      <c r="D231" s="16" t="s">
        <v>225</v>
      </c>
      <c r="E231" s="16" t="s">
        <v>248</v>
      </c>
      <c r="F231" s="22" t="s">
        <v>232</v>
      </c>
      <c r="G231" s="33">
        <f>C231*D$287</f>
        <v>7030</v>
      </c>
      <c r="H231" s="33">
        <v>0</v>
      </c>
      <c r="I231" s="6" t="s">
        <v>652</v>
      </c>
      <c r="J231" s="6" t="s">
        <v>117</v>
      </c>
      <c r="K231" s="5">
        <v>44822</v>
      </c>
      <c r="L231" s="80">
        <f t="shared" si="9"/>
        <v>-3800</v>
      </c>
      <c r="M231" s="81">
        <f t="shared" si="11"/>
        <v>241816</v>
      </c>
      <c r="N231" s="6">
        <f t="shared" si="10"/>
        <v>-3.8</v>
      </c>
    </row>
    <row r="232" spans="1:14" x14ac:dyDescent="0.25">
      <c r="A232" s="5">
        <v>44871</v>
      </c>
      <c r="B232" t="s">
        <v>594</v>
      </c>
      <c r="C232" s="35">
        <v>1.91</v>
      </c>
      <c r="D232" s="16" t="s">
        <v>225</v>
      </c>
      <c r="E232" s="16" t="s">
        <v>248</v>
      </c>
      <c r="F232" s="22" t="s">
        <v>232</v>
      </c>
      <c r="G232" s="33">
        <f>C232*D$287</f>
        <v>7258</v>
      </c>
      <c r="H232" s="33">
        <v>0</v>
      </c>
      <c r="I232" s="6" t="s">
        <v>142</v>
      </c>
      <c r="J232" s="6" t="s">
        <v>117</v>
      </c>
      <c r="K232" s="5">
        <v>44823</v>
      </c>
      <c r="L232" s="80">
        <f t="shared" si="9"/>
        <v>0</v>
      </c>
      <c r="M232" s="81">
        <f t="shared" si="11"/>
        <v>241816</v>
      </c>
      <c r="N232" s="6">
        <f t="shared" si="10"/>
        <v>0</v>
      </c>
    </row>
    <row r="233" spans="1:14" x14ac:dyDescent="0.25">
      <c r="A233" s="5">
        <v>44873</v>
      </c>
      <c r="B233" t="s">
        <v>596</v>
      </c>
      <c r="C233" s="35">
        <v>1.32</v>
      </c>
      <c r="D233" s="16" t="s">
        <v>225</v>
      </c>
      <c r="E233" s="16" t="s">
        <v>248</v>
      </c>
      <c r="F233" s="22" t="s">
        <v>126</v>
      </c>
      <c r="G233" s="33">
        <f>C233*D$287</f>
        <v>5016</v>
      </c>
      <c r="H233" s="33">
        <f>G233-D$287</f>
        <v>1216</v>
      </c>
      <c r="I233" s="6" t="s">
        <v>510</v>
      </c>
      <c r="J233" s="6" t="s">
        <v>165</v>
      </c>
      <c r="K233" s="5">
        <v>44824</v>
      </c>
      <c r="L233" s="80">
        <f t="shared" si="9"/>
        <v>0</v>
      </c>
      <c r="M233" s="81">
        <f t="shared" si="11"/>
        <v>241816</v>
      </c>
      <c r="N233" s="6">
        <f t="shared" si="10"/>
        <v>0</v>
      </c>
    </row>
    <row r="234" spans="1:14" x14ac:dyDescent="0.25">
      <c r="A234" s="25">
        <v>44874</v>
      </c>
      <c r="B234" s="18" t="s">
        <v>598</v>
      </c>
      <c r="C234" s="6">
        <v>1.8</v>
      </c>
      <c r="D234" s="16" t="s">
        <v>225</v>
      </c>
      <c r="E234" s="16" t="s">
        <v>248</v>
      </c>
      <c r="F234" s="22" t="s">
        <v>232</v>
      </c>
      <c r="G234" s="33">
        <f>C234*D$287</f>
        <v>6840</v>
      </c>
      <c r="H234" s="33">
        <f>G234-D$287</f>
        <v>3040</v>
      </c>
      <c r="I234" s="6" t="s">
        <v>142</v>
      </c>
      <c r="J234" s="6" t="s">
        <v>165</v>
      </c>
      <c r="K234" s="5">
        <v>44825</v>
      </c>
      <c r="L234" s="80">
        <f t="shared" si="9"/>
        <v>0</v>
      </c>
      <c r="M234" s="81">
        <f t="shared" si="11"/>
        <v>241816</v>
      </c>
      <c r="N234" s="6">
        <f t="shared" si="10"/>
        <v>0</v>
      </c>
    </row>
    <row r="235" spans="1:14" x14ac:dyDescent="0.25">
      <c r="A235" s="25">
        <v>44874</v>
      </c>
      <c r="B235" s="18" t="s">
        <v>599</v>
      </c>
      <c r="C235" s="6">
        <v>1.79</v>
      </c>
      <c r="D235" s="16" t="s">
        <v>225</v>
      </c>
      <c r="E235" s="16" t="s">
        <v>248</v>
      </c>
      <c r="F235" s="22" t="s">
        <v>232</v>
      </c>
      <c r="G235" s="33">
        <f>C235*D$287</f>
        <v>6802</v>
      </c>
      <c r="H235" s="33">
        <f>G235-D$287</f>
        <v>3002</v>
      </c>
      <c r="I235" s="6" t="s">
        <v>132</v>
      </c>
      <c r="J235" s="6" t="s">
        <v>170</v>
      </c>
      <c r="K235" s="5">
        <v>44826</v>
      </c>
      <c r="L235" s="80">
        <f t="shared" si="9"/>
        <v>0</v>
      </c>
      <c r="M235" s="81">
        <f t="shared" si="11"/>
        <v>241816</v>
      </c>
      <c r="N235" s="6">
        <f t="shared" si="10"/>
        <v>0</v>
      </c>
    </row>
    <row r="236" spans="1:14" x14ac:dyDescent="0.25">
      <c r="A236" s="25">
        <v>44874</v>
      </c>
      <c r="B236" s="18" t="s">
        <v>600</v>
      </c>
      <c r="C236" s="6">
        <v>1.64</v>
      </c>
      <c r="D236" s="16" t="s">
        <v>225</v>
      </c>
      <c r="E236" s="16" t="s">
        <v>248</v>
      </c>
      <c r="F236" s="22" t="s">
        <v>232</v>
      </c>
      <c r="G236" s="33">
        <f>C236*D$287</f>
        <v>6232</v>
      </c>
      <c r="H236" s="33">
        <f>G236-D$287</f>
        <v>2432</v>
      </c>
      <c r="I236" s="6" t="s">
        <v>127</v>
      </c>
      <c r="J236" s="6" t="s">
        <v>23</v>
      </c>
      <c r="K236" s="5">
        <v>44827</v>
      </c>
      <c r="L236" s="80">
        <f t="shared" si="9"/>
        <v>0</v>
      </c>
      <c r="M236" s="81">
        <f t="shared" si="11"/>
        <v>241816</v>
      </c>
      <c r="N236" s="6">
        <f t="shared" si="10"/>
        <v>0</v>
      </c>
    </row>
    <row r="237" spans="1:14" x14ac:dyDescent="0.25">
      <c r="A237" s="5">
        <v>44877</v>
      </c>
      <c r="B237" t="s">
        <v>602</v>
      </c>
      <c r="C237" s="35">
        <v>1.84</v>
      </c>
      <c r="D237" s="16" t="s">
        <v>225</v>
      </c>
      <c r="E237" s="16" t="s">
        <v>247</v>
      </c>
      <c r="F237" s="37" t="s">
        <v>246</v>
      </c>
      <c r="G237" s="33">
        <v>0</v>
      </c>
      <c r="H237" s="33">
        <f>G237-D$287</f>
        <v>-3800</v>
      </c>
      <c r="I237" s="6" t="s">
        <v>217</v>
      </c>
      <c r="J237" s="6" t="s">
        <v>20</v>
      </c>
      <c r="K237" s="5">
        <v>44828</v>
      </c>
      <c r="L237" s="80">
        <f t="shared" si="9"/>
        <v>2964</v>
      </c>
      <c r="M237" s="81">
        <f t="shared" si="11"/>
        <v>244780</v>
      </c>
      <c r="N237" s="6">
        <f t="shared" si="10"/>
        <v>2.964</v>
      </c>
    </row>
    <row r="238" spans="1:14" x14ac:dyDescent="0.25">
      <c r="A238" s="5">
        <v>44877</v>
      </c>
      <c r="B238" t="s">
        <v>603</v>
      </c>
      <c r="C238" s="35">
        <v>1.8</v>
      </c>
      <c r="D238" s="16" t="s">
        <v>225</v>
      </c>
      <c r="E238" s="16" t="s">
        <v>247</v>
      </c>
      <c r="F238" s="38" t="s">
        <v>246</v>
      </c>
      <c r="G238" s="33">
        <f>C238*D$287</f>
        <v>6840</v>
      </c>
      <c r="H238" s="33">
        <f>G238-D$287</f>
        <v>3040</v>
      </c>
      <c r="I238" s="6" t="s">
        <v>138</v>
      </c>
      <c r="J238" s="6" t="s">
        <v>40</v>
      </c>
      <c r="K238" s="5">
        <v>44829</v>
      </c>
      <c r="L238" s="80">
        <f t="shared" si="9"/>
        <v>0</v>
      </c>
      <c r="M238" s="81">
        <f t="shared" si="11"/>
        <v>244780</v>
      </c>
      <c r="N238" s="6">
        <f t="shared" si="10"/>
        <v>0</v>
      </c>
    </row>
    <row r="239" spans="1:14" x14ac:dyDescent="0.25">
      <c r="A239" s="5">
        <v>44877</v>
      </c>
      <c r="B239" t="s">
        <v>604</v>
      </c>
      <c r="C239" s="6">
        <v>1.93</v>
      </c>
      <c r="D239" s="16" t="s">
        <v>225</v>
      </c>
      <c r="E239" s="16" t="s">
        <v>248</v>
      </c>
      <c r="F239" s="52" t="s">
        <v>232</v>
      </c>
      <c r="G239" s="33">
        <v>0</v>
      </c>
      <c r="H239" s="33">
        <f>G239-D$287</f>
        <v>-3800</v>
      </c>
      <c r="I239" s="6" t="s">
        <v>131</v>
      </c>
      <c r="J239" s="6" t="s">
        <v>165</v>
      </c>
      <c r="K239" s="5">
        <v>44830</v>
      </c>
      <c r="L239" s="80">
        <f t="shared" si="9"/>
        <v>0</v>
      </c>
      <c r="M239" s="81">
        <f t="shared" si="11"/>
        <v>244780</v>
      </c>
      <c r="N239" s="6">
        <f t="shared" si="10"/>
        <v>0</v>
      </c>
    </row>
    <row r="240" spans="1:14" x14ac:dyDescent="0.25">
      <c r="A240" s="5">
        <v>44877</v>
      </c>
      <c r="B240" t="s">
        <v>605</v>
      </c>
      <c r="C240" s="6">
        <v>1.89</v>
      </c>
      <c r="D240" s="16" t="s">
        <v>225</v>
      </c>
      <c r="E240" s="16" t="s">
        <v>248</v>
      </c>
      <c r="F240" s="38" t="s">
        <v>232</v>
      </c>
      <c r="G240" s="33">
        <f>C240*D$287</f>
        <v>7182</v>
      </c>
      <c r="H240" s="33">
        <f>G240-D$287</f>
        <v>3382</v>
      </c>
      <c r="I240" s="6" t="s">
        <v>142</v>
      </c>
      <c r="J240" s="6" t="s">
        <v>52</v>
      </c>
      <c r="K240" s="5">
        <v>44831</v>
      </c>
      <c r="L240" s="80">
        <f t="shared" si="9"/>
        <v>0</v>
      </c>
      <c r="M240" s="81">
        <f t="shared" si="11"/>
        <v>244780</v>
      </c>
      <c r="N240" s="6">
        <f t="shared" si="10"/>
        <v>0</v>
      </c>
    </row>
    <row r="241" spans="1:14" x14ac:dyDescent="0.25">
      <c r="A241" s="5">
        <v>44877</v>
      </c>
      <c r="B241" t="s">
        <v>606</v>
      </c>
      <c r="C241" s="6">
        <v>1.78</v>
      </c>
      <c r="D241" s="16" t="s">
        <v>225</v>
      </c>
      <c r="E241" s="16" t="s">
        <v>248</v>
      </c>
      <c r="F241" s="38" t="s">
        <v>232</v>
      </c>
      <c r="G241" s="33">
        <f>C241*D$287</f>
        <v>6764</v>
      </c>
      <c r="H241" s="33">
        <v>0</v>
      </c>
      <c r="I241" s="6" t="s">
        <v>132</v>
      </c>
      <c r="J241" s="46" t="s">
        <v>61</v>
      </c>
      <c r="K241" s="5">
        <v>44832</v>
      </c>
      <c r="L241" s="80">
        <f t="shared" si="9"/>
        <v>2698</v>
      </c>
      <c r="M241" s="81">
        <f t="shared" si="11"/>
        <v>247478</v>
      </c>
      <c r="N241" s="6">
        <f t="shared" si="10"/>
        <v>2.698</v>
      </c>
    </row>
    <row r="242" spans="1:14" x14ac:dyDescent="0.25">
      <c r="A242" s="5">
        <v>44877</v>
      </c>
      <c r="B242" t="s">
        <v>607</v>
      </c>
      <c r="C242" s="6">
        <v>1.35</v>
      </c>
      <c r="D242" s="16" t="s">
        <v>225</v>
      </c>
      <c r="E242" s="16" t="s">
        <v>248</v>
      </c>
      <c r="F242" s="52" t="s">
        <v>232</v>
      </c>
      <c r="G242" s="33">
        <v>0</v>
      </c>
      <c r="H242" s="33">
        <f>G242-D$287</f>
        <v>-3800</v>
      </c>
      <c r="I242" s="6" t="s">
        <v>137</v>
      </c>
      <c r="J242" s="6" t="s">
        <v>165</v>
      </c>
      <c r="K242" s="5">
        <v>44833</v>
      </c>
      <c r="L242" s="80">
        <f t="shared" si="9"/>
        <v>0</v>
      </c>
      <c r="M242" s="81">
        <f t="shared" si="11"/>
        <v>247478</v>
      </c>
      <c r="N242" s="6">
        <f t="shared" si="10"/>
        <v>0</v>
      </c>
    </row>
    <row r="243" spans="1:14" x14ac:dyDescent="0.25">
      <c r="A243" s="5">
        <v>44877</v>
      </c>
      <c r="B243" t="s">
        <v>608</v>
      </c>
      <c r="C243" s="6">
        <v>1.63</v>
      </c>
      <c r="D243" s="16" t="s">
        <v>225</v>
      </c>
      <c r="E243" s="16" t="s">
        <v>248</v>
      </c>
      <c r="F243" s="38" t="s">
        <v>232</v>
      </c>
      <c r="G243" s="33">
        <f>C243*D$287</f>
        <v>6194</v>
      </c>
      <c r="H243" s="33">
        <v>0</v>
      </c>
      <c r="I243" s="6" t="s">
        <v>140</v>
      </c>
      <c r="J243" s="6" t="s">
        <v>29</v>
      </c>
      <c r="K243" s="5">
        <v>44834</v>
      </c>
      <c r="L243" s="80">
        <f t="shared" si="9"/>
        <v>0</v>
      </c>
      <c r="M243" s="81">
        <f t="shared" si="11"/>
        <v>247478</v>
      </c>
      <c r="N243" s="6">
        <f t="shared" si="10"/>
        <v>0</v>
      </c>
    </row>
    <row r="244" spans="1:14" x14ac:dyDescent="0.25">
      <c r="A244" s="5">
        <v>44877</v>
      </c>
      <c r="B244" t="s">
        <v>609</v>
      </c>
      <c r="C244" s="6">
        <v>1.48</v>
      </c>
      <c r="D244" s="16" t="s">
        <v>225</v>
      </c>
      <c r="E244" s="16" t="s">
        <v>248</v>
      </c>
      <c r="F244" s="52" t="s">
        <v>232</v>
      </c>
      <c r="G244" s="33">
        <v>0</v>
      </c>
      <c r="H244" s="33">
        <v>0</v>
      </c>
      <c r="I244" s="6" t="s">
        <v>131</v>
      </c>
      <c r="J244" s="6" t="s">
        <v>29</v>
      </c>
      <c r="K244" s="5">
        <v>44835</v>
      </c>
      <c r="L244" s="80">
        <f t="shared" si="9"/>
        <v>-1596</v>
      </c>
      <c r="M244" s="81">
        <f t="shared" si="11"/>
        <v>245882</v>
      </c>
      <c r="N244" s="6">
        <f t="shared" si="10"/>
        <v>-1.5959999999999999</v>
      </c>
    </row>
    <row r="245" spans="1:14" x14ac:dyDescent="0.25">
      <c r="A245" s="5">
        <v>44877</v>
      </c>
      <c r="B245" t="s">
        <v>611</v>
      </c>
      <c r="C245" s="35">
        <v>1.64</v>
      </c>
      <c r="D245" s="16" t="s">
        <v>225</v>
      </c>
      <c r="E245" s="16" t="s">
        <v>248</v>
      </c>
      <c r="F245" s="38" t="s">
        <v>232</v>
      </c>
      <c r="G245" s="33">
        <f>C245*D$287</f>
        <v>6232</v>
      </c>
      <c r="H245" s="33">
        <f>G245-D$287</f>
        <v>2432</v>
      </c>
      <c r="I245" s="6" t="s">
        <v>142</v>
      </c>
      <c r="J245" s="6" t="s">
        <v>165</v>
      </c>
      <c r="K245" s="5">
        <v>44836</v>
      </c>
      <c r="L245" s="80">
        <f t="shared" si="9"/>
        <v>0</v>
      </c>
      <c r="M245" s="81">
        <f t="shared" si="11"/>
        <v>245882</v>
      </c>
      <c r="N245" s="6">
        <f t="shared" si="10"/>
        <v>0</v>
      </c>
    </row>
    <row r="246" spans="1:14" x14ac:dyDescent="0.25">
      <c r="A246" s="5">
        <v>44878</v>
      </c>
      <c r="B246" t="s">
        <v>612</v>
      </c>
      <c r="C246" s="82">
        <v>2.16</v>
      </c>
      <c r="D246" s="16" t="s">
        <v>225</v>
      </c>
      <c r="E246" s="16" t="s">
        <v>248</v>
      </c>
      <c r="F246" s="52" t="s">
        <v>232</v>
      </c>
      <c r="G246" s="33">
        <v>0</v>
      </c>
      <c r="H246" s="33">
        <v>0</v>
      </c>
      <c r="I246" s="6" t="s">
        <v>133</v>
      </c>
      <c r="J246" s="6" t="s">
        <v>117</v>
      </c>
      <c r="K246" s="5">
        <v>44837</v>
      </c>
      <c r="L246" s="80">
        <f t="shared" si="9"/>
        <v>0</v>
      </c>
      <c r="M246" s="81">
        <f t="shared" si="11"/>
        <v>245882</v>
      </c>
      <c r="N246" s="6">
        <f t="shared" si="10"/>
        <v>0</v>
      </c>
    </row>
    <row r="247" spans="1:14" x14ac:dyDescent="0.25">
      <c r="A247" s="5">
        <v>44884</v>
      </c>
      <c r="B247" t="s">
        <v>619</v>
      </c>
      <c r="C247" s="35">
        <v>1.49</v>
      </c>
      <c r="D247" s="16" t="s">
        <v>225</v>
      </c>
      <c r="E247" s="16" t="s">
        <v>248</v>
      </c>
      <c r="F247" s="38" t="s">
        <v>232</v>
      </c>
      <c r="G247" s="33">
        <f>C247*D$287</f>
        <v>5662</v>
      </c>
      <c r="H247" s="33">
        <v>0</v>
      </c>
      <c r="I247" s="6" t="s">
        <v>130</v>
      </c>
      <c r="J247" s="6" t="s">
        <v>29</v>
      </c>
      <c r="K247" s="5">
        <v>44838</v>
      </c>
      <c r="L247" s="80">
        <f t="shared" si="9"/>
        <v>0</v>
      </c>
      <c r="M247" s="81">
        <f t="shared" si="11"/>
        <v>245882</v>
      </c>
      <c r="N247" s="6">
        <f t="shared" si="10"/>
        <v>0</v>
      </c>
    </row>
    <row r="248" spans="1:14" x14ac:dyDescent="0.25">
      <c r="A248" s="5">
        <v>44884</v>
      </c>
      <c r="B248" t="s">
        <v>620</v>
      </c>
      <c r="C248" s="35">
        <v>1.63</v>
      </c>
      <c r="D248" s="16" t="s">
        <v>225</v>
      </c>
      <c r="E248" s="16" t="s">
        <v>248</v>
      </c>
      <c r="F248" s="52" t="s">
        <v>232</v>
      </c>
      <c r="G248" s="33">
        <v>0</v>
      </c>
      <c r="H248" s="33">
        <v>0</v>
      </c>
      <c r="I248" s="6" t="s">
        <v>128</v>
      </c>
      <c r="J248" s="6" t="s">
        <v>61</v>
      </c>
      <c r="K248" s="5">
        <v>44839</v>
      </c>
      <c r="L248" s="80">
        <f t="shared" si="9"/>
        <v>0</v>
      </c>
      <c r="M248" s="81">
        <f t="shared" si="11"/>
        <v>245882</v>
      </c>
      <c r="N248" s="6">
        <f t="shared" si="10"/>
        <v>0</v>
      </c>
    </row>
    <row r="249" spans="1:14" x14ac:dyDescent="0.25">
      <c r="A249" s="5">
        <v>44884</v>
      </c>
      <c r="B249" t="s">
        <v>621</v>
      </c>
      <c r="C249" s="35">
        <v>1.88</v>
      </c>
      <c r="D249" s="16" t="s">
        <v>225</v>
      </c>
      <c r="E249" s="16" t="s">
        <v>247</v>
      </c>
      <c r="F249" s="52" t="s">
        <v>246</v>
      </c>
      <c r="G249" s="33">
        <v>0</v>
      </c>
      <c r="H249" s="33">
        <v>0</v>
      </c>
      <c r="I249" s="6" t="s">
        <v>217</v>
      </c>
      <c r="J249" s="6" t="s">
        <v>61</v>
      </c>
      <c r="K249" s="5">
        <v>44840</v>
      </c>
      <c r="L249" s="80">
        <f t="shared" si="9"/>
        <v>0</v>
      </c>
      <c r="M249" s="81">
        <f t="shared" si="11"/>
        <v>245882</v>
      </c>
      <c r="N249" s="6">
        <f t="shared" si="10"/>
        <v>0</v>
      </c>
    </row>
    <row r="250" spans="1:14" x14ac:dyDescent="0.25">
      <c r="A250" s="5">
        <v>44884</v>
      </c>
      <c r="B250" t="s">
        <v>622</v>
      </c>
      <c r="C250" s="35">
        <v>1.57</v>
      </c>
      <c r="D250" s="16" t="s">
        <v>225</v>
      </c>
      <c r="E250" s="16" t="s">
        <v>248</v>
      </c>
      <c r="F250" s="52" t="s">
        <v>232</v>
      </c>
      <c r="G250" s="33">
        <v>0</v>
      </c>
      <c r="H250" s="33">
        <f>G250-D$287</f>
        <v>-3800</v>
      </c>
      <c r="I250" s="6" t="s">
        <v>138</v>
      </c>
      <c r="J250" s="6" t="s">
        <v>20</v>
      </c>
      <c r="K250" s="5">
        <v>44841</v>
      </c>
      <c r="L250" s="80">
        <f t="shared" si="9"/>
        <v>1976</v>
      </c>
      <c r="M250" s="81">
        <f t="shared" si="11"/>
        <v>247858</v>
      </c>
      <c r="N250" s="6">
        <f t="shared" si="10"/>
        <v>1.976</v>
      </c>
    </row>
    <row r="251" spans="1:14" x14ac:dyDescent="0.25">
      <c r="A251" s="5">
        <v>44884</v>
      </c>
      <c r="B251" t="s">
        <v>623</v>
      </c>
      <c r="C251" s="35">
        <v>1.85</v>
      </c>
      <c r="D251" s="16" t="s">
        <v>225</v>
      </c>
      <c r="E251" s="16" t="s">
        <v>248</v>
      </c>
      <c r="F251" s="52" t="s">
        <v>232</v>
      </c>
      <c r="G251" s="33">
        <v>0</v>
      </c>
      <c r="H251" s="33">
        <f>G251-D$287</f>
        <v>-3800</v>
      </c>
      <c r="I251" s="6" t="s">
        <v>128</v>
      </c>
      <c r="J251" s="6" t="s">
        <v>20</v>
      </c>
      <c r="K251" s="5">
        <v>44842</v>
      </c>
      <c r="L251" s="80">
        <f t="shared" si="9"/>
        <v>13680</v>
      </c>
      <c r="M251" s="81">
        <f t="shared" si="11"/>
        <v>261538</v>
      </c>
      <c r="N251" s="6">
        <f t="shared" si="10"/>
        <v>13.68</v>
      </c>
    </row>
    <row r="252" spans="1:14" x14ac:dyDescent="0.25">
      <c r="A252" s="5">
        <v>44885</v>
      </c>
      <c r="B252" t="s">
        <v>624</v>
      </c>
      <c r="C252" s="35">
        <v>1.96</v>
      </c>
      <c r="D252" s="16" t="s">
        <v>225</v>
      </c>
      <c r="E252" s="16" t="s">
        <v>248</v>
      </c>
      <c r="F252" s="38" t="s">
        <v>232</v>
      </c>
      <c r="G252" s="33">
        <f>C252*D$287</f>
        <v>7448</v>
      </c>
      <c r="H252" s="33">
        <v>0</v>
      </c>
      <c r="I252" s="6" t="s">
        <v>132</v>
      </c>
      <c r="J252" s="6" t="s">
        <v>117</v>
      </c>
      <c r="K252" s="5">
        <v>44843</v>
      </c>
      <c r="L252" s="80">
        <f t="shared" si="9"/>
        <v>0</v>
      </c>
      <c r="M252" s="81">
        <f t="shared" si="11"/>
        <v>261538</v>
      </c>
      <c r="N252" s="6">
        <f t="shared" si="10"/>
        <v>0</v>
      </c>
    </row>
    <row r="253" spans="1:14" x14ac:dyDescent="0.25">
      <c r="A253" s="5">
        <v>44885</v>
      </c>
      <c r="B253" t="s">
        <v>625</v>
      </c>
      <c r="C253" s="35">
        <v>1.79</v>
      </c>
      <c r="D253" s="16" t="s">
        <v>225</v>
      </c>
      <c r="E253" s="16" t="s">
        <v>249</v>
      </c>
      <c r="F253" s="38" t="s">
        <v>246</v>
      </c>
      <c r="G253" s="33">
        <f>C253*D$287</f>
        <v>6802</v>
      </c>
      <c r="H253" s="33">
        <v>0</v>
      </c>
      <c r="I253" s="6" t="s">
        <v>128</v>
      </c>
      <c r="J253" s="6" t="s">
        <v>117</v>
      </c>
      <c r="K253" s="5">
        <v>44844</v>
      </c>
      <c r="L253" s="80">
        <f t="shared" si="9"/>
        <v>0</v>
      </c>
      <c r="M253" s="81">
        <f t="shared" si="11"/>
        <v>261538</v>
      </c>
      <c r="N253" s="6">
        <f t="shared" si="10"/>
        <v>0</v>
      </c>
    </row>
    <row r="254" spans="1:14" x14ac:dyDescent="0.25">
      <c r="A254" s="5">
        <v>44885</v>
      </c>
      <c r="B254" t="s">
        <v>628</v>
      </c>
      <c r="C254" s="35">
        <v>1.97</v>
      </c>
      <c r="D254" s="16" t="s">
        <v>225</v>
      </c>
      <c r="E254" s="16" t="s">
        <v>248</v>
      </c>
      <c r="F254" s="38" t="s">
        <v>232</v>
      </c>
      <c r="G254" s="33">
        <f>C254*D$287</f>
        <v>7486</v>
      </c>
      <c r="H254" s="33">
        <v>0</v>
      </c>
      <c r="I254" s="6" t="s">
        <v>130</v>
      </c>
      <c r="J254" s="6" t="s">
        <v>117</v>
      </c>
      <c r="K254" s="5">
        <v>44845</v>
      </c>
      <c r="L254" s="80">
        <f t="shared" si="9"/>
        <v>0</v>
      </c>
      <c r="M254" s="81">
        <f t="shared" si="11"/>
        <v>261538</v>
      </c>
      <c r="N254" s="6">
        <f t="shared" si="10"/>
        <v>0</v>
      </c>
    </row>
    <row r="255" spans="1:14" x14ac:dyDescent="0.25">
      <c r="A255" s="5">
        <v>44891</v>
      </c>
      <c r="B255" t="s">
        <v>629</v>
      </c>
      <c r="C255" s="35">
        <v>1.63</v>
      </c>
      <c r="D255" s="16" t="s">
        <v>225</v>
      </c>
      <c r="E255" s="16" t="s">
        <v>248</v>
      </c>
      <c r="F255" s="52" t="s">
        <v>232</v>
      </c>
      <c r="G255" s="33">
        <v>0</v>
      </c>
      <c r="H255" s="33">
        <v>0</v>
      </c>
      <c r="I255" s="6" t="s">
        <v>128</v>
      </c>
      <c r="J255" s="6" t="s">
        <v>29</v>
      </c>
      <c r="K255" s="5">
        <v>44846</v>
      </c>
      <c r="L255" s="80">
        <f t="shared" si="9"/>
        <v>-3800</v>
      </c>
      <c r="M255" s="81">
        <f t="shared" si="11"/>
        <v>257738</v>
      </c>
      <c r="N255" s="6">
        <f t="shared" si="10"/>
        <v>-3.8</v>
      </c>
    </row>
    <row r="256" spans="1:14" x14ac:dyDescent="0.25">
      <c r="A256" s="5">
        <v>44892</v>
      </c>
      <c r="B256" t="s">
        <v>631</v>
      </c>
      <c r="C256" s="35">
        <v>1.79</v>
      </c>
      <c r="D256" s="16" t="s">
        <v>225</v>
      </c>
      <c r="E256" s="16" t="s">
        <v>248</v>
      </c>
      <c r="F256" s="52" t="s">
        <v>232</v>
      </c>
      <c r="G256" s="33">
        <v>0</v>
      </c>
      <c r="H256" s="33">
        <v>0</v>
      </c>
      <c r="I256" s="6" t="s">
        <v>133</v>
      </c>
      <c r="J256" s="6" t="s">
        <v>117</v>
      </c>
      <c r="K256" s="5">
        <v>44847</v>
      </c>
      <c r="L256" s="80">
        <f t="shared" si="9"/>
        <v>0</v>
      </c>
      <c r="M256" s="81">
        <f t="shared" si="11"/>
        <v>257738</v>
      </c>
      <c r="N256" s="6">
        <f t="shared" si="10"/>
        <v>0</v>
      </c>
    </row>
    <row r="257" spans="1:14" x14ac:dyDescent="0.25">
      <c r="A257" s="5">
        <v>44892</v>
      </c>
      <c r="B257" t="s">
        <v>635</v>
      </c>
      <c r="C257" s="35">
        <v>1.76</v>
      </c>
      <c r="D257" s="16" t="s">
        <v>225</v>
      </c>
      <c r="E257" s="16" t="s">
        <v>248</v>
      </c>
      <c r="F257" s="52" t="s">
        <v>232</v>
      </c>
      <c r="G257" s="33">
        <v>0</v>
      </c>
      <c r="H257" s="33">
        <v>0</v>
      </c>
      <c r="I257" s="6" t="s">
        <v>138</v>
      </c>
      <c r="J257" s="6" t="s">
        <v>117</v>
      </c>
      <c r="K257" s="5">
        <v>44848</v>
      </c>
      <c r="L257" s="80">
        <f t="shared" si="9"/>
        <v>0</v>
      </c>
      <c r="M257" s="81">
        <f t="shared" si="11"/>
        <v>257738</v>
      </c>
      <c r="N257" s="6">
        <f t="shared" si="10"/>
        <v>0</v>
      </c>
    </row>
    <row r="258" spans="1:14" x14ac:dyDescent="0.25">
      <c r="A258" s="5">
        <v>44899</v>
      </c>
      <c r="B258" s="6" t="s">
        <v>656</v>
      </c>
      <c r="C258" s="6">
        <v>1.77</v>
      </c>
      <c r="D258" s="16" t="s">
        <v>225</v>
      </c>
      <c r="E258" s="16" t="s">
        <v>247</v>
      </c>
      <c r="F258" s="22" t="s">
        <v>246</v>
      </c>
      <c r="G258" s="33">
        <f t="shared" ref="G255:G270" si="12">C258*D$287</f>
        <v>6726</v>
      </c>
      <c r="H258" s="33">
        <f t="shared" ref="H255:H270" si="13">G258-D$287</f>
        <v>2926</v>
      </c>
      <c r="I258" s="6" t="s">
        <v>133</v>
      </c>
      <c r="J258" s="6" t="s">
        <v>40</v>
      </c>
      <c r="K258" s="5">
        <v>44849</v>
      </c>
      <c r="L258" s="80">
        <f t="shared" si="9"/>
        <v>2014</v>
      </c>
      <c r="M258" s="81">
        <f t="shared" si="11"/>
        <v>259752</v>
      </c>
      <c r="N258" s="6">
        <f t="shared" si="10"/>
        <v>2.0140000000000002</v>
      </c>
    </row>
    <row r="259" spans="1:14" x14ac:dyDescent="0.25">
      <c r="A259" s="5">
        <v>44901</v>
      </c>
      <c r="B259" s="6" t="s">
        <v>660</v>
      </c>
      <c r="C259" s="35">
        <v>1.65</v>
      </c>
      <c r="D259" s="16" t="s">
        <v>225</v>
      </c>
      <c r="E259" s="16" t="s">
        <v>249</v>
      </c>
      <c r="F259" s="22" t="s">
        <v>246</v>
      </c>
      <c r="G259" s="33">
        <f t="shared" si="12"/>
        <v>6270</v>
      </c>
      <c r="H259" s="33">
        <f t="shared" si="13"/>
        <v>2470</v>
      </c>
      <c r="I259" s="6" t="s">
        <v>138</v>
      </c>
      <c r="J259" s="6" t="s">
        <v>40</v>
      </c>
      <c r="K259" s="5">
        <v>44850</v>
      </c>
      <c r="L259" s="80">
        <f t="shared" ref="L259:L322" si="14">SUMIF($A$2:$A$256,$K259,$H$2:$H$256)</f>
        <v>1596</v>
      </c>
      <c r="M259" s="81">
        <f t="shared" si="11"/>
        <v>261348</v>
      </c>
      <c r="N259" s="6">
        <f t="shared" ref="N259:N322" si="15">L259/$M$2*100</f>
        <v>1.5959999999999999</v>
      </c>
    </row>
    <row r="260" spans="1:14" x14ac:dyDescent="0.25">
      <c r="A260" s="5">
        <v>44905</v>
      </c>
      <c r="B260" s="6" t="s">
        <v>662</v>
      </c>
      <c r="C260" s="35">
        <v>1.83</v>
      </c>
      <c r="D260" s="16" t="s">
        <v>225</v>
      </c>
      <c r="E260" s="16" t="s">
        <v>247</v>
      </c>
      <c r="F260" s="22" t="s">
        <v>246</v>
      </c>
      <c r="G260" s="33">
        <f t="shared" si="12"/>
        <v>6954</v>
      </c>
      <c r="H260" s="33">
        <f t="shared" si="13"/>
        <v>3154</v>
      </c>
      <c r="I260" s="6" t="s">
        <v>128</v>
      </c>
      <c r="J260" s="6" t="s">
        <v>20</v>
      </c>
      <c r="K260" s="5">
        <v>44851</v>
      </c>
      <c r="L260" s="80">
        <f t="shared" si="14"/>
        <v>0</v>
      </c>
      <c r="M260" s="81">
        <f t="shared" ref="M260:M323" si="16">M259+L260</f>
        <v>261348</v>
      </c>
      <c r="N260" s="6">
        <f t="shared" si="15"/>
        <v>0</v>
      </c>
    </row>
    <row r="261" spans="1:14" x14ac:dyDescent="0.25">
      <c r="A261" s="5">
        <v>44905</v>
      </c>
      <c r="B261" s="6" t="s">
        <v>663</v>
      </c>
      <c r="C261" s="35">
        <v>1.88</v>
      </c>
      <c r="D261" s="16" t="s">
        <v>225</v>
      </c>
      <c r="E261" s="16" t="s">
        <v>247</v>
      </c>
      <c r="F261" s="37" t="s">
        <v>246</v>
      </c>
      <c r="G261" s="33">
        <v>0</v>
      </c>
      <c r="H261" s="33">
        <f t="shared" si="13"/>
        <v>-3800</v>
      </c>
      <c r="I261" s="6" t="s">
        <v>129</v>
      </c>
      <c r="J261" s="6" t="s">
        <v>52</v>
      </c>
      <c r="K261" s="5">
        <v>44852</v>
      </c>
      <c r="L261" s="80">
        <f t="shared" si="14"/>
        <v>-3800</v>
      </c>
      <c r="M261" s="81">
        <f t="shared" si="16"/>
        <v>257548</v>
      </c>
      <c r="N261" s="6">
        <f t="shared" si="15"/>
        <v>-3.8</v>
      </c>
    </row>
    <row r="262" spans="1:14" x14ac:dyDescent="0.25">
      <c r="A262" s="5">
        <v>44905</v>
      </c>
      <c r="B262" s="6" t="s">
        <v>664</v>
      </c>
      <c r="C262" s="35">
        <v>1.88</v>
      </c>
      <c r="D262" s="16" t="s">
        <v>225</v>
      </c>
      <c r="E262" s="16" t="s">
        <v>248</v>
      </c>
      <c r="F262" s="37" t="s">
        <v>232</v>
      </c>
      <c r="G262" s="33">
        <v>0</v>
      </c>
      <c r="H262" s="33">
        <f t="shared" si="13"/>
        <v>-3800</v>
      </c>
      <c r="I262" s="6" t="s">
        <v>128</v>
      </c>
      <c r="J262" s="6" t="s">
        <v>52</v>
      </c>
      <c r="K262" s="5">
        <v>44853</v>
      </c>
      <c r="L262" s="80">
        <f t="shared" si="14"/>
        <v>0</v>
      </c>
      <c r="M262" s="81">
        <f t="shared" si="16"/>
        <v>257548</v>
      </c>
      <c r="N262" s="6">
        <f t="shared" si="15"/>
        <v>0</v>
      </c>
    </row>
    <row r="263" spans="1:14" x14ac:dyDescent="0.25">
      <c r="A263" s="5">
        <v>44912</v>
      </c>
      <c r="B263" s="6" t="s">
        <v>666</v>
      </c>
      <c r="C263" s="35">
        <v>1.76</v>
      </c>
      <c r="D263" s="16" t="s">
        <v>225</v>
      </c>
      <c r="E263" s="16" t="s">
        <v>248</v>
      </c>
      <c r="F263" s="22" t="s">
        <v>232</v>
      </c>
      <c r="G263" s="33">
        <f t="shared" si="12"/>
        <v>6688</v>
      </c>
      <c r="H263" s="33">
        <f t="shared" si="13"/>
        <v>2888</v>
      </c>
      <c r="I263" s="45" t="s">
        <v>142</v>
      </c>
      <c r="J263" s="6" t="s">
        <v>20</v>
      </c>
      <c r="K263" s="5">
        <v>44854</v>
      </c>
      <c r="L263" s="80">
        <f t="shared" si="14"/>
        <v>0</v>
      </c>
      <c r="M263" s="81">
        <f t="shared" si="16"/>
        <v>257548</v>
      </c>
      <c r="N263" s="6">
        <f t="shared" si="15"/>
        <v>0</v>
      </c>
    </row>
    <row r="264" spans="1:14" x14ac:dyDescent="0.25">
      <c r="A264" s="5">
        <v>44912</v>
      </c>
      <c r="B264" s="6" t="s">
        <v>667</v>
      </c>
      <c r="C264" s="35">
        <v>1.74</v>
      </c>
      <c r="D264" s="16" t="s">
        <v>225</v>
      </c>
      <c r="E264" s="16" t="s">
        <v>248</v>
      </c>
      <c r="F264" s="22" t="s">
        <v>232</v>
      </c>
      <c r="G264" s="33">
        <f t="shared" si="12"/>
        <v>6612</v>
      </c>
      <c r="H264" s="33">
        <f t="shared" si="13"/>
        <v>2812</v>
      </c>
      <c r="I264" s="6" t="s">
        <v>136</v>
      </c>
      <c r="J264" s="6" t="s">
        <v>20</v>
      </c>
      <c r="K264" s="5">
        <v>44855</v>
      </c>
      <c r="L264" s="80">
        <f t="shared" si="14"/>
        <v>0</v>
      </c>
      <c r="M264" s="81">
        <f t="shared" si="16"/>
        <v>257548</v>
      </c>
      <c r="N264" s="6">
        <f t="shared" si="15"/>
        <v>0</v>
      </c>
    </row>
    <row r="265" spans="1:14" x14ac:dyDescent="0.25">
      <c r="A265" s="5">
        <v>44912</v>
      </c>
      <c r="B265" s="6" t="s">
        <v>669</v>
      </c>
      <c r="C265" s="16">
        <v>1.63</v>
      </c>
      <c r="D265" s="16" t="s">
        <v>225</v>
      </c>
      <c r="E265" s="16" t="s">
        <v>249</v>
      </c>
      <c r="F265" s="37" t="s">
        <v>246</v>
      </c>
      <c r="G265" s="33">
        <v>0</v>
      </c>
      <c r="H265" s="33">
        <f t="shared" si="13"/>
        <v>-3800</v>
      </c>
      <c r="I265" s="6" t="s">
        <v>127</v>
      </c>
      <c r="J265" s="6" t="s">
        <v>40</v>
      </c>
      <c r="K265" s="5">
        <v>44856</v>
      </c>
      <c r="L265" s="80">
        <f t="shared" si="14"/>
        <v>-3800</v>
      </c>
      <c r="M265" s="81">
        <f t="shared" si="16"/>
        <v>253748</v>
      </c>
      <c r="N265" s="6">
        <f t="shared" si="15"/>
        <v>-3.8</v>
      </c>
    </row>
    <row r="266" spans="1:14" x14ac:dyDescent="0.25">
      <c r="A266" s="5">
        <v>44913</v>
      </c>
      <c r="B266" s="6" t="s">
        <v>672</v>
      </c>
      <c r="C266" s="16">
        <v>1.51</v>
      </c>
      <c r="D266" s="16" t="s">
        <v>225</v>
      </c>
      <c r="E266" s="16" t="s">
        <v>249</v>
      </c>
      <c r="F266" s="22" t="s">
        <v>246</v>
      </c>
      <c r="G266" s="33">
        <f t="shared" si="12"/>
        <v>5738</v>
      </c>
      <c r="H266" s="33">
        <f t="shared" si="13"/>
        <v>1938</v>
      </c>
      <c r="I266" s="6" t="s">
        <v>133</v>
      </c>
      <c r="J266" s="6" t="s">
        <v>352</v>
      </c>
      <c r="K266" s="5">
        <v>44857</v>
      </c>
      <c r="L266" s="80">
        <f t="shared" si="14"/>
        <v>3040</v>
      </c>
      <c r="M266" s="81">
        <f t="shared" si="16"/>
        <v>256788</v>
      </c>
      <c r="N266" s="6">
        <f t="shared" si="15"/>
        <v>3.04</v>
      </c>
    </row>
    <row r="267" spans="1:14" x14ac:dyDescent="0.25">
      <c r="A267" s="5">
        <v>44921</v>
      </c>
      <c r="B267" s="6" t="s">
        <v>677</v>
      </c>
      <c r="C267" s="16">
        <v>1.84</v>
      </c>
      <c r="D267" s="16" t="s">
        <v>225</v>
      </c>
      <c r="E267" s="16" t="s">
        <v>247</v>
      </c>
      <c r="F267" s="38" t="s">
        <v>246</v>
      </c>
      <c r="G267" s="33">
        <f t="shared" si="12"/>
        <v>6992</v>
      </c>
      <c r="H267" s="33">
        <f t="shared" si="13"/>
        <v>3192</v>
      </c>
      <c r="I267" s="6" t="s">
        <v>133</v>
      </c>
      <c r="J267" s="6" t="s">
        <v>20</v>
      </c>
      <c r="K267" s="5">
        <v>44858</v>
      </c>
      <c r="L267" s="80">
        <f t="shared" si="14"/>
        <v>0</v>
      </c>
      <c r="M267" s="81">
        <f t="shared" si="16"/>
        <v>256788</v>
      </c>
      <c r="N267" s="6">
        <f t="shared" si="15"/>
        <v>0</v>
      </c>
    </row>
    <row r="268" spans="1:14" x14ac:dyDescent="0.25">
      <c r="A268" s="5">
        <v>44921</v>
      </c>
      <c r="B268" s="6" t="s">
        <v>681</v>
      </c>
      <c r="C268" s="16">
        <v>1.78</v>
      </c>
      <c r="D268" s="16" t="s">
        <v>225</v>
      </c>
      <c r="E268" s="16" t="s">
        <v>248</v>
      </c>
      <c r="F268" s="38" t="s">
        <v>232</v>
      </c>
      <c r="G268" s="33">
        <f t="shared" si="12"/>
        <v>6764</v>
      </c>
      <c r="H268" s="33">
        <f t="shared" si="13"/>
        <v>2964</v>
      </c>
      <c r="I268" s="6" t="s">
        <v>132</v>
      </c>
      <c r="J268" s="6" t="s">
        <v>20</v>
      </c>
      <c r="K268" s="5">
        <v>44859</v>
      </c>
      <c r="L268" s="80">
        <f t="shared" si="14"/>
        <v>0</v>
      </c>
      <c r="M268" s="81">
        <f t="shared" si="16"/>
        <v>256788</v>
      </c>
      <c r="N268" s="6">
        <f t="shared" si="15"/>
        <v>0</v>
      </c>
    </row>
    <row r="269" spans="1:14" x14ac:dyDescent="0.25">
      <c r="A269" s="5">
        <v>44924</v>
      </c>
      <c r="B269" s="6" t="s">
        <v>685</v>
      </c>
      <c r="C269" s="6">
        <v>1.75</v>
      </c>
      <c r="D269" s="16" t="s">
        <v>225</v>
      </c>
      <c r="E269" s="16" t="s">
        <v>247</v>
      </c>
      <c r="F269" s="38" t="s">
        <v>246</v>
      </c>
      <c r="G269" s="33">
        <f t="shared" si="12"/>
        <v>6650</v>
      </c>
      <c r="H269" s="33">
        <f t="shared" si="13"/>
        <v>2850</v>
      </c>
      <c r="I269" s="6" t="s">
        <v>131</v>
      </c>
      <c r="J269" s="6" t="s">
        <v>20</v>
      </c>
      <c r="K269" s="5">
        <v>44860</v>
      </c>
      <c r="L269" s="80">
        <f t="shared" si="14"/>
        <v>0</v>
      </c>
      <c r="M269" s="81">
        <f t="shared" si="16"/>
        <v>256788</v>
      </c>
      <c r="N269" s="6">
        <f t="shared" si="15"/>
        <v>0</v>
      </c>
    </row>
    <row r="270" spans="1:14" x14ac:dyDescent="0.25">
      <c r="A270" s="5">
        <v>44925</v>
      </c>
      <c r="B270" s="6" t="s">
        <v>687</v>
      </c>
      <c r="C270" s="6">
        <v>1.65</v>
      </c>
      <c r="D270" s="16" t="s">
        <v>225</v>
      </c>
      <c r="E270" s="16" t="s">
        <v>249</v>
      </c>
      <c r="F270" s="38" t="s">
        <v>246</v>
      </c>
      <c r="G270" s="33">
        <f t="shared" si="12"/>
        <v>6270</v>
      </c>
      <c r="H270" s="33">
        <f t="shared" si="13"/>
        <v>2470</v>
      </c>
      <c r="I270" s="6" t="s">
        <v>143</v>
      </c>
      <c r="J270" s="6" t="s">
        <v>52</v>
      </c>
      <c r="K270" s="5">
        <v>44861</v>
      </c>
      <c r="L270" s="80">
        <f t="shared" si="14"/>
        <v>0</v>
      </c>
      <c r="M270" s="81">
        <f t="shared" si="16"/>
        <v>256788</v>
      </c>
      <c r="N270" s="6">
        <f t="shared" si="15"/>
        <v>0</v>
      </c>
    </row>
    <row r="271" spans="1:14" x14ac:dyDescent="0.25">
      <c r="J271" s="6"/>
      <c r="K271" s="5">
        <v>44862</v>
      </c>
      <c r="L271" s="80">
        <f t="shared" si="14"/>
        <v>-3800</v>
      </c>
      <c r="M271" s="81">
        <f t="shared" si="16"/>
        <v>252988</v>
      </c>
      <c r="N271" s="6">
        <f t="shared" si="15"/>
        <v>-3.8</v>
      </c>
    </row>
    <row r="272" spans="1:14" x14ac:dyDescent="0.25">
      <c r="K272" s="5">
        <v>44863</v>
      </c>
      <c r="L272" s="80">
        <f t="shared" si="14"/>
        <v>5700</v>
      </c>
      <c r="M272" s="81">
        <f t="shared" si="16"/>
        <v>258688</v>
      </c>
      <c r="N272" s="6">
        <f t="shared" si="15"/>
        <v>5.7</v>
      </c>
    </row>
    <row r="273" spans="1:14" x14ac:dyDescent="0.25">
      <c r="A273" s="6"/>
      <c r="B273" s="6"/>
      <c r="C273" s="6"/>
      <c r="D273" s="6"/>
      <c r="E273" s="6"/>
      <c r="F273" s="6"/>
      <c r="I273" s="6"/>
      <c r="J273" s="6"/>
      <c r="K273" s="5">
        <v>44864</v>
      </c>
      <c r="L273" s="80">
        <f t="shared" si="14"/>
        <v>-7600</v>
      </c>
      <c r="M273" s="81">
        <f t="shared" si="16"/>
        <v>251088</v>
      </c>
      <c r="N273" s="6">
        <f t="shared" si="15"/>
        <v>-7.6</v>
      </c>
    </row>
    <row r="274" spans="1:14" ht="15.75" thickBot="1" x14ac:dyDescent="0.3">
      <c r="A274" s="6"/>
      <c r="B274" s="6"/>
      <c r="C274" s="6"/>
      <c r="D274" s="6"/>
      <c r="E274" s="6"/>
      <c r="F274" s="6"/>
      <c r="I274" s="6"/>
      <c r="J274" s="6"/>
      <c r="K274" s="5">
        <v>44865</v>
      </c>
      <c r="L274" s="80">
        <f t="shared" si="14"/>
        <v>0</v>
      </c>
      <c r="M274" s="81">
        <f t="shared" si="16"/>
        <v>251088</v>
      </c>
      <c r="N274" s="6">
        <f t="shared" si="15"/>
        <v>0</v>
      </c>
    </row>
    <row r="275" spans="1:14" ht="19.5" thickTop="1" thickBot="1" x14ac:dyDescent="0.3">
      <c r="A275" s="6"/>
      <c r="B275" s="6" t="s">
        <v>233</v>
      </c>
      <c r="C275" s="6"/>
      <c r="D275" s="26">
        <f>COUNT(C:C)</f>
        <v>269</v>
      </c>
      <c r="E275" s="16"/>
      <c r="F275" s="16"/>
      <c r="G275" s="64" t="s">
        <v>645</v>
      </c>
      <c r="H275" s="65"/>
      <c r="I275" s="66"/>
      <c r="J275" s="69"/>
      <c r="K275" s="5">
        <v>44866</v>
      </c>
      <c r="L275" s="80">
        <f t="shared" si="14"/>
        <v>0</v>
      </c>
      <c r="M275" s="81">
        <f t="shared" si="16"/>
        <v>251088</v>
      </c>
      <c r="N275" s="6">
        <f t="shared" si="15"/>
        <v>0</v>
      </c>
    </row>
    <row r="276" spans="1:14" ht="16.5" thickTop="1" thickBot="1" x14ac:dyDescent="0.3">
      <c r="A276" s="6"/>
      <c r="B276" s="6" t="s">
        <v>234</v>
      </c>
      <c r="C276" s="6"/>
      <c r="D276" s="23">
        <f>COUNTIF(H2:H270,"&lt;0")</f>
        <v>58</v>
      </c>
      <c r="E276" s="16"/>
      <c r="F276" s="16"/>
      <c r="G276" s="67" t="s">
        <v>646</v>
      </c>
      <c r="H276" s="67" t="s">
        <v>13</v>
      </c>
      <c r="I276" s="68" t="s">
        <v>647</v>
      </c>
      <c r="J276" s="69" t="s">
        <v>648</v>
      </c>
      <c r="K276" s="5">
        <v>44867</v>
      </c>
      <c r="L276" s="80">
        <f t="shared" si="14"/>
        <v>0</v>
      </c>
      <c r="M276" s="81">
        <f t="shared" si="16"/>
        <v>251088</v>
      </c>
      <c r="N276" s="6">
        <f t="shared" si="15"/>
        <v>0</v>
      </c>
    </row>
    <row r="277" spans="1:14" ht="16.5" thickTop="1" thickBot="1" x14ac:dyDescent="0.3">
      <c r="A277" s="6"/>
      <c r="B277" s="6" t="s">
        <v>235</v>
      </c>
      <c r="C277" s="6"/>
      <c r="D277" s="24">
        <f>D275-D276</f>
        <v>211</v>
      </c>
      <c r="E277" s="16"/>
      <c r="F277" s="16"/>
      <c r="G277" s="70">
        <f>COUNTIF($J$2:$J$270,H277)</f>
        <v>17</v>
      </c>
      <c r="H277" s="71" t="s">
        <v>52</v>
      </c>
      <c r="I277" s="72">
        <f>SUMIFS($H$2:$H$270,$J$2:$J$270,H277)</f>
        <v>9842</v>
      </c>
      <c r="J277" s="69">
        <f>I277/D$284*100</f>
        <v>9.8419999999999987</v>
      </c>
      <c r="K277" s="5">
        <v>44868</v>
      </c>
      <c r="L277" s="80">
        <f t="shared" si="14"/>
        <v>0</v>
      </c>
      <c r="M277" s="81">
        <f t="shared" si="16"/>
        <v>251088</v>
      </c>
      <c r="N277" s="6">
        <f t="shared" si="15"/>
        <v>0</v>
      </c>
    </row>
    <row r="278" spans="1:14" ht="16.5" thickTop="1" thickBot="1" x14ac:dyDescent="0.3">
      <c r="A278" s="6"/>
      <c r="B278" s="6" t="s">
        <v>236</v>
      </c>
      <c r="C278" s="6"/>
      <c r="D278" s="6">
        <f>D277/D275*100</f>
        <v>78.438661710037167</v>
      </c>
      <c r="E278" s="16"/>
      <c r="F278" s="16"/>
      <c r="G278" s="70">
        <f t="shared" ref="G278:G293" si="17">COUNTIF($J$2:$J$270,H278)</f>
        <v>9</v>
      </c>
      <c r="H278" s="73" t="s">
        <v>204</v>
      </c>
      <c r="I278" s="72">
        <f t="shared" ref="I278:I292" si="18">SUMIFS($H$2:$H$270,$J$2:$J$270,H278)</f>
        <v>0</v>
      </c>
      <c r="J278" s="83">
        <f>I278/D$284*100</f>
        <v>0</v>
      </c>
      <c r="K278" s="5">
        <v>44869</v>
      </c>
      <c r="L278" s="80">
        <f t="shared" si="14"/>
        <v>0</v>
      </c>
      <c r="M278" s="81">
        <f t="shared" si="16"/>
        <v>251088</v>
      </c>
      <c r="N278" s="6">
        <f t="shared" si="15"/>
        <v>0</v>
      </c>
    </row>
    <row r="279" spans="1:14" ht="16.5" thickTop="1" thickBot="1" x14ac:dyDescent="0.3">
      <c r="A279" s="6"/>
      <c r="B279" s="6" t="s">
        <v>237</v>
      </c>
      <c r="C279" s="6"/>
      <c r="D279" s="6">
        <f>1/D280*100</f>
        <v>57.845730382986041</v>
      </c>
      <c r="E279" s="16"/>
      <c r="F279" s="16"/>
      <c r="G279" s="70">
        <f t="shared" si="17"/>
        <v>54</v>
      </c>
      <c r="H279" s="73" t="s">
        <v>20</v>
      </c>
      <c r="I279" s="72">
        <f t="shared" si="18"/>
        <v>42294</v>
      </c>
      <c r="J279" s="69">
        <f>I279/D$284*100</f>
        <v>42.293999999999997</v>
      </c>
      <c r="K279" s="5">
        <v>44870</v>
      </c>
      <c r="L279" s="80">
        <f t="shared" si="14"/>
        <v>3116</v>
      </c>
      <c r="M279" s="81">
        <f t="shared" si="16"/>
        <v>254204</v>
      </c>
      <c r="N279" s="6">
        <f t="shared" si="15"/>
        <v>3.1160000000000001</v>
      </c>
    </row>
    <row r="280" spans="1:14" ht="16.5" thickTop="1" thickBot="1" x14ac:dyDescent="0.3">
      <c r="A280" s="6"/>
      <c r="B280" s="6" t="s">
        <v>238</v>
      </c>
      <c r="C280" s="6"/>
      <c r="D280" s="6">
        <f>SUM(C:C)/D275</f>
        <v>1.728736059479554</v>
      </c>
      <c r="E280" s="16"/>
      <c r="F280" s="16"/>
      <c r="G280" s="70">
        <f t="shared" si="17"/>
        <v>22</v>
      </c>
      <c r="H280" s="16" t="s">
        <v>29</v>
      </c>
      <c r="I280" s="72">
        <f t="shared" si="18"/>
        <v>0</v>
      </c>
      <c r="J280" s="83">
        <f>I280/D$284*100</f>
        <v>0</v>
      </c>
      <c r="K280" s="5">
        <v>44871</v>
      </c>
      <c r="L280" s="80">
        <f t="shared" si="14"/>
        <v>0</v>
      </c>
      <c r="M280" s="81">
        <f t="shared" si="16"/>
        <v>254204</v>
      </c>
      <c r="N280" s="6">
        <f t="shared" si="15"/>
        <v>0</v>
      </c>
    </row>
    <row r="281" spans="1:14" ht="16.5" thickTop="1" thickBot="1" x14ac:dyDescent="0.3">
      <c r="A281" s="6"/>
      <c r="B281" s="6" t="s">
        <v>239</v>
      </c>
      <c r="C281" s="6"/>
      <c r="D281" s="24">
        <f>D278-D279</f>
        <v>20.592931327051126</v>
      </c>
      <c r="E281" s="16"/>
      <c r="F281" s="16"/>
      <c r="G281" s="70">
        <f t="shared" si="17"/>
        <v>2</v>
      </c>
      <c r="H281" s="69" t="s">
        <v>36</v>
      </c>
      <c r="I281" s="72">
        <f t="shared" si="18"/>
        <v>4940</v>
      </c>
      <c r="J281" s="69">
        <f>I281/D$284*100</f>
        <v>4.9399999999999995</v>
      </c>
      <c r="K281" s="5">
        <v>44872</v>
      </c>
      <c r="L281" s="80">
        <f t="shared" si="14"/>
        <v>0</v>
      </c>
      <c r="M281" s="81">
        <f t="shared" si="16"/>
        <v>254204</v>
      </c>
      <c r="N281" s="6">
        <f t="shared" si="15"/>
        <v>0</v>
      </c>
    </row>
    <row r="282" spans="1:14" ht="16.5" thickTop="1" thickBot="1" x14ac:dyDescent="0.3">
      <c r="A282" s="6"/>
      <c r="B282" s="6" t="s">
        <v>240</v>
      </c>
      <c r="C282" s="6"/>
      <c r="D282" s="24">
        <f>D289/1</f>
        <v>170.012</v>
      </c>
      <c r="E282" s="16"/>
      <c r="F282" s="16"/>
      <c r="G282" s="70">
        <f t="shared" si="17"/>
        <v>27</v>
      </c>
      <c r="H282" s="71" t="s">
        <v>56</v>
      </c>
      <c r="I282" s="72">
        <f t="shared" si="18"/>
        <v>19038</v>
      </c>
      <c r="J282" s="69">
        <f>I282/D$284*100</f>
        <v>19.038</v>
      </c>
      <c r="K282" s="5">
        <v>44873</v>
      </c>
      <c r="L282" s="80">
        <f t="shared" si="14"/>
        <v>1216</v>
      </c>
      <c r="M282" s="81">
        <f t="shared" si="16"/>
        <v>255420</v>
      </c>
      <c r="N282" s="6">
        <f t="shared" si="15"/>
        <v>1.216</v>
      </c>
    </row>
    <row r="283" spans="1:14" ht="16.5" thickTop="1" thickBot="1" x14ac:dyDescent="0.3">
      <c r="A283" s="6"/>
      <c r="B283" s="6"/>
      <c r="C283" s="6"/>
      <c r="D283" s="24"/>
      <c r="E283" s="16"/>
      <c r="F283" s="16"/>
      <c r="G283" s="70">
        <f t="shared" si="17"/>
        <v>10</v>
      </c>
      <c r="H283" s="46" t="s">
        <v>61</v>
      </c>
      <c r="I283" s="72">
        <f t="shared" si="18"/>
        <v>0</v>
      </c>
      <c r="J283" s="83">
        <f>I283/D$284*100</f>
        <v>0</v>
      </c>
      <c r="K283" s="5">
        <v>44874</v>
      </c>
      <c r="L283" s="80">
        <f t="shared" si="14"/>
        <v>8474</v>
      </c>
      <c r="M283" s="81">
        <f t="shared" si="16"/>
        <v>263894</v>
      </c>
      <c r="N283" s="6">
        <f t="shared" si="15"/>
        <v>8.4740000000000002</v>
      </c>
    </row>
    <row r="284" spans="1:14" ht="20.25" thickTop="1" thickBot="1" x14ac:dyDescent="0.35">
      <c r="A284" s="6"/>
      <c r="B284" s="6" t="s">
        <v>649</v>
      </c>
      <c r="C284" s="6"/>
      <c r="D284" s="30">
        <v>100000</v>
      </c>
      <c r="E284" s="16"/>
      <c r="F284" s="16"/>
      <c r="G284" s="70">
        <f t="shared" si="17"/>
        <v>10</v>
      </c>
      <c r="H284" s="71" t="s">
        <v>23</v>
      </c>
      <c r="I284" s="72">
        <f t="shared" si="18"/>
        <v>21356</v>
      </c>
      <c r="J284" s="69">
        <f>I284/D$284*100</f>
        <v>21.356000000000002</v>
      </c>
      <c r="K284" s="5">
        <v>44875</v>
      </c>
      <c r="L284" s="80">
        <f t="shared" si="14"/>
        <v>0</v>
      </c>
      <c r="M284" s="81">
        <f t="shared" si="16"/>
        <v>263894</v>
      </c>
      <c r="N284" s="6">
        <f t="shared" si="15"/>
        <v>0</v>
      </c>
    </row>
    <row r="285" spans="1:14" ht="16.5" thickTop="1" thickBot="1" x14ac:dyDescent="0.3">
      <c r="A285" s="6"/>
      <c r="B285" s="6" t="s">
        <v>243</v>
      </c>
      <c r="C285" s="6"/>
      <c r="D285" s="21">
        <f>D284/100</f>
        <v>1000</v>
      </c>
      <c r="E285" s="16"/>
      <c r="F285" s="16"/>
      <c r="G285" s="70">
        <f t="shared" si="17"/>
        <v>1</v>
      </c>
      <c r="H285" s="78" t="s">
        <v>122</v>
      </c>
      <c r="I285" s="72">
        <f t="shared" si="18"/>
        <v>-3800</v>
      </c>
      <c r="J285" s="69">
        <f>I285/D$284*100</f>
        <v>-3.8</v>
      </c>
      <c r="K285" s="5">
        <v>44876</v>
      </c>
      <c r="L285" s="80">
        <f t="shared" si="14"/>
        <v>0</v>
      </c>
      <c r="M285" s="81">
        <f t="shared" si="16"/>
        <v>263894</v>
      </c>
      <c r="N285" s="6">
        <f t="shared" si="15"/>
        <v>0</v>
      </c>
    </row>
    <row r="286" spans="1:14" ht="16.5" thickTop="1" thickBot="1" x14ac:dyDescent="0.3">
      <c r="A286" s="6"/>
      <c r="B286" s="6" t="s">
        <v>650</v>
      </c>
      <c r="C286" s="6"/>
      <c r="D286" s="74">
        <f>D285*4</f>
        <v>4000</v>
      </c>
      <c r="E286" s="16"/>
      <c r="F286" s="16"/>
      <c r="G286" s="70">
        <f t="shared" si="17"/>
        <v>13</v>
      </c>
      <c r="H286" s="76" t="s">
        <v>160</v>
      </c>
      <c r="I286" s="72">
        <f t="shared" si="18"/>
        <v>0</v>
      </c>
      <c r="J286" s="83">
        <f>I286/D$284*100</f>
        <v>0</v>
      </c>
      <c r="K286" s="5">
        <v>44877</v>
      </c>
      <c r="L286" s="80">
        <f t="shared" si="14"/>
        <v>-2546</v>
      </c>
      <c r="M286" s="81">
        <f t="shared" si="16"/>
        <v>261348</v>
      </c>
      <c r="N286" s="6">
        <f t="shared" si="15"/>
        <v>-2.5459999999999998</v>
      </c>
    </row>
    <row r="287" spans="1:14" ht="16.5" thickTop="1" thickBot="1" x14ac:dyDescent="0.3">
      <c r="A287" s="6"/>
      <c r="B287" s="6" t="s">
        <v>651</v>
      </c>
      <c r="C287" s="6"/>
      <c r="D287" s="74">
        <f>D285*3.8</f>
        <v>3800</v>
      </c>
      <c r="E287" s="16"/>
      <c r="F287" s="16"/>
      <c r="G287" s="70">
        <f t="shared" si="17"/>
        <v>27</v>
      </c>
      <c r="H287" s="77" t="s">
        <v>170</v>
      </c>
      <c r="I287" s="72">
        <f t="shared" si="18"/>
        <v>15656</v>
      </c>
      <c r="J287" s="69">
        <f>I287/D$284*100</f>
        <v>15.656000000000001</v>
      </c>
      <c r="K287" s="5">
        <v>44878</v>
      </c>
      <c r="L287" s="80">
        <f t="shared" si="14"/>
        <v>0</v>
      </c>
      <c r="M287" s="81">
        <f t="shared" si="16"/>
        <v>261348</v>
      </c>
      <c r="N287" s="6">
        <f t="shared" si="15"/>
        <v>0</v>
      </c>
    </row>
    <row r="288" spans="1:14" ht="16.5" thickTop="1" thickBot="1" x14ac:dyDescent="0.3">
      <c r="A288" s="6"/>
      <c r="B288" s="6" t="s">
        <v>244</v>
      </c>
      <c r="C288" s="6"/>
      <c r="D288" s="21">
        <f>SUM(H2:H270)</f>
        <v>170012</v>
      </c>
      <c r="E288" s="16"/>
      <c r="F288" s="16"/>
      <c r="G288" s="70">
        <f t="shared" si="17"/>
        <v>14</v>
      </c>
      <c r="H288" s="73" t="s">
        <v>40</v>
      </c>
      <c r="I288" s="72">
        <f t="shared" si="18"/>
        <v>19874</v>
      </c>
      <c r="J288" s="69">
        <f>I288/D$284*100</f>
        <v>19.873999999999999</v>
      </c>
      <c r="K288" s="5">
        <v>44879</v>
      </c>
      <c r="L288" s="80">
        <f t="shared" si="14"/>
        <v>0</v>
      </c>
      <c r="M288" s="81">
        <f t="shared" si="16"/>
        <v>261348</v>
      </c>
      <c r="N288" s="6">
        <f t="shared" si="15"/>
        <v>0</v>
      </c>
    </row>
    <row r="289" spans="1:14" ht="16.5" thickTop="1" thickBot="1" x14ac:dyDescent="0.3">
      <c r="A289" s="6"/>
      <c r="B289" s="75" t="s">
        <v>245</v>
      </c>
      <c r="C289" s="6"/>
      <c r="D289" s="6">
        <f>D288/D284*100</f>
        <v>170.012</v>
      </c>
      <c r="E289" s="16"/>
      <c r="F289" s="16"/>
      <c r="G289" s="70">
        <f t="shared" si="17"/>
        <v>2</v>
      </c>
      <c r="H289" s="16" t="s">
        <v>352</v>
      </c>
      <c r="I289" s="72">
        <f t="shared" si="18"/>
        <v>4484</v>
      </c>
      <c r="J289" s="69">
        <f>I289/D$284*100</f>
        <v>4.484</v>
      </c>
      <c r="K289" s="5">
        <v>44880</v>
      </c>
      <c r="L289" s="80">
        <f t="shared" si="14"/>
        <v>0</v>
      </c>
      <c r="M289" s="81">
        <f t="shared" si="16"/>
        <v>261348</v>
      </c>
      <c r="N289" s="6">
        <f t="shared" si="15"/>
        <v>0</v>
      </c>
    </row>
    <row r="290" spans="1:14" ht="16.5" thickTop="1" thickBot="1" x14ac:dyDescent="0.3">
      <c r="A290" s="6"/>
      <c r="B290" s="6"/>
      <c r="C290" s="6"/>
      <c r="D290" s="21">
        <f>D289/11</f>
        <v>15.455636363636364</v>
      </c>
      <c r="E290" s="16"/>
      <c r="F290" s="16"/>
      <c r="G290" s="70">
        <f t="shared" si="17"/>
        <v>14</v>
      </c>
      <c r="H290" s="46" t="s">
        <v>117</v>
      </c>
      <c r="I290" s="72">
        <f t="shared" si="18"/>
        <v>0</v>
      </c>
      <c r="J290" s="83">
        <f>I290/D$284*100</f>
        <v>0</v>
      </c>
      <c r="K290" s="5">
        <v>44881</v>
      </c>
      <c r="L290" s="80">
        <f t="shared" si="14"/>
        <v>0</v>
      </c>
      <c r="M290" s="81">
        <f t="shared" si="16"/>
        <v>261348</v>
      </c>
      <c r="N290" s="6">
        <f t="shared" si="15"/>
        <v>0</v>
      </c>
    </row>
    <row r="291" spans="1:14" ht="16.5" thickTop="1" thickBot="1" x14ac:dyDescent="0.3">
      <c r="A291" s="6"/>
      <c r="B291" s="6"/>
      <c r="C291" s="6"/>
      <c r="D291" s="21"/>
      <c r="E291" s="16"/>
      <c r="F291" s="16"/>
      <c r="G291" s="70">
        <f t="shared" si="17"/>
        <v>17</v>
      </c>
      <c r="H291" s="69" t="s">
        <v>63</v>
      </c>
      <c r="I291" s="72">
        <f t="shared" si="18"/>
        <v>14326</v>
      </c>
      <c r="J291" s="69">
        <f>I291/D$284*100</f>
        <v>14.326000000000001</v>
      </c>
      <c r="K291" s="5">
        <v>44882</v>
      </c>
      <c r="L291" s="80">
        <f t="shared" si="14"/>
        <v>0</v>
      </c>
      <c r="M291" s="81">
        <f t="shared" si="16"/>
        <v>261348</v>
      </c>
      <c r="N291" s="6">
        <f t="shared" si="15"/>
        <v>0</v>
      </c>
    </row>
    <row r="292" spans="1:14" ht="16.5" thickTop="1" thickBot="1" x14ac:dyDescent="0.3">
      <c r="A292" s="6"/>
      <c r="B292" s="6"/>
      <c r="C292" s="6"/>
      <c r="D292" s="6"/>
      <c r="E292" s="6"/>
      <c r="F292" s="6"/>
      <c r="G292" s="70">
        <f t="shared" si="17"/>
        <v>28</v>
      </c>
      <c r="H292" s="73" t="s">
        <v>165</v>
      </c>
      <c r="I292" s="72">
        <f t="shared" ref="I292:I293" si="19">SUMIFS($H$2:$H$270,$J$2:$J$270,H292)</f>
        <v>18924</v>
      </c>
      <c r="J292" s="69">
        <f>I292/D$284*100</f>
        <v>18.923999999999999</v>
      </c>
      <c r="K292" s="5">
        <v>44883</v>
      </c>
      <c r="L292" s="80">
        <f t="shared" si="14"/>
        <v>0</v>
      </c>
      <c r="M292" s="81">
        <f t="shared" si="16"/>
        <v>261348</v>
      </c>
      <c r="N292" s="6">
        <f t="shared" si="15"/>
        <v>0</v>
      </c>
    </row>
    <row r="293" spans="1:14" ht="16.5" thickTop="1" thickBot="1" x14ac:dyDescent="0.3">
      <c r="A293" s="6"/>
      <c r="B293" s="6"/>
      <c r="C293" s="6"/>
      <c r="D293" s="6"/>
      <c r="E293" s="6"/>
      <c r="F293" s="6"/>
      <c r="G293" s="70">
        <f t="shared" si="17"/>
        <v>0</v>
      </c>
      <c r="H293" s="79"/>
      <c r="I293" s="72">
        <f t="shared" si="19"/>
        <v>0</v>
      </c>
      <c r="J293" s="69">
        <f>I293/D$284*100</f>
        <v>0</v>
      </c>
      <c r="K293" s="5">
        <v>44884</v>
      </c>
      <c r="L293" s="80">
        <f t="shared" si="14"/>
        <v>-7600</v>
      </c>
      <c r="M293" s="81">
        <f t="shared" si="16"/>
        <v>253748</v>
      </c>
      <c r="N293" s="6">
        <f t="shared" si="15"/>
        <v>-7.6</v>
      </c>
    </row>
    <row r="294" spans="1:14" ht="15.75" thickTop="1" x14ac:dyDescent="0.25">
      <c r="A294" s="6"/>
      <c r="B294" s="6"/>
      <c r="C294" s="6"/>
      <c r="D294" s="6"/>
      <c r="E294" s="6"/>
      <c r="F294" s="6"/>
      <c r="I294" s="6"/>
      <c r="J294" s="6"/>
      <c r="K294" s="5">
        <v>44885</v>
      </c>
      <c r="L294" s="80">
        <f t="shared" si="14"/>
        <v>0</v>
      </c>
      <c r="M294" s="81">
        <f t="shared" si="16"/>
        <v>253748</v>
      </c>
      <c r="N294" s="6">
        <f t="shared" si="15"/>
        <v>0</v>
      </c>
    </row>
    <row r="295" spans="1:14" x14ac:dyDescent="0.25">
      <c r="A295" s="6"/>
      <c r="B295" s="6"/>
      <c r="C295" s="6"/>
      <c r="D295" s="6"/>
      <c r="E295" s="6"/>
      <c r="F295" s="6"/>
      <c r="G295" s="6">
        <f>SUM(G277:G293)</f>
        <v>267</v>
      </c>
      <c r="K295" s="5">
        <v>44886</v>
      </c>
      <c r="L295" s="80">
        <f t="shared" si="14"/>
        <v>0</v>
      </c>
      <c r="M295" s="81">
        <f t="shared" si="16"/>
        <v>253748</v>
      </c>
      <c r="N295" s="6">
        <f t="shared" si="15"/>
        <v>0</v>
      </c>
    </row>
    <row r="296" spans="1:14" x14ac:dyDescent="0.25">
      <c r="A296" s="6"/>
      <c r="B296" s="6"/>
      <c r="C296" s="6"/>
      <c r="D296" s="6"/>
      <c r="E296" s="6"/>
      <c r="F296" s="6"/>
      <c r="K296" s="5">
        <v>44887</v>
      </c>
      <c r="L296" s="80">
        <f t="shared" si="14"/>
        <v>0</v>
      </c>
      <c r="M296" s="81">
        <f t="shared" si="16"/>
        <v>253748</v>
      </c>
      <c r="N296" s="6">
        <f t="shared" si="15"/>
        <v>0</v>
      </c>
    </row>
    <row r="297" spans="1:14" x14ac:dyDescent="0.25">
      <c r="K297" s="5">
        <v>44888</v>
      </c>
      <c r="L297" s="80">
        <f t="shared" si="14"/>
        <v>0</v>
      </c>
      <c r="M297" s="81">
        <f t="shared" si="16"/>
        <v>253748</v>
      </c>
      <c r="N297" s="6">
        <f t="shared" si="15"/>
        <v>0</v>
      </c>
    </row>
    <row r="298" spans="1:14" x14ac:dyDescent="0.25">
      <c r="K298" s="5">
        <v>44889</v>
      </c>
      <c r="L298" s="80">
        <f t="shared" si="14"/>
        <v>0</v>
      </c>
      <c r="M298" s="81">
        <f t="shared" si="16"/>
        <v>253748</v>
      </c>
      <c r="N298" s="6">
        <f t="shared" si="15"/>
        <v>0</v>
      </c>
    </row>
    <row r="299" spans="1:14" x14ac:dyDescent="0.25">
      <c r="K299" s="5">
        <v>44890</v>
      </c>
      <c r="L299" s="80">
        <f t="shared" si="14"/>
        <v>0</v>
      </c>
      <c r="M299" s="81">
        <f t="shared" si="16"/>
        <v>253748</v>
      </c>
      <c r="N299" s="6">
        <f t="shared" si="15"/>
        <v>0</v>
      </c>
    </row>
    <row r="300" spans="1:14" x14ac:dyDescent="0.25">
      <c r="K300" s="5">
        <v>44891</v>
      </c>
      <c r="L300" s="80">
        <f t="shared" si="14"/>
        <v>0</v>
      </c>
      <c r="M300" s="81">
        <f t="shared" si="16"/>
        <v>253748</v>
      </c>
      <c r="N300" s="6">
        <f t="shared" si="15"/>
        <v>0</v>
      </c>
    </row>
    <row r="301" spans="1:14" x14ac:dyDescent="0.25">
      <c r="K301" s="5">
        <v>44892</v>
      </c>
      <c r="L301" s="80">
        <f t="shared" si="14"/>
        <v>0</v>
      </c>
      <c r="M301" s="81">
        <f t="shared" si="16"/>
        <v>253748</v>
      </c>
      <c r="N301" s="6">
        <f t="shared" si="15"/>
        <v>0</v>
      </c>
    </row>
    <row r="302" spans="1:14" x14ac:dyDescent="0.25">
      <c r="K302" s="5">
        <v>44893</v>
      </c>
      <c r="L302" s="80">
        <f t="shared" si="14"/>
        <v>0</v>
      </c>
      <c r="M302" s="81">
        <f t="shared" si="16"/>
        <v>253748</v>
      </c>
      <c r="N302" s="6">
        <f t="shared" si="15"/>
        <v>0</v>
      </c>
    </row>
    <row r="303" spans="1:14" x14ac:dyDescent="0.25">
      <c r="K303" s="5">
        <v>44894</v>
      </c>
      <c r="L303" s="80">
        <f t="shared" si="14"/>
        <v>0</v>
      </c>
      <c r="M303" s="81">
        <f t="shared" si="16"/>
        <v>253748</v>
      </c>
      <c r="N303" s="6">
        <f t="shared" si="15"/>
        <v>0</v>
      </c>
    </row>
    <row r="304" spans="1:14" x14ac:dyDescent="0.25">
      <c r="K304" s="5">
        <v>44895</v>
      </c>
      <c r="L304" s="80">
        <f t="shared" si="14"/>
        <v>0</v>
      </c>
      <c r="M304" s="81">
        <f t="shared" si="16"/>
        <v>253748</v>
      </c>
      <c r="N304" s="6">
        <f t="shared" si="15"/>
        <v>0</v>
      </c>
    </row>
    <row r="305" spans="11:14" x14ac:dyDescent="0.25">
      <c r="K305" s="5">
        <v>44896</v>
      </c>
      <c r="L305" s="80">
        <f t="shared" si="14"/>
        <v>0</v>
      </c>
      <c r="M305" s="81">
        <f t="shared" si="16"/>
        <v>253748</v>
      </c>
      <c r="N305" s="6">
        <f t="shared" si="15"/>
        <v>0</v>
      </c>
    </row>
    <row r="306" spans="11:14" x14ac:dyDescent="0.25">
      <c r="K306" s="5">
        <v>44897</v>
      </c>
      <c r="L306" s="80">
        <f t="shared" si="14"/>
        <v>0</v>
      </c>
      <c r="M306" s="81">
        <f t="shared" si="16"/>
        <v>253748</v>
      </c>
      <c r="N306" s="6">
        <f t="shared" si="15"/>
        <v>0</v>
      </c>
    </row>
    <row r="307" spans="11:14" x14ac:dyDescent="0.25">
      <c r="K307" s="5">
        <v>44898</v>
      </c>
      <c r="L307" s="80">
        <f t="shared" si="14"/>
        <v>0</v>
      </c>
      <c r="M307" s="81">
        <f t="shared" si="16"/>
        <v>253748</v>
      </c>
      <c r="N307" s="6">
        <f t="shared" si="15"/>
        <v>0</v>
      </c>
    </row>
    <row r="308" spans="11:14" x14ac:dyDescent="0.25">
      <c r="K308" s="5">
        <v>44899</v>
      </c>
      <c r="L308" s="80">
        <f t="shared" si="14"/>
        <v>0</v>
      </c>
      <c r="M308" s="81">
        <f t="shared" si="16"/>
        <v>253748</v>
      </c>
      <c r="N308" s="6">
        <f t="shared" si="15"/>
        <v>0</v>
      </c>
    </row>
    <row r="309" spans="11:14" x14ac:dyDescent="0.25">
      <c r="K309" s="5">
        <v>44900</v>
      </c>
      <c r="L309" s="80">
        <f t="shared" si="14"/>
        <v>0</v>
      </c>
      <c r="M309" s="81">
        <f t="shared" si="16"/>
        <v>253748</v>
      </c>
      <c r="N309" s="6">
        <f t="shared" si="15"/>
        <v>0</v>
      </c>
    </row>
    <row r="310" spans="11:14" x14ac:dyDescent="0.25">
      <c r="K310" s="5">
        <v>44901</v>
      </c>
      <c r="L310" s="80">
        <f t="shared" si="14"/>
        <v>0</v>
      </c>
      <c r="M310" s="81">
        <f t="shared" si="16"/>
        <v>253748</v>
      </c>
      <c r="N310" s="6">
        <f t="shared" si="15"/>
        <v>0</v>
      </c>
    </row>
    <row r="311" spans="11:14" x14ac:dyDescent="0.25">
      <c r="K311" s="5">
        <v>44902</v>
      </c>
      <c r="L311" s="80">
        <f t="shared" si="14"/>
        <v>0</v>
      </c>
      <c r="M311" s="81">
        <f t="shared" si="16"/>
        <v>253748</v>
      </c>
      <c r="N311" s="6">
        <f t="shared" si="15"/>
        <v>0</v>
      </c>
    </row>
    <row r="312" spans="11:14" x14ac:dyDescent="0.25">
      <c r="K312" s="5">
        <v>44903</v>
      </c>
      <c r="L312" s="80">
        <f t="shared" si="14"/>
        <v>0</v>
      </c>
      <c r="M312" s="81">
        <f t="shared" si="16"/>
        <v>253748</v>
      </c>
      <c r="N312" s="6">
        <f t="shared" si="15"/>
        <v>0</v>
      </c>
    </row>
    <row r="313" spans="11:14" x14ac:dyDescent="0.25">
      <c r="K313" s="5">
        <v>44904</v>
      </c>
      <c r="L313" s="80">
        <f t="shared" si="14"/>
        <v>0</v>
      </c>
      <c r="M313" s="81">
        <f t="shared" si="16"/>
        <v>253748</v>
      </c>
      <c r="N313" s="6">
        <f t="shared" si="15"/>
        <v>0</v>
      </c>
    </row>
    <row r="314" spans="11:14" x14ac:dyDescent="0.25">
      <c r="K314" s="5">
        <v>44905</v>
      </c>
      <c r="L314" s="80">
        <f t="shared" si="14"/>
        <v>0</v>
      </c>
      <c r="M314" s="81">
        <f t="shared" si="16"/>
        <v>253748</v>
      </c>
      <c r="N314" s="6">
        <f t="shared" si="15"/>
        <v>0</v>
      </c>
    </row>
    <row r="315" spans="11:14" x14ac:dyDescent="0.25">
      <c r="K315" s="5">
        <v>44906</v>
      </c>
      <c r="L315" s="80">
        <f t="shared" si="14"/>
        <v>0</v>
      </c>
      <c r="M315" s="81">
        <f t="shared" si="16"/>
        <v>253748</v>
      </c>
      <c r="N315" s="6">
        <f t="shared" si="15"/>
        <v>0</v>
      </c>
    </row>
    <row r="316" spans="11:14" x14ac:dyDescent="0.25">
      <c r="K316" s="5">
        <v>44907</v>
      </c>
      <c r="L316" s="80">
        <f t="shared" si="14"/>
        <v>0</v>
      </c>
      <c r="M316" s="81">
        <f t="shared" si="16"/>
        <v>253748</v>
      </c>
      <c r="N316" s="6">
        <f t="shared" si="15"/>
        <v>0</v>
      </c>
    </row>
    <row r="317" spans="11:14" x14ac:dyDescent="0.25">
      <c r="K317" s="5">
        <v>44908</v>
      </c>
      <c r="L317" s="80">
        <f t="shared" si="14"/>
        <v>0</v>
      </c>
      <c r="M317" s="81">
        <f t="shared" si="16"/>
        <v>253748</v>
      </c>
      <c r="N317" s="6">
        <f t="shared" si="15"/>
        <v>0</v>
      </c>
    </row>
    <row r="318" spans="11:14" x14ac:dyDescent="0.25">
      <c r="K318" s="5">
        <v>44909</v>
      </c>
      <c r="L318" s="80">
        <f t="shared" si="14"/>
        <v>0</v>
      </c>
      <c r="M318" s="81">
        <f t="shared" si="16"/>
        <v>253748</v>
      </c>
      <c r="N318" s="6">
        <f t="shared" si="15"/>
        <v>0</v>
      </c>
    </row>
    <row r="319" spans="11:14" x14ac:dyDescent="0.25">
      <c r="K319" s="5">
        <v>44910</v>
      </c>
      <c r="L319" s="80">
        <f t="shared" si="14"/>
        <v>0</v>
      </c>
      <c r="M319" s="81">
        <f t="shared" si="16"/>
        <v>253748</v>
      </c>
      <c r="N319" s="6">
        <f t="shared" si="15"/>
        <v>0</v>
      </c>
    </row>
    <row r="320" spans="11:14" x14ac:dyDescent="0.25">
      <c r="K320" s="5">
        <v>44911</v>
      </c>
      <c r="L320" s="80">
        <f t="shared" si="14"/>
        <v>0</v>
      </c>
      <c r="M320" s="81">
        <f t="shared" si="16"/>
        <v>253748</v>
      </c>
      <c r="N320" s="6">
        <f t="shared" si="15"/>
        <v>0</v>
      </c>
    </row>
    <row r="321" spans="11:14" x14ac:dyDescent="0.25">
      <c r="K321" s="5">
        <v>44912</v>
      </c>
      <c r="L321" s="80">
        <f t="shared" si="14"/>
        <v>0</v>
      </c>
      <c r="M321" s="81">
        <f t="shared" si="16"/>
        <v>253748</v>
      </c>
      <c r="N321" s="6">
        <f t="shared" si="15"/>
        <v>0</v>
      </c>
    </row>
    <row r="322" spans="11:14" x14ac:dyDescent="0.25">
      <c r="K322" s="5">
        <v>44913</v>
      </c>
      <c r="L322" s="80">
        <f t="shared" si="14"/>
        <v>0</v>
      </c>
      <c r="M322" s="81">
        <f t="shared" si="16"/>
        <v>253748</v>
      </c>
      <c r="N322" s="6">
        <f t="shared" si="15"/>
        <v>0</v>
      </c>
    </row>
    <row r="323" spans="11:14" x14ac:dyDescent="0.25">
      <c r="K323" s="5">
        <v>44914</v>
      </c>
      <c r="L323" s="80">
        <f t="shared" ref="L323:L335" si="20">SUMIF($A$2:$A$256,$K323,$H$2:$H$256)</f>
        <v>0</v>
      </c>
      <c r="M323" s="81">
        <f t="shared" si="16"/>
        <v>253748</v>
      </c>
      <c r="N323" s="6">
        <f t="shared" ref="N323:N335" si="21">L323/$M$2*100</f>
        <v>0</v>
      </c>
    </row>
    <row r="324" spans="11:14" x14ac:dyDescent="0.25">
      <c r="K324" s="5">
        <v>44915</v>
      </c>
      <c r="L324" s="80">
        <f t="shared" si="20"/>
        <v>0</v>
      </c>
      <c r="M324" s="81">
        <f t="shared" ref="M324:M335" si="22">M323+L324</f>
        <v>253748</v>
      </c>
      <c r="N324" s="6">
        <f t="shared" si="21"/>
        <v>0</v>
      </c>
    </row>
    <row r="325" spans="11:14" x14ac:dyDescent="0.25">
      <c r="K325" s="5">
        <v>44916</v>
      </c>
      <c r="L325" s="80">
        <f t="shared" si="20"/>
        <v>0</v>
      </c>
      <c r="M325" s="81">
        <f t="shared" si="22"/>
        <v>253748</v>
      </c>
      <c r="N325" s="6">
        <f t="shared" si="21"/>
        <v>0</v>
      </c>
    </row>
    <row r="326" spans="11:14" x14ac:dyDescent="0.25">
      <c r="K326" s="5">
        <v>44917</v>
      </c>
      <c r="L326" s="80">
        <f t="shared" si="20"/>
        <v>0</v>
      </c>
      <c r="M326" s="81">
        <f t="shared" si="22"/>
        <v>253748</v>
      </c>
      <c r="N326" s="6">
        <f t="shared" si="21"/>
        <v>0</v>
      </c>
    </row>
    <row r="327" spans="11:14" x14ac:dyDescent="0.25">
      <c r="K327" s="5">
        <v>44918</v>
      </c>
      <c r="L327" s="80">
        <f t="shared" si="20"/>
        <v>0</v>
      </c>
      <c r="M327" s="81">
        <f t="shared" si="22"/>
        <v>253748</v>
      </c>
      <c r="N327" s="6">
        <f t="shared" si="21"/>
        <v>0</v>
      </c>
    </row>
    <row r="328" spans="11:14" x14ac:dyDescent="0.25">
      <c r="K328" s="5">
        <v>44919</v>
      </c>
      <c r="L328" s="80">
        <f t="shared" si="20"/>
        <v>0</v>
      </c>
      <c r="M328" s="81">
        <f t="shared" si="22"/>
        <v>253748</v>
      </c>
      <c r="N328" s="6">
        <f t="shared" si="21"/>
        <v>0</v>
      </c>
    </row>
    <row r="329" spans="11:14" x14ac:dyDescent="0.25">
      <c r="K329" s="5">
        <v>44920</v>
      </c>
      <c r="L329" s="80">
        <f t="shared" si="20"/>
        <v>0</v>
      </c>
      <c r="M329" s="81">
        <f t="shared" si="22"/>
        <v>253748</v>
      </c>
      <c r="N329" s="6">
        <f t="shared" si="21"/>
        <v>0</v>
      </c>
    </row>
    <row r="330" spans="11:14" x14ac:dyDescent="0.25">
      <c r="K330" s="5">
        <v>44921</v>
      </c>
      <c r="L330" s="80">
        <f t="shared" si="20"/>
        <v>0</v>
      </c>
      <c r="M330" s="81">
        <f t="shared" si="22"/>
        <v>253748</v>
      </c>
      <c r="N330" s="6">
        <f t="shared" si="21"/>
        <v>0</v>
      </c>
    </row>
    <row r="331" spans="11:14" x14ac:dyDescent="0.25">
      <c r="K331" s="5">
        <v>44922</v>
      </c>
      <c r="L331" s="80">
        <f t="shared" si="20"/>
        <v>0</v>
      </c>
      <c r="M331" s="81">
        <f t="shared" si="22"/>
        <v>253748</v>
      </c>
      <c r="N331" s="6">
        <f t="shared" si="21"/>
        <v>0</v>
      </c>
    </row>
    <row r="332" spans="11:14" x14ac:dyDescent="0.25">
      <c r="K332" s="5">
        <v>44923</v>
      </c>
      <c r="L332" s="80">
        <f t="shared" si="20"/>
        <v>0</v>
      </c>
      <c r="M332" s="81">
        <f t="shared" si="22"/>
        <v>253748</v>
      </c>
      <c r="N332" s="6">
        <f t="shared" si="21"/>
        <v>0</v>
      </c>
    </row>
    <row r="333" spans="11:14" x14ac:dyDescent="0.25">
      <c r="K333" s="5">
        <v>44924</v>
      </c>
      <c r="L333" s="80">
        <f t="shared" si="20"/>
        <v>0</v>
      </c>
      <c r="M333" s="81">
        <f t="shared" si="22"/>
        <v>253748</v>
      </c>
      <c r="N333" s="6">
        <f t="shared" si="21"/>
        <v>0</v>
      </c>
    </row>
    <row r="334" spans="11:14" x14ac:dyDescent="0.25">
      <c r="K334" s="5">
        <v>44925</v>
      </c>
      <c r="L334" s="80">
        <f t="shared" si="20"/>
        <v>0</v>
      </c>
      <c r="M334" s="81">
        <f t="shared" si="22"/>
        <v>253748</v>
      </c>
      <c r="N334" s="6">
        <f t="shared" si="21"/>
        <v>0</v>
      </c>
    </row>
    <row r="335" spans="11:14" x14ac:dyDescent="0.25">
      <c r="K335" s="5">
        <v>44926</v>
      </c>
      <c r="L335" s="80">
        <f t="shared" si="20"/>
        <v>0</v>
      </c>
      <c r="M335" s="81">
        <f t="shared" si="22"/>
        <v>253748</v>
      </c>
      <c r="N335" s="6">
        <f t="shared" si="21"/>
        <v>0</v>
      </c>
    </row>
  </sheetData>
  <conditionalFormatting sqref="I277:I293">
    <cfRule type="cellIs" dxfId="82" priority="35" operator="greaterThan">
      <formula>0</formula>
    </cfRule>
    <cfRule type="cellIs" dxfId="81" priority="36" operator="lessThan">
      <formula>0</formula>
    </cfRule>
  </conditionalFormatting>
  <conditionalFormatting sqref="H2:H270">
    <cfRule type="cellIs" dxfId="80" priority="23" operator="lessThan">
      <formula>0</formula>
    </cfRule>
    <cfRule type="cellIs" dxfId="79" priority="24" operator="greaterThan">
      <formula>0</formula>
    </cfRule>
  </conditionalFormatting>
  <conditionalFormatting sqref="L2:L335">
    <cfRule type="cellIs" dxfId="78" priority="7" operator="lessThan">
      <formula>0</formula>
    </cfRule>
    <cfRule type="cellIs" dxfId="77" priority="8" operator="greaterThan">
      <formula>0</formula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A46" workbookViewId="0">
      <selection activeCell="F55" sqref="F55"/>
    </sheetView>
  </sheetViews>
  <sheetFormatPr defaultRowHeight="15" x14ac:dyDescent="0.25"/>
  <cols>
    <col min="1" max="1" width="10.7109375" style="6" bestFit="1" customWidth="1"/>
    <col min="2" max="2" width="34.140625" style="6" customWidth="1"/>
    <col min="3" max="13" width="9.140625" style="6"/>
    <col min="14" max="14" width="25.5703125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126</v>
      </c>
      <c r="Q1" s="2" t="s">
        <v>123</v>
      </c>
      <c r="R1" s="2" t="s">
        <v>124</v>
      </c>
      <c r="S1" s="2" t="s">
        <v>125</v>
      </c>
    </row>
    <row r="2" spans="1:19" x14ac:dyDescent="0.25">
      <c r="A2" s="19">
        <v>44598</v>
      </c>
      <c r="B2" s="6" t="s">
        <v>145</v>
      </c>
      <c r="C2" s="6">
        <v>2.12</v>
      </c>
      <c r="D2" s="6">
        <v>3.28</v>
      </c>
      <c r="E2" s="6">
        <v>3.96</v>
      </c>
      <c r="F2" s="6">
        <v>3.27</v>
      </c>
      <c r="G2" s="6">
        <v>2.08</v>
      </c>
      <c r="H2" s="6">
        <v>1.81</v>
      </c>
      <c r="I2" s="6">
        <v>1.83</v>
      </c>
      <c r="J2" s="6" t="s">
        <v>225</v>
      </c>
      <c r="K2" s="6">
        <v>1.57</v>
      </c>
      <c r="L2" s="6" t="s">
        <v>217</v>
      </c>
      <c r="M2" s="6">
        <v>41</v>
      </c>
      <c r="N2" s="6" t="s">
        <v>146</v>
      </c>
      <c r="O2" s="6">
        <v>1.36</v>
      </c>
      <c r="P2" s="6">
        <v>2.4300000000000002</v>
      </c>
      <c r="Q2" s="6">
        <v>3.06</v>
      </c>
      <c r="R2" s="6">
        <v>404</v>
      </c>
      <c r="S2" s="6">
        <v>3.88</v>
      </c>
    </row>
    <row r="3" spans="1:19" x14ac:dyDescent="0.25">
      <c r="A3" s="19">
        <v>44598</v>
      </c>
      <c r="B3" s="6" t="s">
        <v>147</v>
      </c>
      <c r="C3" s="6">
        <v>1.93</v>
      </c>
      <c r="D3" s="6">
        <v>3.67</v>
      </c>
      <c r="E3" s="6">
        <v>4.28</v>
      </c>
      <c r="F3" s="10">
        <v>3.8</v>
      </c>
      <c r="G3" s="6">
        <v>1.93</v>
      </c>
      <c r="H3" s="6">
        <v>1.98</v>
      </c>
      <c r="I3" s="6">
        <v>1.69</v>
      </c>
      <c r="J3" s="6" t="s">
        <v>225</v>
      </c>
      <c r="K3" s="6">
        <v>1.45</v>
      </c>
      <c r="L3" s="6" t="s">
        <v>218</v>
      </c>
      <c r="M3" s="6">
        <v>20</v>
      </c>
      <c r="N3" s="6" t="s">
        <v>56</v>
      </c>
      <c r="O3" s="6">
        <v>1.36</v>
      </c>
      <c r="P3" s="6">
        <v>2.1800000000000002</v>
      </c>
      <c r="Q3" s="6">
        <v>2.65</v>
      </c>
      <c r="R3" s="6">
        <v>3</v>
      </c>
      <c r="S3" s="6">
        <v>3.36</v>
      </c>
    </row>
    <row r="4" spans="1:19" x14ac:dyDescent="0.25">
      <c r="A4" s="19">
        <v>44598</v>
      </c>
      <c r="B4" s="6" t="s">
        <v>148</v>
      </c>
      <c r="C4" s="6">
        <v>1.94</v>
      </c>
      <c r="D4" s="6">
        <v>3.46</v>
      </c>
      <c r="E4" s="6">
        <v>4.5599999999999996</v>
      </c>
      <c r="F4" s="14">
        <v>3.39</v>
      </c>
      <c r="G4" s="6">
        <v>2.08</v>
      </c>
      <c r="H4" s="6">
        <v>1.84</v>
      </c>
      <c r="I4" s="6">
        <v>1.81</v>
      </c>
      <c r="J4" s="6" t="s">
        <v>225</v>
      </c>
      <c r="K4" s="6">
        <v>1.56</v>
      </c>
      <c r="L4" s="6" t="s">
        <v>128</v>
      </c>
      <c r="M4" s="6">
        <v>49</v>
      </c>
      <c r="N4" s="6" t="s">
        <v>56</v>
      </c>
      <c r="O4" s="6">
        <v>1.43</v>
      </c>
      <c r="P4" s="6">
        <v>2.38</v>
      </c>
      <c r="Q4" s="6">
        <v>2.95</v>
      </c>
      <c r="R4" s="6">
        <v>3.31</v>
      </c>
      <c r="S4" s="6">
        <v>2.68</v>
      </c>
    </row>
    <row r="5" spans="1:19" x14ac:dyDescent="0.25">
      <c r="A5" s="19">
        <v>44600</v>
      </c>
      <c r="B5" s="6" t="s">
        <v>149</v>
      </c>
      <c r="C5" s="6">
        <v>2.99</v>
      </c>
      <c r="D5" s="6">
        <v>3.54</v>
      </c>
      <c r="E5" s="6">
        <v>2.4</v>
      </c>
      <c r="F5" s="10">
        <v>4.51</v>
      </c>
      <c r="G5" s="6">
        <v>1.68</v>
      </c>
      <c r="H5" s="6">
        <v>2.25</v>
      </c>
      <c r="I5" s="6">
        <v>1.5</v>
      </c>
      <c r="J5" s="6" t="s">
        <v>225</v>
      </c>
      <c r="K5" s="6">
        <v>1.39</v>
      </c>
      <c r="L5" s="6" t="s">
        <v>131</v>
      </c>
      <c r="M5" s="6">
        <v>64</v>
      </c>
      <c r="N5" s="6" t="s">
        <v>20</v>
      </c>
      <c r="O5" s="6">
        <v>404</v>
      </c>
      <c r="P5" s="6">
        <v>1.86</v>
      </c>
      <c r="Q5" s="6">
        <v>2.12</v>
      </c>
      <c r="R5" s="6">
        <v>2.4</v>
      </c>
      <c r="S5" s="6">
        <v>2.67</v>
      </c>
    </row>
    <row r="6" spans="1:19" x14ac:dyDescent="0.25">
      <c r="A6" s="19">
        <v>44600</v>
      </c>
      <c r="B6" s="6" t="s">
        <v>150</v>
      </c>
      <c r="C6" s="6">
        <v>3.27</v>
      </c>
      <c r="D6" s="6">
        <v>3.5</v>
      </c>
      <c r="E6" s="6">
        <v>2.2599999999999998</v>
      </c>
      <c r="F6" s="10">
        <v>3.88</v>
      </c>
      <c r="G6" s="6">
        <v>1.88</v>
      </c>
      <c r="H6" s="6">
        <v>2</v>
      </c>
      <c r="I6" s="6">
        <v>1.65</v>
      </c>
      <c r="J6" s="6" t="s">
        <v>225</v>
      </c>
      <c r="K6" s="6">
        <v>1.42</v>
      </c>
      <c r="L6" s="6" t="s">
        <v>132</v>
      </c>
      <c r="M6" s="6">
        <v>63</v>
      </c>
      <c r="N6" s="6" t="s">
        <v>20</v>
      </c>
      <c r="O6" s="6">
        <v>404</v>
      </c>
      <c r="P6" s="6">
        <v>2.1</v>
      </c>
      <c r="Q6" s="6">
        <v>2.4900000000000002</v>
      </c>
      <c r="R6" s="6">
        <v>2.7</v>
      </c>
      <c r="S6" s="6">
        <v>3.11</v>
      </c>
    </row>
    <row r="7" spans="1:19" x14ac:dyDescent="0.25">
      <c r="A7" s="19">
        <v>44600</v>
      </c>
      <c r="B7" s="6" t="s">
        <v>151</v>
      </c>
      <c r="C7" s="6">
        <v>2.85</v>
      </c>
      <c r="D7" s="6">
        <v>3.74</v>
      </c>
      <c r="E7" s="6">
        <v>2.39</v>
      </c>
      <c r="F7" s="10">
        <v>4.67</v>
      </c>
      <c r="G7" s="6">
        <v>1.67</v>
      </c>
      <c r="H7" s="6">
        <v>2.2799999999999998</v>
      </c>
      <c r="I7" s="6">
        <v>1.49</v>
      </c>
      <c r="J7" s="6" t="s">
        <v>225</v>
      </c>
      <c r="K7" s="6">
        <v>1.4</v>
      </c>
      <c r="L7" s="6" t="s">
        <v>219</v>
      </c>
      <c r="M7" s="6">
        <v>45</v>
      </c>
      <c r="N7" s="6" t="s">
        <v>20</v>
      </c>
      <c r="O7" s="6">
        <v>404</v>
      </c>
      <c r="P7" s="6">
        <v>1.85</v>
      </c>
      <c r="Q7" s="6">
        <v>2.13</v>
      </c>
      <c r="R7" s="6">
        <v>2.44</v>
      </c>
      <c r="S7" s="6">
        <v>2.73</v>
      </c>
    </row>
    <row r="8" spans="1:19" x14ac:dyDescent="0.25">
      <c r="A8" s="19">
        <v>44600</v>
      </c>
      <c r="B8" s="6" t="s">
        <v>152</v>
      </c>
      <c r="C8" s="6">
        <v>3.19</v>
      </c>
      <c r="D8" s="6">
        <v>3.44</v>
      </c>
      <c r="E8" s="6">
        <v>2.33</v>
      </c>
      <c r="F8" s="14">
        <v>3.55</v>
      </c>
      <c r="G8" s="6">
        <v>1.93</v>
      </c>
      <c r="H8" s="6">
        <v>1.94</v>
      </c>
      <c r="I8" s="6">
        <v>1.69</v>
      </c>
      <c r="J8" s="6" t="s">
        <v>225</v>
      </c>
      <c r="K8" s="6">
        <v>1.47</v>
      </c>
      <c r="L8" s="6" t="s">
        <v>138</v>
      </c>
      <c r="M8" s="6">
        <v>19</v>
      </c>
      <c r="N8" s="6" t="s">
        <v>94</v>
      </c>
      <c r="O8" s="6">
        <v>404</v>
      </c>
      <c r="P8" s="6">
        <v>2.17</v>
      </c>
      <c r="Q8" s="6">
        <v>2.63</v>
      </c>
      <c r="R8" s="6">
        <v>404</v>
      </c>
      <c r="S8" s="6">
        <v>3.32</v>
      </c>
    </row>
    <row r="9" spans="1:19" x14ac:dyDescent="0.25">
      <c r="A9" s="19">
        <v>44600</v>
      </c>
      <c r="B9" s="6" t="s">
        <v>153</v>
      </c>
      <c r="C9" s="6">
        <v>2.69</v>
      </c>
      <c r="D9" s="6">
        <v>3.44</v>
      </c>
      <c r="E9" s="6">
        <v>2.87</v>
      </c>
      <c r="F9" s="16">
        <v>3.57</v>
      </c>
      <c r="G9" s="16">
        <v>2</v>
      </c>
      <c r="H9" s="16">
        <v>1.9</v>
      </c>
      <c r="I9" s="16">
        <v>1.75</v>
      </c>
      <c r="J9" s="6" t="s">
        <v>225</v>
      </c>
      <c r="K9" s="6">
        <v>1.5</v>
      </c>
      <c r="L9" s="6" t="s">
        <v>134</v>
      </c>
      <c r="M9" s="6">
        <v>59</v>
      </c>
      <c r="N9" s="6" t="s">
        <v>36</v>
      </c>
      <c r="O9" s="6">
        <v>1.39</v>
      </c>
      <c r="P9" s="6">
        <v>2.27</v>
      </c>
      <c r="Q9" s="6">
        <v>2.77</v>
      </c>
      <c r="R9" s="6">
        <v>3.21</v>
      </c>
      <c r="S9" s="6">
        <v>3.47</v>
      </c>
    </row>
    <row r="10" spans="1:19" x14ac:dyDescent="0.25">
      <c r="A10" s="19">
        <v>44600</v>
      </c>
      <c r="B10" s="6" t="s">
        <v>154</v>
      </c>
      <c r="C10" s="6">
        <v>2.95</v>
      </c>
      <c r="D10" s="6">
        <v>3.2</v>
      </c>
      <c r="E10" s="6">
        <v>2.62</v>
      </c>
      <c r="F10" s="14">
        <v>3.36</v>
      </c>
      <c r="G10" s="16">
        <v>2.12</v>
      </c>
      <c r="H10" s="16">
        <v>1.76</v>
      </c>
      <c r="I10" s="16">
        <v>1.85</v>
      </c>
      <c r="J10" s="6" t="s">
        <v>225</v>
      </c>
      <c r="K10" s="6">
        <v>1.56</v>
      </c>
      <c r="L10" s="6" t="s">
        <v>132</v>
      </c>
      <c r="M10" s="6">
        <v>36</v>
      </c>
      <c r="N10" s="6" t="s">
        <v>88</v>
      </c>
      <c r="O10" s="6">
        <v>1.43</v>
      </c>
      <c r="P10" s="6">
        <v>2.4300000000000002</v>
      </c>
      <c r="Q10" s="6">
        <v>2.7</v>
      </c>
      <c r="R10" s="6">
        <v>404</v>
      </c>
      <c r="S10" s="6">
        <v>3.59</v>
      </c>
    </row>
    <row r="11" spans="1:19" x14ac:dyDescent="0.25">
      <c r="A11" s="19">
        <v>44600</v>
      </c>
      <c r="B11" s="6" t="s">
        <v>155</v>
      </c>
      <c r="C11" s="6">
        <v>2.6</v>
      </c>
      <c r="D11" s="6">
        <v>3.07</v>
      </c>
      <c r="E11" s="6">
        <v>3.1</v>
      </c>
      <c r="F11" s="20">
        <v>2.73</v>
      </c>
      <c r="G11" s="6">
        <v>2.5499999999999998</v>
      </c>
      <c r="H11" s="6">
        <v>1.55</v>
      </c>
      <c r="I11" s="6">
        <v>2.21</v>
      </c>
      <c r="J11" s="6" t="s">
        <v>225</v>
      </c>
      <c r="K11" s="6">
        <v>1.87</v>
      </c>
      <c r="L11" s="6" t="s">
        <v>128</v>
      </c>
      <c r="M11" s="6">
        <v>23</v>
      </c>
      <c r="N11" s="6" t="s">
        <v>94</v>
      </c>
      <c r="O11" s="6">
        <v>1.63</v>
      </c>
      <c r="P11" s="6">
        <v>2.85</v>
      </c>
      <c r="Q11" s="6">
        <v>404</v>
      </c>
      <c r="R11" s="6">
        <v>404</v>
      </c>
      <c r="S11" s="6">
        <v>4.57</v>
      </c>
    </row>
    <row r="12" spans="1:19" x14ac:dyDescent="0.25">
      <c r="A12" s="19">
        <v>44601</v>
      </c>
      <c r="B12" s="6" t="s">
        <v>156</v>
      </c>
      <c r="C12" s="6">
        <v>1.45</v>
      </c>
      <c r="D12" s="6">
        <v>4.63</v>
      </c>
      <c r="E12" s="6">
        <v>7.91</v>
      </c>
      <c r="F12" s="10">
        <v>4.3099999999999996</v>
      </c>
      <c r="G12" s="6">
        <v>1.74</v>
      </c>
      <c r="H12" s="6">
        <v>2.1800000000000002</v>
      </c>
      <c r="I12" s="6">
        <v>1.55</v>
      </c>
      <c r="J12" s="6" t="s">
        <v>225</v>
      </c>
      <c r="K12" s="6">
        <v>1.41</v>
      </c>
      <c r="L12" s="6" t="s">
        <v>134</v>
      </c>
      <c r="M12" s="6">
        <v>22</v>
      </c>
      <c r="N12" s="6" t="s">
        <v>52</v>
      </c>
      <c r="O12" s="6">
        <v>404</v>
      </c>
      <c r="P12" s="6">
        <v>1.94</v>
      </c>
      <c r="Q12" s="6">
        <v>2.2599999999999998</v>
      </c>
      <c r="R12" s="6">
        <v>2.58</v>
      </c>
      <c r="S12" s="6">
        <v>2.88</v>
      </c>
    </row>
    <row r="13" spans="1:19" x14ac:dyDescent="0.25">
      <c r="A13" s="19">
        <v>44602</v>
      </c>
      <c r="B13" s="6" t="s">
        <v>157</v>
      </c>
      <c r="C13" s="6">
        <v>1.2</v>
      </c>
      <c r="D13" s="6">
        <v>8</v>
      </c>
      <c r="E13" s="6">
        <v>14</v>
      </c>
      <c r="F13" s="44">
        <v>404</v>
      </c>
      <c r="G13" s="6">
        <v>1.34</v>
      </c>
      <c r="H13" s="6">
        <v>3.37</v>
      </c>
      <c r="I13" s="6">
        <v>404</v>
      </c>
      <c r="J13" s="6" t="s">
        <v>225</v>
      </c>
      <c r="K13" s="6">
        <v>404</v>
      </c>
      <c r="L13" s="6" t="s">
        <v>131</v>
      </c>
      <c r="M13" s="6">
        <v>41</v>
      </c>
      <c r="N13" s="44" t="s">
        <v>158</v>
      </c>
      <c r="O13" s="6">
        <v>404</v>
      </c>
      <c r="P13" s="6">
        <v>1.41</v>
      </c>
      <c r="Q13" s="6">
        <v>1.5</v>
      </c>
      <c r="R13" s="6">
        <v>1.7</v>
      </c>
      <c r="S13" s="6">
        <v>1.92</v>
      </c>
    </row>
    <row r="14" spans="1:19" x14ac:dyDescent="0.25">
      <c r="A14" s="19">
        <v>44603</v>
      </c>
      <c r="B14" s="6" t="s">
        <v>159</v>
      </c>
      <c r="C14" s="6">
        <v>1.41</v>
      </c>
      <c r="D14" s="6">
        <v>4.54</v>
      </c>
      <c r="E14" s="6">
        <v>10.41</v>
      </c>
      <c r="F14" s="6">
        <v>3.45</v>
      </c>
      <c r="G14" s="6">
        <v>2.09</v>
      </c>
      <c r="H14" s="6">
        <v>1.82</v>
      </c>
      <c r="I14" s="6">
        <v>1.83</v>
      </c>
      <c r="J14" s="6" t="s">
        <v>225</v>
      </c>
      <c r="K14" s="6">
        <v>1.55</v>
      </c>
      <c r="L14" s="6" t="s">
        <v>131</v>
      </c>
      <c r="M14" s="6">
        <v>46</v>
      </c>
      <c r="N14" s="6" t="s">
        <v>160</v>
      </c>
      <c r="O14" s="6">
        <v>1.43</v>
      </c>
      <c r="P14" s="6">
        <v>2.4300000000000002</v>
      </c>
      <c r="Q14" s="6">
        <v>3.07</v>
      </c>
      <c r="R14" s="6">
        <v>3.49</v>
      </c>
      <c r="S14" s="6">
        <v>3.87</v>
      </c>
    </row>
    <row r="15" spans="1:19" x14ac:dyDescent="0.25">
      <c r="A15" s="19">
        <v>44604</v>
      </c>
      <c r="B15" s="6" t="s">
        <v>161</v>
      </c>
      <c r="C15" s="6">
        <v>3.52</v>
      </c>
      <c r="D15" s="6">
        <v>3.32</v>
      </c>
      <c r="E15" s="6">
        <v>2.23</v>
      </c>
      <c r="F15" s="14">
        <v>3.47</v>
      </c>
      <c r="G15" s="6">
        <v>2.06</v>
      </c>
      <c r="H15" s="6">
        <v>1.82</v>
      </c>
      <c r="I15" s="6">
        <v>1.79</v>
      </c>
      <c r="J15" s="6" t="s">
        <v>225</v>
      </c>
      <c r="K15" s="6">
        <v>1.52</v>
      </c>
      <c r="L15" s="6" t="s">
        <v>138</v>
      </c>
      <c r="M15" s="6">
        <v>49</v>
      </c>
      <c r="N15" s="6" t="s">
        <v>94</v>
      </c>
      <c r="O15" s="6">
        <v>1.41</v>
      </c>
      <c r="P15" s="6">
        <v>2.34</v>
      </c>
      <c r="Q15" s="6">
        <v>2.84</v>
      </c>
      <c r="R15" s="6">
        <v>2.63</v>
      </c>
      <c r="S15" s="6">
        <v>3.49</v>
      </c>
    </row>
    <row r="16" spans="1:19" x14ac:dyDescent="0.25">
      <c r="A16" s="19">
        <v>44604</v>
      </c>
      <c r="B16" s="6" t="s">
        <v>162</v>
      </c>
      <c r="C16" s="6">
        <v>2.25</v>
      </c>
      <c r="D16" s="6">
        <v>3.34</v>
      </c>
      <c r="E16" s="6">
        <v>3.45</v>
      </c>
      <c r="F16" s="14">
        <v>3.36</v>
      </c>
      <c r="G16" s="6">
        <v>2.04</v>
      </c>
      <c r="H16" s="6">
        <v>1.84</v>
      </c>
      <c r="I16" s="6">
        <v>1.78</v>
      </c>
      <c r="J16" s="6" t="s">
        <v>225</v>
      </c>
      <c r="K16" s="6">
        <v>1.53</v>
      </c>
      <c r="L16" s="6" t="s">
        <v>131</v>
      </c>
      <c r="M16" s="6">
        <v>45</v>
      </c>
      <c r="N16" s="6" t="s">
        <v>94</v>
      </c>
      <c r="O16" s="6">
        <v>1.43</v>
      </c>
      <c r="P16" s="6">
        <v>2.33</v>
      </c>
      <c r="Q16" s="6">
        <v>2.89</v>
      </c>
      <c r="R16" s="6">
        <v>404</v>
      </c>
      <c r="S16" s="6">
        <v>3.62</v>
      </c>
    </row>
    <row r="17" spans="1:19" x14ac:dyDescent="0.25">
      <c r="A17" s="19">
        <v>44604</v>
      </c>
      <c r="B17" s="6" t="s">
        <v>163</v>
      </c>
      <c r="C17" s="6">
        <v>2.66</v>
      </c>
      <c r="D17" s="6">
        <v>3.65</v>
      </c>
      <c r="E17" s="6">
        <v>2.67</v>
      </c>
      <c r="F17" s="6">
        <v>3.6</v>
      </c>
      <c r="G17" s="6">
        <v>1.7</v>
      </c>
      <c r="H17" s="6">
        <v>2.2599999999999998</v>
      </c>
      <c r="I17" s="6">
        <v>1.52</v>
      </c>
      <c r="J17" s="6" t="s">
        <v>225</v>
      </c>
      <c r="K17" s="6">
        <v>1.52</v>
      </c>
      <c r="L17" s="6" t="s">
        <v>127</v>
      </c>
      <c r="M17" s="6">
        <v>48</v>
      </c>
      <c r="N17" s="6" t="s">
        <v>36</v>
      </c>
      <c r="O17" s="6">
        <v>1.27</v>
      </c>
      <c r="P17" s="6">
        <v>1.88</v>
      </c>
      <c r="Q17" s="6">
        <v>2.16</v>
      </c>
      <c r="R17" s="6">
        <v>2.4700000000000002</v>
      </c>
      <c r="S17" s="6">
        <v>276</v>
      </c>
    </row>
    <row r="18" spans="1:19" x14ac:dyDescent="0.25">
      <c r="A18" s="19">
        <v>44604</v>
      </c>
      <c r="B18" s="6" t="s">
        <v>164</v>
      </c>
      <c r="C18" s="6">
        <v>1.33</v>
      </c>
      <c r="D18" s="6">
        <v>5.94</v>
      </c>
      <c r="E18" s="6">
        <v>9.17</v>
      </c>
      <c r="F18" s="10">
        <v>404</v>
      </c>
      <c r="G18" s="6">
        <v>1.44</v>
      </c>
      <c r="H18" s="6">
        <v>2.94</v>
      </c>
      <c r="I18" s="6">
        <v>1.3</v>
      </c>
      <c r="J18" s="6" t="s">
        <v>225</v>
      </c>
      <c r="K18" s="6">
        <v>1.21</v>
      </c>
      <c r="L18" s="6" t="s">
        <v>135</v>
      </c>
      <c r="M18" s="6">
        <v>40</v>
      </c>
      <c r="N18" s="6" t="s">
        <v>165</v>
      </c>
      <c r="O18" s="6">
        <v>404</v>
      </c>
      <c r="P18" s="6">
        <v>1.54</v>
      </c>
      <c r="Q18" s="6">
        <v>1.68</v>
      </c>
      <c r="R18" s="6">
        <v>1.94</v>
      </c>
      <c r="S18" s="6">
        <v>2.1800000000000002</v>
      </c>
    </row>
    <row r="19" spans="1:19" x14ac:dyDescent="0.25">
      <c r="A19" s="19">
        <v>44604</v>
      </c>
      <c r="B19" s="6" t="s">
        <v>166</v>
      </c>
      <c r="C19" s="6">
        <v>1.54</v>
      </c>
      <c r="D19" s="6">
        <v>4.7300000000000004</v>
      </c>
      <c r="E19" s="6">
        <v>6.08</v>
      </c>
      <c r="F19" s="10">
        <v>404</v>
      </c>
      <c r="G19" s="6">
        <v>1.62</v>
      </c>
      <c r="H19" s="6">
        <v>2.4700000000000002</v>
      </c>
      <c r="I19" s="6">
        <v>1.43</v>
      </c>
      <c r="J19" s="6" t="s">
        <v>225</v>
      </c>
      <c r="K19" s="6">
        <v>1.28</v>
      </c>
      <c r="L19" s="6" t="s">
        <v>221</v>
      </c>
      <c r="M19" s="6">
        <v>65</v>
      </c>
      <c r="N19" s="6" t="s">
        <v>167</v>
      </c>
      <c r="O19" s="6">
        <v>1.26</v>
      </c>
      <c r="P19" s="6">
        <v>1.75</v>
      </c>
      <c r="Q19" s="6">
        <v>1.98</v>
      </c>
      <c r="R19" s="6">
        <v>2.2599999999999998</v>
      </c>
      <c r="S19" s="6">
        <v>2.5499999999999998</v>
      </c>
    </row>
    <row r="20" spans="1:19" x14ac:dyDescent="0.25">
      <c r="A20" s="19">
        <v>44604</v>
      </c>
      <c r="B20" s="6" t="s">
        <v>168</v>
      </c>
      <c r="C20" s="6">
        <v>2.09</v>
      </c>
      <c r="D20" s="6">
        <v>3.41</v>
      </c>
      <c r="E20" s="6">
        <v>3.8</v>
      </c>
      <c r="F20" s="14">
        <v>3.09</v>
      </c>
      <c r="G20" s="6">
        <v>2.13</v>
      </c>
      <c r="H20" s="6">
        <v>1.76</v>
      </c>
      <c r="I20" s="6">
        <v>1.88</v>
      </c>
      <c r="J20" s="6" t="s">
        <v>225</v>
      </c>
      <c r="K20" s="6">
        <v>1.62</v>
      </c>
      <c r="L20" s="6" t="s">
        <v>138</v>
      </c>
      <c r="M20" s="6">
        <v>39</v>
      </c>
      <c r="N20" s="6" t="s">
        <v>94</v>
      </c>
      <c r="O20" s="6">
        <v>1.48</v>
      </c>
      <c r="P20" s="6">
        <v>2.4900000000000002</v>
      </c>
      <c r="Q20" s="6">
        <v>2.96</v>
      </c>
      <c r="R20" s="6">
        <v>404</v>
      </c>
      <c r="S20" s="6">
        <v>3.93</v>
      </c>
    </row>
    <row r="21" spans="1:19" x14ac:dyDescent="0.25">
      <c r="A21" s="19">
        <v>44605</v>
      </c>
      <c r="B21" s="6" t="s">
        <v>169</v>
      </c>
      <c r="C21" s="6">
        <v>3.21</v>
      </c>
      <c r="D21" s="6">
        <v>3.31</v>
      </c>
      <c r="E21" s="6">
        <v>2.4500000000000002</v>
      </c>
      <c r="F21" s="14">
        <v>3.54</v>
      </c>
      <c r="G21" s="6">
        <v>2.0699999999999998</v>
      </c>
      <c r="H21" s="6">
        <v>1.9</v>
      </c>
      <c r="I21" s="6">
        <v>1.79</v>
      </c>
      <c r="J21" s="6" t="s">
        <v>225</v>
      </c>
      <c r="K21" s="6">
        <v>1.53</v>
      </c>
      <c r="L21" s="6" t="s">
        <v>138</v>
      </c>
      <c r="M21" s="6">
        <v>34</v>
      </c>
      <c r="N21" s="6" t="s">
        <v>170</v>
      </c>
      <c r="O21" s="6">
        <v>1.41</v>
      </c>
      <c r="P21" s="6">
        <v>2.37</v>
      </c>
      <c r="Q21" s="6">
        <v>2.93</v>
      </c>
      <c r="R21" s="6">
        <v>3.29</v>
      </c>
      <c r="S21" s="6">
        <v>3.67</v>
      </c>
    </row>
    <row r="22" spans="1:19" x14ac:dyDescent="0.25">
      <c r="A22" s="19">
        <v>44605</v>
      </c>
      <c r="B22" s="6" t="s">
        <v>171</v>
      </c>
      <c r="C22" s="6">
        <v>1.94</v>
      </c>
      <c r="D22" s="6">
        <v>3.45</v>
      </c>
      <c r="E22" s="6">
        <v>4.54</v>
      </c>
      <c r="F22" s="14">
        <v>3.53</v>
      </c>
      <c r="G22" s="6">
        <v>2.0299999999999998</v>
      </c>
      <c r="H22" s="6">
        <v>1.88</v>
      </c>
      <c r="I22" s="6">
        <v>1.77</v>
      </c>
      <c r="J22" s="6" t="s">
        <v>225</v>
      </c>
      <c r="K22" s="6">
        <v>1.52</v>
      </c>
      <c r="L22" s="6" t="s">
        <v>136</v>
      </c>
      <c r="M22" s="6">
        <v>40</v>
      </c>
      <c r="N22" s="6" t="s">
        <v>65</v>
      </c>
      <c r="O22" s="6">
        <v>1.4</v>
      </c>
      <c r="P22" s="6">
        <v>2.31</v>
      </c>
      <c r="Q22" s="6">
        <v>2.83</v>
      </c>
      <c r="R22" s="6">
        <v>3.17</v>
      </c>
      <c r="S22" s="6">
        <v>3.53</v>
      </c>
    </row>
    <row r="23" spans="1:19" x14ac:dyDescent="0.25">
      <c r="A23" s="19">
        <v>44605</v>
      </c>
      <c r="B23" s="6" t="s">
        <v>172</v>
      </c>
      <c r="C23" s="6">
        <v>1.55</v>
      </c>
      <c r="D23" s="6">
        <v>4.54</v>
      </c>
      <c r="E23" s="6">
        <v>6.21</v>
      </c>
      <c r="F23" s="44">
        <v>404</v>
      </c>
      <c r="G23" s="6">
        <v>1.6</v>
      </c>
      <c r="H23" s="6">
        <v>2.4700000000000002</v>
      </c>
      <c r="I23" s="6">
        <v>1.43</v>
      </c>
      <c r="J23" s="6" t="s">
        <v>225</v>
      </c>
      <c r="K23" s="6">
        <v>1.27</v>
      </c>
      <c r="L23" s="6" t="s">
        <v>221</v>
      </c>
      <c r="M23" s="6">
        <v>43</v>
      </c>
      <c r="N23" s="44" t="s">
        <v>56</v>
      </c>
      <c r="O23" s="6">
        <v>1.23</v>
      </c>
      <c r="P23" s="6">
        <v>1.74</v>
      </c>
      <c r="Q23" s="6">
        <v>1.96</v>
      </c>
      <c r="R23" s="6">
        <v>2.2200000000000002</v>
      </c>
      <c r="S23" s="6">
        <v>2.4900000000000002</v>
      </c>
    </row>
    <row r="24" spans="1:19" x14ac:dyDescent="0.25">
      <c r="A24" s="19">
        <v>44605</v>
      </c>
      <c r="B24" s="6" t="s">
        <v>173</v>
      </c>
      <c r="C24" s="6">
        <v>2.15</v>
      </c>
      <c r="D24" s="6">
        <v>3.43</v>
      </c>
      <c r="E24" s="6">
        <v>3.69</v>
      </c>
      <c r="F24" s="14">
        <v>3.55</v>
      </c>
      <c r="G24" s="6">
        <v>1.97</v>
      </c>
      <c r="H24" s="6">
        <v>1.92</v>
      </c>
      <c r="I24" s="6">
        <v>1.73</v>
      </c>
      <c r="J24" s="6" t="s">
        <v>225</v>
      </c>
      <c r="K24" s="6">
        <v>1.49</v>
      </c>
      <c r="L24" s="6" t="s">
        <v>134</v>
      </c>
      <c r="M24" s="6">
        <v>59</v>
      </c>
      <c r="N24" s="6" t="s">
        <v>52</v>
      </c>
      <c r="O24" s="6">
        <v>1.43</v>
      </c>
      <c r="P24" s="6">
        <v>2.2400000000000002</v>
      </c>
      <c r="Q24" s="6">
        <v>2.74</v>
      </c>
      <c r="R24" s="6">
        <v>2.83</v>
      </c>
      <c r="S24" s="6">
        <v>3.45</v>
      </c>
    </row>
    <row r="25" spans="1:19" x14ac:dyDescent="0.25">
      <c r="A25" s="19">
        <v>44612</v>
      </c>
      <c r="B25" s="6" t="s">
        <v>174</v>
      </c>
      <c r="C25" s="6">
        <v>5.87</v>
      </c>
      <c r="D25" s="6">
        <v>3.95</v>
      </c>
      <c r="E25" s="6">
        <v>1.66</v>
      </c>
      <c r="F25" s="44">
        <v>404</v>
      </c>
      <c r="G25" s="6">
        <v>1.81</v>
      </c>
      <c r="H25" s="6">
        <v>2.1</v>
      </c>
      <c r="I25" s="6">
        <v>1.6</v>
      </c>
      <c r="J25" s="6" t="s">
        <v>225</v>
      </c>
      <c r="K25" s="6">
        <v>1.38</v>
      </c>
      <c r="L25" s="6" t="s">
        <v>138</v>
      </c>
      <c r="M25" s="6">
        <v>58</v>
      </c>
      <c r="N25" s="44" t="s">
        <v>56</v>
      </c>
      <c r="O25" s="6">
        <v>1.31</v>
      </c>
      <c r="P25" s="6">
        <v>2.0299999999999998</v>
      </c>
      <c r="Q25" s="6">
        <v>2.38</v>
      </c>
      <c r="R25" s="6">
        <v>2.71</v>
      </c>
      <c r="S25" s="6">
        <v>3.01</v>
      </c>
    </row>
    <row r="26" spans="1:19" x14ac:dyDescent="0.25">
      <c r="A26" s="19">
        <v>44612</v>
      </c>
      <c r="B26" s="6" t="s">
        <v>175</v>
      </c>
      <c r="C26" s="6">
        <v>1.27</v>
      </c>
      <c r="D26" s="6">
        <v>6.63</v>
      </c>
      <c r="E26" s="6">
        <v>10.42</v>
      </c>
      <c r="F26" s="44">
        <v>404</v>
      </c>
      <c r="G26" s="6">
        <v>1.34</v>
      </c>
      <c r="H26" s="6">
        <v>3.47</v>
      </c>
      <c r="I26" s="6">
        <v>404</v>
      </c>
      <c r="J26" s="6" t="s">
        <v>225</v>
      </c>
      <c r="K26" s="6">
        <v>404</v>
      </c>
      <c r="L26" s="6" t="s">
        <v>131</v>
      </c>
      <c r="M26" s="6">
        <v>7</v>
      </c>
      <c r="N26" s="44" t="s">
        <v>65</v>
      </c>
      <c r="O26" s="6">
        <v>1.34</v>
      </c>
      <c r="P26" s="6">
        <v>1.4</v>
      </c>
      <c r="Q26" s="6">
        <v>1.58</v>
      </c>
      <c r="R26" s="6">
        <v>404</v>
      </c>
      <c r="S26" s="6">
        <v>1.75</v>
      </c>
    </row>
    <row r="27" spans="1:19" x14ac:dyDescent="0.25">
      <c r="A27" s="19">
        <v>44612</v>
      </c>
      <c r="B27" s="6" t="s">
        <v>176</v>
      </c>
      <c r="C27" s="6">
        <v>5.0199999999999996</v>
      </c>
      <c r="D27" s="6">
        <v>4.2699999999999996</v>
      </c>
      <c r="E27" s="6">
        <v>1.68</v>
      </c>
      <c r="F27" s="44">
        <v>404</v>
      </c>
      <c r="G27" s="6">
        <v>1.59</v>
      </c>
      <c r="H27" s="6">
        <v>2.48</v>
      </c>
      <c r="I27" s="6">
        <v>1.43</v>
      </c>
      <c r="J27" s="6" t="s">
        <v>225</v>
      </c>
      <c r="K27" s="6">
        <v>1.27</v>
      </c>
      <c r="L27" s="6" t="s">
        <v>223</v>
      </c>
      <c r="M27" s="6">
        <v>23</v>
      </c>
      <c r="N27" s="44" t="s">
        <v>158</v>
      </c>
      <c r="O27" s="6">
        <v>1.26</v>
      </c>
      <c r="P27" s="6">
        <v>1.73</v>
      </c>
      <c r="Q27" s="6">
        <v>1.95</v>
      </c>
      <c r="R27" s="6">
        <v>2.21</v>
      </c>
      <c r="S27" s="6">
        <v>2.48</v>
      </c>
    </row>
    <row r="28" spans="1:19" x14ac:dyDescent="0.25">
      <c r="A28" s="19">
        <v>44612</v>
      </c>
      <c r="B28" s="6" t="s">
        <v>177</v>
      </c>
      <c r="C28" s="6">
        <v>1.43</v>
      </c>
      <c r="D28" s="6">
        <v>4.75</v>
      </c>
      <c r="E28" s="6">
        <v>8.6</v>
      </c>
      <c r="F28" s="44">
        <v>404</v>
      </c>
      <c r="G28" s="6">
        <v>1.62</v>
      </c>
      <c r="H28" s="6">
        <v>2.41</v>
      </c>
      <c r="I28" s="6">
        <v>1.44</v>
      </c>
      <c r="J28" s="6" t="s">
        <v>225</v>
      </c>
      <c r="K28" s="6">
        <v>1.27</v>
      </c>
      <c r="L28" s="6" t="s">
        <v>137</v>
      </c>
      <c r="M28" s="6">
        <v>16</v>
      </c>
      <c r="N28" s="44" t="s">
        <v>56</v>
      </c>
      <c r="O28" s="6">
        <v>1.25</v>
      </c>
      <c r="P28" s="6">
        <v>1.77</v>
      </c>
      <c r="Q28" s="6">
        <v>2.02</v>
      </c>
      <c r="R28" s="6">
        <v>2.2999999999999998</v>
      </c>
      <c r="S28" s="6">
        <v>2.59</v>
      </c>
    </row>
    <row r="29" spans="1:19" x14ac:dyDescent="0.25">
      <c r="A29" s="19">
        <v>44612</v>
      </c>
      <c r="B29" s="6" t="s">
        <v>178</v>
      </c>
      <c r="C29" s="6">
        <v>3.29</v>
      </c>
      <c r="D29" s="6">
        <v>3.25</v>
      </c>
      <c r="E29" s="6">
        <v>2.44</v>
      </c>
      <c r="F29" s="14">
        <v>3.21</v>
      </c>
      <c r="G29" s="6">
        <v>2.2000000000000002</v>
      </c>
      <c r="H29" s="6">
        <v>1.74</v>
      </c>
      <c r="I29" s="6">
        <v>1.93</v>
      </c>
      <c r="J29" s="6" t="s">
        <v>225</v>
      </c>
      <c r="K29" s="6">
        <v>1.63</v>
      </c>
      <c r="L29" s="6" t="s">
        <v>217</v>
      </c>
      <c r="M29" s="6">
        <v>23</v>
      </c>
      <c r="N29" s="6" t="s">
        <v>56</v>
      </c>
      <c r="O29" s="6">
        <v>1.48</v>
      </c>
      <c r="P29" s="6">
        <v>2.57</v>
      </c>
      <c r="Q29" s="6">
        <v>3.22</v>
      </c>
      <c r="R29" s="6">
        <v>3.61</v>
      </c>
      <c r="S29" s="6">
        <v>3.7</v>
      </c>
    </row>
    <row r="30" spans="1:19" x14ac:dyDescent="0.25">
      <c r="A30" s="19">
        <v>44612</v>
      </c>
      <c r="B30" s="6" t="s">
        <v>179</v>
      </c>
      <c r="C30" s="6">
        <v>3.05</v>
      </c>
      <c r="D30" s="6">
        <v>3.13</v>
      </c>
      <c r="E30" s="6">
        <v>2.65</v>
      </c>
      <c r="F30" s="20">
        <v>2.98</v>
      </c>
      <c r="G30" s="6">
        <v>2.42</v>
      </c>
      <c r="H30" s="6">
        <v>1.62</v>
      </c>
      <c r="I30" s="6">
        <v>2.1</v>
      </c>
      <c r="J30" s="6" t="s">
        <v>225</v>
      </c>
      <c r="K30" s="6">
        <v>1.75</v>
      </c>
      <c r="L30" s="6" t="s">
        <v>138</v>
      </c>
      <c r="M30" s="6">
        <v>42</v>
      </c>
      <c r="N30" s="6" t="s">
        <v>65</v>
      </c>
      <c r="O30" s="6">
        <v>1.55</v>
      </c>
      <c r="P30" s="6">
        <v>2.91</v>
      </c>
      <c r="Q30" s="6">
        <v>3.85</v>
      </c>
      <c r="R30" s="6">
        <v>4.3099999999999996</v>
      </c>
      <c r="S30" s="6">
        <v>3.6</v>
      </c>
    </row>
    <row r="31" spans="1:19" x14ac:dyDescent="0.25">
      <c r="A31" s="19">
        <v>44612</v>
      </c>
      <c r="B31" s="6" t="s">
        <v>180</v>
      </c>
      <c r="C31" s="6">
        <v>2.59</v>
      </c>
      <c r="D31" s="6">
        <v>3.14</v>
      </c>
      <c r="E31" s="6">
        <v>3.15</v>
      </c>
      <c r="F31" s="14">
        <v>3.05</v>
      </c>
      <c r="G31" s="6">
        <v>2.2799999999999998</v>
      </c>
      <c r="H31" s="6">
        <v>1.69</v>
      </c>
      <c r="I31" s="6">
        <v>1.99</v>
      </c>
      <c r="J31" s="6" t="s">
        <v>225</v>
      </c>
      <c r="K31" s="6">
        <v>1.69</v>
      </c>
      <c r="L31" s="6" t="s">
        <v>138</v>
      </c>
      <c r="M31" s="6">
        <v>25</v>
      </c>
      <c r="N31" s="6" t="s">
        <v>65</v>
      </c>
      <c r="O31" s="6">
        <v>1.52</v>
      </c>
      <c r="P31" s="6">
        <v>2.68</v>
      </c>
      <c r="Q31" s="6">
        <v>3.41</v>
      </c>
      <c r="R31" s="6">
        <v>3.83</v>
      </c>
      <c r="S31" s="6">
        <v>3.4</v>
      </c>
    </row>
    <row r="32" spans="1:19" x14ac:dyDescent="0.25">
      <c r="A32" s="19">
        <v>44613</v>
      </c>
      <c r="B32" s="6" t="s">
        <v>181</v>
      </c>
      <c r="C32" s="6">
        <v>1.57</v>
      </c>
      <c r="D32" s="6">
        <v>3.91</v>
      </c>
      <c r="E32" s="6">
        <v>7.36</v>
      </c>
      <c r="F32" s="14">
        <v>3.23</v>
      </c>
      <c r="G32" s="6">
        <v>2.15</v>
      </c>
      <c r="H32" s="6">
        <v>1.75</v>
      </c>
      <c r="I32" s="6">
        <v>1.88</v>
      </c>
      <c r="J32" s="6" t="s">
        <v>225</v>
      </c>
      <c r="K32" s="6">
        <v>1.6</v>
      </c>
      <c r="L32" s="6" t="s">
        <v>224</v>
      </c>
      <c r="M32" s="6">
        <v>21</v>
      </c>
      <c r="N32" s="6" t="s">
        <v>46</v>
      </c>
      <c r="O32" s="6">
        <v>1.45</v>
      </c>
      <c r="P32" s="6">
        <v>2.5099999999999998</v>
      </c>
      <c r="Q32" s="6">
        <v>2.95</v>
      </c>
      <c r="R32" s="6">
        <v>404</v>
      </c>
      <c r="S32" s="6">
        <v>3.93</v>
      </c>
    </row>
    <row r="33" spans="1:19" x14ac:dyDescent="0.25">
      <c r="A33" s="19">
        <v>44614</v>
      </c>
      <c r="B33" s="6" t="s">
        <v>182</v>
      </c>
      <c r="C33" s="6">
        <v>3.64</v>
      </c>
      <c r="D33" s="6">
        <v>3.64</v>
      </c>
      <c r="E33" s="6">
        <v>2.06</v>
      </c>
      <c r="F33" s="16">
        <v>3.68</v>
      </c>
      <c r="G33" s="6">
        <v>1.9</v>
      </c>
      <c r="H33" s="6">
        <v>1.9670000000000001</v>
      </c>
      <c r="I33" s="6">
        <v>1.67</v>
      </c>
      <c r="J33" s="6" t="s">
        <v>225</v>
      </c>
      <c r="K33" s="6">
        <v>1.46</v>
      </c>
      <c r="L33" s="6" t="s">
        <v>131</v>
      </c>
      <c r="M33" s="6">
        <v>42</v>
      </c>
      <c r="N33" s="6" t="s">
        <v>94</v>
      </c>
      <c r="O33" s="6">
        <v>404</v>
      </c>
      <c r="P33" s="6">
        <v>2.14</v>
      </c>
      <c r="Q33" s="6">
        <v>2.6</v>
      </c>
      <c r="R33" s="6">
        <v>2.72</v>
      </c>
      <c r="S33" s="6">
        <v>3.25</v>
      </c>
    </row>
    <row r="34" spans="1:19" x14ac:dyDescent="0.25">
      <c r="A34" s="19">
        <v>44614</v>
      </c>
      <c r="B34" s="6" t="s">
        <v>183</v>
      </c>
      <c r="C34" s="6">
        <v>1.6</v>
      </c>
      <c r="D34" s="6">
        <v>3.94</v>
      </c>
      <c r="E34" s="6">
        <v>6.37</v>
      </c>
      <c r="F34" s="14">
        <v>3.1</v>
      </c>
      <c r="G34" s="6">
        <v>2.1800000000000002</v>
      </c>
      <c r="H34" s="6">
        <v>1.72</v>
      </c>
      <c r="I34" s="6">
        <v>1.92</v>
      </c>
      <c r="J34" s="6" t="s">
        <v>225</v>
      </c>
      <c r="K34" s="6">
        <v>1.63</v>
      </c>
      <c r="L34" s="6" t="s">
        <v>133</v>
      </c>
      <c r="M34" s="6">
        <v>39</v>
      </c>
      <c r="N34" s="6" t="s">
        <v>20</v>
      </c>
      <c r="O34" s="6">
        <v>1.49</v>
      </c>
      <c r="P34" s="6">
        <v>2.58</v>
      </c>
      <c r="Q34" s="6">
        <v>3.03</v>
      </c>
      <c r="R34" s="6">
        <v>404</v>
      </c>
      <c r="S34" s="6">
        <v>4.22</v>
      </c>
    </row>
    <row r="35" spans="1:19" x14ac:dyDescent="0.25">
      <c r="A35" s="19">
        <v>44614</v>
      </c>
      <c r="B35" s="6" t="s">
        <v>184</v>
      </c>
      <c r="C35" s="6">
        <v>2.4700000000000002</v>
      </c>
      <c r="D35" s="6">
        <v>3.17</v>
      </c>
      <c r="E35" s="6">
        <v>3.26</v>
      </c>
      <c r="F35" s="10">
        <v>3.72</v>
      </c>
      <c r="G35" s="6">
        <v>1.99</v>
      </c>
      <c r="H35" s="6">
        <v>1.9</v>
      </c>
      <c r="I35" s="6">
        <v>1.73</v>
      </c>
      <c r="J35" s="6" t="s">
        <v>225</v>
      </c>
      <c r="K35" s="6">
        <v>1.47</v>
      </c>
      <c r="L35" s="6" t="s">
        <v>218</v>
      </c>
      <c r="M35" s="6">
        <v>25</v>
      </c>
      <c r="N35" s="6" t="s">
        <v>77</v>
      </c>
      <c r="O35" s="6">
        <v>404</v>
      </c>
      <c r="P35" s="6">
        <v>2.25</v>
      </c>
      <c r="Q35" s="6">
        <v>2.73</v>
      </c>
      <c r="R35" s="6">
        <v>404</v>
      </c>
      <c r="S35" s="6">
        <v>3.41</v>
      </c>
    </row>
    <row r="36" spans="1:19" x14ac:dyDescent="0.25">
      <c r="A36" s="19">
        <v>44614</v>
      </c>
      <c r="B36" s="6" t="s">
        <v>185</v>
      </c>
      <c r="C36" s="6">
        <v>2.96</v>
      </c>
      <c r="D36" s="6">
        <v>3.28</v>
      </c>
      <c r="E36" s="6">
        <v>2.56</v>
      </c>
      <c r="F36" s="14">
        <v>3.32</v>
      </c>
      <c r="G36" s="6">
        <v>2.14</v>
      </c>
      <c r="H36" s="6">
        <v>1.75</v>
      </c>
      <c r="I36" s="6">
        <v>1.87</v>
      </c>
      <c r="J36" s="6" t="s">
        <v>225</v>
      </c>
      <c r="K36" s="6">
        <v>1.58</v>
      </c>
      <c r="L36" s="6" t="s">
        <v>129</v>
      </c>
      <c r="M36" s="6">
        <v>12</v>
      </c>
      <c r="N36" s="6" t="s">
        <v>20</v>
      </c>
      <c r="O36" s="6">
        <v>1.44</v>
      </c>
      <c r="P36" s="6">
        <v>2.4900000000000002</v>
      </c>
      <c r="Q36" s="6">
        <v>2.9</v>
      </c>
      <c r="R36" s="6">
        <v>404</v>
      </c>
      <c r="S36" s="6">
        <v>3.85</v>
      </c>
    </row>
    <row r="37" spans="1:19" x14ac:dyDescent="0.25">
      <c r="A37" s="19">
        <v>44615</v>
      </c>
      <c r="B37" s="6" t="s">
        <v>186</v>
      </c>
      <c r="C37" s="6">
        <v>1.59</v>
      </c>
      <c r="D37" s="6">
        <v>4.2</v>
      </c>
      <c r="E37" s="6">
        <v>6.07</v>
      </c>
      <c r="F37" s="10">
        <v>4.32</v>
      </c>
      <c r="G37" s="6">
        <v>1.72</v>
      </c>
      <c r="H37" s="6">
        <v>2.21</v>
      </c>
      <c r="I37" s="6">
        <v>1.53</v>
      </c>
      <c r="J37" s="6" t="s">
        <v>225</v>
      </c>
      <c r="K37" s="6">
        <v>1.41</v>
      </c>
      <c r="L37" s="6" t="s">
        <v>222</v>
      </c>
      <c r="M37" s="6">
        <v>11</v>
      </c>
      <c r="N37" s="6" t="s">
        <v>40</v>
      </c>
      <c r="O37" s="6">
        <v>1.45</v>
      </c>
      <c r="P37" s="6">
        <v>1.92</v>
      </c>
      <c r="Q37" s="6">
        <v>2.2400000000000002</v>
      </c>
      <c r="R37" s="6">
        <v>2.58</v>
      </c>
      <c r="S37" s="6">
        <v>2.89</v>
      </c>
    </row>
    <row r="38" spans="1:19" x14ac:dyDescent="0.25">
      <c r="A38" s="19">
        <v>44615</v>
      </c>
      <c r="B38" s="6" t="s">
        <v>187</v>
      </c>
      <c r="C38" s="6">
        <v>1.89</v>
      </c>
      <c r="D38" s="6">
        <v>3.45</v>
      </c>
      <c r="E38" s="6">
        <v>4.74</v>
      </c>
      <c r="F38" s="14">
        <v>3.31</v>
      </c>
      <c r="G38" s="6">
        <v>2.08</v>
      </c>
      <c r="H38" s="6">
        <v>1.81</v>
      </c>
      <c r="I38" s="6">
        <v>1.83</v>
      </c>
      <c r="J38" s="6" t="s">
        <v>225</v>
      </c>
      <c r="K38" s="6">
        <v>1.57</v>
      </c>
      <c r="L38" s="6" t="s">
        <v>131</v>
      </c>
      <c r="M38" s="6">
        <v>72</v>
      </c>
      <c r="N38" s="6" t="s">
        <v>77</v>
      </c>
      <c r="O38" s="6">
        <v>1.45</v>
      </c>
      <c r="P38" s="6">
        <v>2.39</v>
      </c>
      <c r="Q38" s="6">
        <v>2.89</v>
      </c>
      <c r="R38" s="6">
        <v>404</v>
      </c>
      <c r="S38" s="6">
        <v>3.67</v>
      </c>
    </row>
    <row r="39" spans="1:19" x14ac:dyDescent="0.25">
      <c r="A39" s="19">
        <v>44618</v>
      </c>
      <c r="B39" s="6" t="s">
        <v>188</v>
      </c>
      <c r="C39" s="6">
        <v>4.96</v>
      </c>
      <c r="D39" s="6">
        <v>3.94</v>
      </c>
      <c r="E39" s="6">
        <v>1.76</v>
      </c>
      <c r="F39" s="10">
        <v>3.92</v>
      </c>
      <c r="G39" s="6">
        <v>1.7</v>
      </c>
      <c r="H39" s="6">
        <v>2.27</v>
      </c>
      <c r="I39" s="6">
        <v>1.51</v>
      </c>
      <c r="J39" s="6" t="s">
        <v>225</v>
      </c>
      <c r="K39" s="6">
        <v>1.32</v>
      </c>
      <c r="L39" s="6" t="s">
        <v>130</v>
      </c>
      <c r="M39" s="6">
        <v>23</v>
      </c>
      <c r="N39" s="6" t="s">
        <v>170</v>
      </c>
      <c r="O39" s="6">
        <v>1.27</v>
      </c>
      <c r="P39" s="6">
        <v>1.89</v>
      </c>
      <c r="Q39" s="6">
        <v>2.19</v>
      </c>
      <c r="R39" s="6">
        <v>2.5099999999999998</v>
      </c>
      <c r="S39" s="6">
        <v>2.82</v>
      </c>
    </row>
    <row r="40" spans="1:19" x14ac:dyDescent="0.25">
      <c r="A40" s="19">
        <v>44618</v>
      </c>
      <c r="B40" s="6" t="s">
        <v>189</v>
      </c>
      <c r="C40" s="6">
        <v>1.43</v>
      </c>
      <c r="D40" s="6">
        <v>5</v>
      </c>
      <c r="E40" s="6">
        <v>8.02</v>
      </c>
      <c r="F40" s="10">
        <v>4.2300000000000004</v>
      </c>
      <c r="G40" s="6">
        <v>1.58</v>
      </c>
      <c r="H40" s="6">
        <v>2.5299999999999998</v>
      </c>
      <c r="I40" s="6">
        <v>1.41</v>
      </c>
      <c r="J40" s="6" t="s">
        <v>225</v>
      </c>
      <c r="K40" s="6">
        <v>1.25</v>
      </c>
      <c r="L40" s="6" t="s">
        <v>127</v>
      </c>
      <c r="M40" s="6">
        <v>39</v>
      </c>
      <c r="N40" s="6" t="s">
        <v>165</v>
      </c>
      <c r="O40" s="6">
        <v>1.25</v>
      </c>
      <c r="P40" s="6">
        <v>1.71</v>
      </c>
      <c r="Q40" s="6">
        <v>1.93</v>
      </c>
      <c r="R40" s="6">
        <v>2.19</v>
      </c>
      <c r="S40" s="6">
        <v>2.46</v>
      </c>
    </row>
    <row r="41" spans="1:19" x14ac:dyDescent="0.25">
      <c r="A41" s="19">
        <v>44618</v>
      </c>
      <c r="B41" s="6" t="s">
        <v>190</v>
      </c>
      <c r="C41" s="6">
        <v>1.35</v>
      </c>
      <c r="D41" s="6">
        <v>5.77</v>
      </c>
      <c r="E41" s="6">
        <v>8.99</v>
      </c>
      <c r="F41" s="10">
        <v>404</v>
      </c>
      <c r="G41" s="6">
        <v>1.49</v>
      </c>
      <c r="H41" s="6">
        <v>2.77</v>
      </c>
      <c r="I41" s="6">
        <v>1.34</v>
      </c>
      <c r="J41" s="6" t="s">
        <v>225</v>
      </c>
      <c r="K41" s="6">
        <v>1.22</v>
      </c>
      <c r="L41" s="6" t="s">
        <v>127</v>
      </c>
      <c r="M41" s="6">
        <v>10</v>
      </c>
      <c r="N41" s="6" t="s">
        <v>165</v>
      </c>
      <c r="O41" s="6">
        <v>404</v>
      </c>
      <c r="P41" s="6">
        <v>1.6</v>
      </c>
      <c r="Q41" s="6">
        <v>1.77</v>
      </c>
      <c r="R41" s="6">
        <v>2.04</v>
      </c>
      <c r="S41" s="6">
        <v>2.29</v>
      </c>
    </row>
    <row r="42" spans="1:19" x14ac:dyDescent="0.25">
      <c r="A42" s="19">
        <v>44618</v>
      </c>
      <c r="B42" s="6" t="s">
        <v>191</v>
      </c>
      <c r="C42" s="6">
        <v>1.44</v>
      </c>
      <c r="D42" s="6">
        <v>4.4400000000000004</v>
      </c>
      <c r="E42" s="6">
        <v>5.93</v>
      </c>
      <c r="F42" s="10">
        <v>4.43</v>
      </c>
      <c r="G42" s="6">
        <v>1.71</v>
      </c>
      <c r="H42" s="6">
        <v>2.21</v>
      </c>
      <c r="I42" s="6">
        <v>1.52</v>
      </c>
      <c r="J42" s="6" t="s">
        <v>225</v>
      </c>
      <c r="K42" s="6">
        <v>1.4</v>
      </c>
      <c r="L42" s="6" t="s">
        <v>135</v>
      </c>
      <c r="M42" s="6">
        <v>37</v>
      </c>
      <c r="N42" s="6" t="s">
        <v>94</v>
      </c>
      <c r="O42" s="6">
        <v>404</v>
      </c>
      <c r="P42" s="6">
        <v>1.9</v>
      </c>
      <c r="Q42" s="6">
        <v>2.19</v>
      </c>
      <c r="R42" s="6">
        <v>2.5</v>
      </c>
      <c r="S42" s="6">
        <v>2.79</v>
      </c>
    </row>
    <row r="43" spans="1:19" x14ac:dyDescent="0.25">
      <c r="A43" s="19">
        <v>44618</v>
      </c>
      <c r="B43" s="6" t="s">
        <v>192</v>
      </c>
      <c r="C43" s="6">
        <v>1.71</v>
      </c>
      <c r="D43" s="6">
        <v>3.76</v>
      </c>
      <c r="E43" s="6">
        <v>5.39</v>
      </c>
      <c r="F43" s="14">
        <v>3.3</v>
      </c>
      <c r="G43" s="6">
        <v>2.0699999999999998</v>
      </c>
      <c r="H43" s="6">
        <v>1.8</v>
      </c>
      <c r="I43" s="6">
        <v>1.82</v>
      </c>
      <c r="J43" s="6" t="s">
        <v>225</v>
      </c>
      <c r="K43" s="6">
        <v>1.6559999999999999</v>
      </c>
      <c r="L43" s="6" t="s">
        <v>220</v>
      </c>
      <c r="M43" s="6">
        <v>44</v>
      </c>
      <c r="N43" s="6" t="s">
        <v>20</v>
      </c>
      <c r="O43" s="6">
        <v>1.43</v>
      </c>
      <c r="P43" s="6">
        <v>2.38</v>
      </c>
      <c r="Q43" s="6">
        <v>2.92</v>
      </c>
      <c r="R43" s="6">
        <v>404</v>
      </c>
      <c r="S43" s="6">
        <v>3.65</v>
      </c>
    </row>
    <row r="44" spans="1:19" x14ac:dyDescent="0.25">
      <c r="A44" s="19">
        <v>44618</v>
      </c>
      <c r="B44" s="6" t="s">
        <v>193</v>
      </c>
      <c r="C44" s="6">
        <v>1.88</v>
      </c>
      <c r="D44" s="6">
        <v>3.45</v>
      </c>
      <c r="E44" s="6">
        <v>4.71</v>
      </c>
      <c r="F44" s="14">
        <v>3.14</v>
      </c>
      <c r="G44" s="6">
        <v>2.2000000000000002</v>
      </c>
      <c r="H44" s="6">
        <v>1.71</v>
      </c>
      <c r="I44" s="6">
        <v>1.93</v>
      </c>
      <c r="J44" s="6" t="s">
        <v>225</v>
      </c>
      <c r="K44" s="6">
        <v>1.63</v>
      </c>
      <c r="L44" s="6" t="s">
        <v>140</v>
      </c>
      <c r="M44" s="6">
        <v>29</v>
      </c>
      <c r="N44" s="6" t="s">
        <v>20</v>
      </c>
      <c r="O44" s="6">
        <v>1.48</v>
      </c>
      <c r="P44" s="6">
        <v>2.56</v>
      </c>
      <c r="Q44" s="6">
        <v>2.95</v>
      </c>
      <c r="R44" s="6">
        <v>404</v>
      </c>
      <c r="S44" s="6">
        <v>3.95</v>
      </c>
    </row>
    <row r="45" spans="1:19" x14ac:dyDescent="0.25">
      <c r="A45" s="19">
        <v>44619</v>
      </c>
      <c r="B45" s="6" t="s">
        <v>194</v>
      </c>
      <c r="C45" s="6">
        <v>2.25</v>
      </c>
      <c r="D45" s="6">
        <v>3.33</v>
      </c>
      <c r="E45" s="6">
        <v>3.61</v>
      </c>
      <c r="F45" s="14">
        <v>3.38</v>
      </c>
      <c r="G45" s="6">
        <v>2.08</v>
      </c>
      <c r="H45" s="6">
        <v>1.84</v>
      </c>
      <c r="I45" s="6">
        <v>1.82</v>
      </c>
      <c r="J45" s="6" t="s">
        <v>225</v>
      </c>
      <c r="K45" s="6">
        <v>1.56</v>
      </c>
      <c r="L45" s="6" t="s">
        <v>143</v>
      </c>
      <c r="M45" s="6">
        <v>69</v>
      </c>
      <c r="N45" s="6" t="s">
        <v>34</v>
      </c>
      <c r="O45" s="6">
        <v>1.43</v>
      </c>
      <c r="P45" s="6">
        <v>2.4</v>
      </c>
      <c r="Q45" s="6">
        <v>2.99</v>
      </c>
      <c r="R45" s="6">
        <v>404</v>
      </c>
      <c r="S45" s="6">
        <v>3.36</v>
      </c>
    </row>
    <row r="46" spans="1:19" x14ac:dyDescent="0.25">
      <c r="A46" s="19">
        <v>44619</v>
      </c>
      <c r="B46" s="6" t="s">
        <v>195</v>
      </c>
      <c r="C46" s="6">
        <v>1.98</v>
      </c>
      <c r="D46" s="6">
        <v>3.48</v>
      </c>
      <c r="E46" s="6">
        <v>4.33</v>
      </c>
      <c r="F46" s="14">
        <v>3.44</v>
      </c>
      <c r="G46" s="6">
        <v>2.1</v>
      </c>
      <c r="H46" s="6">
        <v>1.81</v>
      </c>
      <c r="I46" s="6">
        <v>1.83</v>
      </c>
      <c r="J46" s="6" t="s">
        <v>225</v>
      </c>
      <c r="K46" s="6">
        <v>2.09</v>
      </c>
      <c r="L46" s="6" t="s">
        <v>138</v>
      </c>
      <c r="M46" s="6">
        <v>25</v>
      </c>
      <c r="N46" s="6" t="s">
        <v>34</v>
      </c>
      <c r="O46" s="6">
        <v>1.43</v>
      </c>
      <c r="P46" s="6">
        <v>2.41</v>
      </c>
      <c r="Q46" s="6">
        <v>2.95</v>
      </c>
      <c r="R46" s="6">
        <v>3.32</v>
      </c>
      <c r="S46" s="6">
        <v>3.63</v>
      </c>
    </row>
    <row r="47" spans="1:19" x14ac:dyDescent="0.25">
      <c r="A47" s="19">
        <v>44619</v>
      </c>
      <c r="B47" s="6" t="s">
        <v>196</v>
      </c>
      <c r="C47" s="6">
        <v>1.74</v>
      </c>
      <c r="D47" s="6">
        <v>3.89</v>
      </c>
      <c r="E47" s="6">
        <v>5.2</v>
      </c>
      <c r="F47" s="10">
        <v>3.96</v>
      </c>
      <c r="G47" s="6">
        <v>1.75</v>
      </c>
      <c r="H47" s="6">
        <v>2.19</v>
      </c>
      <c r="I47" s="6">
        <v>1.55</v>
      </c>
      <c r="J47" s="6" t="s">
        <v>225</v>
      </c>
      <c r="K47" s="6">
        <v>1.36</v>
      </c>
      <c r="L47" s="6" t="s">
        <v>134</v>
      </c>
      <c r="M47" s="6">
        <v>28</v>
      </c>
      <c r="N47" s="6" t="s">
        <v>170</v>
      </c>
      <c r="O47" s="6">
        <v>1.29</v>
      </c>
      <c r="P47" s="6">
        <v>1.95</v>
      </c>
      <c r="Q47" s="6">
        <v>2.29</v>
      </c>
      <c r="R47" s="6">
        <v>2.62</v>
      </c>
      <c r="S47" s="6">
        <v>2.94</v>
      </c>
    </row>
    <row r="48" spans="1:19" x14ac:dyDescent="0.25">
      <c r="A48" s="19">
        <v>44619</v>
      </c>
      <c r="B48" s="6" t="s">
        <v>197</v>
      </c>
      <c r="C48" s="6">
        <v>2.99</v>
      </c>
      <c r="D48" s="6">
        <v>3.36</v>
      </c>
      <c r="E48" s="6">
        <v>2.62</v>
      </c>
      <c r="F48" s="10">
        <v>3.78</v>
      </c>
      <c r="G48" s="6">
        <v>1.95</v>
      </c>
      <c r="H48" s="6">
        <v>1.95</v>
      </c>
      <c r="I48" s="6">
        <v>1.7</v>
      </c>
      <c r="J48" s="6" t="s">
        <v>225</v>
      </c>
      <c r="K48" s="6">
        <v>1.47</v>
      </c>
      <c r="L48" s="6" t="s">
        <v>142</v>
      </c>
      <c r="M48" s="6">
        <v>23</v>
      </c>
      <c r="N48" s="6" t="s">
        <v>170</v>
      </c>
      <c r="O48" s="6">
        <v>1.36</v>
      </c>
      <c r="P48" s="6">
        <v>2.11</v>
      </c>
      <c r="Q48" s="6">
        <v>2.5099999999999998</v>
      </c>
      <c r="R48" s="6">
        <v>2.99</v>
      </c>
      <c r="S48" s="6">
        <v>3.18</v>
      </c>
    </row>
    <row r="49" spans="1:19" x14ac:dyDescent="0.25">
      <c r="A49" s="19">
        <v>44619</v>
      </c>
      <c r="B49" s="6" t="s">
        <v>198</v>
      </c>
      <c r="C49" s="6">
        <v>2.08</v>
      </c>
      <c r="D49" s="6">
        <v>3.22</v>
      </c>
      <c r="E49" s="6">
        <v>4.1100000000000003</v>
      </c>
      <c r="F49" s="14">
        <v>3.06</v>
      </c>
      <c r="G49" s="6">
        <v>2.25</v>
      </c>
      <c r="H49" s="6">
        <v>1.68</v>
      </c>
      <c r="I49" s="6">
        <v>1.96</v>
      </c>
      <c r="J49" s="6" t="s">
        <v>225</v>
      </c>
      <c r="K49" s="6">
        <v>1.66</v>
      </c>
      <c r="L49" s="6" t="s">
        <v>127</v>
      </c>
      <c r="M49" s="6">
        <v>41</v>
      </c>
      <c r="N49" s="6" t="s">
        <v>199</v>
      </c>
      <c r="O49" s="6">
        <v>1.5</v>
      </c>
      <c r="P49" s="6">
        <v>2.63</v>
      </c>
      <c r="Q49" s="6">
        <v>3.75</v>
      </c>
      <c r="R49" s="6">
        <v>404</v>
      </c>
      <c r="S49" s="6">
        <v>4.04</v>
      </c>
    </row>
    <row r="50" spans="1:19" x14ac:dyDescent="0.25">
      <c r="A50" s="19">
        <v>44619</v>
      </c>
      <c r="B50" s="6" t="s">
        <v>200</v>
      </c>
      <c r="C50" s="6">
        <v>3.21</v>
      </c>
      <c r="D50" s="6">
        <v>2.95</v>
      </c>
      <c r="E50" s="6">
        <v>2.7</v>
      </c>
      <c r="F50" s="20">
        <v>2.56</v>
      </c>
      <c r="G50" s="6">
        <v>2.75</v>
      </c>
      <c r="H50" s="6">
        <v>1.5</v>
      </c>
      <c r="I50" s="6">
        <v>2.39</v>
      </c>
      <c r="J50" s="6" t="s">
        <v>225</v>
      </c>
      <c r="K50" s="6">
        <v>2.0299999999999998</v>
      </c>
      <c r="L50" s="6" t="s">
        <v>133</v>
      </c>
      <c r="M50" s="6">
        <v>27</v>
      </c>
      <c r="N50" s="6" t="s">
        <v>56</v>
      </c>
      <c r="O50" s="6">
        <v>1.73</v>
      </c>
      <c r="P50" s="6">
        <v>3.34</v>
      </c>
      <c r="Q50" s="6">
        <v>4.5599999999999996</v>
      </c>
      <c r="R50" s="6">
        <v>3.95</v>
      </c>
      <c r="S50" s="6">
        <v>404</v>
      </c>
    </row>
    <row r="51" spans="1:19" x14ac:dyDescent="0.25">
      <c r="A51" s="19">
        <v>44620</v>
      </c>
      <c r="B51" s="6" t="s">
        <v>201</v>
      </c>
      <c r="C51" s="6">
        <v>2.21</v>
      </c>
      <c r="D51" s="6">
        <v>3.15</v>
      </c>
      <c r="E51" s="6">
        <v>3.96</v>
      </c>
      <c r="F51" s="20">
        <v>2.92</v>
      </c>
      <c r="G51" s="6">
        <v>2.42</v>
      </c>
      <c r="H51" s="6">
        <v>1.62</v>
      </c>
      <c r="I51" s="6">
        <v>2.11</v>
      </c>
      <c r="J51" s="6" t="s">
        <v>225</v>
      </c>
      <c r="K51" s="6">
        <v>1.77</v>
      </c>
      <c r="L51" s="6" t="s">
        <v>133</v>
      </c>
      <c r="M51" s="6">
        <v>10</v>
      </c>
      <c r="N51" s="6" t="s">
        <v>160</v>
      </c>
      <c r="O51" s="6">
        <v>1.57</v>
      </c>
      <c r="P51" s="6">
        <v>2.93</v>
      </c>
      <c r="Q51" s="6">
        <v>3.98</v>
      </c>
      <c r="R51" s="6">
        <v>4.49</v>
      </c>
      <c r="S51" s="6">
        <v>404</v>
      </c>
    </row>
    <row r="52" spans="1:19" x14ac:dyDescent="0.25">
      <c r="A52" s="19">
        <v>44620</v>
      </c>
      <c r="B52" s="6" t="s">
        <v>202</v>
      </c>
      <c r="C52" s="6">
        <v>1.64</v>
      </c>
      <c r="D52" s="6">
        <v>3.9</v>
      </c>
      <c r="E52" s="6">
        <v>6.13</v>
      </c>
      <c r="F52" s="6">
        <v>3.64</v>
      </c>
      <c r="G52" s="6">
        <v>1.96</v>
      </c>
      <c r="H52" s="6">
        <v>1.93</v>
      </c>
      <c r="I52" s="6">
        <v>1.71</v>
      </c>
      <c r="J52" s="6" t="s">
        <v>225</v>
      </c>
      <c r="K52" s="6">
        <v>1.48</v>
      </c>
      <c r="L52" s="6" t="s">
        <v>133</v>
      </c>
      <c r="M52" s="6">
        <v>51</v>
      </c>
      <c r="N52" s="6" t="s">
        <v>146</v>
      </c>
      <c r="O52" s="6">
        <v>404</v>
      </c>
      <c r="P52" s="6">
        <v>2.2200000000000002</v>
      </c>
      <c r="Q52" s="6">
        <v>2.71</v>
      </c>
      <c r="R52" s="6">
        <v>2.75</v>
      </c>
      <c r="S52" s="6">
        <v>3.42</v>
      </c>
    </row>
  </sheetData>
  <conditionalFormatting sqref="K1">
    <cfRule type="cellIs" dxfId="76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27" workbookViewId="0">
      <selection activeCell="D51" sqref="D51"/>
    </sheetView>
  </sheetViews>
  <sheetFormatPr defaultRowHeight="15" x14ac:dyDescent="0.25"/>
  <cols>
    <col min="1" max="1" width="10.7109375" bestFit="1" customWidth="1"/>
    <col min="2" max="2" width="33.5703125" bestFit="1" customWidth="1"/>
    <col min="3" max="3" width="8" bestFit="1" customWidth="1"/>
    <col min="4" max="4" width="23.28515625" bestFit="1" customWidth="1"/>
    <col min="5" max="5" width="15.42578125" style="27" bestFit="1" customWidth="1"/>
    <col min="6" max="6" width="10.28515625" bestFit="1" customWidth="1"/>
    <col min="9" max="9" width="25.5703125" style="18" bestFit="1" customWidth="1"/>
  </cols>
  <sheetData>
    <row r="1" spans="1:9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228</v>
      </c>
      <c r="F1" s="34" t="s">
        <v>229</v>
      </c>
      <c r="G1" s="34" t="s">
        <v>230</v>
      </c>
      <c r="H1" s="34" t="s">
        <v>11</v>
      </c>
      <c r="I1" s="43" t="s">
        <v>231</v>
      </c>
    </row>
    <row r="2" spans="1:9" x14ac:dyDescent="0.25">
      <c r="A2" s="19">
        <v>44598</v>
      </c>
      <c r="B2" s="6" t="s">
        <v>147</v>
      </c>
      <c r="C2" s="35">
        <v>1.93</v>
      </c>
      <c r="D2" s="16" t="s">
        <v>248</v>
      </c>
      <c r="E2" s="22" t="s">
        <v>232</v>
      </c>
      <c r="F2" s="33">
        <f>C2*D$50</f>
        <v>1833.5</v>
      </c>
      <c r="G2" s="33">
        <f>F2-D$50</f>
        <v>883.5</v>
      </c>
      <c r="H2" s="6" t="s">
        <v>218</v>
      </c>
      <c r="I2" s="16" t="s">
        <v>56</v>
      </c>
    </row>
    <row r="3" spans="1:9" x14ac:dyDescent="0.25">
      <c r="A3" s="19">
        <v>44598</v>
      </c>
      <c r="B3" s="6" t="s">
        <v>148</v>
      </c>
      <c r="C3" s="35">
        <v>1.84</v>
      </c>
      <c r="D3" s="16" t="s">
        <v>247</v>
      </c>
      <c r="E3" s="22" t="s">
        <v>246</v>
      </c>
      <c r="F3" s="33">
        <f>C3*D$50</f>
        <v>1748</v>
      </c>
      <c r="G3" s="33">
        <f>F3-D$50</f>
        <v>798</v>
      </c>
      <c r="H3" s="6" t="s">
        <v>128</v>
      </c>
      <c r="I3" s="16" t="s">
        <v>56</v>
      </c>
    </row>
    <row r="4" spans="1:9" x14ac:dyDescent="0.25">
      <c r="A4" s="19">
        <v>44600</v>
      </c>
      <c r="B4" s="6" t="s">
        <v>149</v>
      </c>
      <c r="C4" s="35">
        <v>1.68</v>
      </c>
      <c r="D4" s="16" t="s">
        <v>248</v>
      </c>
      <c r="E4" s="37" t="s">
        <v>232</v>
      </c>
      <c r="F4" s="33">
        <v>0</v>
      </c>
      <c r="G4" s="33">
        <f>F4-D$50</f>
        <v>-950</v>
      </c>
      <c r="H4" s="6" t="s">
        <v>131</v>
      </c>
      <c r="I4" s="16" t="s">
        <v>20</v>
      </c>
    </row>
    <row r="5" spans="1:9" x14ac:dyDescent="0.25">
      <c r="A5" s="19">
        <v>44600</v>
      </c>
      <c r="B5" s="6" t="s">
        <v>150</v>
      </c>
      <c r="C5" s="35">
        <v>1.88</v>
      </c>
      <c r="D5" s="16" t="s">
        <v>248</v>
      </c>
      <c r="E5" s="22" t="s">
        <v>232</v>
      </c>
      <c r="F5" s="33">
        <f>C5*D$50</f>
        <v>1786</v>
      </c>
      <c r="G5" s="33">
        <f>F5-D$50</f>
        <v>836</v>
      </c>
      <c r="H5" s="6" t="s">
        <v>132</v>
      </c>
      <c r="I5" s="16" t="s">
        <v>20</v>
      </c>
    </row>
    <row r="6" spans="1:9" x14ac:dyDescent="0.25">
      <c r="A6" s="19">
        <v>44600</v>
      </c>
      <c r="B6" s="6" t="s">
        <v>151</v>
      </c>
      <c r="C6" s="35">
        <v>1.67</v>
      </c>
      <c r="D6" s="16" t="s">
        <v>248</v>
      </c>
      <c r="E6" s="22" t="s">
        <v>232</v>
      </c>
      <c r="F6" s="33">
        <f>C6*D$50</f>
        <v>1586.5</v>
      </c>
      <c r="G6" s="33">
        <f>F6-D$50</f>
        <v>636.5</v>
      </c>
      <c r="H6" s="6" t="s">
        <v>219</v>
      </c>
      <c r="I6" s="16" t="s">
        <v>20</v>
      </c>
    </row>
    <row r="7" spans="1:9" x14ac:dyDescent="0.25">
      <c r="A7" s="19">
        <v>44600</v>
      </c>
      <c r="B7" s="6" t="s">
        <v>152</v>
      </c>
      <c r="C7" s="35">
        <v>1.94</v>
      </c>
      <c r="D7" s="16" t="s">
        <v>247</v>
      </c>
      <c r="E7" s="22" t="s">
        <v>246</v>
      </c>
      <c r="F7" s="33">
        <f>C7*D$50</f>
        <v>1843</v>
      </c>
      <c r="G7" s="33">
        <f>F7-D$50</f>
        <v>893</v>
      </c>
      <c r="H7" s="6" t="s">
        <v>138</v>
      </c>
      <c r="I7" s="16" t="s">
        <v>94</v>
      </c>
    </row>
    <row r="8" spans="1:9" x14ac:dyDescent="0.25">
      <c r="A8" s="19">
        <v>44600</v>
      </c>
      <c r="B8" s="6" t="s">
        <v>155</v>
      </c>
      <c r="C8" s="35">
        <v>1.55</v>
      </c>
      <c r="D8" s="16" t="s">
        <v>249</v>
      </c>
      <c r="E8" s="38" t="s">
        <v>246</v>
      </c>
      <c r="F8" s="33">
        <f>C8*D$50</f>
        <v>1472.5</v>
      </c>
      <c r="G8" s="33">
        <f>F8-D$50</f>
        <v>522.5</v>
      </c>
      <c r="H8" s="6" t="s">
        <v>128</v>
      </c>
      <c r="I8" s="16" t="s">
        <v>94</v>
      </c>
    </row>
    <row r="9" spans="1:9" x14ac:dyDescent="0.25">
      <c r="A9" s="19">
        <v>44601</v>
      </c>
      <c r="B9" s="6" t="s">
        <v>156</v>
      </c>
      <c r="C9" s="35">
        <v>1.74</v>
      </c>
      <c r="D9" s="16" t="s">
        <v>248</v>
      </c>
      <c r="E9" s="38" t="s">
        <v>232</v>
      </c>
      <c r="F9" s="33">
        <f>C9*D$50</f>
        <v>1653</v>
      </c>
      <c r="G9" s="33">
        <f>F9-D$50</f>
        <v>703</v>
      </c>
      <c r="H9" s="6" t="s">
        <v>134</v>
      </c>
      <c r="I9" s="16" t="s">
        <v>52</v>
      </c>
    </row>
    <row r="10" spans="1:9" x14ac:dyDescent="0.25">
      <c r="A10" s="19">
        <v>44604</v>
      </c>
      <c r="B10" s="6" t="s">
        <v>161</v>
      </c>
      <c r="C10" s="35">
        <v>1.82</v>
      </c>
      <c r="D10" s="16" t="s">
        <v>247</v>
      </c>
      <c r="E10" s="22" t="s">
        <v>246</v>
      </c>
      <c r="F10" s="33">
        <f>C10*D$50</f>
        <v>1729</v>
      </c>
      <c r="G10" s="33">
        <f>F10-D$50</f>
        <v>779</v>
      </c>
      <c r="H10" s="6" t="s">
        <v>138</v>
      </c>
      <c r="I10" s="16" t="s">
        <v>94</v>
      </c>
    </row>
    <row r="11" spans="1:9" x14ac:dyDescent="0.25">
      <c r="A11" s="19">
        <v>44604</v>
      </c>
      <c r="B11" s="6" t="s">
        <v>162</v>
      </c>
      <c r="C11" s="35">
        <v>1.84</v>
      </c>
      <c r="D11" s="16" t="s">
        <v>247</v>
      </c>
      <c r="E11" s="22" t="s">
        <v>246</v>
      </c>
      <c r="F11" s="33">
        <f>C11*D$50</f>
        <v>1748</v>
      </c>
      <c r="G11" s="33">
        <f>F11-D$50</f>
        <v>798</v>
      </c>
      <c r="H11" s="6" t="s">
        <v>131</v>
      </c>
      <c r="I11" s="16" t="s">
        <v>94</v>
      </c>
    </row>
    <row r="12" spans="1:9" x14ac:dyDescent="0.25">
      <c r="A12" s="19">
        <v>44604</v>
      </c>
      <c r="B12" s="6" t="s">
        <v>164</v>
      </c>
      <c r="C12" s="35">
        <v>1.44</v>
      </c>
      <c r="D12" s="16" t="s">
        <v>248</v>
      </c>
      <c r="E12" s="38" t="s">
        <v>232</v>
      </c>
      <c r="F12" s="33">
        <f>C12*D$50</f>
        <v>1368</v>
      </c>
      <c r="G12" s="33">
        <f>F12-D$50</f>
        <v>418</v>
      </c>
      <c r="H12" s="6" t="s">
        <v>135</v>
      </c>
      <c r="I12" s="16" t="s">
        <v>165</v>
      </c>
    </row>
    <row r="13" spans="1:9" x14ac:dyDescent="0.25">
      <c r="A13" s="19">
        <v>44604</v>
      </c>
      <c r="B13" s="6" t="s">
        <v>166</v>
      </c>
      <c r="C13" s="35">
        <v>1.62</v>
      </c>
      <c r="D13" s="16" t="s">
        <v>248</v>
      </c>
      <c r="E13" s="22" t="s">
        <v>232</v>
      </c>
      <c r="F13" s="33">
        <f>C13*D$50</f>
        <v>1539</v>
      </c>
      <c r="G13" s="33">
        <f>F13-D$50</f>
        <v>589</v>
      </c>
      <c r="H13" s="6" t="s">
        <v>221</v>
      </c>
      <c r="I13" s="16" t="s">
        <v>167</v>
      </c>
    </row>
    <row r="14" spans="1:9" x14ac:dyDescent="0.25">
      <c r="A14" s="19">
        <v>44604</v>
      </c>
      <c r="B14" s="6" t="s">
        <v>168</v>
      </c>
      <c r="C14" s="35">
        <v>1.76</v>
      </c>
      <c r="D14" s="16" t="s">
        <v>247</v>
      </c>
      <c r="E14" s="22" t="s">
        <v>246</v>
      </c>
      <c r="F14" s="33">
        <f>C14*D$50</f>
        <v>1672</v>
      </c>
      <c r="G14" s="33">
        <f>F14-D$50</f>
        <v>722</v>
      </c>
      <c r="H14" s="6" t="s">
        <v>138</v>
      </c>
      <c r="I14" s="16" t="s">
        <v>94</v>
      </c>
    </row>
    <row r="15" spans="1:9" x14ac:dyDescent="0.25">
      <c r="A15" s="19">
        <v>44605</v>
      </c>
      <c r="B15" s="6" t="s">
        <v>169</v>
      </c>
      <c r="C15" s="35">
        <v>1.9</v>
      </c>
      <c r="D15" s="16" t="s">
        <v>247</v>
      </c>
      <c r="E15" s="22" t="s">
        <v>246</v>
      </c>
      <c r="F15" s="33">
        <f>C15*D$50</f>
        <v>1805</v>
      </c>
      <c r="G15" s="33">
        <f>F15-D$50</f>
        <v>855</v>
      </c>
      <c r="H15" s="6" t="s">
        <v>138</v>
      </c>
      <c r="I15" s="16" t="s">
        <v>170</v>
      </c>
    </row>
    <row r="16" spans="1:9" x14ac:dyDescent="0.25">
      <c r="A16" s="19">
        <v>44605</v>
      </c>
      <c r="B16" s="6" t="s">
        <v>171</v>
      </c>
      <c r="C16" s="35">
        <v>1.88</v>
      </c>
      <c r="D16" s="16" t="s">
        <v>247</v>
      </c>
      <c r="E16" s="37" t="s">
        <v>246</v>
      </c>
      <c r="F16" s="33">
        <v>0</v>
      </c>
      <c r="G16" s="33">
        <f>F16-D$50</f>
        <v>-950</v>
      </c>
      <c r="H16" s="6" t="s">
        <v>136</v>
      </c>
      <c r="I16" s="16" t="s">
        <v>65</v>
      </c>
    </row>
    <row r="17" spans="1:9" x14ac:dyDescent="0.25">
      <c r="A17" s="19">
        <v>44605</v>
      </c>
      <c r="B17" s="6" t="s">
        <v>173</v>
      </c>
      <c r="C17" s="35">
        <v>1.92</v>
      </c>
      <c r="D17" s="16" t="s">
        <v>247</v>
      </c>
      <c r="E17" s="37" t="s">
        <v>246</v>
      </c>
      <c r="F17" s="33">
        <v>0</v>
      </c>
      <c r="G17" s="33">
        <f>F17-D$50</f>
        <v>-950</v>
      </c>
      <c r="H17" s="6" t="s">
        <v>134</v>
      </c>
      <c r="I17" s="16" t="s">
        <v>52</v>
      </c>
    </row>
    <row r="18" spans="1:9" x14ac:dyDescent="0.25">
      <c r="A18" s="19">
        <v>44612</v>
      </c>
      <c r="B18" s="6" t="s">
        <v>178</v>
      </c>
      <c r="C18" s="35">
        <v>1.74</v>
      </c>
      <c r="D18" s="16" t="s">
        <v>247</v>
      </c>
      <c r="E18" s="37" t="s">
        <v>246</v>
      </c>
      <c r="F18" s="33">
        <v>0</v>
      </c>
      <c r="G18" s="33">
        <f>F18-D$50</f>
        <v>-950</v>
      </c>
      <c r="H18" s="6" t="s">
        <v>217</v>
      </c>
      <c r="I18" s="16" t="s">
        <v>56</v>
      </c>
    </row>
    <row r="19" spans="1:9" x14ac:dyDescent="0.25">
      <c r="A19" s="19">
        <v>44612</v>
      </c>
      <c r="B19" s="6" t="s">
        <v>179</v>
      </c>
      <c r="C19" s="35">
        <v>1.62</v>
      </c>
      <c r="D19" s="16" t="s">
        <v>249</v>
      </c>
      <c r="E19" s="22" t="s">
        <v>246</v>
      </c>
      <c r="F19" s="33">
        <f>C19*D$50</f>
        <v>1539</v>
      </c>
      <c r="G19" s="33">
        <f>F19-D$50</f>
        <v>589</v>
      </c>
      <c r="H19" s="6" t="s">
        <v>138</v>
      </c>
      <c r="I19" s="16" t="s">
        <v>65</v>
      </c>
    </row>
    <row r="20" spans="1:9" x14ac:dyDescent="0.25">
      <c r="A20" s="19">
        <v>44612</v>
      </c>
      <c r="B20" s="6" t="s">
        <v>180</v>
      </c>
      <c r="C20" s="35">
        <v>1.69</v>
      </c>
      <c r="D20" s="16" t="s">
        <v>247</v>
      </c>
      <c r="E20" s="22" t="s">
        <v>246</v>
      </c>
      <c r="F20" s="33">
        <f>C20*D$50</f>
        <v>1605.5</v>
      </c>
      <c r="G20" s="33">
        <f>F20-D$50</f>
        <v>655.5</v>
      </c>
      <c r="H20" s="6" t="s">
        <v>138</v>
      </c>
      <c r="I20" s="16" t="s">
        <v>65</v>
      </c>
    </row>
    <row r="21" spans="1:9" x14ac:dyDescent="0.25">
      <c r="A21" s="19">
        <v>44614</v>
      </c>
      <c r="B21" s="6" t="s">
        <v>183</v>
      </c>
      <c r="C21" s="35">
        <v>1.72</v>
      </c>
      <c r="D21" s="16" t="s">
        <v>247</v>
      </c>
      <c r="E21" s="22" t="s">
        <v>246</v>
      </c>
      <c r="F21" s="33">
        <f>C21*D$50</f>
        <v>1634</v>
      </c>
      <c r="G21" s="33">
        <f>F21-D$50</f>
        <v>684</v>
      </c>
      <c r="H21" s="16" t="s">
        <v>133</v>
      </c>
      <c r="I21" s="36" t="s">
        <v>20</v>
      </c>
    </row>
    <row r="22" spans="1:9" x14ac:dyDescent="0.25">
      <c r="A22" s="19">
        <v>44614</v>
      </c>
      <c r="B22" s="6" t="s">
        <v>185</v>
      </c>
      <c r="C22" s="35">
        <v>1.75</v>
      </c>
      <c r="D22" s="16" t="s">
        <v>247</v>
      </c>
      <c r="E22" s="37" t="s">
        <v>246</v>
      </c>
      <c r="F22" s="33">
        <v>0</v>
      </c>
      <c r="G22" s="33">
        <f>F22-D$50</f>
        <v>-950</v>
      </c>
      <c r="H22" s="6" t="s">
        <v>129</v>
      </c>
      <c r="I22" s="36" t="s">
        <v>20</v>
      </c>
    </row>
    <row r="23" spans="1:9" x14ac:dyDescent="0.25">
      <c r="A23" s="19">
        <v>44615</v>
      </c>
      <c r="B23" s="6" t="s">
        <v>186</v>
      </c>
      <c r="C23" s="35">
        <v>1.72</v>
      </c>
      <c r="D23" s="16" t="s">
        <v>248</v>
      </c>
      <c r="E23" s="22" t="s">
        <v>232</v>
      </c>
      <c r="F23" s="33">
        <f>C23*D$50</f>
        <v>1634</v>
      </c>
      <c r="G23" s="33">
        <f>F23-D$50</f>
        <v>684</v>
      </c>
      <c r="H23" s="6" t="s">
        <v>222</v>
      </c>
      <c r="I23" s="16" t="s">
        <v>40</v>
      </c>
    </row>
    <row r="24" spans="1:9" x14ac:dyDescent="0.25">
      <c r="A24" s="19">
        <v>44615</v>
      </c>
      <c r="B24" s="6" t="s">
        <v>187</v>
      </c>
      <c r="C24" s="35">
        <v>1.81</v>
      </c>
      <c r="D24" s="16" t="s">
        <v>247</v>
      </c>
      <c r="E24" s="22" t="s">
        <v>246</v>
      </c>
      <c r="F24" s="33">
        <f>C24*D$50</f>
        <v>1719.5</v>
      </c>
      <c r="G24" s="33">
        <f>F24-D$50</f>
        <v>769.5</v>
      </c>
      <c r="H24" s="6" t="s">
        <v>131</v>
      </c>
      <c r="I24" s="16" t="s">
        <v>77</v>
      </c>
    </row>
    <row r="25" spans="1:9" x14ac:dyDescent="0.25">
      <c r="A25" s="19">
        <v>44618</v>
      </c>
      <c r="B25" s="6" t="s">
        <v>188</v>
      </c>
      <c r="C25" s="35">
        <v>1.7</v>
      </c>
      <c r="D25" s="16" t="s">
        <v>248</v>
      </c>
      <c r="E25" s="22" t="s">
        <v>232</v>
      </c>
      <c r="F25" s="33">
        <f>C25*D$50</f>
        <v>1615</v>
      </c>
      <c r="G25" s="33">
        <f>F25-D$50</f>
        <v>665</v>
      </c>
      <c r="H25" s="6" t="s">
        <v>130</v>
      </c>
      <c r="I25" s="16" t="s">
        <v>170</v>
      </c>
    </row>
    <row r="26" spans="1:9" x14ac:dyDescent="0.25">
      <c r="A26" s="19">
        <v>44618</v>
      </c>
      <c r="B26" s="6" t="s">
        <v>189</v>
      </c>
      <c r="C26" s="35">
        <v>1.58</v>
      </c>
      <c r="D26" s="16" t="s">
        <v>248</v>
      </c>
      <c r="E26" s="22" t="s">
        <v>232</v>
      </c>
      <c r="F26" s="33">
        <f>C26*D$50</f>
        <v>1501</v>
      </c>
      <c r="G26" s="33">
        <f>F26-D$50</f>
        <v>551</v>
      </c>
      <c r="H26" s="6" t="s">
        <v>127</v>
      </c>
      <c r="I26" s="16" t="s">
        <v>165</v>
      </c>
    </row>
    <row r="27" spans="1:9" x14ac:dyDescent="0.25">
      <c r="A27" s="19">
        <v>44618</v>
      </c>
      <c r="B27" s="6" t="s">
        <v>190</v>
      </c>
      <c r="C27" s="35">
        <v>1.49</v>
      </c>
      <c r="D27" s="16" t="s">
        <v>248</v>
      </c>
      <c r="E27" s="22" t="s">
        <v>232</v>
      </c>
      <c r="F27" s="33">
        <f>C27*D$50</f>
        <v>1415.5</v>
      </c>
      <c r="G27" s="33">
        <f>F27-D$50</f>
        <v>465.5</v>
      </c>
      <c r="H27" s="6" t="s">
        <v>127</v>
      </c>
      <c r="I27" s="16" t="s">
        <v>165</v>
      </c>
    </row>
    <row r="28" spans="1:9" x14ac:dyDescent="0.25">
      <c r="A28" s="19">
        <v>44618</v>
      </c>
      <c r="B28" s="6" t="s">
        <v>191</v>
      </c>
      <c r="C28" s="35">
        <v>1.71</v>
      </c>
      <c r="D28" s="16" t="s">
        <v>248</v>
      </c>
      <c r="E28" s="22" t="s">
        <v>232</v>
      </c>
      <c r="F28" s="33">
        <f>C28*D$50</f>
        <v>1624.5</v>
      </c>
      <c r="G28" s="33">
        <f>F28-D$50</f>
        <v>674.5</v>
      </c>
      <c r="H28" s="6" t="s">
        <v>135</v>
      </c>
      <c r="I28" s="16" t="s">
        <v>94</v>
      </c>
    </row>
    <row r="29" spans="1:9" x14ac:dyDescent="0.25">
      <c r="A29" s="19">
        <v>44618</v>
      </c>
      <c r="B29" s="6" t="s">
        <v>192</v>
      </c>
      <c r="C29" s="35">
        <v>1.8</v>
      </c>
      <c r="D29" s="16" t="s">
        <v>247</v>
      </c>
      <c r="E29" s="37" t="s">
        <v>246</v>
      </c>
      <c r="F29" s="33">
        <v>0</v>
      </c>
      <c r="G29" s="33">
        <f>F29-D$50</f>
        <v>-950</v>
      </c>
      <c r="H29" s="6" t="s">
        <v>220</v>
      </c>
      <c r="I29" s="16" t="s">
        <v>20</v>
      </c>
    </row>
    <row r="30" spans="1:9" x14ac:dyDescent="0.25">
      <c r="A30" s="19">
        <v>44618</v>
      </c>
      <c r="B30" s="6" t="s">
        <v>193</v>
      </c>
      <c r="C30" s="35">
        <v>1.71</v>
      </c>
      <c r="D30" s="16" t="s">
        <v>247</v>
      </c>
      <c r="E30" s="37" t="s">
        <v>246</v>
      </c>
      <c r="F30" s="33">
        <v>0</v>
      </c>
      <c r="G30" s="33">
        <f>F30-D$50</f>
        <v>-950</v>
      </c>
      <c r="H30" s="6" t="s">
        <v>140</v>
      </c>
      <c r="I30" s="16" t="s">
        <v>20</v>
      </c>
    </row>
    <row r="31" spans="1:9" x14ac:dyDescent="0.25">
      <c r="A31" s="19">
        <v>44619</v>
      </c>
      <c r="B31" s="6" t="s">
        <v>194</v>
      </c>
      <c r="C31" s="35">
        <v>1.84</v>
      </c>
      <c r="D31" s="16" t="s">
        <v>247</v>
      </c>
      <c r="E31" s="22" t="s">
        <v>246</v>
      </c>
      <c r="F31" s="33">
        <f>C31*D$50</f>
        <v>1748</v>
      </c>
      <c r="G31" s="33">
        <f>F31-D$50</f>
        <v>798</v>
      </c>
      <c r="H31" s="6" t="s">
        <v>143</v>
      </c>
      <c r="I31" s="16" t="s">
        <v>34</v>
      </c>
    </row>
    <row r="32" spans="1:9" x14ac:dyDescent="0.25">
      <c r="A32" s="19">
        <v>44619</v>
      </c>
      <c r="B32" s="6" t="s">
        <v>195</v>
      </c>
      <c r="C32" s="35">
        <v>1.81</v>
      </c>
      <c r="D32" s="16" t="s">
        <v>247</v>
      </c>
      <c r="E32" s="22" t="s">
        <v>246</v>
      </c>
      <c r="F32" s="33">
        <f>C32*D$50</f>
        <v>1719.5</v>
      </c>
      <c r="G32" s="33">
        <f>F32-D$50</f>
        <v>769.5</v>
      </c>
      <c r="H32" s="6" t="s">
        <v>138</v>
      </c>
      <c r="I32" s="16" t="s">
        <v>34</v>
      </c>
    </row>
    <row r="33" spans="1:9" x14ac:dyDescent="0.25">
      <c r="A33" s="19">
        <v>44619</v>
      </c>
      <c r="B33" s="6" t="s">
        <v>196</v>
      </c>
      <c r="C33" s="35">
        <v>1.75</v>
      </c>
      <c r="D33" s="16" t="s">
        <v>248</v>
      </c>
      <c r="E33" s="22" t="s">
        <v>232</v>
      </c>
      <c r="F33" s="33">
        <f>C33*D$50</f>
        <v>1662.5</v>
      </c>
      <c r="G33" s="33">
        <f>F33-D$50</f>
        <v>712.5</v>
      </c>
      <c r="H33" s="6" t="s">
        <v>134</v>
      </c>
      <c r="I33" s="16" t="s">
        <v>170</v>
      </c>
    </row>
    <row r="34" spans="1:9" x14ac:dyDescent="0.25">
      <c r="A34" s="19">
        <v>44619</v>
      </c>
      <c r="B34" s="6" t="s">
        <v>197</v>
      </c>
      <c r="C34" s="35">
        <v>1.95</v>
      </c>
      <c r="D34" s="16" t="s">
        <v>248</v>
      </c>
      <c r="E34" s="22" t="s">
        <v>232</v>
      </c>
      <c r="F34" s="33">
        <f>C34*D$50</f>
        <v>1852.5</v>
      </c>
      <c r="G34" s="33">
        <f>F34-D$50</f>
        <v>902.5</v>
      </c>
      <c r="H34" s="6" t="s">
        <v>142</v>
      </c>
      <c r="I34" s="16" t="s">
        <v>170</v>
      </c>
    </row>
    <row r="35" spans="1:9" x14ac:dyDescent="0.25">
      <c r="A35" s="19">
        <v>44619</v>
      </c>
      <c r="B35" s="6" t="s">
        <v>200</v>
      </c>
      <c r="C35" s="35">
        <v>1.5</v>
      </c>
      <c r="D35" s="16" t="s">
        <v>249</v>
      </c>
      <c r="E35" s="22" t="s">
        <v>246</v>
      </c>
      <c r="F35" s="33">
        <f>C35*D$50</f>
        <v>1425</v>
      </c>
      <c r="G35" s="33">
        <f>F35-D$50</f>
        <v>475</v>
      </c>
      <c r="H35" s="6" t="s">
        <v>133</v>
      </c>
      <c r="I35" s="16" t="s">
        <v>56</v>
      </c>
    </row>
    <row r="36" spans="1:9" x14ac:dyDescent="0.25">
      <c r="A36" s="25"/>
      <c r="B36" s="16"/>
      <c r="C36" s="35"/>
      <c r="D36" s="16"/>
      <c r="E36" s="42"/>
      <c r="F36" s="33"/>
      <c r="G36" s="33"/>
      <c r="H36" s="16"/>
      <c r="I36" s="16"/>
    </row>
    <row r="37" spans="1:9" x14ac:dyDescent="0.25">
      <c r="A37" s="25"/>
      <c r="B37" s="16"/>
      <c r="C37" s="35"/>
      <c r="D37" s="16"/>
      <c r="E37" s="36"/>
      <c r="F37" s="33"/>
      <c r="G37" s="33"/>
      <c r="H37" s="16"/>
      <c r="I37" s="16"/>
    </row>
    <row r="38" spans="1:9" x14ac:dyDescent="0.25">
      <c r="A38" s="25"/>
      <c r="B38" s="16"/>
      <c r="C38" s="35"/>
      <c r="D38" s="16"/>
      <c r="E38" s="36"/>
      <c r="F38" s="33"/>
      <c r="G38" s="33"/>
      <c r="H38" s="16"/>
      <c r="I38" s="16"/>
    </row>
    <row r="39" spans="1:9" x14ac:dyDescent="0.25">
      <c r="A39" s="6"/>
      <c r="B39" s="6" t="s">
        <v>233</v>
      </c>
      <c r="C39" s="6"/>
      <c r="D39" s="26">
        <f>COUNT(C2:C38)</f>
        <v>34</v>
      </c>
      <c r="E39" s="36"/>
      <c r="F39" s="18"/>
      <c r="G39" s="18"/>
      <c r="H39" s="39"/>
    </row>
    <row r="40" spans="1:9" x14ac:dyDescent="0.25">
      <c r="A40" s="6"/>
      <c r="B40" s="6" t="s">
        <v>234</v>
      </c>
      <c r="C40" s="6"/>
      <c r="D40" s="23">
        <f>COUNTIF(G2:G35,"&lt;0")</f>
        <v>7</v>
      </c>
      <c r="E40" s="36"/>
      <c r="F40" s="40"/>
      <c r="G40" s="40"/>
      <c r="H40" s="36"/>
    </row>
    <row r="41" spans="1:9" x14ac:dyDescent="0.25">
      <c r="A41" s="6"/>
      <c r="B41" s="6" t="s">
        <v>235</v>
      </c>
      <c r="C41" s="6"/>
      <c r="D41" s="24">
        <f>D39-D40</f>
        <v>27</v>
      </c>
      <c r="E41" s="36"/>
      <c r="F41" s="40"/>
      <c r="G41" s="40"/>
      <c r="H41" s="36"/>
    </row>
    <row r="42" spans="1:9" x14ac:dyDescent="0.25">
      <c r="A42" s="6"/>
      <c r="B42" s="6" t="s">
        <v>236</v>
      </c>
      <c r="C42" s="6"/>
      <c r="D42" s="6">
        <f>D41/D39*100</f>
        <v>79.411764705882348</v>
      </c>
      <c r="E42" s="36"/>
      <c r="F42" s="40"/>
      <c r="G42" s="40"/>
      <c r="H42" s="36"/>
    </row>
    <row r="43" spans="1:9" x14ac:dyDescent="0.25">
      <c r="A43" s="6"/>
      <c r="B43" s="6" t="s">
        <v>237</v>
      </c>
      <c r="C43" s="6"/>
      <c r="D43" s="6">
        <f>1/D44*100</f>
        <v>57.335581787521072</v>
      </c>
      <c r="E43" s="36"/>
      <c r="F43" s="40"/>
      <c r="G43" s="40"/>
      <c r="H43" s="36"/>
    </row>
    <row r="44" spans="1:9" x14ac:dyDescent="0.25">
      <c r="A44" s="6"/>
      <c r="B44" s="6" t="s">
        <v>238</v>
      </c>
      <c r="C44" s="6"/>
      <c r="D44" s="6">
        <f>SUM(C2:C38)/D39</f>
        <v>1.7441176470588238</v>
      </c>
      <c r="E44" s="36"/>
      <c r="F44" s="40"/>
      <c r="G44" s="40"/>
      <c r="H44" s="36"/>
    </row>
    <row r="45" spans="1:9" x14ac:dyDescent="0.25">
      <c r="A45" s="6"/>
      <c r="B45" s="6" t="s">
        <v>239</v>
      </c>
      <c r="C45" s="6"/>
      <c r="D45" s="24">
        <f>D42-D43</f>
        <v>22.076182918361276</v>
      </c>
      <c r="E45" s="36"/>
      <c r="F45" s="40"/>
      <c r="G45" s="40"/>
      <c r="H45" s="36"/>
    </row>
    <row r="46" spans="1:9" x14ac:dyDescent="0.25">
      <c r="A46" s="6"/>
      <c r="B46" s="6" t="s">
        <v>240</v>
      </c>
      <c r="C46" s="6"/>
      <c r="D46" s="24">
        <f>D45/1</f>
        <v>22.076182918361276</v>
      </c>
      <c r="E46" s="36"/>
      <c r="F46" s="40"/>
      <c r="G46" s="40"/>
      <c r="H46" s="36"/>
    </row>
    <row r="47" spans="1:9" ht="18.75" x14ac:dyDescent="0.3">
      <c r="A47" s="6"/>
      <c r="B47" s="28" t="s">
        <v>241</v>
      </c>
      <c r="C47" s="6"/>
      <c r="D47" s="29">
        <v>25000</v>
      </c>
      <c r="E47" s="36"/>
      <c r="F47" s="40"/>
      <c r="G47" s="40"/>
      <c r="H47" s="36"/>
    </row>
    <row r="48" spans="1:9" ht="18.75" x14ac:dyDescent="0.3">
      <c r="A48" s="6"/>
      <c r="B48" s="6" t="s">
        <v>242</v>
      </c>
      <c r="C48" s="6"/>
      <c r="D48" s="30">
        <v>25000</v>
      </c>
      <c r="E48" s="36"/>
      <c r="F48" s="40"/>
      <c r="G48" s="40"/>
      <c r="H48" s="36"/>
    </row>
    <row r="49" spans="1:8" x14ac:dyDescent="0.25">
      <c r="A49" s="6"/>
      <c r="B49" s="6" t="s">
        <v>243</v>
      </c>
      <c r="C49" s="6"/>
      <c r="D49" s="21">
        <f>D48/100</f>
        <v>250</v>
      </c>
      <c r="E49" s="36"/>
      <c r="F49" s="40"/>
      <c r="G49" s="40"/>
      <c r="H49" s="36"/>
    </row>
    <row r="50" spans="1:8" x14ac:dyDescent="0.25">
      <c r="A50" s="6"/>
      <c r="B50" s="31" t="s">
        <v>250</v>
      </c>
      <c r="C50" s="6"/>
      <c r="D50" s="32">
        <f>D49*3.8</f>
        <v>950</v>
      </c>
      <c r="E50" s="36"/>
      <c r="F50" s="40"/>
      <c r="G50" s="40"/>
      <c r="H50" s="36"/>
    </row>
    <row r="51" spans="1:8" x14ac:dyDescent="0.25">
      <c r="A51" s="6"/>
      <c r="B51" s="6" t="s">
        <v>244</v>
      </c>
      <c r="C51" s="6"/>
      <c r="D51" s="33">
        <f>SUM(G2:G37)</f>
        <v>12179</v>
      </c>
      <c r="E51" s="36"/>
      <c r="F51" s="41"/>
      <c r="G51" s="40"/>
      <c r="H51" s="36"/>
    </row>
    <row r="52" spans="1:8" x14ac:dyDescent="0.25">
      <c r="A52" s="6"/>
      <c r="B52" s="13" t="s">
        <v>245</v>
      </c>
      <c r="C52" s="6">
        <f>D51/D48</f>
        <v>0.48715999999999998</v>
      </c>
      <c r="D52" s="16">
        <f>D51/D47*100</f>
        <v>48.716000000000001</v>
      </c>
      <c r="E52" s="36"/>
      <c r="F52" s="40"/>
      <c r="G52" s="40"/>
      <c r="H52" s="36"/>
    </row>
    <row r="53" spans="1:8" x14ac:dyDescent="0.25">
      <c r="E53" s="39"/>
      <c r="F53" s="18"/>
      <c r="G53" s="18"/>
      <c r="H53" s="18"/>
    </row>
    <row r="54" spans="1:8" x14ac:dyDescent="0.25">
      <c r="E54" s="39"/>
      <c r="F54" s="18"/>
      <c r="G54" s="18"/>
      <c r="H54" s="18"/>
    </row>
  </sheetData>
  <conditionalFormatting sqref="G2:G38">
    <cfRule type="cellIs" dxfId="75" priority="4" operator="lessThan">
      <formula>0</formula>
    </cfRule>
    <cfRule type="cellIs" dxfId="74" priority="5" operator="greaterThan">
      <formula>0</formula>
    </cfRule>
  </conditionalFormatting>
  <conditionalFormatting sqref="F40:F52">
    <cfRule type="cellIs" dxfId="73" priority="1" operator="greaterThan">
      <formula>0</formula>
    </cfRule>
    <cfRule type="cellIs" dxfId="72" priority="2" operator="lessThan">
      <formula>-240.63</formula>
    </cfRule>
    <cfRule type="cellIs" dxfId="71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A30" workbookViewId="0">
      <selection activeCell="F63" sqref="F63"/>
    </sheetView>
  </sheetViews>
  <sheetFormatPr defaultRowHeight="15" x14ac:dyDescent="0.25"/>
  <cols>
    <col min="1" max="1" width="10.7109375" style="6" bestFit="1" customWidth="1"/>
    <col min="2" max="2" width="37.7109375" style="6" bestFit="1" customWidth="1"/>
    <col min="3" max="13" width="9.140625" style="6"/>
    <col min="14" max="14" width="26" style="6" bestFit="1" customWidth="1"/>
    <col min="15" max="20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126</v>
      </c>
      <c r="Q1" s="2" t="s">
        <v>123</v>
      </c>
      <c r="R1" s="2" t="s">
        <v>124</v>
      </c>
      <c r="S1" s="2" t="s">
        <v>125</v>
      </c>
    </row>
    <row r="2" spans="1:19" x14ac:dyDescent="0.25">
      <c r="A2" s="19">
        <v>44621</v>
      </c>
      <c r="B2" s="6" t="s">
        <v>203</v>
      </c>
      <c r="C2" s="6">
        <v>3.07</v>
      </c>
      <c r="D2" s="6">
        <v>3.09</v>
      </c>
      <c r="E2" s="6">
        <v>2.61</v>
      </c>
      <c r="F2" s="6">
        <v>2.82</v>
      </c>
      <c r="G2" s="6">
        <v>2.44</v>
      </c>
      <c r="H2" s="6">
        <v>1.46</v>
      </c>
      <c r="I2" s="6">
        <v>2.44</v>
      </c>
      <c r="J2" s="6" t="s">
        <v>225</v>
      </c>
      <c r="K2" s="6">
        <v>1.81</v>
      </c>
      <c r="L2" s="6" t="s">
        <v>138</v>
      </c>
      <c r="M2" s="6">
        <v>21</v>
      </c>
      <c r="N2" s="6" t="s">
        <v>204</v>
      </c>
      <c r="O2" s="6">
        <v>1.59</v>
      </c>
      <c r="P2" s="6">
        <v>2.82</v>
      </c>
      <c r="Q2" s="6">
        <v>2.76</v>
      </c>
      <c r="R2" s="6">
        <v>404</v>
      </c>
      <c r="S2" s="6">
        <v>4.46</v>
      </c>
    </row>
    <row r="3" spans="1:19" x14ac:dyDescent="0.25">
      <c r="A3" s="19">
        <v>44621</v>
      </c>
      <c r="B3" s="6" t="s">
        <v>205</v>
      </c>
      <c r="C3" s="6">
        <v>2.67</v>
      </c>
      <c r="D3" s="6">
        <v>3.23</v>
      </c>
      <c r="E3" s="6">
        <v>2.86</v>
      </c>
      <c r="F3" s="6">
        <v>3.63</v>
      </c>
      <c r="G3" s="6">
        <v>2.04</v>
      </c>
      <c r="H3" s="6">
        <v>1.84</v>
      </c>
      <c r="I3" s="6">
        <v>1.76</v>
      </c>
      <c r="J3" s="6" t="s">
        <v>225</v>
      </c>
      <c r="K3" s="6">
        <v>1.49</v>
      </c>
      <c r="L3" s="6" t="s">
        <v>138</v>
      </c>
      <c r="M3" s="6">
        <v>30</v>
      </c>
      <c r="N3" s="6" t="s">
        <v>204</v>
      </c>
      <c r="O3" s="6">
        <v>1.41</v>
      </c>
      <c r="P3" s="6">
        <v>2.34</v>
      </c>
      <c r="Q3" s="6">
        <v>2.92</v>
      </c>
      <c r="R3" s="6">
        <v>404</v>
      </c>
      <c r="S3" s="6">
        <v>3.65</v>
      </c>
    </row>
    <row r="4" spans="1:19" x14ac:dyDescent="0.25">
      <c r="A4" s="19">
        <v>44621</v>
      </c>
      <c r="B4" s="6" t="s">
        <v>206</v>
      </c>
      <c r="C4" s="6">
        <v>1.73</v>
      </c>
      <c r="D4" s="6">
        <v>3.83</v>
      </c>
      <c r="E4" s="6">
        <v>5.0599999999999996</v>
      </c>
      <c r="F4" s="6">
        <v>3.9</v>
      </c>
      <c r="G4" s="6">
        <v>1.84</v>
      </c>
      <c r="H4" s="6">
        <v>2.04</v>
      </c>
      <c r="I4" s="6">
        <v>1.62</v>
      </c>
      <c r="J4" s="6" t="s">
        <v>225</v>
      </c>
      <c r="K4" s="6">
        <v>1.41</v>
      </c>
      <c r="L4" s="6" t="s">
        <v>127</v>
      </c>
      <c r="M4" s="6">
        <v>26</v>
      </c>
      <c r="N4" s="6" t="s">
        <v>94</v>
      </c>
      <c r="O4" s="6">
        <v>404</v>
      </c>
      <c r="P4" s="6">
        <v>2.04</v>
      </c>
      <c r="Q4" s="6">
        <v>2.39</v>
      </c>
      <c r="R4" s="6">
        <v>2.65</v>
      </c>
      <c r="S4" s="6">
        <v>2.96</v>
      </c>
    </row>
    <row r="5" spans="1:19" x14ac:dyDescent="0.25">
      <c r="A5" s="19">
        <v>44623</v>
      </c>
      <c r="B5" s="6" t="s">
        <v>207</v>
      </c>
      <c r="C5" s="6">
        <v>1.69</v>
      </c>
      <c r="D5" s="6">
        <v>3.61</v>
      </c>
      <c r="E5" s="6">
        <v>6.11</v>
      </c>
      <c r="F5" s="6">
        <v>3.86</v>
      </c>
      <c r="G5" s="6">
        <v>1.93</v>
      </c>
      <c r="H5" s="6">
        <v>1.95</v>
      </c>
      <c r="I5" s="6">
        <v>1.68</v>
      </c>
      <c r="J5" s="6" t="s">
        <v>225</v>
      </c>
      <c r="K5" s="6">
        <v>1.44</v>
      </c>
      <c r="L5" s="6" t="s">
        <v>134</v>
      </c>
      <c r="M5" s="6">
        <v>15</v>
      </c>
      <c r="N5" s="6" t="s">
        <v>40</v>
      </c>
      <c r="O5" s="6">
        <v>404</v>
      </c>
      <c r="P5" s="6">
        <v>2.17</v>
      </c>
      <c r="Q5" s="6">
        <v>2.61</v>
      </c>
      <c r="R5" s="6">
        <v>2.66</v>
      </c>
      <c r="S5" s="6">
        <v>3.25</v>
      </c>
    </row>
    <row r="6" spans="1:19" x14ac:dyDescent="0.25">
      <c r="A6" s="19">
        <v>44625</v>
      </c>
      <c r="B6" s="6" t="s">
        <v>208</v>
      </c>
      <c r="C6" s="6">
        <v>2.7</v>
      </c>
      <c r="D6" s="6">
        <v>3.18</v>
      </c>
      <c r="E6" s="6">
        <v>2.88</v>
      </c>
      <c r="F6" s="6">
        <v>3.33</v>
      </c>
      <c r="G6" s="6">
        <v>2.0699999999999998</v>
      </c>
      <c r="H6" s="6">
        <v>1.8</v>
      </c>
      <c r="I6" s="6">
        <v>1.82</v>
      </c>
      <c r="J6" s="6" t="s">
        <v>225</v>
      </c>
      <c r="K6" s="6">
        <v>1.55</v>
      </c>
      <c r="L6" s="6" t="s">
        <v>142</v>
      </c>
      <c r="M6" s="6">
        <v>17</v>
      </c>
      <c r="N6" s="6" t="s">
        <v>88</v>
      </c>
      <c r="O6" s="6">
        <v>1.43</v>
      </c>
      <c r="P6" s="6">
        <v>2.38</v>
      </c>
      <c r="Q6" s="6">
        <v>2.89</v>
      </c>
      <c r="R6" s="6">
        <v>404</v>
      </c>
      <c r="S6" s="6">
        <v>3.66</v>
      </c>
    </row>
    <row r="7" spans="1:19" x14ac:dyDescent="0.25">
      <c r="A7" s="19">
        <v>44625</v>
      </c>
      <c r="B7" s="6" t="s">
        <v>209</v>
      </c>
      <c r="C7" s="6">
        <v>3.98</v>
      </c>
      <c r="D7" s="6">
        <v>3.42</v>
      </c>
      <c r="E7" s="6">
        <v>2.09</v>
      </c>
      <c r="F7" s="6">
        <v>3.74</v>
      </c>
      <c r="G7" s="6">
        <v>2.0299999999999998</v>
      </c>
      <c r="H7" s="6">
        <v>1.88</v>
      </c>
      <c r="I7" s="6">
        <v>1.75</v>
      </c>
      <c r="J7" s="6" t="s">
        <v>225</v>
      </c>
      <c r="K7" s="6">
        <v>1.49</v>
      </c>
      <c r="L7" s="6" t="s">
        <v>140</v>
      </c>
      <c r="M7" s="6">
        <v>33</v>
      </c>
      <c r="N7" s="6" t="s">
        <v>170</v>
      </c>
      <c r="O7" s="6">
        <v>1.37</v>
      </c>
      <c r="P7" s="6">
        <v>2.33</v>
      </c>
      <c r="Q7" s="6">
        <v>2.88</v>
      </c>
      <c r="R7" s="6">
        <v>2.36</v>
      </c>
      <c r="S7" s="6">
        <v>3.65</v>
      </c>
    </row>
    <row r="8" spans="1:19" x14ac:dyDescent="0.25">
      <c r="A8" s="19">
        <v>44625</v>
      </c>
      <c r="B8" s="6" t="s">
        <v>210</v>
      </c>
      <c r="C8" s="6">
        <v>1.63</v>
      </c>
      <c r="D8" s="6">
        <v>4.1500000000000004</v>
      </c>
      <c r="E8" s="6">
        <v>5.48</v>
      </c>
      <c r="F8" s="6">
        <v>3.63</v>
      </c>
      <c r="G8" s="6">
        <v>1.96</v>
      </c>
      <c r="H8" s="6">
        <v>1.91</v>
      </c>
      <c r="I8" s="6">
        <v>1.71</v>
      </c>
      <c r="J8" s="6" t="s">
        <v>225</v>
      </c>
      <c r="K8" s="6">
        <v>1.47</v>
      </c>
      <c r="L8" s="6" t="s">
        <v>133</v>
      </c>
      <c r="M8" s="6">
        <v>13</v>
      </c>
      <c r="N8" s="6" t="s">
        <v>88</v>
      </c>
      <c r="O8" s="6">
        <v>404</v>
      </c>
      <c r="P8" s="6">
        <v>2.2400000000000002</v>
      </c>
      <c r="Q8" s="6">
        <v>2.75</v>
      </c>
      <c r="R8" s="6">
        <v>404</v>
      </c>
      <c r="S8" s="6">
        <v>3.47</v>
      </c>
    </row>
    <row r="9" spans="1:19" x14ac:dyDescent="0.25">
      <c r="A9" s="19">
        <v>44625</v>
      </c>
      <c r="B9" s="6" t="s">
        <v>211</v>
      </c>
      <c r="C9" s="6">
        <v>4.59</v>
      </c>
      <c r="D9" s="6">
        <v>3.45</v>
      </c>
      <c r="E9" s="6">
        <v>1.9</v>
      </c>
      <c r="F9" s="6">
        <v>2.79</v>
      </c>
      <c r="G9" s="6">
        <v>2.37</v>
      </c>
      <c r="H9" s="6">
        <v>1.62</v>
      </c>
      <c r="I9" s="6">
        <v>2.09</v>
      </c>
      <c r="J9" s="6" t="s">
        <v>225</v>
      </c>
      <c r="K9" s="6">
        <v>1.78</v>
      </c>
      <c r="L9" s="6" t="s">
        <v>137</v>
      </c>
      <c r="M9" s="6">
        <v>367</v>
      </c>
      <c r="N9" s="6" t="s">
        <v>94</v>
      </c>
      <c r="O9" s="6">
        <v>1.58</v>
      </c>
      <c r="P9" s="6">
        <v>2.8</v>
      </c>
      <c r="Q9" s="6">
        <v>404</v>
      </c>
      <c r="R9" s="6">
        <v>404</v>
      </c>
      <c r="S9" s="6">
        <v>4.33</v>
      </c>
    </row>
    <row r="10" spans="1:19" x14ac:dyDescent="0.25">
      <c r="A10" s="19">
        <v>44625</v>
      </c>
      <c r="B10" s="6" t="s">
        <v>212</v>
      </c>
      <c r="C10" s="6">
        <v>2.14</v>
      </c>
      <c r="D10" s="6">
        <v>3.69</v>
      </c>
      <c r="E10" s="6">
        <v>3.51</v>
      </c>
      <c r="F10" s="44">
        <v>404</v>
      </c>
      <c r="G10" s="6">
        <v>1.6</v>
      </c>
      <c r="H10" s="6">
        <v>2.48</v>
      </c>
      <c r="I10" s="6">
        <v>1.43</v>
      </c>
      <c r="J10" s="6" t="s">
        <v>225</v>
      </c>
      <c r="K10" s="6">
        <v>1.26</v>
      </c>
      <c r="L10" s="6" t="s">
        <v>128</v>
      </c>
      <c r="M10" s="6">
        <v>39</v>
      </c>
      <c r="N10" s="44" t="s">
        <v>158</v>
      </c>
      <c r="O10" s="6">
        <v>1.25</v>
      </c>
      <c r="P10" s="6">
        <v>1.75</v>
      </c>
      <c r="Q10" s="6">
        <v>1.95</v>
      </c>
      <c r="R10" s="6">
        <v>2.21</v>
      </c>
      <c r="S10" s="6">
        <v>2.48</v>
      </c>
    </row>
    <row r="11" spans="1:19" x14ac:dyDescent="0.25">
      <c r="A11" s="19">
        <v>44625</v>
      </c>
      <c r="B11" s="6" t="s">
        <v>213</v>
      </c>
      <c r="C11" s="6">
        <v>1.27</v>
      </c>
      <c r="D11" s="6">
        <v>6.5</v>
      </c>
      <c r="E11" s="6">
        <v>11.5</v>
      </c>
      <c r="F11" s="44">
        <v>404</v>
      </c>
      <c r="G11" s="6">
        <v>1.4</v>
      </c>
      <c r="H11" s="6">
        <v>3.07</v>
      </c>
      <c r="I11" s="6">
        <v>1.3</v>
      </c>
      <c r="J11" s="6" t="s">
        <v>225</v>
      </c>
      <c r="K11" s="6">
        <v>1.21</v>
      </c>
      <c r="L11" s="6" t="s">
        <v>128</v>
      </c>
      <c r="M11" s="6">
        <v>22</v>
      </c>
      <c r="N11" s="44" t="s">
        <v>36</v>
      </c>
      <c r="O11" s="6">
        <v>404</v>
      </c>
      <c r="P11" s="6">
        <v>1.47</v>
      </c>
      <c r="Q11" s="6">
        <v>1.59</v>
      </c>
      <c r="R11" s="6">
        <v>1.79</v>
      </c>
      <c r="S11" s="6">
        <v>2.06</v>
      </c>
    </row>
    <row r="12" spans="1:19" x14ac:dyDescent="0.25">
      <c r="A12" s="19">
        <v>44625</v>
      </c>
      <c r="B12" s="6" t="s">
        <v>214</v>
      </c>
      <c r="C12" s="6">
        <v>2.2000000000000002</v>
      </c>
      <c r="D12" s="6">
        <v>3.43</v>
      </c>
      <c r="E12" s="6">
        <v>3.47</v>
      </c>
      <c r="F12" s="6">
        <v>4.03</v>
      </c>
      <c r="G12" s="6">
        <v>1.85</v>
      </c>
      <c r="H12" s="6">
        <v>2.0299999999999998</v>
      </c>
      <c r="I12" s="6">
        <v>1.62</v>
      </c>
      <c r="J12" s="6" t="s">
        <v>225</v>
      </c>
      <c r="K12" s="6">
        <v>1.39</v>
      </c>
      <c r="L12" s="6" t="s">
        <v>128</v>
      </c>
      <c r="M12" s="6">
        <v>37</v>
      </c>
      <c r="N12" s="6" t="s">
        <v>204</v>
      </c>
      <c r="O12" s="6">
        <v>1.26</v>
      </c>
      <c r="P12" s="6">
        <v>2.06</v>
      </c>
      <c r="Q12" s="6">
        <v>2.44</v>
      </c>
      <c r="R12" s="6">
        <v>2.72</v>
      </c>
      <c r="S12" s="6">
        <v>3.06</v>
      </c>
    </row>
    <row r="13" spans="1:19" x14ac:dyDescent="0.25">
      <c r="A13" s="19">
        <v>44625</v>
      </c>
      <c r="B13" s="6" t="s">
        <v>215</v>
      </c>
      <c r="C13" s="6">
        <v>2.2599999999999998</v>
      </c>
      <c r="D13" s="6">
        <v>3.39</v>
      </c>
      <c r="E13" s="6">
        <v>3.38</v>
      </c>
      <c r="F13" s="6">
        <v>3.11</v>
      </c>
      <c r="G13" s="6">
        <v>2.1800000000000002</v>
      </c>
      <c r="H13" s="6">
        <v>1.72</v>
      </c>
      <c r="I13" s="6">
        <v>1.92</v>
      </c>
      <c r="J13" s="6" t="s">
        <v>225</v>
      </c>
      <c r="K13" s="6">
        <v>1.63</v>
      </c>
      <c r="L13" s="6" t="s">
        <v>142</v>
      </c>
      <c r="M13" s="6">
        <v>18</v>
      </c>
      <c r="N13" s="6" t="s">
        <v>204</v>
      </c>
      <c r="O13" s="6">
        <v>1.48</v>
      </c>
      <c r="P13" s="6">
        <v>2.5499999999999998</v>
      </c>
      <c r="Q13" s="6">
        <v>404</v>
      </c>
      <c r="R13" s="6">
        <v>404</v>
      </c>
      <c r="S13" s="6">
        <v>4</v>
      </c>
    </row>
    <row r="14" spans="1:19" x14ac:dyDescent="0.25">
      <c r="A14" s="19">
        <v>44625</v>
      </c>
      <c r="B14" s="6" t="s">
        <v>216</v>
      </c>
      <c r="C14" s="6">
        <v>1.63</v>
      </c>
      <c r="D14" s="6">
        <v>4.37</v>
      </c>
      <c r="E14" s="6">
        <v>5.0999999999999996</v>
      </c>
      <c r="F14" s="6">
        <v>4.76</v>
      </c>
      <c r="G14" s="6">
        <v>1.63</v>
      </c>
      <c r="H14" s="6">
        <v>2.37</v>
      </c>
      <c r="I14" s="6">
        <v>1.47</v>
      </c>
      <c r="J14" s="6" t="s">
        <v>225</v>
      </c>
      <c r="K14" s="6">
        <v>404</v>
      </c>
      <c r="L14" s="6" t="s">
        <v>224</v>
      </c>
      <c r="M14" s="6">
        <v>56</v>
      </c>
      <c r="N14" s="6" t="s">
        <v>94</v>
      </c>
      <c r="O14" s="6">
        <v>404</v>
      </c>
      <c r="P14" s="6">
        <v>1.78</v>
      </c>
      <c r="Q14" s="6">
        <v>2.04</v>
      </c>
      <c r="R14" s="6">
        <v>2.33</v>
      </c>
      <c r="S14" s="6">
        <v>2.62</v>
      </c>
    </row>
    <row r="15" spans="1:19" x14ac:dyDescent="0.25">
      <c r="A15" s="19">
        <v>44626</v>
      </c>
      <c r="B15" s="6" t="s">
        <v>251</v>
      </c>
      <c r="C15" s="6">
        <v>2.06</v>
      </c>
      <c r="D15" s="6">
        <v>3.36</v>
      </c>
      <c r="E15" s="6">
        <v>4.1500000000000004</v>
      </c>
      <c r="F15" s="6">
        <v>3.35</v>
      </c>
      <c r="G15" s="6">
        <v>2.15</v>
      </c>
      <c r="H15" s="6">
        <v>1.78</v>
      </c>
      <c r="I15" s="6">
        <v>1.88</v>
      </c>
      <c r="J15" s="6" t="s">
        <v>225</v>
      </c>
      <c r="K15" s="6">
        <v>1.59</v>
      </c>
      <c r="L15" s="6" t="s">
        <v>137</v>
      </c>
      <c r="M15" s="6">
        <v>36</v>
      </c>
      <c r="N15" s="6" t="s">
        <v>56</v>
      </c>
      <c r="O15" s="6">
        <v>1.45</v>
      </c>
      <c r="P15" s="6">
        <v>2.5</v>
      </c>
      <c r="Q15" s="6">
        <v>3.13</v>
      </c>
      <c r="R15" s="6">
        <v>3.53</v>
      </c>
      <c r="S15" s="6">
        <v>3.54</v>
      </c>
    </row>
    <row r="16" spans="1:19" x14ac:dyDescent="0.25">
      <c r="A16" s="19">
        <v>44626</v>
      </c>
      <c r="B16" s="6" t="s">
        <v>252</v>
      </c>
      <c r="C16" s="6">
        <v>2.69</v>
      </c>
      <c r="D16" s="6">
        <v>3.38</v>
      </c>
      <c r="E16" s="6">
        <v>2.78</v>
      </c>
      <c r="F16" s="6">
        <v>3.71</v>
      </c>
      <c r="G16" s="6">
        <v>2.0299999999999998</v>
      </c>
      <c r="H16" s="6">
        <v>1.86</v>
      </c>
      <c r="I16" s="6">
        <v>1.77</v>
      </c>
      <c r="J16" s="6" t="s">
        <v>225</v>
      </c>
      <c r="K16" s="6">
        <v>1.52</v>
      </c>
      <c r="L16" s="6" t="s">
        <v>132</v>
      </c>
      <c r="M16" s="6">
        <v>48</v>
      </c>
      <c r="N16" s="6" t="s">
        <v>146</v>
      </c>
      <c r="O16" s="6">
        <v>1.45</v>
      </c>
      <c r="P16" s="6">
        <v>2.3199999999999998</v>
      </c>
      <c r="Q16" s="6">
        <v>2.86</v>
      </c>
      <c r="R16" s="6">
        <v>404</v>
      </c>
      <c r="S16" s="6">
        <v>3.57</v>
      </c>
    </row>
    <row r="17" spans="1:19" x14ac:dyDescent="0.25">
      <c r="A17" s="19">
        <v>44626</v>
      </c>
      <c r="B17" s="6" t="s">
        <v>253</v>
      </c>
      <c r="C17" s="6">
        <v>2.2999999999999998</v>
      </c>
      <c r="D17" s="6">
        <v>3.21</v>
      </c>
      <c r="E17" s="6">
        <v>3.54</v>
      </c>
      <c r="F17" s="6">
        <v>3</v>
      </c>
      <c r="G17" s="6">
        <v>2.29</v>
      </c>
      <c r="H17" s="6">
        <v>1.68</v>
      </c>
      <c r="I17" s="6">
        <v>2.0099999999999998</v>
      </c>
      <c r="J17" s="6" t="s">
        <v>225</v>
      </c>
      <c r="K17" s="6">
        <v>1.7</v>
      </c>
      <c r="L17" s="6" t="s">
        <v>143</v>
      </c>
      <c r="M17" s="6">
        <v>50</v>
      </c>
      <c r="N17" s="6" t="s">
        <v>254</v>
      </c>
      <c r="O17" s="6">
        <v>1.53</v>
      </c>
      <c r="P17" s="6">
        <v>2.7</v>
      </c>
      <c r="Q17" s="6">
        <v>404</v>
      </c>
      <c r="R17" s="6">
        <v>404</v>
      </c>
      <c r="S17" s="6">
        <v>4.29</v>
      </c>
    </row>
    <row r="18" spans="1:19" x14ac:dyDescent="0.25">
      <c r="A18" s="19">
        <v>44626</v>
      </c>
      <c r="B18" s="6" t="s">
        <v>255</v>
      </c>
      <c r="C18" s="6">
        <v>2.2599999999999998</v>
      </c>
      <c r="D18" s="6">
        <v>3.36</v>
      </c>
      <c r="E18" s="6">
        <v>3.47</v>
      </c>
      <c r="F18" s="6">
        <v>3.37</v>
      </c>
      <c r="G18" s="6">
        <v>2.0699999999999998</v>
      </c>
      <c r="H18" s="6">
        <v>1.81</v>
      </c>
      <c r="I18" s="6">
        <v>1.83</v>
      </c>
      <c r="J18" s="6" t="s">
        <v>225</v>
      </c>
      <c r="K18" s="6">
        <v>1.56</v>
      </c>
      <c r="L18" s="6" t="s">
        <v>134</v>
      </c>
      <c r="M18" s="6">
        <v>42</v>
      </c>
      <c r="N18" s="6" t="s">
        <v>254</v>
      </c>
      <c r="O18" s="6">
        <v>1.43</v>
      </c>
      <c r="P18" s="6">
        <v>2.39</v>
      </c>
      <c r="Q18" s="6">
        <v>2.95</v>
      </c>
      <c r="R18" s="6">
        <v>404</v>
      </c>
      <c r="S18" s="6">
        <v>3.72</v>
      </c>
    </row>
    <row r="19" spans="1:19" x14ac:dyDescent="0.25">
      <c r="A19" s="19">
        <v>44626</v>
      </c>
      <c r="B19" s="6" t="s">
        <v>256</v>
      </c>
      <c r="C19" s="6">
        <v>3.55</v>
      </c>
      <c r="D19" s="6">
        <v>3.93</v>
      </c>
      <c r="E19" s="6">
        <v>2.06</v>
      </c>
      <c r="F19" s="6">
        <v>3.94</v>
      </c>
      <c r="G19" s="6">
        <v>1.55</v>
      </c>
      <c r="H19" s="6">
        <v>2.6</v>
      </c>
      <c r="I19" s="6">
        <v>1.39</v>
      </c>
      <c r="J19" s="6" t="s">
        <v>225</v>
      </c>
      <c r="K19" s="6">
        <v>1.24</v>
      </c>
      <c r="L19" s="6" t="s">
        <v>219</v>
      </c>
      <c r="M19" s="6">
        <v>8</v>
      </c>
      <c r="N19" s="6" t="s">
        <v>65</v>
      </c>
      <c r="O19" s="6">
        <v>1.25</v>
      </c>
      <c r="P19" s="6">
        <v>1.67</v>
      </c>
      <c r="Q19" s="6">
        <v>1.87</v>
      </c>
      <c r="R19" s="6">
        <v>2.12</v>
      </c>
      <c r="S19" s="6">
        <v>2.38</v>
      </c>
    </row>
    <row r="20" spans="1:19" x14ac:dyDescent="0.25">
      <c r="A20" s="19">
        <v>44626</v>
      </c>
      <c r="B20" s="6" t="s">
        <v>257</v>
      </c>
      <c r="C20" s="6">
        <v>2.2999999999999998</v>
      </c>
      <c r="D20" s="6">
        <v>3.4</v>
      </c>
      <c r="E20" s="6">
        <v>3.35</v>
      </c>
      <c r="F20" s="6">
        <v>3.74</v>
      </c>
      <c r="G20" s="6">
        <v>1.97</v>
      </c>
      <c r="H20" s="6">
        <v>1.91</v>
      </c>
      <c r="I20" s="6">
        <v>1.72</v>
      </c>
      <c r="J20" s="6" t="s">
        <v>225</v>
      </c>
      <c r="K20" s="6">
        <v>1.47</v>
      </c>
      <c r="L20" s="6" t="s">
        <v>134</v>
      </c>
      <c r="M20" s="6">
        <v>24</v>
      </c>
      <c r="N20" s="6" t="s">
        <v>40</v>
      </c>
      <c r="O20" s="6">
        <v>404</v>
      </c>
      <c r="P20" s="6">
        <v>2.2400000000000002</v>
      </c>
      <c r="Q20" s="6">
        <v>2.72</v>
      </c>
      <c r="R20" s="6">
        <v>404</v>
      </c>
      <c r="S20" s="6">
        <v>3.4</v>
      </c>
    </row>
    <row r="21" spans="1:19" x14ac:dyDescent="0.25">
      <c r="A21" s="19">
        <v>44627</v>
      </c>
      <c r="B21" s="6" t="s">
        <v>258</v>
      </c>
      <c r="C21" s="6">
        <v>1.25</v>
      </c>
      <c r="D21" s="6">
        <v>5.8</v>
      </c>
      <c r="E21" s="6">
        <v>15.08</v>
      </c>
      <c r="F21" s="6">
        <v>4.09</v>
      </c>
      <c r="G21" s="6">
        <v>1.81</v>
      </c>
      <c r="H21" s="6">
        <v>2.06</v>
      </c>
      <c r="I21" s="6">
        <v>1.6</v>
      </c>
      <c r="J21" s="6" t="s">
        <v>225</v>
      </c>
      <c r="K21" s="6">
        <v>1.37</v>
      </c>
      <c r="L21" s="6" t="s">
        <v>131</v>
      </c>
      <c r="M21" s="6">
        <v>31</v>
      </c>
      <c r="N21" s="16" t="s">
        <v>46</v>
      </c>
      <c r="O21" s="6">
        <v>404</v>
      </c>
      <c r="P21" s="6">
        <v>2.0299999999999998</v>
      </c>
      <c r="Q21" s="6">
        <v>2.38</v>
      </c>
      <c r="R21" s="6">
        <v>2.71</v>
      </c>
      <c r="S21" s="6">
        <v>3.01</v>
      </c>
    </row>
    <row r="22" spans="1:19" x14ac:dyDescent="0.25">
      <c r="A22" s="19">
        <v>44628</v>
      </c>
      <c r="B22" s="6" t="s">
        <v>259</v>
      </c>
      <c r="C22" s="6">
        <v>1.61</v>
      </c>
      <c r="D22" s="6">
        <v>3.91</v>
      </c>
      <c r="E22" s="6">
        <v>6.17</v>
      </c>
      <c r="F22" s="6">
        <v>3.54</v>
      </c>
      <c r="G22" s="6">
        <v>2.04</v>
      </c>
      <c r="H22" s="6">
        <v>1.84</v>
      </c>
      <c r="I22" s="6">
        <v>1.77</v>
      </c>
      <c r="J22" s="6" t="s">
        <v>225</v>
      </c>
      <c r="K22" s="6">
        <v>1.51</v>
      </c>
      <c r="L22" s="6" t="s">
        <v>131</v>
      </c>
      <c r="M22" s="6">
        <v>8</v>
      </c>
      <c r="N22" s="6" t="s">
        <v>20</v>
      </c>
      <c r="O22" s="6">
        <v>1.4</v>
      </c>
      <c r="P22" s="6">
        <v>2.31</v>
      </c>
      <c r="Q22" s="6">
        <v>2.8</v>
      </c>
      <c r="R22" s="6">
        <v>404</v>
      </c>
      <c r="S22" s="6">
        <v>3.45</v>
      </c>
    </row>
    <row r="23" spans="1:19" x14ac:dyDescent="0.25">
      <c r="A23" s="19">
        <v>44628</v>
      </c>
      <c r="B23" s="6" t="s">
        <v>260</v>
      </c>
      <c r="C23" s="6">
        <v>1.49</v>
      </c>
      <c r="D23" s="6">
        <v>4.3600000000000003</v>
      </c>
      <c r="E23" s="6">
        <v>7.3</v>
      </c>
      <c r="F23" s="6">
        <v>3.59</v>
      </c>
      <c r="G23" s="6">
        <v>1.95</v>
      </c>
      <c r="H23" s="6">
        <v>1.91</v>
      </c>
      <c r="I23" s="6">
        <v>1.71</v>
      </c>
      <c r="J23" s="6" t="s">
        <v>225</v>
      </c>
      <c r="K23" s="6">
        <v>1.48</v>
      </c>
      <c r="L23" s="6" t="s">
        <v>134</v>
      </c>
      <c r="M23" s="6">
        <v>51</v>
      </c>
      <c r="N23" s="6" t="s">
        <v>94</v>
      </c>
      <c r="O23" s="6">
        <v>404</v>
      </c>
      <c r="P23" s="6">
        <v>2.2200000000000002</v>
      </c>
      <c r="Q23" s="6">
        <v>2.69</v>
      </c>
      <c r="R23" s="6">
        <v>2.72</v>
      </c>
      <c r="S23" s="6">
        <v>3.37</v>
      </c>
    </row>
    <row r="24" spans="1:19" x14ac:dyDescent="0.25">
      <c r="A24" s="19">
        <v>44632</v>
      </c>
      <c r="B24" s="6" t="s">
        <v>261</v>
      </c>
      <c r="C24" s="6">
        <v>6.88</v>
      </c>
      <c r="D24" s="6">
        <v>4.63</v>
      </c>
      <c r="E24" s="6">
        <v>1.51</v>
      </c>
      <c r="F24" s="44">
        <v>404</v>
      </c>
      <c r="G24" s="6">
        <v>1.76</v>
      </c>
      <c r="H24" s="6">
        <v>2.1800000000000002</v>
      </c>
      <c r="I24" s="6">
        <v>1.56</v>
      </c>
      <c r="J24" s="6" t="s">
        <v>225</v>
      </c>
      <c r="K24" s="6">
        <v>1.36</v>
      </c>
      <c r="L24" s="6" t="s">
        <v>137</v>
      </c>
      <c r="M24" s="6">
        <v>26</v>
      </c>
      <c r="N24" s="44" t="s">
        <v>36</v>
      </c>
      <c r="O24" s="6">
        <v>1.3</v>
      </c>
      <c r="P24" s="6">
        <v>1.96</v>
      </c>
      <c r="Q24" s="6">
        <v>2.2799999999999998</v>
      </c>
      <c r="R24" s="6">
        <v>2.6</v>
      </c>
      <c r="S24" s="6">
        <v>2.9</v>
      </c>
    </row>
    <row r="25" spans="1:19" x14ac:dyDescent="0.25">
      <c r="A25" s="19">
        <v>44632</v>
      </c>
      <c r="B25" s="6" t="s">
        <v>262</v>
      </c>
      <c r="C25" s="6">
        <v>1.87</v>
      </c>
      <c r="D25" s="6">
        <v>3.6</v>
      </c>
      <c r="E25" s="6">
        <v>4.49</v>
      </c>
      <c r="F25" s="6">
        <v>3.68</v>
      </c>
      <c r="G25" s="6">
        <v>1.93</v>
      </c>
      <c r="H25" s="6">
        <v>1.93</v>
      </c>
      <c r="I25" s="6">
        <v>1.69</v>
      </c>
      <c r="J25" s="6" t="s">
        <v>225</v>
      </c>
      <c r="K25" s="6">
        <v>1.46</v>
      </c>
      <c r="L25" s="6" t="s">
        <v>127</v>
      </c>
      <c r="M25" s="6">
        <v>14</v>
      </c>
      <c r="N25" s="6" t="s">
        <v>204</v>
      </c>
      <c r="O25" s="6">
        <v>404</v>
      </c>
      <c r="P25" s="6">
        <v>2.19</v>
      </c>
      <c r="Q25" s="6">
        <v>2.65</v>
      </c>
      <c r="R25" s="6">
        <v>404</v>
      </c>
      <c r="S25" s="6">
        <v>3.32</v>
      </c>
    </row>
    <row r="26" spans="1:19" x14ac:dyDescent="0.25">
      <c r="A26" s="19">
        <v>44632</v>
      </c>
      <c r="B26" s="6" t="s">
        <v>263</v>
      </c>
      <c r="C26" s="6">
        <v>1.9</v>
      </c>
      <c r="D26" s="6">
        <v>3.59</v>
      </c>
      <c r="E26" s="6">
        <v>4.3499999999999996</v>
      </c>
      <c r="F26" s="6">
        <v>3.43</v>
      </c>
      <c r="G26" s="6">
        <v>2.02</v>
      </c>
      <c r="H26" s="6">
        <v>1.85</v>
      </c>
      <c r="I26" s="6">
        <v>1.77</v>
      </c>
      <c r="J26" s="6" t="s">
        <v>225</v>
      </c>
      <c r="K26" s="6">
        <v>1.52</v>
      </c>
      <c r="L26" s="6" t="s">
        <v>221</v>
      </c>
      <c r="M26" s="6">
        <v>59</v>
      </c>
      <c r="N26" s="6" t="s">
        <v>94</v>
      </c>
      <c r="O26" s="6">
        <v>404</v>
      </c>
      <c r="P26" s="6">
        <v>2.31</v>
      </c>
      <c r="Q26" s="6">
        <v>2.84</v>
      </c>
      <c r="R26" s="6">
        <v>404</v>
      </c>
      <c r="S26" s="6">
        <v>3.54</v>
      </c>
    </row>
    <row r="27" spans="1:19" x14ac:dyDescent="0.25">
      <c r="A27" s="19">
        <v>44632</v>
      </c>
      <c r="B27" s="6" t="s">
        <v>264</v>
      </c>
      <c r="C27" s="6">
        <v>2.38</v>
      </c>
      <c r="D27" s="6">
        <v>3.17</v>
      </c>
      <c r="E27" s="6">
        <v>3.49</v>
      </c>
      <c r="F27" s="6">
        <v>2.85</v>
      </c>
      <c r="G27" s="6">
        <v>2.41</v>
      </c>
      <c r="H27" s="6">
        <v>1.63</v>
      </c>
      <c r="I27" s="6">
        <v>2.11</v>
      </c>
      <c r="J27" s="6" t="s">
        <v>225</v>
      </c>
      <c r="K27" s="6">
        <v>1.79</v>
      </c>
      <c r="L27" s="6" t="s">
        <v>143</v>
      </c>
      <c r="M27" s="6">
        <v>64</v>
      </c>
      <c r="N27" s="6" t="s">
        <v>265</v>
      </c>
      <c r="O27" s="6">
        <v>1.59</v>
      </c>
      <c r="P27" s="6">
        <v>2.89</v>
      </c>
      <c r="Q27" s="6">
        <v>3.84</v>
      </c>
      <c r="R27" s="6">
        <v>4.3099999999999996</v>
      </c>
      <c r="S27" s="6">
        <v>404</v>
      </c>
    </row>
    <row r="28" spans="1:19" x14ac:dyDescent="0.25">
      <c r="A28" s="19">
        <v>44632</v>
      </c>
      <c r="B28" s="6" t="s">
        <v>266</v>
      </c>
      <c r="C28" s="6">
        <v>3.57</v>
      </c>
      <c r="D28" s="6">
        <v>3.16</v>
      </c>
      <c r="E28" s="6">
        <v>2.23</v>
      </c>
      <c r="F28" s="6">
        <v>2.69</v>
      </c>
      <c r="G28" s="6">
        <v>2.44</v>
      </c>
      <c r="H28" s="6">
        <v>1.56</v>
      </c>
      <c r="I28" s="6">
        <v>2.13</v>
      </c>
      <c r="J28" s="6" t="s">
        <v>225</v>
      </c>
      <c r="K28" s="6">
        <v>1.83</v>
      </c>
      <c r="L28" s="6" t="s">
        <v>132</v>
      </c>
      <c r="M28" s="6">
        <v>14</v>
      </c>
      <c r="N28" s="44" t="s">
        <v>81</v>
      </c>
      <c r="O28" s="6">
        <v>1.61</v>
      </c>
      <c r="P28" s="6">
        <v>2.8</v>
      </c>
      <c r="Q28" s="6">
        <v>2.91</v>
      </c>
      <c r="R28" s="6">
        <v>404</v>
      </c>
      <c r="S28" s="6">
        <v>4.8600000000000003</v>
      </c>
    </row>
    <row r="29" spans="1:19" x14ac:dyDescent="0.25">
      <c r="A29" s="19">
        <v>44632</v>
      </c>
      <c r="B29" s="6" t="s">
        <v>267</v>
      </c>
      <c r="C29" s="6">
        <v>2.37</v>
      </c>
      <c r="D29" s="6">
        <v>3.36</v>
      </c>
      <c r="E29" s="6">
        <v>3.25</v>
      </c>
      <c r="F29" s="6">
        <v>3.33</v>
      </c>
      <c r="G29" s="6">
        <v>2.1</v>
      </c>
      <c r="H29" s="6">
        <v>1.79</v>
      </c>
      <c r="I29" s="6">
        <v>1.84</v>
      </c>
      <c r="J29" s="6" t="s">
        <v>225</v>
      </c>
      <c r="K29" s="6">
        <v>1.57</v>
      </c>
      <c r="L29" s="6" t="s">
        <v>138</v>
      </c>
      <c r="M29" s="6">
        <v>26</v>
      </c>
      <c r="N29" s="6" t="s">
        <v>77</v>
      </c>
      <c r="O29" s="6">
        <v>404</v>
      </c>
      <c r="P29" s="6">
        <v>2.4300000000000002</v>
      </c>
      <c r="Q29" s="6">
        <v>2.86</v>
      </c>
      <c r="R29" s="6">
        <v>404</v>
      </c>
      <c r="S29" s="6">
        <v>3.76</v>
      </c>
    </row>
    <row r="30" spans="1:19" x14ac:dyDescent="0.25">
      <c r="A30" s="19">
        <v>44632</v>
      </c>
      <c r="B30" s="6" t="s">
        <v>268</v>
      </c>
      <c r="C30" s="6">
        <v>3.91</v>
      </c>
      <c r="D30" s="6">
        <v>4.0199999999999996</v>
      </c>
      <c r="E30" s="6">
        <v>1.93</v>
      </c>
      <c r="F30" s="44">
        <v>404</v>
      </c>
      <c r="G30" s="6">
        <v>1.5</v>
      </c>
      <c r="H30" s="6">
        <v>2.74</v>
      </c>
      <c r="I30" s="6">
        <v>1.35</v>
      </c>
      <c r="J30" s="6" t="s">
        <v>225</v>
      </c>
      <c r="K30" s="6">
        <v>1.23</v>
      </c>
      <c r="L30" s="6" t="s">
        <v>217</v>
      </c>
      <c r="M30" s="6">
        <v>24</v>
      </c>
      <c r="N30" s="44" t="s">
        <v>170</v>
      </c>
      <c r="O30" s="6">
        <v>1.26</v>
      </c>
      <c r="P30" s="6">
        <v>1.6</v>
      </c>
      <c r="Q30" s="6">
        <v>1.76</v>
      </c>
      <c r="R30" s="6">
        <v>2</v>
      </c>
      <c r="S30" s="6">
        <v>2.23</v>
      </c>
    </row>
    <row r="31" spans="1:19" x14ac:dyDescent="0.25">
      <c r="A31" s="19">
        <v>44632</v>
      </c>
      <c r="B31" s="6" t="s">
        <v>269</v>
      </c>
      <c r="C31" s="6">
        <v>1.43</v>
      </c>
      <c r="D31" s="6">
        <v>4.6399999999999997</v>
      </c>
      <c r="E31" s="6">
        <v>8.16</v>
      </c>
      <c r="F31" s="6">
        <v>4.12</v>
      </c>
      <c r="G31" s="6">
        <v>1.8</v>
      </c>
      <c r="H31" s="6">
        <v>2.0699999999999998</v>
      </c>
      <c r="I31" s="6">
        <v>1.59</v>
      </c>
      <c r="J31" s="6" t="s">
        <v>225</v>
      </c>
      <c r="K31" s="6">
        <v>1.4</v>
      </c>
      <c r="L31" s="6" t="s">
        <v>342</v>
      </c>
      <c r="M31" s="6">
        <v>58</v>
      </c>
      <c r="N31" s="6" t="s">
        <v>20</v>
      </c>
      <c r="O31" s="6">
        <v>404</v>
      </c>
      <c r="P31" s="6">
        <v>2.02</v>
      </c>
      <c r="Q31" s="6">
        <v>2.35</v>
      </c>
      <c r="R31" s="6">
        <v>2.66</v>
      </c>
      <c r="S31" s="6">
        <v>2.95</v>
      </c>
    </row>
    <row r="32" spans="1:19" x14ac:dyDescent="0.25">
      <c r="A32" s="19">
        <v>44632</v>
      </c>
      <c r="B32" s="6" t="s">
        <v>270</v>
      </c>
      <c r="C32" s="6">
        <v>2.12</v>
      </c>
      <c r="D32" s="6">
        <v>3.38</v>
      </c>
      <c r="E32" s="6">
        <v>3.82</v>
      </c>
      <c r="F32" s="6">
        <v>3.3</v>
      </c>
      <c r="G32" s="6">
        <v>2.15</v>
      </c>
      <c r="H32" s="6">
        <v>1.76</v>
      </c>
      <c r="I32" s="6">
        <v>1.88</v>
      </c>
      <c r="J32" s="6" t="s">
        <v>225</v>
      </c>
      <c r="K32" s="6">
        <v>1.59</v>
      </c>
      <c r="L32" s="6" t="s">
        <v>142</v>
      </c>
      <c r="M32" s="6">
        <v>22</v>
      </c>
      <c r="N32" s="6" t="s">
        <v>40</v>
      </c>
      <c r="O32" s="6">
        <v>1.45</v>
      </c>
      <c r="P32" s="6">
        <v>2.48</v>
      </c>
      <c r="Q32" s="6">
        <v>404</v>
      </c>
      <c r="R32" s="6">
        <v>404</v>
      </c>
      <c r="S32" s="6">
        <v>3.76</v>
      </c>
    </row>
    <row r="33" spans="1:19" x14ac:dyDescent="0.25">
      <c r="A33" s="19">
        <v>44632</v>
      </c>
      <c r="B33" s="6" t="s">
        <v>271</v>
      </c>
      <c r="C33" s="6">
        <v>2.41</v>
      </c>
      <c r="D33" s="6">
        <v>3.12</v>
      </c>
      <c r="E33" s="6">
        <v>3.35</v>
      </c>
      <c r="F33" s="6">
        <v>2.71</v>
      </c>
      <c r="G33" s="6">
        <v>2.46</v>
      </c>
      <c r="H33" s="6">
        <v>1.58</v>
      </c>
      <c r="I33" s="6">
        <v>2.15</v>
      </c>
      <c r="J33" s="6" t="s">
        <v>225</v>
      </c>
      <c r="K33" s="6">
        <v>1.84</v>
      </c>
      <c r="L33" s="6" t="s">
        <v>128</v>
      </c>
      <c r="M33" s="6">
        <v>58</v>
      </c>
      <c r="N33" s="6" t="s">
        <v>204</v>
      </c>
      <c r="O33" s="6">
        <v>1.62</v>
      </c>
      <c r="P33" s="6">
        <v>2.78</v>
      </c>
      <c r="Q33" s="6">
        <v>404</v>
      </c>
      <c r="R33" s="6">
        <v>404</v>
      </c>
      <c r="S33" s="6">
        <v>4.6399999999999997</v>
      </c>
    </row>
    <row r="34" spans="1:19" x14ac:dyDescent="0.25">
      <c r="A34" s="19">
        <v>44633</v>
      </c>
      <c r="B34" s="6" t="s">
        <v>272</v>
      </c>
      <c r="C34" s="6">
        <v>1.35</v>
      </c>
      <c r="D34" s="6">
        <v>5.42</v>
      </c>
      <c r="E34" s="6">
        <v>9.76</v>
      </c>
      <c r="F34" s="44">
        <v>404</v>
      </c>
      <c r="G34" s="6">
        <v>1.66</v>
      </c>
      <c r="H34" s="6">
        <v>2.34</v>
      </c>
      <c r="I34" s="6">
        <v>1.48</v>
      </c>
      <c r="J34" s="6" t="s">
        <v>225</v>
      </c>
      <c r="K34" s="6">
        <v>1.29</v>
      </c>
      <c r="L34" s="6" t="s">
        <v>133</v>
      </c>
      <c r="M34" s="6">
        <v>33</v>
      </c>
      <c r="N34" s="44" t="s">
        <v>170</v>
      </c>
      <c r="O34" s="6">
        <v>1.24</v>
      </c>
      <c r="P34" s="6">
        <v>1.83</v>
      </c>
      <c r="Q34" s="6">
        <v>2.12</v>
      </c>
      <c r="R34" s="6">
        <v>2.42</v>
      </c>
      <c r="S34" s="6">
        <v>2.73</v>
      </c>
    </row>
    <row r="35" spans="1:19" x14ac:dyDescent="0.25">
      <c r="A35" s="19">
        <v>44633</v>
      </c>
      <c r="B35" s="6" t="s">
        <v>273</v>
      </c>
      <c r="C35" s="6">
        <v>1.41</v>
      </c>
      <c r="D35" s="6">
        <v>4.9400000000000004</v>
      </c>
      <c r="E35" s="6">
        <v>8.76</v>
      </c>
      <c r="F35" s="6">
        <v>4.03</v>
      </c>
      <c r="G35" s="6">
        <v>1.81</v>
      </c>
      <c r="H35" s="6">
        <v>2.09</v>
      </c>
      <c r="I35" s="6">
        <v>1.6</v>
      </c>
      <c r="J35" s="6" t="s">
        <v>225</v>
      </c>
      <c r="K35" s="6">
        <v>1.38</v>
      </c>
      <c r="L35" s="6" t="s">
        <v>128</v>
      </c>
      <c r="M35" s="6">
        <v>17</v>
      </c>
      <c r="N35" s="6" t="s">
        <v>158</v>
      </c>
      <c r="O35" s="6">
        <v>1.31</v>
      </c>
      <c r="P35" s="6">
        <v>2.04</v>
      </c>
      <c r="Q35" s="6">
        <v>2.41</v>
      </c>
      <c r="R35" s="6">
        <v>2.75</v>
      </c>
      <c r="S35" s="6">
        <v>3.07</v>
      </c>
    </row>
    <row r="36" spans="1:19" x14ac:dyDescent="0.25">
      <c r="A36" s="19">
        <v>44633</v>
      </c>
      <c r="B36" s="6" t="s">
        <v>274</v>
      </c>
      <c r="C36" s="6">
        <v>3.7</v>
      </c>
      <c r="D36" s="6">
        <v>3.33</v>
      </c>
      <c r="E36" s="6">
        <v>2.21</v>
      </c>
      <c r="F36" s="6">
        <v>3.53</v>
      </c>
      <c r="G36" s="16">
        <v>2.04</v>
      </c>
      <c r="H36" s="6">
        <v>1.87</v>
      </c>
      <c r="I36" s="6">
        <v>1.78</v>
      </c>
      <c r="J36" s="6" t="s">
        <v>225</v>
      </c>
      <c r="K36" s="6">
        <v>1.52</v>
      </c>
      <c r="L36" s="6" t="s">
        <v>142</v>
      </c>
      <c r="M36" s="6">
        <v>22</v>
      </c>
      <c r="N36" s="6" t="s">
        <v>170</v>
      </c>
      <c r="O36" s="6">
        <v>1.41</v>
      </c>
      <c r="P36" s="6">
        <v>2.33</v>
      </c>
      <c r="Q36" s="6">
        <v>2.85</v>
      </c>
      <c r="R36" s="6">
        <v>3.19</v>
      </c>
      <c r="S36" s="6">
        <v>3.54</v>
      </c>
    </row>
    <row r="37" spans="1:19" x14ac:dyDescent="0.25">
      <c r="A37" s="19">
        <v>44633</v>
      </c>
      <c r="B37" s="6" t="s">
        <v>275</v>
      </c>
      <c r="C37" s="6">
        <v>5.22</v>
      </c>
      <c r="D37" s="6">
        <v>3.8</v>
      </c>
      <c r="E37" s="6">
        <v>1.78</v>
      </c>
      <c r="F37" s="6">
        <v>3.54</v>
      </c>
      <c r="G37" s="6">
        <v>2.0299999999999998</v>
      </c>
      <c r="H37" s="6">
        <v>1.88</v>
      </c>
      <c r="I37" s="6">
        <v>1.77</v>
      </c>
      <c r="J37" s="6" t="s">
        <v>225</v>
      </c>
      <c r="K37" s="6">
        <v>1.52</v>
      </c>
      <c r="L37" s="6" t="s">
        <v>133</v>
      </c>
      <c r="M37" s="6">
        <v>28</v>
      </c>
      <c r="N37" s="6" t="s">
        <v>56</v>
      </c>
      <c r="O37" s="6">
        <v>1.4</v>
      </c>
      <c r="P37" s="6">
        <v>2.3199999999999998</v>
      </c>
      <c r="Q37" s="6">
        <v>2.86</v>
      </c>
      <c r="R37" s="6">
        <v>3.21</v>
      </c>
      <c r="S37" s="6">
        <v>3.58</v>
      </c>
    </row>
    <row r="38" spans="1:19" x14ac:dyDescent="0.25">
      <c r="A38" s="19">
        <v>44634</v>
      </c>
      <c r="B38" s="6" t="s">
        <v>276</v>
      </c>
      <c r="C38" s="6">
        <v>1.32</v>
      </c>
      <c r="D38" s="6">
        <v>5.79</v>
      </c>
      <c r="E38" s="6">
        <v>10.35</v>
      </c>
      <c r="F38" s="44">
        <v>404</v>
      </c>
      <c r="G38" s="6">
        <v>1.56</v>
      </c>
      <c r="H38" s="6">
        <v>2.59</v>
      </c>
      <c r="I38" s="6">
        <v>1.39</v>
      </c>
      <c r="J38" s="6" t="s">
        <v>225</v>
      </c>
      <c r="K38" s="6">
        <v>1.24</v>
      </c>
      <c r="L38" s="6" t="s">
        <v>128</v>
      </c>
      <c r="M38" s="6">
        <v>19</v>
      </c>
      <c r="N38" s="44" t="s">
        <v>170</v>
      </c>
      <c r="O38" s="6">
        <v>1.26</v>
      </c>
      <c r="P38" s="6">
        <v>1.69</v>
      </c>
      <c r="Q38" s="6">
        <v>1.91</v>
      </c>
      <c r="R38" s="6">
        <v>2.1800000000000002</v>
      </c>
      <c r="S38" s="6">
        <v>2.46</v>
      </c>
    </row>
    <row r="39" spans="1:19" x14ac:dyDescent="0.25">
      <c r="A39" s="19">
        <v>44635</v>
      </c>
      <c r="B39" s="6" t="s">
        <v>277</v>
      </c>
      <c r="C39" s="6">
        <v>1.45</v>
      </c>
      <c r="D39" s="6">
        <v>4.5</v>
      </c>
      <c r="E39" s="6">
        <v>8.01</v>
      </c>
      <c r="F39" s="6">
        <v>4.09</v>
      </c>
      <c r="G39" s="6">
        <v>1.76</v>
      </c>
      <c r="H39" s="6">
        <v>2.12</v>
      </c>
      <c r="I39" s="6">
        <v>1.56</v>
      </c>
      <c r="J39" s="6" t="s">
        <v>225</v>
      </c>
      <c r="K39" s="6">
        <v>1.42</v>
      </c>
      <c r="L39" s="6" t="s">
        <v>342</v>
      </c>
      <c r="M39" s="6">
        <v>62</v>
      </c>
      <c r="N39" s="16" t="s">
        <v>46</v>
      </c>
      <c r="O39" s="6">
        <v>1.45</v>
      </c>
      <c r="P39" s="6">
        <v>1.97</v>
      </c>
      <c r="Q39" s="6">
        <v>2.3199999999999998</v>
      </c>
      <c r="R39" s="6">
        <v>2.65</v>
      </c>
      <c r="S39" s="6">
        <v>2.96</v>
      </c>
    </row>
    <row r="40" spans="1:19" x14ac:dyDescent="0.25">
      <c r="A40" s="19">
        <v>44635</v>
      </c>
      <c r="B40" s="6" t="s">
        <v>278</v>
      </c>
      <c r="C40" s="6">
        <v>1.5</v>
      </c>
      <c r="D40" s="6">
        <v>4.29</v>
      </c>
      <c r="E40" s="6">
        <v>7.27</v>
      </c>
      <c r="F40" s="6">
        <v>4.07</v>
      </c>
      <c r="G40" s="6">
        <v>1.8</v>
      </c>
      <c r="H40" s="6">
        <v>2.0699999999999998</v>
      </c>
      <c r="I40" s="6">
        <v>1.59</v>
      </c>
      <c r="J40" s="6" t="s">
        <v>225</v>
      </c>
      <c r="K40" s="6">
        <v>1.4</v>
      </c>
      <c r="L40" s="6" t="s">
        <v>128</v>
      </c>
      <c r="M40" s="6">
        <v>27</v>
      </c>
      <c r="N40" s="6" t="s">
        <v>20</v>
      </c>
      <c r="O40" s="6">
        <v>404</v>
      </c>
      <c r="P40" s="6">
        <v>2.0099999999999998</v>
      </c>
      <c r="Q40" s="6">
        <v>2.33</v>
      </c>
      <c r="R40" s="6">
        <v>2.63</v>
      </c>
      <c r="S40" s="6">
        <v>2.91</v>
      </c>
    </row>
    <row r="41" spans="1:19" x14ac:dyDescent="0.25">
      <c r="A41" s="19">
        <v>44638</v>
      </c>
      <c r="B41" s="6" t="s">
        <v>279</v>
      </c>
      <c r="C41" s="6">
        <v>1.71</v>
      </c>
      <c r="D41" s="6">
        <v>3.79</v>
      </c>
      <c r="E41" s="6">
        <v>5.34</v>
      </c>
      <c r="F41" s="6">
        <v>3.17</v>
      </c>
      <c r="G41" s="6">
        <v>2.14</v>
      </c>
      <c r="H41" s="6">
        <v>1.75</v>
      </c>
      <c r="I41" s="6">
        <v>1.88</v>
      </c>
      <c r="J41" s="6" t="s">
        <v>225</v>
      </c>
      <c r="K41" s="6">
        <v>1.61</v>
      </c>
      <c r="L41" s="6" t="s">
        <v>130</v>
      </c>
      <c r="M41" s="6">
        <v>62</v>
      </c>
      <c r="N41" s="6" t="s">
        <v>88</v>
      </c>
      <c r="O41" s="6">
        <v>1.47</v>
      </c>
      <c r="P41" s="6">
        <v>2.4900000000000002</v>
      </c>
      <c r="Q41" s="6">
        <v>2.98</v>
      </c>
      <c r="R41" s="6">
        <v>404</v>
      </c>
      <c r="S41" s="6">
        <v>3.87</v>
      </c>
    </row>
    <row r="42" spans="1:19" x14ac:dyDescent="0.25">
      <c r="A42" s="19">
        <v>44638</v>
      </c>
      <c r="B42" s="6" t="s">
        <v>280</v>
      </c>
      <c r="C42" s="6">
        <v>1.92</v>
      </c>
      <c r="D42" s="6">
        <v>3.4</v>
      </c>
      <c r="E42" s="6">
        <v>4.83</v>
      </c>
      <c r="F42" s="6">
        <v>3.09</v>
      </c>
      <c r="G42" s="6">
        <v>2.36</v>
      </c>
      <c r="H42" s="6">
        <v>1.65</v>
      </c>
      <c r="I42" s="6">
        <v>2.04</v>
      </c>
      <c r="J42" s="6" t="s">
        <v>225</v>
      </c>
      <c r="K42" s="6">
        <v>1.71</v>
      </c>
      <c r="L42" s="6" t="s">
        <v>138</v>
      </c>
      <c r="M42" s="6">
        <v>33</v>
      </c>
      <c r="N42" s="6" t="s">
        <v>34</v>
      </c>
      <c r="O42" s="6">
        <v>1.52</v>
      </c>
      <c r="P42" s="6">
        <v>2.81</v>
      </c>
      <c r="Q42" s="6">
        <v>3.64</v>
      </c>
      <c r="R42" s="6">
        <v>4.08</v>
      </c>
      <c r="S42" s="6">
        <v>3.5</v>
      </c>
    </row>
    <row r="43" spans="1:19" x14ac:dyDescent="0.25">
      <c r="A43" s="19">
        <v>44638</v>
      </c>
      <c r="B43" s="6" t="s">
        <v>281</v>
      </c>
      <c r="C43" s="6">
        <v>3.08</v>
      </c>
      <c r="D43" s="6">
        <v>3.2</v>
      </c>
      <c r="E43" s="6">
        <v>2.56</v>
      </c>
      <c r="F43" s="6">
        <v>3.49</v>
      </c>
      <c r="G43" s="6">
        <v>2.12</v>
      </c>
      <c r="H43" s="6">
        <v>1.78</v>
      </c>
      <c r="I43" s="6">
        <v>1.84</v>
      </c>
      <c r="J43" s="6" t="s">
        <v>225</v>
      </c>
      <c r="K43" s="6">
        <v>1.55</v>
      </c>
      <c r="L43" s="45" t="s">
        <v>138</v>
      </c>
      <c r="M43" s="6">
        <v>54</v>
      </c>
      <c r="N43" s="6" t="s">
        <v>146</v>
      </c>
      <c r="O43" s="6">
        <v>1.41</v>
      </c>
      <c r="P43" s="6">
        <v>2.44</v>
      </c>
      <c r="Q43" s="6">
        <v>2.85</v>
      </c>
      <c r="R43" s="6">
        <v>404</v>
      </c>
      <c r="S43" s="6">
        <v>3.71</v>
      </c>
    </row>
    <row r="44" spans="1:19" x14ac:dyDescent="0.25">
      <c r="A44" s="19">
        <v>44639</v>
      </c>
      <c r="B44" s="6" t="s">
        <v>282</v>
      </c>
      <c r="C44" s="6">
        <v>5.69</v>
      </c>
      <c r="D44" s="6">
        <v>3.95</v>
      </c>
      <c r="E44" s="6">
        <v>1.68</v>
      </c>
      <c r="F44" s="6">
        <v>3.84</v>
      </c>
      <c r="G44" s="6">
        <v>1.94</v>
      </c>
      <c r="H44" s="6">
        <v>1.96</v>
      </c>
      <c r="I44" s="6">
        <v>1.69</v>
      </c>
      <c r="J44" s="6" t="s">
        <v>225</v>
      </c>
      <c r="K44" s="6">
        <v>1.45</v>
      </c>
      <c r="L44" s="6" t="s">
        <v>143</v>
      </c>
      <c r="M44" s="6">
        <v>17</v>
      </c>
      <c r="N44" s="6" t="s">
        <v>170</v>
      </c>
      <c r="O44" s="6">
        <v>1.36</v>
      </c>
      <c r="P44" s="6">
        <v>2.2000000000000002</v>
      </c>
      <c r="Q44" s="6">
        <v>2.66</v>
      </c>
      <c r="R44" s="6">
        <v>3.01</v>
      </c>
      <c r="S44" s="6">
        <v>3.37</v>
      </c>
    </row>
    <row r="45" spans="1:19" x14ac:dyDescent="0.25">
      <c r="A45" s="19">
        <v>44639</v>
      </c>
      <c r="B45" s="6" t="s">
        <v>283</v>
      </c>
      <c r="C45" s="6">
        <v>3.21</v>
      </c>
      <c r="D45" s="6">
        <v>3.76</v>
      </c>
      <c r="E45" s="6">
        <v>2.19</v>
      </c>
      <c r="F45" s="6">
        <v>3.84</v>
      </c>
      <c r="G45" s="6">
        <v>1.85</v>
      </c>
      <c r="H45" s="6">
        <v>2.02</v>
      </c>
      <c r="I45" s="6">
        <v>1.63</v>
      </c>
      <c r="J45" s="6" t="s">
        <v>225</v>
      </c>
      <c r="K45" s="6">
        <v>1.42</v>
      </c>
      <c r="L45" s="6" t="s">
        <v>134</v>
      </c>
      <c r="M45" s="6">
        <v>14</v>
      </c>
      <c r="N45" s="6" t="s">
        <v>88</v>
      </c>
      <c r="O45" s="6">
        <v>404</v>
      </c>
      <c r="P45" s="6">
        <v>2.08</v>
      </c>
      <c r="Q45" s="6">
        <v>2.48</v>
      </c>
      <c r="R45" s="6">
        <v>404</v>
      </c>
      <c r="S45" s="6">
        <v>3.12</v>
      </c>
    </row>
    <row r="46" spans="1:19" x14ac:dyDescent="0.25">
      <c r="A46" s="19">
        <v>44639</v>
      </c>
      <c r="B46" s="6" t="s">
        <v>284</v>
      </c>
      <c r="C46" s="6">
        <v>1.79</v>
      </c>
      <c r="D46" s="6">
        <v>3.73</v>
      </c>
      <c r="E46" s="6">
        <v>5.08</v>
      </c>
      <c r="F46" s="6">
        <v>3.58</v>
      </c>
      <c r="G46" s="6">
        <v>2</v>
      </c>
      <c r="H46" s="6">
        <v>1.91</v>
      </c>
      <c r="I46" s="6">
        <v>1.75</v>
      </c>
      <c r="J46" s="6" t="s">
        <v>225</v>
      </c>
      <c r="K46" s="6">
        <v>1.5</v>
      </c>
      <c r="L46" s="6" t="s">
        <v>134</v>
      </c>
      <c r="M46" s="6">
        <v>34</v>
      </c>
      <c r="N46" s="6" t="s">
        <v>56</v>
      </c>
      <c r="O46" s="6">
        <v>1.39</v>
      </c>
      <c r="P46" s="6">
        <v>2.2799999999999998</v>
      </c>
      <c r="Q46" s="6">
        <v>2.8</v>
      </c>
      <c r="R46" s="6">
        <v>3.16</v>
      </c>
      <c r="S46" s="6">
        <v>3.53</v>
      </c>
    </row>
    <row r="47" spans="1:19" x14ac:dyDescent="0.25">
      <c r="A47" s="19">
        <v>44639</v>
      </c>
      <c r="B47" s="6" t="s">
        <v>285</v>
      </c>
      <c r="C47" s="6">
        <v>2.88</v>
      </c>
      <c r="D47" s="6">
        <v>3.27</v>
      </c>
      <c r="E47" s="6">
        <v>2.64</v>
      </c>
      <c r="F47" s="6">
        <v>3.16</v>
      </c>
      <c r="G47" s="6">
        <v>2.1</v>
      </c>
      <c r="H47" s="6">
        <v>1.78</v>
      </c>
      <c r="I47" s="6">
        <v>1.86</v>
      </c>
      <c r="J47" s="6" t="s">
        <v>225</v>
      </c>
      <c r="K47" s="6">
        <v>1.6</v>
      </c>
      <c r="L47" s="6" t="s">
        <v>138</v>
      </c>
      <c r="M47" s="6">
        <v>33</v>
      </c>
      <c r="N47" s="6" t="s">
        <v>94</v>
      </c>
      <c r="O47" s="6">
        <v>1.47</v>
      </c>
      <c r="P47" s="6">
        <v>2.42</v>
      </c>
      <c r="Q47" s="6">
        <v>2.9</v>
      </c>
      <c r="R47" s="6">
        <v>404</v>
      </c>
      <c r="S47" s="6">
        <v>3.67</v>
      </c>
    </row>
    <row r="48" spans="1:19" x14ac:dyDescent="0.25">
      <c r="A48" s="19">
        <v>44639</v>
      </c>
      <c r="B48" s="6" t="s">
        <v>286</v>
      </c>
      <c r="C48" s="6">
        <v>2.41</v>
      </c>
      <c r="D48" s="6">
        <v>3.26</v>
      </c>
      <c r="E48" s="6">
        <v>3.21</v>
      </c>
      <c r="F48" s="6">
        <v>3.25</v>
      </c>
      <c r="G48" s="6">
        <v>2.08</v>
      </c>
      <c r="H48" s="6">
        <v>1.8</v>
      </c>
      <c r="I48" s="6">
        <v>1.83</v>
      </c>
      <c r="J48" s="6" t="s">
        <v>225</v>
      </c>
      <c r="K48" s="6">
        <v>1.57</v>
      </c>
      <c r="L48" s="6" t="s">
        <v>133</v>
      </c>
      <c r="M48" s="6">
        <v>42</v>
      </c>
      <c r="N48" s="6" t="s">
        <v>94</v>
      </c>
      <c r="O48" s="6">
        <v>1.44</v>
      </c>
      <c r="P48" s="6">
        <v>2.38</v>
      </c>
      <c r="Q48" s="6">
        <v>2.83</v>
      </c>
      <c r="R48" s="6">
        <v>404</v>
      </c>
      <c r="S48" s="6">
        <v>3.61</v>
      </c>
    </row>
    <row r="49" spans="1:19" x14ac:dyDescent="0.25">
      <c r="A49" s="19">
        <v>44640</v>
      </c>
      <c r="B49" s="6" t="s">
        <v>287</v>
      </c>
      <c r="C49" s="6">
        <v>1.61</v>
      </c>
      <c r="D49" s="6">
        <v>3.74</v>
      </c>
      <c r="E49" s="6">
        <v>4.49</v>
      </c>
      <c r="F49" s="6">
        <v>404</v>
      </c>
      <c r="G49" s="6">
        <v>1.79</v>
      </c>
      <c r="H49" s="6">
        <v>1.95</v>
      </c>
      <c r="I49" s="6">
        <v>1.59</v>
      </c>
      <c r="J49" s="6" t="s">
        <v>225</v>
      </c>
      <c r="K49" s="6">
        <v>1.38</v>
      </c>
      <c r="L49" s="6" t="s">
        <v>132</v>
      </c>
      <c r="M49" s="6">
        <v>47</v>
      </c>
      <c r="N49" s="6" t="s">
        <v>288</v>
      </c>
      <c r="O49" s="6">
        <v>1.39</v>
      </c>
      <c r="P49" s="6">
        <v>2.02</v>
      </c>
      <c r="Q49" s="6">
        <v>2.42</v>
      </c>
      <c r="R49" s="6">
        <v>404</v>
      </c>
      <c r="S49" s="6">
        <v>2.46</v>
      </c>
    </row>
    <row r="50" spans="1:19" x14ac:dyDescent="0.25">
      <c r="A50" s="19">
        <v>44640</v>
      </c>
      <c r="B50" s="6" t="s">
        <v>289</v>
      </c>
      <c r="C50" s="6">
        <v>1.59</v>
      </c>
      <c r="D50" s="6">
        <v>3.55</v>
      </c>
      <c r="E50" s="6">
        <v>4.97</v>
      </c>
      <c r="F50" s="6">
        <v>404</v>
      </c>
      <c r="G50" s="6">
        <v>1.99</v>
      </c>
      <c r="H50" s="6">
        <v>1.74</v>
      </c>
      <c r="I50" s="6">
        <v>1.78</v>
      </c>
      <c r="J50" s="6" t="s">
        <v>225</v>
      </c>
      <c r="K50" s="6">
        <v>1.53</v>
      </c>
      <c r="L50" s="6" t="s">
        <v>142</v>
      </c>
      <c r="M50" s="6">
        <v>51</v>
      </c>
      <c r="N50" s="6" t="s">
        <v>117</v>
      </c>
      <c r="O50" s="6">
        <v>1.4</v>
      </c>
      <c r="P50" s="6">
        <v>2.2799999999999998</v>
      </c>
      <c r="Q50" s="6">
        <v>404</v>
      </c>
      <c r="R50" s="6">
        <v>404</v>
      </c>
      <c r="S50" s="6">
        <v>404</v>
      </c>
    </row>
    <row r="51" spans="1:19" x14ac:dyDescent="0.25">
      <c r="A51" s="19">
        <v>44640</v>
      </c>
      <c r="B51" s="6" t="s">
        <v>290</v>
      </c>
      <c r="C51" s="6">
        <v>2.7</v>
      </c>
      <c r="D51" s="6">
        <v>3.51</v>
      </c>
      <c r="E51" s="6">
        <v>2.73</v>
      </c>
      <c r="F51" s="6">
        <v>3.81</v>
      </c>
      <c r="G51" s="6">
        <v>1.7</v>
      </c>
      <c r="H51" s="6">
        <v>2.2599999999999998</v>
      </c>
      <c r="I51" s="6">
        <v>1.52</v>
      </c>
      <c r="J51" s="6" t="s">
        <v>225</v>
      </c>
      <c r="K51" s="6">
        <v>1.32</v>
      </c>
      <c r="L51" s="6" t="s">
        <v>138</v>
      </c>
      <c r="M51" s="6">
        <v>27</v>
      </c>
      <c r="N51" s="6" t="s">
        <v>170</v>
      </c>
      <c r="O51" s="6">
        <v>1.26</v>
      </c>
      <c r="P51" s="6">
        <v>1.88</v>
      </c>
      <c r="Q51" s="6">
        <v>2.14</v>
      </c>
      <c r="R51" s="6">
        <v>2.5299999999999998</v>
      </c>
      <c r="S51" s="6">
        <v>2.7</v>
      </c>
    </row>
    <row r="52" spans="1:19" x14ac:dyDescent="0.25">
      <c r="A52" s="19">
        <v>44640</v>
      </c>
      <c r="B52" s="6" t="s">
        <v>291</v>
      </c>
      <c r="C52" s="6">
        <v>2.21</v>
      </c>
      <c r="D52" s="6">
        <v>3.19</v>
      </c>
      <c r="E52" s="6">
        <v>3.9</v>
      </c>
      <c r="F52" s="6">
        <v>2.8</v>
      </c>
      <c r="G52" s="6">
        <v>2.5</v>
      </c>
      <c r="H52" s="6">
        <v>1.59</v>
      </c>
      <c r="I52" s="6">
        <v>2.17</v>
      </c>
      <c r="J52" s="6" t="s">
        <v>225</v>
      </c>
      <c r="K52" s="6">
        <v>1.85</v>
      </c>
      <c r="L52" s="6" t="s">
        <v>133</v>
      </c>
      <c r="M52" s="6">
        <v>48</v>
      </c>
      <c r="N52" s="6" t="s">
        <v>265</v>
      </c>
      <c r="O52" s="6">
        <v>1.62</v>
      </c>
      <c r="P52" s="6">
        <v>3.01</v>
      </c>
      <c r="Q52" s="6">
        <v>4.09</v>
      </c>
      <c r="R52" s="6">
        <v>4.3499999999999996</v>
      </c>
      <c r="S52" s="6">
        <v>404</v>
      </c>
    </row>
    <row r="53" spans="1:19" x14ac:dyDescent="0.25">
      <c r="A53" s="19">
        <v>44640</v>
      </c>
      <c r="B53" s="6" t="s">
        <v>292</v>
      </c>
      <c r="C53" s="6">
        <v>2.94</v>
      </c>
      <c r="D53" s="6">
        <v>2.73</v>
      </c>
      <c r="E53" s="6">
        <v>2.4700000000000002</v>
      </c>
      <c r="F53" s="6">
        <v>404</v>
      </c>
      <c r="G53" s="6">
        <v>2.02</v>
      </c>
      <c r="H53" s="6">
        <v>1.71</v>
      </c>
      <c r="I53" s="6">
        <v>1.78</v>
      </c>
      <c r="J53" s="6" t="s">
        <v>225</v>
      </c>
      <c r="K53" s="6">
        <v>1.5</v>
      </c>
      <c r="L53" s="6" t="s">
        <v>142</v>
      </c>
      <c r="M53" s="6">
        <v>40</v>
      </c>
      <c r="N53" s="46" t="s">
        <v>288</v>
      </c>
      <c r="O53" s="6">
        <v>1.37</v>
      </c>
      <c r="P53" s="6">
        <v>2.27</v>
      </c>
      <c r="Q53" s="6">
        <v>2.4700000000000002</v>
      </c>
      <c r="R53" s="6">
        <v>404</v>
      </c>
      <c r="S53" s="6">
        <v>404</v>
      </c>
    </row>
    <row r="54" spans="1:19" x14ac:dyDescent="0.25">
      <c r="A54" s="19">
        <v>44642</v>
      </c>
      <c r="B54" s="6" t="s">
        <v>293</v>
      </c>
      <c r="C54" s="6">
        <v>3.72</v>
      </c>
      <c r="D54" s="6">
        <v>3.65</v>
      </c>
      <c r="E54" s="6">
        <v>1.99</v>
      </c>
      <c r="F54" s="6">
        <v>3.82</v>
      </c>
      <c r="G54" s="6">
        <v>1.89</v>
      </c>
      <c r="H54" s="6">
        <v>1.94</v>
      </c>
      <c r="I54" s="6">
        <v>1.65</v>
      </c>
      <c r="J54" s="6" t="s">
        <v>225</v>
      </c>
      <c r="K54" s="6">
        <v>1.41</v>
      </c>
      <c r="L54" s="6" t="s">
        <v>128</v>
      </c>
      <c r="M54" s="6">
        <v>28</v>
      </c>
      <c r="N54" s="6" t="s">
        <v>54</v>
      </c>
      <c r="O54" s="6">
        <v>404</v>
      </c>
      <c r="P54" s="6">
        <v>2.13</v>
      </c>
      <c r="Q54" s="6">
        <v>2.5499999999999998</v>
      </c>
      <c r="R54" s="6">
        <v>2.6</v>
      </c>
      <c r="S54" s="6">
        <v>3.19</v>
      </c>
    </row>
    <row r="55" spans="1:19" x14ac:dyDescent="0.25">
      <c r="A55" s="19">
        <v>44642</v>
      </c>
      <c r="B55" s="6" t="s">
        <v>294</v>
      </c>
      <c r="C55" s="6">
        <v>3.67</v>
      </c>
      <c r="D55" s="6">
        <v>3.6</v>
      </c>
      <c r="E55" s="6">
        <v>2.0699999999999998</v>
      </c>
      <c r="F55" s="6">
        <v>3.74</v>
      </c>
      <c r="G55" s="6">
        <v>1.94</v>
      </c>
      <c r="H55" s="6">
        <v>1.93</v>
      </c>
      <c r="I55" s="6">
        <v>1.7</v>
      </c>
      <c r="J55" s="6" t="s">
        <v>225</v>
      </c>
      <c r="K55" s="6">
        <v>1.45</v>
      </c>
      <c r="L55" s="6" t="s">
        <v>129</v>
      </c>
      <c r="M55" s="6">
        <v>41</v>
      </c>
      <c r="N55" s="6" t="s">
        <v>88</v>
      </c>
      <c r="O55" s="6">
        <v>1.41</v>
      </c>
      <c r="P55" s="6">
        <v>2.2200000000000002</v>
      </c>
      <c r="Q55" s="6">
        <v>2.72</v>
      </c>
      <c r="R55" s="6">
        <v>2.7</v>
      </c>
      <c r="S55" s="6">
        <v>3.44</v>
      </c>
    </row>
    <row r="56" spans="1:19" x14ac:dyDescent="0.25">
      <c r="A56" s="19">
        <v>44642</v>
      </c>
      <c r="B56" s="6" t="s">
        <v>295</v>
      </c>
      <c r="C56" s="6">
        <v>1.78</v>
      </c>
      <c r="D56" s="6">
        <v>3.7</v>
      </c>
      <c r="E56" s="6">
        <v>4.88</v>
      </c>
      <c r="F56" s="6">
        <v>3.84</v>
      </c>
      <c r="G56" s="6">
        <v>1.96</v>
      </c>
      <c r="H56" s="6">
        <v>1.91</v>
      </c>
      <c r="I56" s="6">
        <v>1.7</v>
      </c>
      <c r="J56" s="6" t="s">
        <v>225</v>
      </c>
      <c r="K56" s="6">
        <v>1.44</v>
      </c>
      <c r="L56" s="6" t="s">
        <v>131</v>
      </c>
      <c r="M56" s="6">
        <v>44</v>
      </c>
      <c r="N56" s="6" t="s">
        <v>20</v>
      </c>
      <c r="O56" s="6">
        <v>404</v>
      </c>
      <c r="P56" s="6">
        <v>2.2200000000000002</v>
      </c>
      <c r="Q56" s="6">
        <v>2.67</v>
      </c>
      <c r="R56" s="6">
        <v>2.67</v>
      </c>
      <c r="S56" s="6">
        <v>3.32</v>
      </c>
    </row>
    <row r="57" spans="1:19" x14ac:dyDescent="0.25">
      <c r="A57" s="19">
        <v>44643</v>
      </c>
      <c r="B57" s="6" t="s">
        <v>296</v>
      </c>
      <c r="C57" s="6">
        <v>1.74</v>
      </c>
      <c r="D57" s="6">
        <v>3.18</v>
      </c>
      <c r="E57" s="6">
        <v>5.31</v>
      </c>
      <c r="F57" s="6">
        <v>2.68</v>
      </c>
      <c r="G57" s="6">
        <v>2.1800000000000002</v>
      </c>
      <c r="H57" s="6">
        <v>1.67</v>
      </c>
      <c r="I57" s="6">
        <v>1.93</v>
      </c>
      <c r="J57" s="6" t="s">
        <v>225</v>
      </c>
      <c r="K57" s="6">
        <v>1.64</v>
      </c>
      <c r="L57" s="6" t="s">
        <v>143</v>
      </c>
      <c r="M57" s="6">
        <v>10</v>
      </c>
      <c r="N57" s="6" t="s">
        <v>297</v>
      </c>
      <c r="O57" s="6">
        <v>1.48</v>
      </c>
      <c r="P57" s="6">
        <v>2.57</v>
      </c>
      <c r="Q57" s="6">
        <v>2.73</v>
      </c>
      <c r="R57" s="6">
        <v>404</v>
      </c>
      <c r="S57" s="6">
        <v>404</v>
      </c>
    </row>
    <row r="58" spans="1:19" x14ac:dyDescent="0.25">
      <c r="A58" s="19">
        <v>44645</v>
      </c>
      <c r="B58" s="6" t="s">
        <v>298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 t="s">
        <v>225</v>
      </c>
      <c r="L58" s="6">
        <v>404</v>
      </c>
      <c r="M58" s="6">
        <v>80</v>
      </c>
      <c r="N58" s="6" t="s">
        <v>299</v>
      </c>
      <c r="O58" s="6">
        <v>404</v>
      </c>
      <c r="P58" s="6">
        <v>404</v>
      </c>
      <c r="Q58" s="6">
        <v>404</v>
      </c>
      <c r="R58" s="6">
        <v>404</v>
      </c>
      <c r="S58" s="6">
        <v>404</v>
      </c>
    </row>
    <row r="59" spans="1:19" x14ac:dyDescent="0.25">
      <c r="A59" s="19">
        <v>44646</v>
      </c>
      <c r="B59" s="6" t="s">
        <v>300</v>
      </c>
      <c r="C59" s="6">
        <v>2.37</v>
      </c>
      <c r="D59" s="6">
        <v>3.15</v>
      </c>
      <c r="E59" s="6">
        <v>3.45</v>
      </c>
      <c r="F59" s="6">
        <v>2.97</v>
      </c>
      <c r="G59" s="6">
        <v>2.33</v>
      </c>
      <c r="H59" s="6">
        <v>1.65</v>
      </c>
      <c r="I59" s="6">
        <v>2.02</v>
      </c>
      <c r="J59" s="6" t="s">
        <v>225</v>
      </c>
      <c r="K59" s="6">
        <v>1.7</v>
      </c>
      <c r="L59" s="6" t="s">
        <v>143</v>
      </c>
      <c r="M59" s="6">
        <v>39</v>
      </c>
      <c r="N59" s="6" t="s">
        <v>20</v>
      </c>
      <c r="O59" s="6">
        <v>1.53</v>
      </c>
      <c r="P59" s="6">
        <v>2.74</v>
      </c>
      <c r="Q59" s="6">
        <v>2.93</v>
      </c>
      <c r="R59" s="6">
        <v>404</v>
      </c>
      <c r="S59" s="6">
        <v>4.3600000000000003</v>
      </c>
    </row>
    <row r="60" spans="1:19" x14ac:dyDescent="0.25">
      <c r="A60" s="19">
        <v>44646</v>
      </c>
      <c r="B60" s="6" t="s">
        <v>301</v>
      </c>
      <c r="C60" s="6">
        <v>2.8</v>
      </c>
      <c r="D60" s="6">
        <v>2.93</v>
      </c>
      <c r="E60" s="6">
        <v>2.9</v>
      </c>
      <c r="F60" s="6">
        <v>2.69</v>
      </c>
      <c r="G60" s="6">
        <v>2.42</v>
      </c>
      <c r="H60" s="6">
        <v>1.57</v>
      </c>
      <c r="I60" s="6">
        <v>2.12</v>
      </c>
      <c r="J60" s="6" t="s">
        <v>225</v>
      </c>
      <c r="K60" s="6">
        <v>1.82</v>
      </c>
      <c r="L60" s="6" t="s">
        <v>138</v>
      </c>
      <c r="M60" s="6">
        <v>20</v>
      </c>
      <c r="N60" s="44" t="s">
        <v>61</v>
      </c>
      <c r="O60" s="6">
        <v>1.6</v>
      </c>
      <c r="P60" s="6">
        <v>2.77</v>
      </c>
      <c r="Q60" s="6">
        <v>404</v>
      </c>
      <c r="R60" s="6">
        <v>404</v>
      </c>
      <c r="S60" s="6">
        <v>4.5</v>
      </c>
    </row>
    <row r="61" spans="1:19" x14ac:dyDescent="0.25">
      <c r="A61" s="19">
        <v>44646</v>
      </c>
      <c r="B61" s="6" t="s">
        <v>302</v>
      </c>
      <c r="C61" s="6">
        <v>1.85</v>
      </c>
      <c r="D61" s="6">
        <v>3.48</v>
      </c>
      <c r="E61" s="6">
        <v>4.5199999999999996</v>
      </c>
      <c r="F61" s="6">
        <v>3.22</v>
      </c>
      <c r="G61" s="6">
        <v>2.06</v>
      </c>
      <c r="H61" s="6">
        <v>1.78</v>
      </c>
      <c r="I61" s="6">
        <v>1.81</v>
      </c>
      <c r="J61" s="6" t="s">
        <v>225</v>
      </c>
      <c r="K61" s="6">
        <v>1.56</v>
      </c>
      <c r="L61" s="6" t="s">
        <v>128</v>
      </c>
      <c r="M61" s="6">
        <v>33</v>
      </c>
      <c r="N61" s="6" t="s">
        <v>61</v>
      </c>
      <c r="O61" s="6">
        <v>1.43</v>
      </c>
      <c r="P61" s="6">
        <v>2.38</v>
      </c>
      <c r="Q61" s="6">
        <v>2.72</v>
      </c>
      <c r="R61" s="6">
        <v>404</v>
      </c>
      <c r="S61" s="6">
        <v>3.71</v>
      </c>
    </row>
    <row r="62" spans="1:19" x14ac:dyDescent="0.25">
      <c r="A62" s="19">
        <v>44646</v>
      </c>
      <c r="B62" s="6" t="s">
        <v>303</v>
      </c>
      <c r="C62" s="6">
        <v>1.7</v>
      </c>
      <c r="D62" s="6">
        <v>3.91</v>
      </c>
      <c r="E62" s="6">
        <v>5.18</v>
      </c>
      <c r="F62" s="6">
        <v>3.4</v>
      </c>
      <c r="G62" s="6">
        <v>2.06</v>
      </c>
      <c r="H62" s="6">
        <v>1.83</v>
      </c>
      <c r="I62" s="6">
        <v>1.79</v>
      </c>
      <c r="J62" s="6" t="s">
        <v>225</v>
      </c>
      <c r="K62" s="6">
        <v>1.53</v>
      </c>
      <c r="L62" s="6" t="s">
        <v>128</v>
      </c>
      <c r="M62" s="6">
        <v>30</v>
      </c>
      <c r="N62" s="6" t="s">
        <v>20</v>
      </c>
      <c r="O62" s="6">
        <v>1.43</v>
      </c>
      <c r="P62" s="6">
        <v>2.37</v>
      </c>
      <c r="Q62" s="6">
        <v>2.95</v>
      </c>
      <c r="R62" s="6">
        <v>404</v>
      </c>
      <c r="S62" s="6">
        <v>3.69</v>
      </c>
    </row>
    <row r="63" spans="1:19" x14ac:dyDescent="0.25">
      <c r="A63" s="19">
        <v>44646</v>
      </c>
      <c r="B63" s="6" t="s">
        <v>304</v>
      </c>
      <c r="C63" s="6">
        <v>2.66</v>
      </c>
      <c r="D63" s="6">
        <v>3.27</v>
      </c>
      <c r="E63" s="6">
        <v>2.77</v>
      </c>
      <c r="F63" s="6">
        <v>2.96</v>
      </c>
      <c r="G63" s="6">
        <v>2.27</v>
      </c>
      <c r="H63" s="6">
        <v>1.65</v>
      </c>
      <c r="I63" s="6">
        <v>1.98</v>
      </c>
      <c r="J63" s="6" t="s">
        <v>225</v>
      </c>
      <c r="K63" s="6">
        <v>1.68</v>
      </c>
      <c r="L63" s="6" t="s">
        <v>142</v>
      </c>
      <c r="M63" s="6">
        <v>59</v>
      </c>
      <c r="N63" s="44" t="s">
        <v>54</v>
      </c>
      <c r="O63" s="6">
        <v>1.51</v>
      </c>
      <c r="P63" s="6">
        <v>2.65</v>
      </c>
      <c r="Q63" s="6">
        <v>2.81</v>
      </c>
      <c r="R63" s="6">
        <v>404</v>
      </c>
      <c r="S63" s="6">
        <v>4.97</v>
      </c>
    </row>
    <row r="64" spans="1:19" x14ac:dyDescent="0.25">
      <c r="A64" s="19">
        <v>44646</v>
      </c>
      <c r="B64" s="6" t="s">
        <v>305</v>
      </c>
      <c r="C64" s="6">
        <v>2.4500000000000002</v>
      </c>
      <c r="D64" s="6">
        <v>3.2</v>
      </c>
      <c r="E64" s="6">
        <v>3.1</v>
      </c>
      <c r="F64" s="6">
        <v>2.87</v>
      </c>
      <c r="G64" s="6">
        <v>2.31</v>
      </c>
      <c r="H64" s="6">
        <v>1.63</v>
      </c>
      <c r="I64" s="6">
        <v>2.02</v>
      </c>
      <c r="J64" s="6" t="s">
        <v>225</v>
      </c>
      <c r="K64" s="6">
        <v>1.71</v>
      </c>
      <c r="L64" s="6" t="s">
        <v>138</v>
      </c>
      <c r="M64" s="6">
        <v>30</v>
      </c>
      <c r="N64" s="44" t="s">
        <v>29</v>
      </c>
      <c r="O64" s="6">
        <v>1.53</v>
      </c>
      <c r="P64" s="6">
        <v>2.73</v>
      </c>
      <c r="Q64" s="6">
        <v>2.89</v>
      </c>
      <c r="R64" s="6">
        <v>404</v>
      </c>
      <c r="S64" s="6">
        <v>4.2699999999999996</v>
      </c>
    </row>
    <row r="65" spans="1:19" x14ac:dyDescent="0.25">
      <c r="A65" s="19">
        <v>44646</v>
      </c>
      <c r="B65" s="6" t="s">
        <v>306</v>
      </c>
      <c r="C65" s="6">
        <v>1.44</v>
      </c>
      <c r="D65" s="6">
        <v>4.63</v>
      </c>
      <c r="E65" s="6">
        <v>7.91</v>
      </c>
      <c r="F65" s="6">
        <v>3.95</v>
      </c>
      <c r="G65" s="6">
        <v>1.86</v>
      </c>
      <c r="H65" s="6">
        <v>2.0099999999999998</v>
      </c>
      <c r="I65" s="6">
        <v>1.63</v>
      </c>
      <c r="J65" s="6" t="s">
        <v>225</v>
      </c>
      <c r="K65" s="6">
        <v>1.41</v>
      </c>
      <c r="L65" s="6" t="s">
        <v>224</v>
      </c>
      <c r="M65" s="6">
        <v>65</v>
      </c>
      <c r="N65" s="6" t="s">
        <v>94</v>
      </c>
      <c r="O65" s="6">
        <v>404</v>
      </c>
      <c r="P65" s="6">
        <v>2.1</v>
      </c>
      <c r="Q65" s="6">
        <v>2.52</v>
      </c>
      <c r="R65" s="6">
        <v>404</v>
      </c>
      <c r="S65" s="6">
        <v>3.19</v>
      </c>
    </row>
  </sheetData>
  <conditionalFormatting sqref="K1">
    <cfRule type="cellIs" dxfId="70" priority="1" operator="equal">
      <formula>"NOT INVEST"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1" workbookViewId="0">
      <selection activeCell="D42" sqref="D42"/>
    </sheetView>
  </sheetViews>
  <sheetFormatPr defaultRowHeight="15" x14ac:dyDescent="0.25"/>
  <cols>
    <col min="1" max="1" width="10.7109375" bestFit="1" customWidth="1"/>
    <col min="2" max="2" width="36.28515625" bestFit="1" customWidth="1"/>
    <col min="4" max="4" width="16.42578125" bestFit="1" customWidth="1"/>
    <col min="6" max="6" width="10.42578125" style="27" bestFit="1" customWidth="1"/>
    <col min="7" max="7" width="10.28515625" bestFit="1" customWidth="1"/>
    <col min="10" max="10" width="27" bestFit="1" customWidth="1"/>
  </cols>
  <sheetData>
    <row r="1" spans="1:10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343</v>
      </c>
      <c r="F1" s="34" t="s">
        <v>228</v>
      </c>
      <c r="G1" s="34" t="s">
        <v>229</v>
      </c>
      <c r="H1" s="34" t="s">
        <v>230</v>
      </c>
      <c r="I1" s="34" t="s">
        <v>11</v>
      </c>
      <c r="J1" s="43" t="s">
        <v>231</v>
      </c>
    </row>
    <row r="2" spans="1:10" x14ac:dyDescent="0.25">
      <c r="A2" s="19">
        <v>44621</v>
      </c>
      <c r="B2" s="6" t="s">
        <v>206</v>
      </c>
      <c r="C2" s="35">
        <v>1.84</v>
      </c>
      <c r="D2" s="16" t="s">
        <v>225</v>
      </c>
      <c r="E2" s="16" t="s">
        <v>248</v>
      </c>
      <c r="F2" s="22" t="s">
        <v>232</v>
      </c>
      <c r="G2" s="33">
        <f>C2*D$41</f>
        <v>1748</v>
      </c>
      <c r="H2" s="33">
        <f>G2-D$41</f>
        <v>798</v>
      </c>
      <c r="I2" s="6" t="s">
        <v>127</v>
      </c>
      <c r="J2" s="6" t="s">
        <v>94</v>
      </c>
    </row>
    <row r="3" spans="1:10" x14ac:dyDescent="0.25">
      <c r="A3" s="19">
        <v>44623</v>
      </c>
      <c r="B3" s="6" t="s">
        <v>207</v>
      </c>
      <c r="C3" s="35">
        <v>1.93</v>
      </c>
      <c r="D3" s="16" t="s">
        <v>225</v>
      </c>
      <c r="E3" s="16" t="s">
        <v>248</v>
      </c>
      <c r="F3" s="22" t="s">
        <v>232</v>
      </c>
      <c r="G3" s="33">
        <f>C3*D$41</f>
        <v>1833.5</v>
      </c>
      <c r="H3" s="33">
        <f>G3-D$41</f>
        <v>883.5</v>
      </c>
      <c r="I3" s="6" t="s">
        <v>134</v>
      </c>
      <c r="J3" s="6" t="s">
        <v>40</v>
      </c>
    </row>
    <row r="4" spans="1:10" x14ac:dyDescent="0.25">
      <c r="A4" s="19">
        <v>44625</v>
      </c>
      <c r="B4" s="6" t="s">
        <v>211</v>
      </c>
      <c r="C4" s="35">
        <v>1.62</v>
      </c>
      <c r="D4" s="16" t="s">
        <v>225</v>
      </c>
      <c r="E4" s="16" t="s">
        <v>249</v>
      </c>
      <c r="F4" s="22" t="s">
        <v>246</v>
      </c>
      <c r="G4" s="33">
        <f>C4*D$41</f>
        <v>1539</v>
      </c>
      <c r="H4" s="33">
        <f>G4-D$41</f>
        <v>589</v>
      </c>
      <c r="I4" s="6" t="s">
        <v>137</v>
      </c>
      <c r="J4" s="6" t="s">
        <v>94</v>
      </c>
    </row>
    <row r="5" spans="1:10" x14ac:dyDescent="0.25">
      <c r="A5" s="19">
        <v>44625</v>
      </c>
      <c r="B5" s="6" t="s">
        <v>216</v>
      </c>
      <c r="C5" s="35">
        <v>1.63</v>
      </c>
      <c r="D5" s="16" t="s">
        <v>225</v>
      </c>
      <c r="E5" s="16" t="s">
        <v>248</v>
      </c>
      <c r="F5" s="38" t="s">
        <v>232</v>
      </c>
      <c r="G5" s="33">
        <f>C5*D$41</f>
        <v>1548.5</v>
      </c>
      <c r="H5" s="33">
        <f>G5-D$41</f>
        <v>598.5</v>
      </c>
      <c r="I5" s="6" t="s">
        <v>224</v>
      </c>
      <c r="J5" s="6" t="s">
        <v>94</v>
      </c>
    </row>
    <row r="6" spans="1:10" x14ac:dyDescent="0.25">
      <c r="A6" s="19">
        <v>44626</v>
      </c>
      <c r="B6" s="6" t="s">
        <v>251</v>
      </c>
      <c r="C6" s="35">
        <v>1.78</v>
      </c>
      <c r="D6" s="16" t="s">
        <v>225</v>
      </c>
      <c r="E6" s="16" t="s">
        <v>247</v>
      </c>
      <c r="F6" s="38" t="s">
        <v>246</v>
      </c>
      <c r="G6" s="33">
        <f>C6*D$41</f>
        <v>1691</v>
      </c>
      <c r="H6" s="33">
        <f>G6-D$41</f>
        <v>741</v>
      </c>
      <c r="I6" s="6" t="s">
        <v>137</v>
      </c>
      <c r="J6" s="6" t="s">
        <v>56</v>
      </c>
    </row>
    <row r="7" spans="1:10" x14ac:dyDescent="0.25">
      <c r="A7" s="19">
        <v>44626</v>
      </c>
      <c r="B7" s="6" t="s">
        <v>256</v>
      </c>
      <c r="C7" s="35">
        <v>1.55</v>
      </c>
      <c r="D7" s="16" t="s">
        <v>225</v>
      </c>
      <c r="E7" s="16" t="s">
        <v>248</v>
      </c>
      <c r="F7" s="22" t="s">
        <v>232</v>
      </c>
      <c r="G7" s="33">
        <f>C7*D$41</f>
        <v>1472.5</v>
      </c>
      <c r="H7" s="33">
        <f>G7-D$41</f>
        <v>522.5</v>
      </c>
      <c r="I7" s="6" t="s">
        <v>219</v>
      </c>
      <c r="J7" s="6" t="s">
        <v>65</v>
      </c>
    </row>
    <row r="8" spans="1:10" x14ac:dyDescent="0.25">
      <c r="A8" s="19">
        <v>44628</v>
      </c>
      <c r="B8" s="6" t="s">
        <v>259</v>
      </c>
      <c r="C8" s="35">
        <v>1.77</v>
      </c>
      <c r="D8" s="16" t="s">
        <v>225</v>
      </c>
      <c r="E8" s="16" t="s">
        <v>247</v>
      </c>
      <c r="F8" s="22" t="s">
        <v>246</v>
      </c>
      <c r="G8" s="33">
        <f>C8*D$41</f>
        <v>1681.5</v>
      </c>
      <c r="H8" s="33">
        <f>G8-D$41</f>
        <v>731.5</v>
      </c>
      <c r="I8" s="6" t="s">
        <v>131</v>
      </c>
      <c r="J8" s="6" t="s">
        <v>20</v>
      </c>
    </row>
    <row r="9" spans="1:10" x14ac:dyDescent="0.25">
      <c r="A9" s="19">
        <v>44632</v>
      </c>
      <c r="B9" s="6" t="s">
        <v>263</v>
      </c>
      <c r="C9" s="35">
        <v>1.85</v>
      </c>
      <c r="D9" s="16" t="s">
        <v>225</v>
      </c>
      <c r="E9" s="16" t="s">
        <v>247</v>
      </c>
      <c r="F9" s="37" t="s">
        <v>246</v>
      </c>
      <c r="G9" s="33">
        <v>0</v>
      </c>
      <c r="H9" s="33">
        <f>G9-D$41</f>
        <v>-950</v>
      </c>
      <c r="I9" s="6" t="s">
        <v>221</v>
      </c>
      <c r="J9" s="6" t="s">
        <v>94</v>
      </c>
    </row>
    <row r="10" spans="1:10" x14ac:dyDescent="0.25">
      <c r="A10" s="19">
        <v>44632</v>
      </c>
      <c r="B10" s="6" t="s">
        <v>267</v>
      </c>
      <c r="C10" s="35">
        <v>1.79</v>
      </c>
      <c r="D10" s="16" t="s">
        <v>225</v>
      </c>
      <c r="E10" s="16" t="s">
        <v>247</v>
      </c>
      <c r="F10" s="22" t="s">
        <v>246</v>
      </c>
      <c r="G10" s="33">
        <f>C10*D$41</f>
        <v>1700.5</v>
      </c>
      <c r="H10" s="33">
        <f>G10-D$41</f>
        <v>750.5</v>
      </c>
      <c r="I10" s="6" t="s">
        <v>138</v>
      </c>
      <c r="J10" s="16" t="s">
        <v>77</v>
      </c>
    </row>
    <row r="11" spans="1:10" x14ac:dyDescent="0.25">
      <c r="A11" s="19">
        <v>44632</v>
      </c>
      <c r="B11" s="6" t="s">
        <v>269</v>
      </c>
      <c r="C11" s="35">
        <v>1.8</v>
      </c>
      <c r="D11" s="16" t="s">
        <v>225</v>
      </c>
      <c r="E11" s="16" t="s">
        <v>248</v>
      </c>
      <c r="F11" s="22" t="s">
        <v>232</v>
      </c>
      <c r="G11" s="33">
        <f>C11*D$41</f>
        <v>1710</v>
      </c>
      <c r="H11" s="33">
        <f>G11-D$41</f>
        <v>760</v>
      </c>
      <c r="I11" s="6" t="s">
        <v>342</v>
      </c>
      <c r="J11" s="16" t="s">
        <v>20</v>
      </c>
    </row>
    <row r="12" spans="1:10" x14ac:dyDescent="0.25">
      <c r="A12" s="19">
        <v>44632</v>
      </c>
      <c r="B12" s="6" t="s">
        <v>270</v>
      </c>
      <c r="C12" s="35">
        <v>1.76</v>
      </c>
      <c r="D12" s="16" t="s">
        <v>225</v>
      </c>
      <c r="E12" s="16" t="s">
        <v>247</v>
      </c>
      <c r="F12" s="37" t="s">
        <v>246</v>
      </c>
      <c r="G12" s="33">
        <v>0</v>
      </c>
      <c r="H12" s="33">
        <f>G12-D$41</f>
        <v>-950</v>
      </c>
      <c r="I12" s="6" t="s">
        <v>142</v>
      </c>
      <c r="J12" s="16" t="s">
        <v>40</v>
      </c>
    </row>
    <row r="13" spans="1:10" x14ac:dyDescent="0.25">
      <c r="A13" s="19">
        <v>44633</v>
      </c>
      <c r="B13" s="6" t="s">
        <v>274</v>
      </c>
      <c r="C13" s="6">
        <v>1.87</v>
      </c>
      <c r="D13" s="16" t="s">
        <v>225</v>
      </c>
      <c r="E13" s="16" t="s">
        <v>247</v>
      </c>
      <c r="F13" s="37" t="s">
        <v>246</v>
      </c>
      <c r="G13" s="33">
        <v>0</v>
      </c>
      <c r="H13" s="33">
        <f>G13-D$41</f>
        <v>-950</v>
      </c>
      <c r="I13" s="6" t="s">
        <v>142</v>
      </c>
      <c r="J13" s="16" t="s">
        <v>170</v>
      </c>
    </row>
    <row r="14" spans="1:10" x14ac:dyDescent="0.25">
      <c r="A14" s="19">
        <v>44633</v>
      </c>
      <c r="B14" s="6" t="s">
        <v>275</v>
      </c>
      <c r="C14" s="6">
        <v>1.88</v>
      </c>
      <c r="D14" s="16" t="s">
        <v>225</v>
      </c>
      <c r="E14" s="16" t="s">
        <v>247</v>
      </c>
      <c r="F14" s="22" t="s">
        <v>246</v>
      </c>
      <c r="G14" s="33">
        <f>C14*D$41</f>
        <v>1786</v>
      </c>
      <c r="H14" s="33">
        <f>G14-D$41</f>
        <v>836</v>
      </c>
      <c r="I14" s="6" t="s">
        <v>133</v>
      </c>
      <c r="J14" s="16" t="s">
        <v>56</v>
      </c>
    </row>
    <row r="15" spans="1:10" x14ac:dyDescent="0.25">
      <c r="A15" s="19">
        <v>44635</v>
      </c>
      <c r="B15" s="6" t="s">
        <v>278</v>
      </c>
      <c r="C15" s="6">
        <v>1.8</v>
      </c>
      <c r="D15" s="16" t="s">
        <v>225</v>
      </c>
      <c r="E15" s="16" t="s">
        <v>248</v>
      </c>
      <c r="F15" s="37" t="s">
        <v>232</v>
      </c>
      <c r="G15" s="33">
        <v>0</v>
      </c>
      <c r="H15" s="33">
        <f>G15-D$41</f>
        <v>-950</v>
      </c>
      <c r="I15" s="6" t="s">
        <v>128</v>
      </c>
      <c r="J15" s="16" t="s">
        <v>20</v>
      </c>
    </row>
    <row r="16" spans="1:10" x14ac:dyDescent="0.25">
      <c r="A16" s="19">
        <v>44638</v>
      </c>
      <c r="B16" s="6" t="s">
        <v>280</v>
      </c>
      <c r="C16" s="35">
        <v>1.65</v>
      </c>
      <c r="D16" s="16" t="s">
        <v>225</v>
      </c>
      <c r="E16" s="16" t="s">
        <v>247</v>
      </c>
      <c r="F16" s="22" t="s">
        <v>246</v>
      </c>
      <c r="G16" s="33">
        <f>C16*D$41</f>
        <v>1567.5</v>
      </c>
      <c r="H16" s="33">
        <f>G16-D$41</f>
        <v>617.5</v>
      </c>
      <c r="I16" s="6" t="s">
        <v>138</v>
      </c>
      <c r="J16" s="16" t="s">
        <v>34</v>
      </c>
    </row>
    <row r="17" spans="1:10" x14ac:dyDescent="0.25">
      <c r="A17" s="19">
        <v>44639</v>
      </c>
      <c r="B17" s="6" t="s">
        <v>282</v>
      </c>
      <c r="C17" s="35">
        <v>1.94</v>
      </c>
      <c r="D17" s="16" t="s">
        <v>225</v>
      </c>
      <c r="E17" s="16" t="s">
        <v>248</v>
      </c>
      <c r="F17" s="37" t="s">
        <v>232</v>
      </c>
      <c r="G17" s="33">
        <v>0</v>
      </c>
      <c r="H17" s="33">
        <f>G17-D$41</f>
        <v>-950</v>
      </c>
      <c r="I17" s="6" t="s">
        <v>143</v>
      </c>
      <c r="J17" s="16" t="s">
        <v>170</v>
      </c>
    </row>
    <row r="18" spans="1:10" x14ac:dyDescent="0.25">
      <c r="A18" s="19">
        <v>44639</v>
      </c>
      <c r="B18" s="6" t="s">
        <v>285</v>
      </c>
      <c r="C18" s="35">
        <v>1.78</v>
      </c>
      <c r="D18" s="16" t="s">
        <v>225</v>
      </c>
      <c r="E18" s="16" t="s">
        <v>247</v>
      </c>
      <c r="F18" s="22" t="s">
        <v>246</v>
      </c>
      <c r="G18" s="33">
        <f>C18*D$41</f>
        <v>1691</v>
      </c>
      <c r="H18" s="33">
        <f>G18-D$41</f>
        <v>741</v>
      </c>
      <c r="I18" s="6" t="s">
        <v>138</v>
      </c>
      <c r="J18" s="16" t="s">
        <v>94</v>
      </c>
    </row>
    <row r="19" spans="1:10" x14ac:dyDescent="0.25">
      <c r="A19" s="19">
        <v>44639</v>
      </c>
      <c r="B19" s="6" t="s">
        <v>286</v>
      </c>
      <c r="C19" s="35">
        <v>1.8</v>
      </c>
      <c r="D19" s="16" t="s">
        <v>225</v>
      </c>
      <c r="E19" s="16" t="s">
        <v>247</v>
      </c>
      <c r="F19" s="22" t="s">
        <v>246</v>
      </c>
      <c r="G19" s="33">
        <f>C19*D$41</f>
        <v>1710</v>
      </c>
      <c r="H19" s="33">
        <f>G19-D$41</f>
        <v>760</v>
      </c>
      <c r="I19" s="6" t="s">
        <v>133</v>
      </c>
      <c r="J19" s="16" t="s">
        <v>94</v>
      </c>
    </row>
    <row r="20" spans="1:10" x14ac:dyDescent="0.25">
      <c r="A20" s="19">
        <v>44640</v>
      </c>
      <c r="B20" s="6" t="s">
        <v>290</v>
      </c>
      <c r="C20" s="35">
        <v>1.7</v>
      </c>
      <c r="D20" s="16" t="s">
        <v>225</v>
      </c>
      <c r="E20" s="16" t="s">
        <v>248</v>
      </c>
      <c r="F20" s="37" t="s">
        <v>232</v>
      </c>
      <c r="G20" s="33">
        <v>0</v>
      </c>
      <c r="H20" s="33">
        <f>G20-D$41</f>
        <v>-950</v>
      </c>
      <c r="I20" s="6" t="s">
        <v>138</v>
      </c>
      <c r="J20" s="16" t="s">
        <v>170</v>
      </c>
    </row>
    <row r="21" spans="1:10" x14ac:dyDescent="0.25">
      <c r="A21" s="19">
        <v>44642</v>
      </c>
      <c r="B21" s="6" t="s">
        <v>295</v>
      </c>
      <c r="C21" s="35">
        <v>1.96</v>
      </c>
      <c r="D21" s="16" t="s">
        <v>225</v>
      </c>
      <c r="E21" s="16" t="s">
        <v>248</v>
      </c>
      <c r="F21" s="37" t="s">
        <v>232</v>
      </c>
      <c r="G21" s="33">
        <v>0</v>
      </c>
      <c r="H21" s="33">
        <f>G21-D$41</f>
        <v>-950</v>
      </c>
      <c r="I21" s="6" t="s">
        <v>131</v>
      </c>
      <c r="J21" s="16" t="s">
        <v>20</v>
      </c>
    </row>
    <row r="22" spans="1:10" x14ac:dyDescent="0.25">
      <c r="A22" s="19">
        <v>44643</v>
      </c>
      <c r="B22" s="6" t="s">
        <v>296</v>
      </c>
      <c r="C22" s="35">
        <v>1.67</v>
      </c>
      <c r="D22" s="16" t="s">
        <v>225</v>
      </c>
      <c r="E22" s="16" t="s">
        <v>249</v>
      </c>
      <c r="F22" s="22" t="s">
        <v>246</v>
      </c>
      <c r="G22" s="33">
        <f>C22*D$41</f>
        <v>1586.5</v>
      </c>
      <c r="H22" s="33">
        <f>G22-D$41</f>
        <v>636.5</v>
      </c>
      <c r="I22" s="6" t="s">
        <v>143</v>
      </c>
      <c r="J22" s="16" t="s">
        <v>297</v>
      </c>
    </row>
    <row r="23" spans="1:10" x14ac:dyDescent="0.25">
      <c r="A23" s="19">
        <v>44646</v>
      </c>
      <c r="B23" s="6" t="s">
        <v>300</v>
      </c>
      <c r="C23" s="6">
        <v>1.65</v>
      </c>
      <c r="D23" s="16" t="s">
        <v>225</v>
      </c>
      <c r="E23" s="16" t="s">
        <v>249</v>
      </c>
      <c r="F23" s="22" t="s">
        <v>246</v>
      </c>
      <c r="G23" s="33">
        <f>C23*D$41</f>
        <v>1567.5</v>
      </c>
      <c r="H23" s="33">
        <f>G23-D$41</f>
        <v>617.5</v>
      </c>
      <c r="I23" s="6" t="s">
        <v>143</v>
      </c>
      <c r="J23" s="16" t="s">
        <v>20</v>
      </c>
    </row>
    <row r="24" spans="1:10" x14ac:dyDescent="0.25">
      <c r="A24" s="19">
        <v>44646</v>
      </c>
      <c r="B24" s="6" t="s">
        <v>303</v>
      </c>
      <c r="C24" s="6">
        <v>1.83</v>
      </c>
      <c r="D24" s="16" t="s">
        <v>225</v>
      </c>
      <c r="E24" s="16" t="s">
        <v>247</v>
      </c>
      <c r="F24" s="22" t="s">
        <v>246</v>
      </c>
      <c r="G24" s="33">
        <f>C24*D$41</f>
        <v>1738.5</v>
      </c>
      <c r="H24" s="33">
        <f>G24-D$41</f>
        <v>788.5</v>
      </c>
      <c r="I24" s="6" t="s">
        <v>128</v>
      </c>
      <c r="J24" s="16" t="s">
        <v>20</v>
      </c>
    </row>
    <row r="25" spans="1:10" x14ac:dyDescent="0.25">
      <c r="A25" s="19">
        <v>44646</v>
      </c>
      <c r="B25" s="6" t="s">
        <v>306</v>
      </c>
      <c r="C25" s="35">
        <v>1.86</v>
      </c>
      <c r="D25" s="16" t="s">
        <v>225</v>
      </c>
      <c r="E25" s="16" t="s">
        <v>248</v>
      </c>
      <c r="F25" s="22" t="s">
        <v>232</v>
      </c>
      <c r="G25" s="33">
        <f>C25*D$41</f>
        <v>1767</v>
      </c>
      <c r="H25" s="33">
        <f>G25-D$41</f>
        <v>817</v>
      </c>
      <c r="I25" s="6" t="s">
        <v>224</v>
      </c>
      <c r="J25" s="16" t="s">
        <v>94</v>
      </c>
    </row>
    <row r="26" spans="1:10" x14ac:dyDescent="0.25">
      <c r="A26" s="19"/>
      <c r="B26" s="6"/>
      <c r="C26" s="35"/>
      <c r="D26" s="16"/>
      <c r="E26" s="16"/>
      <c r="F26" s="42"/>
      <c r="G26" s="33"/>
      <c r="H26" s="33"/>
      <c r="I26" s="6"/>
      <c r="J26" s="6"/>
    </row>
    <row r="27" spans="1:10" x14ac:dyDescent="0.25">
      <c r="A27" s="19"/>
      <c r="B27" s="6"/>
      <c r="C27" s="35"/>
      <c r="D27" s="16"/>
      <c r="E27" s="16"/>
      <c r="F27" s="42"/>
      <c r="G27" s="33"/>
      <c r="H27" s="33"/>
      <c r="I27" s="6"/>
      <c r="J27" s="6"/>
    </row>
    <row r="28" spans="1:10" x14ac:dyDescent="0.25">
      <c r="A28" s="25"/>
      <c r="B28" s="16"/>
      <c r="C28" s="35"/>
      <c r="D28" s="16"/>
      <c r="E28" s="16"/>
      <c r="F28" s="36"/>
      <c r="G28" s="33"/>
      <c r="H28" s="33"/>
      <c r="I28" s="16"/>
      <c r="J28" s="16"/>
    </row>
    <row r="29" spans="1:10" x14ac:dyDescent="0.25">
      <c r="A29" s="25"/>
      <c r="B29" s="16"/>
      <c r="C29" s="35"/>
      <c r="D29" s="16"/>
      <c r="E29" s="16"/>
      <c r="F29" s="36"/>
      <c r="G29" s="33"/>
      <c r="H29" s="33"/>
      <c r="I29" s="16"/>
      <c r="J29" s="16"/>
    </row>
    <row r="30" spans="1:10" x14ac:dyDescent="0.25">
      <c r="A30" s="6"/>
      <c r="B30" s="6" t="s">
        <v>233</v>
      </c>
      <c r="C30" s="6"/>
      <c r="D30" s="26">
        <f>COUNT(C2:C29)</f>
        <v>24</v>
      </c>
      <c r="E30" s="26"/>
      <c r="F30" s="36"/>
      <c r="G30" s="18"/>
      <c r="H30" s="18"/>
      <c r="I30" s="39"/>
      <c r="J30" s="18"/>
    </row>
    <row r="31" spans="1:10" x14ac:dyDescent="0.25">
      <c r="A31" s="6"/>
      <c r="B31" s="6" t="s">
        <v>234</v>
      </c>
      <c r="C31" s="6"/>
      <c r="D31" s="23">
        <f>COUNTIF(H2:H25,"&lt;0")</f>
        <v>7</v>
      </c>
      <c r="E31" s="23"/>
      <c r="F31" s="36"/>
      <c r="G31" s="40"/>
      <c r="H31" s="40"/>
      <c r="I31" s="36"/>
      <c r="J31" s="18"/>
    </row>
    <row r="32" spans="1:10" x14ac:dyDescent="0.25">
      <c r="A32" s="6"/>
      <c r="B32" s="6" t="s">
        <v>235</v>
      </c>
      <c r="C32" s="6"/>
      <c r="D32" s="24">
        <f>D30-D31</f>
        <v>17</v>
      </c>
      <c r="E32" s="24"/>
      <c r="F32" s="36"/>
      <c r="G32" s="40"/>
      <c r="H32" s="40"/>
      <c r="I32" s="36"/>
      <c r="J32" s="18"/>
    </row>
    <row r="33" spans="1:10" x14ac:dyDescent="0.25">
      <c r="A33" s="6"/>
      <c r="B33" s="6" t="s">
        <v>236</v>
      </c>
      <c r="C33" s="6"/>
      <c r="D33" s="6">
        <f>D32/D30*100</f>
        <v>70.833333333333343</v>
      </c>
      <c r="E33" s="16"/>
      <c r="F33" s="36"/>
      <c r="G33" s="40"/>
      <c r="H33" s="40"/>
      <c r="I33" s="36"/>
      <c r="J33" s="18"/>
    </row>
    <row r="34" spans="1:10" x14ac:dyDescent="0.25">
      <c r="A34" s="6"/>
      <c r="B34" s="6" t="s">
        <v>237</v>
      </c>
      <c r="C34" s="6"/>
      <c r="D34" s="6">
        <f>1/D35*100</f>
        <v>56.192929056427054</v>
      </c>
      <c r="E34" s="16"/>
      <c r="F34" s="36"/>
      <c r="G34" s="40"/>
      <c r="H34" s="40"/>
      <c r="I34" s="36"/>
      <c r="J34" s="18"/>
    </row>
    <row r="35" spans="1:10" x14ac:dyDescent="0.25">
      <c r="A35" s="6"/>
      <c r="B35" s="6" t="s">
        <v>238</v>
      </c>
      <c r="C35" s="6"/>
      <c r="D35" s="6">
        <f>SUM(C2:C29)/D30</f>
        <v>1.7795833333333337</v>
      </c>
      <c r="E35" s="16"/>
      <c r="F35" s="36"/>
      <c r="G35" s="40"/>
      <c r="H35" s="40"/>
      <c r="I35" s="36"/>
      <c r="J35" s="18"/>
    </row>
    <row r="36" spans="1:10" x14ac:dyDescent="0.25">
      <c r="A36" s="6"/>
      <c r="B36" s="6" t="s">
        <v>239</v>
      </c>
      <c r="C36" s="6"/>
      <c r="D36" s="24">
        <f>D33-D34</f>
        <v>14.640404276906288</v>
      </c>
      <c r="E36" s="38"/>
      <c r="F36" s="36"/>
      <c r="G36" s="40"/>
      <c r="H36" s="40"/>
      <c r="I36" s="36"/>
      <c r="J36" s="18"/>
    </row>
    <row r="37" spans="1:10" x14ac:dyDescent="0.25">
      <c r="A37" s="6"/>
      <c r="B37" s="6" t="s">
        <v>240</v>
      </c>
      <c r="C37" s="6"/>
      <c r="D37" s="24">
        <f>D36/1</f>
        <v>14.640404276906288</v>
      </c>
      <c r="E37" s="38"/>
      <c r="F37" s="36"/>
      <c r="G37" s="40"/>
      <c r="H37" s="40"/>
      <c r="I37" s="36"/>
      <c r="J37" s="18"/>
    </row>
    <row r="38" spans="1:10" ht="18.75" x14ac:dyDescent="0.3">
      <c r="A38" s="6"/>
      <c r="B38" s="28" t="s">
        <v>241</v>
      </c>
      <c r="C38" s="6"/>
      <c r="D38" s="29">
        <v>25000</v>
      </c>
      <c r="E38" s="47"/>
      <c r="F38" s="36"/>
      <c r="G38" s="40"/>
      <c r="H38" s="40"/>
      <c r="I38" s="36"/>
      <c r="J38" s="18"/>
    </row>
    <row r="39" spans="1:10" ht="18.75" x14ac:dyDescent="0.3">
      <c r="A39" s="6"/>
      <c r="B39" s="6" t="s">
        <v>242</v>
      </c>
      <c r="C39" s="6"/>
      <c r="D39" s="30">
        <v>25000</v>
      </c>
      <c r="E39" s="48"/>
      <c r="F39" s="36"/>
      <c r="G39" s="40"/>
      <c r="H39" s="40"/>
      <c r="I39" s="36"/>
      <c r="J39" s="18"/>
    </row>
    <row r="40" spans="1:10" x14ac:dyDescent="0.25">
      <c r="A40" s="6"/>
      <c r="B40" s="6" t="s">
        <v>243</v>
      </c>
      <c r="C40" s="6"/>
      <c r="D40" s="21">
        <f>D39/100</f>
        <v>250</v>
      </c>
      <c r="E40" s="33"/>
      <c r="F40" s="36"/>
      <c r="G40" s="40"/>
      <c r="H40" s="40"/>
      <c r="I40" s="36"/>
      <c r="J40" s="18"/>
    </row>
    <row r="41" spans="1:10" x14ac:dyDescent="0.25">
      <c r="A41" s="6"/>
      <c r="B41" s="31" t="s">
        <v>250</v>
      </c>
      <c r="C41" s="6"/>
      <c r="D41" s="32">
        <f>D40*3.8</f>
        <v>950</v>
      </c>
      <c r="E41" s="33"/>
      <c r="F41" s="36"/>
      <c r="G41" s="40"/>
      <c r="H41" s="40"/>
      <c r="I41" s="36"/>
      <c r="J41" s="18"/>
    </row>
    <row r="42" spans="1:10" x14ac:dyDescent="0.25">
      <c r="A42" s="6"/>
      <c r="B42" s="6" t="s">
        <v>244</v>
      </c>
      <c r="C42" s="6"/>
      <c r="D42" s="33">
        <f>SUM(H2:H28)</f>
        <v>5538.5</v>
      </c>
      <c r="E42" s="33"/>
      <c r="F42" s="36"/>
      <c r="G42" s="41"/>
      <c r="H42" s="40"/>
      <c r="I42" s="36"/>
      <c r="J42" s="18"/>
    </row>
    <row r="43" spans="1:10" x14ac:dyDescent="0.25">
      <c r="A43" s="6"/>
      <c r="B43" s="13" t="s">
        <v>245</v>
      </c>
      <c r="C43" s="6"/>
      <c r="D43" s="16">
        <f>D42/D38*100</f>
        <v>22.154</v>
      </c>
      <c r="E43" s="16"/>
      <c r="F43" s="36"/>
      <c r="G43" s="40"/>
      <c r="H43" s="40"/>
      <c r="I43" s="36"/>
      <c r="J43" s="18"/>
    </row>
    <row r="44" spans="1:10" x14ac:dyDescent="0.25">
      <c r="F44" s="39"/>
      <c r="G44" s="18"/>
      <c r="H44" s="18"/>
      <c r="I44" s="18"/>
      <c r="J44" s="18"/>
    </row>
    <row r="45" spans="1:10" x14ac:dyDescent="0.25">
      <c r="F45" s="39"/>
      <c r="G45" s="18"/>
      <c r="H45" s="18"/>
      <c r="I45" s="18"/>
      <c r="J45" s="18"/>
    </row>
  </sheetData>
  <conditionalFormatting sqref="H2:H29">
    <cfRule type="cellIs" dxfId="69" priority="4" operator="lessThan">
      <formula>0</formula>
    </cfRule>
    <cfRule type="cellIs" dxfId="68" priority="5" operator="greaterThan">
      <formula>0</formula>
    </cfRule>
  </conditionalFormatting>
  <conditionalFormatting sqref="G31:G43">
    <cfRule type="cellIs" dxfId="67" priority="1" operator="greaterThan">
      <formula>0</formula>
    </cfRule>
    <cfRule type="cellIs" dxfId="66" priority="2" operator="lessThan">
      <formula>-240.63</formula>
    </cfRule>
    <cfRule type="cellIs" dxfId="65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opLeftCell="A85" workbookViewId="0">
      <selection activeCell="G96" sqref="G96"/>
    </sheetView>
  </sheetViews>
  <sheetFormatPr defaultRowHeight="15" x14ac:dyDescent="0.25"/>
  <cols>
    <col min="1" max="1" width="10.7109375" bestFit="1" customWidth="1"/>
    <col min="2" max="2" width="33.28515625" style="6" bestFit="1" customWidth="1"/>
    <col min="3" max="9" width="9.140625" style="6"/>
    <col min="11" max="12" width="9.140625" style="6"/>
    <col min="14" max="14" width="28.140625" style="6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126</v>
      </c>
      <c r="Q1" s="2" t="s">
        <v>123</v>
      </c>
      <c r="R1" s="2" t="s">
        <v>124</v>
      </c>
      <c r="S1" s="2" t="s">
        <v>125</v>
      </c>
    </row>
    <row r="2" spans="1:19" x14ac:dyDescent="0.25">
      <c r="A2" s="5">
        <v>44653</v>
      </c>
      <c r="B2" s="6" t="s">
        <v>307</v>
      </c>
      <c r="C2" s="6">
        <v>1.4</v>
      </c>
      <c r="D2" s="6">
        <v>4.7699999999999996</v>
      </c>
      <c r="E2" s="6">
        <v>9.59</v>
      </c>
      <c r="F2" s="6">
        <v>3.58</v>
      </c>
      <c r="G2" s="6">
        <v>1.96</v>
      </c>
      <c r="H2" s="6">
        <v>1.93</v>
      </c>
      <c r="I2" s="6">
        <v>1.72</v>
      </c>
      <c r="J2" t="s">
        <v>225</v>
      </c>
      <c r="K2" s="6">
        <v>1.49</v>
      </c>
      <c r="L2" s="6" t="s">
        <v>219</v>
      </c>
      <c r="M2">
        <v>11</v>
      </c>
      <c r="N2" s="6" t="s">
        <v>36</v>
      </c>
      <c r="O2">
        <v>1.39</v>
      </c>
      <c r="P2">
        <v>2.23</v>
      </c>
      <c r="Q2">
        <v>2.74</v>
      </c>
      <c r="R2">
        <v>3.1</v>
      </c>
      <c r="S2">
        <v>3.48</v>
      </c>
    </row>
    <row r="3" spans="1:19" x14ac:dyDescent="0.25">
      <c r="A3" s="5">
        <v>44653</v>
      </c>
      <c r="B3" s="6" t="s">
        <v>308</v>
      </c>
      <c r="C3" s="6">
        <v>2.19</v>
      </c>
      <c r="D3" s="6">
        <v>3.48</v>
      </c>
      <c r="E3" s="6">
        <v>3.52</v>
      </c>
      <c r="F3" s="6">
        <v>3.47</v>
      </c>
      <c r="G3" s="6">
        <v>2.0099999999999998</v>
      </c>
      <c r="H3" s="6">
        <v>1.88</v>
      </c>
      <c r="I3" s="6">
        <v>1.76</v>
      </c>
      <c r="J3" t="s">
        <v>225</v>
      </c>
      <c r="K3" s="6">
        <v>1.52</v>
      </c>
      <c r="L3" s="6" t="s">
        <v>142</v>
      </c>
      <c r="M3">
        <v>9</v>
      </c>
      <c r="N3" s="6" t="s">
        <v>146</v>
      </c>
      <c r="O3">
        <v>1.33</v>
      </c>
      <c r="P3">
        <v>2.2999999999999998</v>
      </c>
      <c r="Q3">
        <v>2.83</v>
      </c>
      <c r="R3">
        <v>404</v>
      </c>
      <c r="S3">
        <v>3.54</v>
      </c>
    </row>
    <row r="4" spans="1:19" x14ac:dyDescent="0.25">
      <c r="A4" s="5">
        <v>44653</v>
      </c>
      <c r="B4" s="6" t="s">
        <v>309</v>
      </c>
      <c r="C4" s="6">
        <v>1.4</v>
      </c>
      <c r="D4" s="6">
        <v>4.67</v>
      </c>
      <c r="E4" s="6">
        <v>8.9700000000000006</v>
      </c>
      <c r="F4" s="6">
        <v>3.3</v>
      </c>
      <c r="G4" s="6">
        <v>2.12</v>
      </c>
      <c r="H4" s="6">
        <v>1.76</v>
      </c>
      <c r="I4" s="6">
        <v>1.85</v>
      </c>
      <c r="J4" t="s">
        <v>225</v>
      </c>
      <c r="K4" s="6" t="s">
        <v>509</v>
      </c>
      <c r="L4" s="6" t="s">
        <v>143</v>
      </c>
      <c r="M4">
        <v>38</v>
      </c>
      <c r="N4" s="6" t="s">
        <v>94</v>
      </c>
      <c r="O4">
        <v>1.44</v>
      </c>
      <c r="P4">
        <v>2.4700000000000002</v>
      </c>
      <c r="Q4">
        <v>2.93</v>
      </c>
      <c r="R4">
        <v>404</v>
      </c>
      <c r="S4">
        <v>3.88</v>
      </c>
    </row>
    <row r="5" spans="1:19" x14ac:dyDescent="0.25">
      <c r="A5" s="5">
        <v>44653</v>
      </c>
      <c r="B5" s="6" t="s">
        <v>310</v>
      </c>
      <c r="C5" s="6">
        <v>1.54</v>
      </c>
      <c r="D5" s="6">
        <v>4.79</v>
      </c>
      <c r="E5" s="6">
        <v>5.97</v>
      </c>
      <c r="F5" s="6">
        <v>404</v>
      </c>
      <c r="G5" s="6">
        <v>1.39</v>
      </c>
      <c r="H5" s="6">
        <v>3.2</v>
      </c>
      <c r="I5" s="6">
        <v>1.3</v>
      </c>
      <c r="J5" t="s">
        <v>225</v>
      </c>
      <c r="K5" s="6">
        <v>1.24</v>
      </c>
      <c r="L5" s="6" t="s">
        <v>132</v>
      </c>
      <c r="M5">
        <v>18</v>
      </c>
      <c r="N5" s="6" t="s">
        <v>65</v>
      </c>
      <c r="O5">
        <v>404</v>
      </c>
      <c r="P5" s="6">
        <v>1.46</v>
      </c>
      <c r="Q5">
        <v>1.56</v>
      </c>
      <c r="R5" s="6">
        <v>1.76</v>
      </c>
      <c r="S5">
        <v>1.9670000000000001</v>
      </c>
    </row>
    <row r="6" spans="1:19" x14ac:dyDescent="0.25">
      <c r="A6" s="5">
        <v>44653</v>
      </c>
      <c r="B6" s="6" t="s">
        <v>311</v>
      </c>
      <c r="C6" s="6">
        <v>1.97</v>
      </c>
      <c r="D6" s="6">
        <v>3.31</v>
      </c>
      <c r="E6" s="6">
        <v>4.58</v>
      </c>
      <c r="F6" s="6">
        <v>3.36</v>
      </c>
      <c r="G6" s="6">
        <v>2.14</v>
      </c>
      <c r="H6" s="6">
        <v>1.77</v>
      </c>
      <c r="I6" s="6">
        <v>1.86</v>
      </c>
      <c r="J6" t="s">
        <v>225</v>
      </c>
      <c r="K6" s="6">
        <v>1.57</v>
      </c>
      <c r="L6" s="6" t="s">
        <v>128</v>
      </c>
      <c r="M6">
        <v>47</v>
      </c>
      <c r="N6" s="6" t="s">
        <v>40</v>
      </c>
      <c r="O6">
        <v>1.44</v>
      </c>
      <c r="P6" s="6">
        <v>2.46</v>
      </c>
      <c r="Q6">
        <v>2.85</v>
      </c>
      <c r="R6" s="6">
        <v>404</v>
      </c>
      <c r="S6">
        <v>3.69</v>
      </c>
    </row>
    <row r="7" spans="1:19" x14ac:dyDescent="0.25">
      <c r="A7" s="5">
        <v>44653</v>
      </c>
      <c r="B7" s="6" t="s">
        <v>312</v>
      </c>
      <c r="C7" s="6">
        <v>2.5</v>
      </c>
      <c r="D7" s="6">
        <v>3.63</v>
      </c>
      <c r="E7" s="6">
        <v>2.86</v>
      </c>
      <c r="F7" s="6">
        <v>404</v>
      </c>
      <c r="G7" s="6">
        <v>1.65</v>
      </c>
      <c r="H7" s="6">
        <v>2.36</v>
      </c>
      <c r="I7" s="6">
        <v>1.46</v>
      </c>
      <c r="J7" t="s">
        <v>225</v>
      </c>
      <c r="K7" s="6">
        <v>1.28</v>
      </c>
      <c r="L7" s="6" t="s">
        <v>138</v>
      </c>
      <c r="M7">
        <v>50</v>
      </c>
      <c r="N7" s="6" t="s">
        <v>158</v>
      </c>
      <c r="O7">
        <v>1.25</v>
      </c>
      <c r="P7" s="6">
        <v>1.79</v>
      </c>
      <c r="Q7">
        <v>2.0299999999999998</v>
      </c>
      <c r="R7" s="6">
        <v>2.2999999999999998</v>
      </c>
      <c r="S7">
        <v>2.57</v>
      </c>
    </row>
    <row r="8" spans="1:19" x14ac:dyDescent="0.25">
      <c r="A8" s="5">
        <v>44653</v>
      </c>
      <c r="B8" s="6" t="s">
        <v>313</v>
      </c>
      <c r="C8" s="6">
        <v>1.48</v>
      </c>
      <c r="D8" s="6">
        <v>4.54</v>
      </c>
      <c r="E8" s="6">
        <v>7.85</v>
      </c>
      <c r="F8" s="6">
        <v>4.0599999999999996</v>
      </c>
      <c r="G8" s="6">
        <v>1.78</v>
      </c>
      <c r="H8" s="6">
        <v>2.14</v>
      </c>
      <c r="I8" s="6">
        <v>1.57</v>
      </c>
      <c r="J8" t="s">
        <v>225</v>
      </c>
      <c r="K8" s="6">
        <v>1.36</v>
      </c>
      <c r="L8" s="6" t="s">
        <v>133</v>
      </c>
      <c r="M8">
        <v>18</v>
      </c>
      <c r="N8" s="6" t="s">
        <v>56</v>
      </c>
      <c r="O8">
        <v>1.29</v>
      </c>
      <c r="P8" s="6">
        <v>2</v>
      </c>
      <c r="Q8">
        <v>2.34</v>
      </c>
      <c r="R8" s="6">
        <v>2.68</v>
      </c>
      <c r="S8">
        <v>3</v>
      </c>
    </row>
    <row r="9" spans="1:19" x14ac:dyDescent="0.25">
      <c r="A9" s="5">
        <v>44653</v>
      </c>
      <c r="B9" s="6" t="s">
        <v>314</v>
      </c>
      <c r="C9" s="6">
        <v>1.56</v>
      </c>
      <c r="D9" s="6">
        <v>4.76</v>
      </c>
      <c r="E9" s="6">
        <v>5.69</v>
      </c>
      <c r="F9" s="6">
        <v>404</v>
      </c>
      <c r="G9" s="6">
        <v>1.63</v>
      </c>
      <c r="H9" s="6">
        <v>2.42</v>
      </c>
      <c r="I9" s="6">
        <v>1.45</v>
      </c>
      <c r="J9" t="s">
        <v>225</v>
      </c>
      <c r="K9" s="6">
        <v>1.28</v>
      </c>
      <c r="L9" s="6" t="s">
        <v>138</v>
      </c>
      <c r="M9">
        <v>42</v>
      </c>
      <c r="N9" s="6" t="s">
        <v>36</v>
      </c>
      <c r="O9">
        <v>404</v>
      </c>
      <c r="P9" s="6">
        <v>1.78</v>
      </c>
      <c r="Q9">
        <v>2.02</v>
      </c>
      <c r="R9" s="6">
        <v>2.2999999999999998</v>
      </c>
      <c r="S9">
        <v>2.59</v>
      </c>
    </row>
    <row r="10" spans="1:19" x14ac:dyDescent="0.25">
      <c r="A10" s="5">
        <v>44653</v>
      </c>
      <c r="B10" s="6" t="s">
        <v>315</v>
      </c>
      <c r="C10" s="6">
        <v>6.04</v>
      </c>
      <c r="D10" s="6">
        <v>4.41</v>
      </c>
      <c r="E10" s="6">
        <v>1.56</v>
      </c>
      <c r="F10" s="6">
        <v>4.6500000000000004</v>
      </c>
      <c r="G10" s="6">
        <v>1.71</v>
      </c>
      <c r="H10" s="6">
        <v>2.2200000000000002</v>
      </c>
      <c r="I10" s="6">
        <v>1.52</v>
      </c>
      <c r="J10" t="s">
        <v>225</v>
      </c>
      <c r="K10" s="6">
        <v>404</v>
      </c>
      <c r="L10" s="6" t="s">
        <v>137</v>
      </c>
      <c r="M10">
        <v>18</v>
      </c>
      <c r="N10" s="6" t="s">
        <v>49</v>
      </c>
      <c r="O10">
        <v>404</v>
      </c>
      <c r="P10" s="6">
        <v>1.89</v>
      </c>
      <c r="Q10">
        <v>2.17</v>
      </c>
      <c r="R10" s="6">
        <v>2.46</v>
      </c>
      <c r="S10">
        <v>2.74</v>
      </c>
    </row>
    <row r="11" spans="1:19" x14ac:dyDescent="0.25">
      <c r="A11" s="5">
        <v>44654</v>
      </c>
      <c r="B11" s="6" t="s">
        <v>316</v>
      </c>
      <c r="C11" s="6">
        <v>1.58</v>
      </c>
      <c r="D11" s="6">
        <v>4.26</v>
      </c>
      <c r="E11" s="6">
        <v>6.14</v>
      </c>
      <c r="F11" s="6">
        <v>4.12</v>
      </c>
      <c r="G11" s="6">
        <v>1.81</v>
      </c>
      <c r="H11" s="6">
        <v>2.08</v>
      </c>
      <c r="I11" s="6">
        <v>1.6</v>
      </c>
      <c r="J11" t="s">
        <v>225</v>
      </c>
      <c r="K11" s="6">
        <v>1.4</v>
      </c>
      <c r="L11" s="6" t="s">
        <v>131</v>
      </c>
      <c r="M11">
        <v>16</v>
      </c>
      <c r="N11" s="6" t="s">
        <v>40</v>
      </c>
      <c r="O11">
        <v>404</v>
      </c>
      <c r="P11" s="6">
        <v>2.0299999999999998</v>
      </c>
      <c r="Q11">
        <v>2.39</v>
      </c>
      <c r="R11" s="6">
        <v>2.72</v>
      </c>
      <c r="S11">
        <v>3.03</v>
      </c>
    </row>
    <row r="12" spans="1:19" x14ac:dyDescent="0.25">
      <c r="A12" s="5">
        <v>44654</v>
      </c>
      <c r="B12" s="6" t="s">
        <v>317</v>
      </c>
      <c r="C12" s="6">
        <v>1.39</v>
      </c>
      <c r="D12" s="6">
        <v>5.14</v>
      </c>
      <c r="E12" s="6">
        <v>9.07</v>
      </c>
      <c r="F12" s="6">
        <v>404</v>
      </c>
      <c r="G12" s="6">
        <v>1.64</v>
      </c>
      <c r="H12" s="6">
        <v>2.39</v>
      </c>
      <c r="I12" s="6">
        <v>1.46</v>
      </c>
      <c r="J12" t="s">
        <v>225</v>
      </c>
      <c r="K12" s="6">
        <v>1.29</v>
      </c>
      <c r="L12" s="6" t="s">
        <v>221</v>
      </c>
      <c r="M12">
        <v>38</v>
      </c>
      <c r="N12" s="6" t="s">
        <v>56</v>
      </c>
      <c r="O12">
        <v>1.26</v>
      </c>
      <c r="P12" s="6">
        <v>1.79</v>
      </c>
      <c r="Q12">
        <v>2.0499999999999998</v>
      </c>
      <c r="R12" s="6">
        <v>2.33</v>
      </c>
      <c r="S12">
        <v>2.62</v>
      </c>
    </row>
    <row r="13" spans="1:19" x14ac:dyDescent="0.25">
      <c r="A13" s="5">
        <v>44654</v>
      </c>
      <c r="B13" s="6" t="s">
        <v>318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t="s">
        <v>225</v>
      </c>
      <c r="K13" s="6">
        <v>0</v>
      </c>
      <c r="L13" s="6">
        <v>404</v>
      </c>
      <c r="M13">
        <v>54</v>
      </c>
      <c r="N13" s="6" t="s">
        <v>18</v>
      </c>
      <c r="O13" s="6">
        <v>404</v>
      </c>
      <c r="P13" s="6">
        <v>404</v>
      </c>
      <c r="Q13" s="6">
        <v>404</v>
      </c>
      <c r="R13" s="6">
        <v>404</v>
      </c>
      <c r="S13" s="6">
        <v>404</v>
      </c>
    </row>
    <row r="14" spans="1:19" x14ac:dyDescent="0.25">
      <c r="A14" s="5">
        <v>44654</v>
      </c>
      <c r="B14" s="6" t="s">
        <v>319</v>
      </c>
      <c r="C14" s="6">
        <v>2.11</v>
      </c>
      <c r="D14" s="6">
        <v>3.43</v>
      </c>
      <c r="E14" s="6">
        <v>3.89</v>
      </c>
      <c r="F14" s="6">
        <v>3.4</v>
      </c>
      <c r="G14" s="6">
        <v>2.0699999999999998</v>
      </c>
      <c r="H14" s="6">
        <v>1.85</v>
      </c>
      <c r="I14" s="6">
        <v>1.81</v>
      </c>
      <c r="J14" t="s">
        <v>225</v>
      </c>
      <c r="K14" s="6">
        <v>1.55</v>
      </c>
      <c r="L14" s="6" t="s">
        <v>128</v>
      </c>
      <c r="M14">
        <v>47</v>
      </c>
      <c r="N14" s="6" t="s">
        <v>34</v>
      </c>
      <c r="O14">
        <v>1.43</v>
      </c>
      <c r="P14" s="6">
        <v>2.39</v>
      </c>
      <c r="Q14">
        <v>3</v>
      </c>
      <c r="R14" s="6">
        <v>3.38</v>
      </c>
      <c r="S14">
        <v>3.78</v>
      </c>
    </row>
    <row r="15" spans="1:19" x14ac:dyDescent="0.25">
      <c r="A15" s="5">
        <v>44654</v>
      </c>
      <c r="B15" s="6" t="s">
        <v>320</v>
      </c>
      <c r="C15" s="6">
        <v>1.86</v>
      </c>
      <c r="D15" s="6">
        <v>3.53</v>
      </c>
      <c r="E15" s="6">
        <v>4.6399999999999997</v>
      </c>
      <c r="F15" s="6">
        <v>2.9</v>
      </c>
      <c r="G15" s="6">
        <v>2.2999999999999998</v>
      </c>
      <c r="H15" s="6">
        <v>1.6</v>
      </c>
      <c r="I15" s="6">
        <v>2.02</v>
      </c>
      <c r="J15" t="s">
        <v>225</v>
      </c>
      <c r="K15" s="6">
        <v>1.72</v>
      </c>
      <c r="L15" s="6" t="s">
        <v>130</v>
      </c>
      <c r="M15">
        <v>36</v>
      </c>
      <c r="N15" s="6" t="s">
        <v>101</v>
      </c>
      <c r="O15">
        <v>1.54</v>
      </c>
      <c r="P15" s="6">
        <v>2.73</v>
      </c>
      <c r="Q15">
        <v>404</v>
      </c>
      <c r="R15" s="6">
        <v>404</v>
      </c>
      <c r="S15">
        <v>4.3899999999999997</v>
      </c>
    </row>
    <row r="16" spans="1:19" x14ac:dyDescent="0.25">
      <c r="A16" s="5">
        <v>44655</v>
      </c>
      <c r="B16" s="6" t="s">
        <v>321</v>
      </c>
      <c r="C16" s="6">
        <v>1.84</v>
      </c>
      <c r="D16" s="6">
        <v>3.54</v>
      </c>
      <c r="E16" s="6">
        <v>5.07</v>
      </c>
      <c r="F16" s="6">
        <v>3.6</v>
      </c>
      <c r="G16" s="6">
        <v>2</v>
      </c>
      <c r="H16" s="6">
        <v>1.91</v>
      </c>
      <c r="I16" s="6">
        <v>1.75</v>
      </c>
      <c r="J16" t="s">
        <v>225</v>
      </c>
      <c r="K16" s="6">
        <v>1.5</v>
      </c>
      <c r="L16" s="6" t="s">
        <v>128</v>
      </c>
      <c r="M16">
        <v>30</v>
      </c>
      <c r="N16" s="6" t="s">
        <v>170</v>
      </c>
      <c r="O16">
        <v>1.39</v>
      </c>
      <c r="P16" s="6">
        <v>2.29</v>
      </c>
      <c r="Q16">
        <v>2.83</v>
      </c>
      <c r="R16" s="6">
        <v>3.2</v>
      </c>
      <c r="S16">
        <v>2.59</v>
      </c>
    </row>
    <row r="17" spans="1:19" x14ac:dyDescent="0.25">
      <c r="A17" s="5">
        <v>44656</v>
      </c>
      <c r="B17" s="6" t="s">
        <v>322</v>
      </c>
      <c r="C17" s="6">
        <v>2.77</v>
      </c>
      <c r="D17" s="6">
        <v>3.26</v>
      </c>
      <c r="E17" s="6">
        <v>2.74</v>
      </c>
      <c r="F17" s="6">
        <v>3.13</v>
      </c>
      <c r="G17" s="6">
        <v>2.16</v>
      </c>
      <c r="H17" s="6">
        <v>1.74</v>
      </c>
      <c r="I17" s="6">
        <v>1.89</v>
      </c>
      <c r="J17" t="s">
        <v>225</v>
      </c>
      <c r="K17" s="6">
        <v>1.62</v>
      </c>
      <c r="L17" s="6" t="s">
        <v>138</v>
      </c>
      <c r="M17">
        <v>23</v>
      </c>
      <c r="N17" s="6" t="s">
        <v>20</v>
      </c>
      <c r="O17">
        <v>1.48</v>
      </c>
      <c r="P17" s="6">
        <v>2.5099999999999998</v>
      </c>
      <c r="Q17">
        <v>404</v>
      </c>
      <c r="R17" s="6">
        <v>404</v>
      </c>
      <c r="S17">
        <v>3.93</v>
      </c>
    </row>
    <row r="18" spans="1:19" x14ac:dyDescent="0.25">
      <c r="A18" s="5">
        <v>44656</v>
      </c>
      <c r="B18" s="6" t="s">
        <v>323</v>
      </c>
      <c r="C18" s="6">
        <v>3.93</v>
      </c>
      <c r="D18" s="6">
        <v>3.86</v>
      </c>
      <c r="E18" s="6">
        <v>1.92</v>
      </c>
      <c r="F18" s="6">
        <v>4.13</v>
      </c>
      <c r="G18" s="6">
        <v>1.72</v>
      </c>
      <c r="H18" s="6">
        <v>2.1800000000000002</v>
      </c>
      <c r="I18" s="6">
        <v>1.54</v>
      </c>
      <c r="J18" t="s">
        <v>225</v>
      </c>
      <c r="K18" s="6">
        <v>1.43</v>
      </c>
      <c r="L18" s="6" t="s">
        <v>132</v>
      </c>
      <c r="M18">
        <v>60</v>
      </c>
      <c r="N18" s="6" t="s">
        <v>20</v>
      </c>
      <c r="O18">
        <v>404</v>
      </c>
      <c r="P18" s="6">
        <v>1.93</v>
      </c>
      <c r="Q18">
        <v>2.25</v>
      </c>
      <c r="R18" s="6">
        <v>2.58</v>
      </c>
      <c r="S18">
        <v>2.89</v>
      </c>
    </row>
    <row r="19" spans="1:19" x14ac:dyDescent="0.25">
      <c r="A19" s="5">
        <v>44656</v>
      </c>
      <c r="B19" s="6" t="s">
        <v>324</v>
      </c>
      <c r="C19" s="6">
        <v>1.77</v>
      </c>
      <c r="D19" s="6">
        <v>3.75</v>
      </c>
      <c r="E19" s="6">
        <v>5.03</v>
      </c>
      <c r="F19" s="6">
        <v>3.57</v>
      </c>
      <c r="G19" s="6">
        <v>2.0099999999999998</v>
      </c>
      <c r="H19" s="6">
        <v>1.88</v>
      </c>
      <c r="I19" s="6">
        <v>1.75</v>
      </c>
      <c r="J19" t="s">
        <v>225</v>
      </c>
      <c r="K19" s="6">
        <v>1.5</v>
      </c>
      <c r="L19" s="6" t="s">
        <v>217</v>
      </c>
      <c r="M19">
        <v>52</v>
      </c>
      <c r="N19" s="6" t="s">
        <v>40</v>
      </c>
      <c r="O19">
        <v>1.45</v>
      </c>
      <c r="P19" s="6">
        <v>2.2999999999999998</v>
      </c>
      <c r="Q19">
        <v>2.84</v>
      </c>
      <c r="R19" s="6">
        <v>404</v>
      </c>
      <c r="S19">
        <v>3.58</v>
      </c>
    </row>
    <row r="20" spans="1:19" x14ac:dyDescent="0.25">
      <c r="A20" s="5">
        <v>44656</v>
      </c>
      <c r="B20" s="6" t="s">
        <v>325</v>
      </c>
      <c r="C20" s="6">
        <v>1.27</v>
      </c>
      <c r="D20" s="6">
        <v>5.95</v>
      </c>
      <c r="E20" s="6">
        <v>12.06</v>
      </c>
      <c r="F20" s="6">
        <v>4.78</v>
      </c>
      <c r="G20" s="6">
        <v>1.59</v>
      </c>
      <c r="H20" s="6">
        <v>2.37</v>
      </c>
      <c r="I20" s="6">
        <v>1.5</v>
      </c>
      <c r="J20" t="s">
        <v>225</v>
      </c>
      <c r="K20" s="6">
        <v>404</v>
      </c>
      <c r="L20" s="6" t="s">
        <v>342</v>
      </c>
      <c r="M20">
        <v>17</v>
      </c>
      <c r="N20" s="6" t="s">
        <v>29</v>
      </c>
      <c r="O20">
        <v>404</v>
      </c>
      <c r="P20" s="6">
        <v>1.72</v>
      </c>
      <c r="Q20">
        <v>1.95</v>
      </c>
      <c r="R20" s="6">
        <v>2.21</v>
      </c>
      <c r="S20">
        <v>2.4700000000000002</v>
      </c>
    </row>
    <row r="21" spans="1:19" x14ac:dyDescent="0.25">
      <c r="A21" s="5">
        <v>44659</v>
      </c>
      <c r="B21" s="6" t="s">
        <v>327</v>
      </c>
      <c r="C21" s="6">
        <v>2.2599999999999998</v>
      </c>
      <c r="D21" s="6">
        <v>2.85</v>
      </c>
      <c r="E21" s="6">
        <v>4</v>
      </c>
      <c r="F21" s="6">
        <v>2.38</v>
      </c>
      <c r="G21" s="6">
        <v>2.84</v>
      </c>
      <c r="H21" s="6">
        <v>1.43</v>
      </c>
      <c r="I21" s="6">
        <v>2.48</v>
      </c>
      <c r="J21" t="s">
        <v>225</v>
      </c>
      <c r="K21" s="6">
        <v>2.1</v>
      </c>
      <c r="L21" s="6" t="s">
        <v>217</v>
      </c>
      <c r="M21">
        <v>69</v>
      </c>
      <c r="N21" s="11" t="s">
        <v>326</v>
      </c>
      <c r="O21">
        <v>1.78</v>
      </c>
      <c r="P21" s="6">
        <v>404</v>
      </c>
      <c r="Q21">
        <v>404</v>
      </c>
      <c r="R21" s="6">
        <v>404</v>
      </c>
      <c r="S21">
        <v>5.79</v>
      </c>
    </row>
    <row r="22" spans="1:19" x14ac:dyDescent="0.25">
      <c r="A22" s="5">
        <v>44660</v>
      </c>
      <c r="B22" s="6" t="s">
        <v>328</v>
      </c>
      <c r="C22" s="6">
        <v>6.74</v>
      </c>
      <c r="D22" s="6">
        <v>3.93</v>
      </c>
      <c r="E22" s="6">
        <v>1.61</v>
      </c>
      <c r="F22" s="6">
        <v>3.61</v>
      </c>
      <c r="G22" s="6">
        <v>1.99</v>
      </c>
      <c r="H22" s="6">
        <v>1.92</v>
      </c>
      <c r="I22" s="6">
        <v>1.74</v>
      </c>
      <c r="J22" t="s">
        <v>225</v>
      </c>
      <c r="K22" s="6">
        <v>1.5</v>
      </c>
      <c r="L22" s="6" t="s">
        <v>142</v>
      </c>
      <c r="M22">
        <v>22</v>
      </c>
      <c r="N22" s="6" t="s">
        <v>170</v>
      </c>
      <c r="O22">
        <v>1.39</v>
      </c>
      <c r="P22" s="6">
        <v>2.2599999999999998</v>
      </c>
      <c r="Q22">
        <v>2.77</v>
      </c>
      <c r="R22" s="6">
        <v>3.13</v>
      </c>
      <c r="S22">
        <v>3.49</v>
      </c>
    </row>
    <row r="23" spans="1:19" x14ac:dyDescent="0.25">
      <c r="A23" s="5">
        <v>44660</v>
      </c>
      <c r="B23" s="6" t="s">
        <v>329</v>
      </c>
      <c r="C23" s="6">
        <v>2.9</v>
      </c>
      <c r="D23" s="6">
        <v>3.34</v>
      </c>
      <c r="E23" s="6">
        <v>2.58</v>
      </c>
      <c r="F23" s="6">
        <v>3.48</v>
      </c>
      <c r="G23" s="6">
        <v>2.0499999999999998</v>
      </c>
      <c r="H23" s="6">
        <v>1.83</v>
      </c>
      <c r="I23" s="6">
        <v>1.78</v>
      </c>
      <c r="J23" t="s">
        <v>225</v>
      </c>
      <c r="K23" s="6">
        <v>1.52</v>
      </c>
      <c r="L23" s="6" t="s">
        <v>132</v>
      </c>
      <c r="M23">
        <v>61</v>
      </c>
      <c r="N23" s="6" t="s">
        <v>94</v>
      </c>
      <c r="O23">
        <v>1.44</v>
      </c>
      <c r="P23" s="6">
        <v>2.35</v>
      </c>
      <c r="Q23">
        <v>2.9</v>
      </c>
      <c r="R23" s="6">
        <v>404</v>
      </c>
      <c r="S23">
        <v>3.6</v>
      </c>
    </row>
    <row r="24" spans="1:19" x14ac:dyDescent="0.25">
      <c r="A24" s="5">
        <v>44660</v>
      </c>
      <c r="B24" s="6" t="s">
        <v>330</v>
      </c>
      <c r="C24" s="6">
        <v>1.42</v>
      </c>
      <c r="D24" s="6">
        <v>5.04</v>
      </c>
      <c r="E24" s="6">
        <v>8.17</v>
      </c>
      <c r="F24" s="44">
        <v>404</v>
      </c>
      <c r="G24" s="6">
        <v>1.64</v>
      </c>
      <c r="H24" s="6">
        <v>2.38</v>
      </c>
      <c r="I24" s="6">
        <v>1.46</v>
      </c>
      <c r="J24" t="s">
        <v>225</v>
      </c>
      <c r="K24" s="6">
        <v>1.29</v>
      </c>
      <c r="L24" s="6" t="s">
        <v>131</v>
      </c>
      <c r="M24">
        <v>33</v>
      </c>
      <c r="N24" s="44" t="s">
        <v>170</v>
      </c>
      <c r="O24">
        <v>1.25</v>
      </c>
      <c r="P24" s="6">
        <v>1.79</v>
      </c>
      <c r="Q24">
        <v>2.0499999999999998</v>
      </c>
      <c r="R24" s="6">
        <v>2.33</v>
      </c>
      <c r="S24">
        <v>2.61</v>
      </c>
    </row>
    <row r="25" spans="1:19" x14ac:dyDescent="0.25">
      <c r="A25" s="5">
        <v>44660</v>
      </c>
      <c r="B25" s="6" t="s">
        <v>331</v>
      </c>
      <c r="C25" s="6">
        <v>2.59</v>
      </c>
      <c r="D25" s="6">
        <v>3.44</v>
      </c>
      <c r="E25" s="6">
        <v>2.81</v>
      </c>
      <c r="F25" s="6">
        <v>3.72</v>
      </c>
      <c r="G25" s="6">
        <v>1.88</v>
      </c>
      <c r="H25" s="6">
        <v>1.98</v>
      </c>
      <c r="I25" s="6">
        <v>1.66</v>
      </c>
      <c r="J25" t="s">
        <v>225</v>
      </c>
      <c r="K25" s="6">
        <v>1.44</v>
      </c>
      <c r="L25" s="6" t="s">
        <v>142</v>
      </c>
      <c r="M25">
        <v>64</v>
      </c>
      <c r="N25" s="6" t="s">
        <v>94</v>
      </c>
      <c r="O25">
        <v>404</v>
      </c>
      <c r="P25" s="6">
        <v>2.12</v>
      </c>
      <c r="Q25">
        <v>2.52</v>
      </c>
      <c r="R25" s="6">
        <v>2.5</v>
      </c>
      <c r="S25">
        <v>3.16</v>
      </c>
    </row>
    <row r="26" spans="1:19" x14ac:dyDescent="0.25">
      <c r="A26" s="5">
        <v>44660</v>
      </c>
      <c r="B26" s="6" t="s">
        <v>332</v>
      </c>
      <c r="C26" s="6">
        <v>2.21</v>
      </c>
      <c r="D26" s="6">
        <v>3.28</v>
      </c>
      <c r="E26" s="6">
        <v>3.68</v>
      </c>
      <c r="F26" s="6">
        <v>3.1</v>
      </c>
      <c r="G26" s="6">
        <v>2.2000000000000002</v>
      </c>
      <c r="H26" s="6">
        <v>1.72</v>
      </c>
      <c r="I26" s="6">
        <v>1.93</v>
      </c>
      <c r="J26" t="s">
        <v>225</v>
      </c>
      <c r="K26" s="6">
        <v>1.65</v>
      </c>
      <c r="L26" s="6" t="s">
        <v>128</v>
      </c>
      <c r="M26">
        <v>62</v>
      </c>
      <c r="N26" s="6" t="s">
        <v>333</v>
      </c>
      <c r="O26">
        <v>1.5</v>
      </c>
      <c r="P26" s="6">
        <v>2.56</v>
      </c>
      <c r="Q26">
        <v>2.97</v>
      </c>
      <c r="R26" s="6">
        <v>404</v>
      </c>
      <c r="S26">
        <v>4.01</v>
      </c>
    </row>
    <row r="27" spans="1:19" x14ac:dyDescent="0.25">
      <c r="A27" s="5">
        <v>44661</v>
      </c>
      <c r="B27" s="6" t="s">
        <v>334</v>
      </c>
      <c r="C27" s="6">
        <v>1.93</v>
      </c>
      <c r="D27" s="6">
        <v>3.5</v>
      </c>
      <c r="E27" s="6">
        <v>4.5599999999999996</v>
      </c>
      <c r="F27" s="6">
        <v>3.13</v>
      </c>
      <c r="G27" s="6">
        <v>2.2000000000000002</v>
      </c>
      <c r="H27" s="6">
        <v>1.74</v>
      </c>
      <c r="I27" s="6">
        <v>1.93</v>
      </c>
      <c r="J27" t="s">
        <v>225</v>
      </c>
      <c r="K27" s="6">
        <v>1.65</v>
      </c>
      <c r="L27" s="6" t="s">
        <v>134</v>
      </c>
      <c r="M27">
        <v>34</v>
      </c>
      <c r="N27" s="6" t="s">
        <v>56</v>
      </c>
      <c r="O27">
        <v>1.5</v>
      </c>
      <c r="P27" s="6">
        <v>2.58</v>
      </c>
      <c r="Q27">
        <v>3.29</v>
      </c>
      <c r="R27" s="6">
        <v>3.71</v>
      </c>
      <c r="S27">
        <v>3.44</v>
      </c>
    </row>
    <row r="28" spans="1:19" x14ac:dyDescent="0.25">
      <c r="A28" s="5">
        <v>44661</v>
      </c>
      <c r="B28" s="6" t="s">
        <v>335</v>
      </c>
      <c r="C28" s="6">
        <v>1.38</v>
      </c>
      <c r="D28" s="6">
        <v>5.28</v>
      </c>
      <c r="E28" s="6">
        <v>8.59</v>
      </c>
      <c r="F28" s="6">
        <v>5.03</v>
      </c>
      <c r="G28" s="6">
        <v>1.57</v>
      </c>
      <c r="H28" s="6">
        <v>2.5099999999999998</v>
      </c>
      <c r="I28" s="6">
        <v>1.49</v>
      </c>
      <c r="J28" t="s">
        <v>225</v>
      </c>
      <c r="K28" s="6">
        <v>404</v>
      </c>
      <c r="L28" s="6" t="s">
        <v>129</v>
      </c>
      <c r="M28">
        <v>27</v>
      </c>
      <c r="N28" s="6" t="s">
        <v>49</v>
      </c>
      <c r="O28">
        <v>404</v>
      </c>
      <c r="P28" s="6">
        <v>1.71</v>
      </c>
      <c r="Q28">
        <v>1.93</v>
      </c>
      <c r="R28" s="6">
        <v>2.19</v>
      </c>
      <c r="S28">
        <v>2.4700000000000002</v>
      </c>
    </row>
    <row r="29" spans="1:19" x14ac:dyDescent="0.25">
      <c r="A29" s="5">
        <v>44661</v>
      </c>
      <c r="B29" s="6" t="s">
        <v>336</v>
      </c>
      <c r="C29" s="6">
        <v>2.5299999999999998</v>
      </c>
      <c r="D29" s="6">
        <v>3.29</v>
      </c>
      <c r="E29" s="6">
        <v>3.1</v>
      </c>
      <c r="F29" s="8">
        <v>3.32</v>
      </c>
      <c r="G29" s="6">
        <v>2.1800000000000002</v>
      </c>
      <c r="H29" s="6">
        <v>1.76</v>
      </c>
      <c r="I29" s="6">
        <v>1.9</v>
      </c>
      <c r="J29" t="s">
        <v>225</v>
      </c>
      <c r="K29" s="6">
        <v>1.63</v>
      </c>
      <c r="L29" s="6" t="s">
        <v>132</v>
      </c>
      <c r="M29">
        <v>55</v>
      </c>
      <c r="N29" s="6" t="s">
        <v>158</v>
      </c>
      <c r="O29">
        <v>1.48</v>
      </c>
      <c r="P29" s="6">
        <v>2.5299999999999998</v>
      </c>
      <c r="Q29">
        <v>3.15</v>
      </c>
      <c r="R29" s="6">
        <v>3.54</v>
      </c>
      <c r="S29">
        <v>3.63</v>
      </c>
    </row>
    <row r="30" spans="1:19" x14ac:dyDescent="0.25">
      <c r="A30" s="5">
        <v>44661</v>
      </c>
      <c r="B30" s="6" t="s">
        <v>337</v>
      </c>
      <c r="C30" s="6">
        <v>3.1</v>
      </c>
      <c r="D30" s="6">
        <v>3.96</v>
      </c>
      <c r="E30" s="6">
        <v>2.23</v>
      </c>
      <c r="F30" s="6">
        <v>404</v>
      </c>
      <c r="G30" s="6">
        <v>1.41</v>
      </c>
      <c r="H30" s="6">
        <v>3.06</v>
      </c>
      <c r="I30" s="6">
        <v>1.33</v>
      </c>
      <c r="J30" t="s">
        <v>225</v>
      </c>
      <c r="K30" s="6">
        <v>1.24</v>
      </c>
      <c r="L30" s="6" t="s">
        <v>132</v>
      </c>
      <c r="M30">
        <v>36</v>
      </c>
      <c r="N30" s="6" t="s">
        <v>65</v>
      </c>
      <c r="O30">
        <v>404</v>
      </c>
      <c r="P30" s="6">
        <v>1.49</v>
      </c>
      <c r="Q30">
        <v>1.6</v>
      </c>
      <c r="R30" s="6">
        <v>1.81</v>
      </c>
      <c r="S30">
        <v>2.02</v>
      </c>
    </row>
    <row r="31" spans="1:19" x14ac:dyDescent="0.25">
      <c r="A31" s="5">
        <v>44661</v>
      </c>
      <c r="B31" s="6" t="s">
        <v>338</v>
      </c>
      <c r="C31" s="6">
        <v>2.36</v>
      </c>
      <c r="D31" s="6">
        <v>3.04</v>
      </c>
      <c r="E31" s="6">
        <v>3.63</v>
      </c>
      <c r="F31" s="6">
        <v>2.6</v>
      </c>
      <c r="G31" s="6">
        <v>2.57</v>
      </c>
      <c r="H31" s="6">
        <v>1.55</v>
      </c>
      <c r="I31" s="6">
        <v>2.25</v>
      </c>
      <c r="J31" t="s">
        <v>225</v>
      </c>
      <c r="K31" s="6">
        <v>1.93</v>
      </c>
      <c r="L31" s="6" t="s">
        <v>131</v>
      </c>
      <c r="M31">
        <v>24</v>
      </c>
      <c r="N31" s="6" t="s">
        <v>97</v>
      </c>
      <c r="O31">
        <v>1.68</v>
      </c>
      <c r="P31" s="6">
        <v>3.08</v>
      </c>
      <c r="Q31">
        <v>4.13</v>
      </c>
      <c r="R31" s="6">
        <v>404</v>
      </c>
      <c r="S31">
        <v>5.28</v>
      </c>
    </row>
    <row r="32" spans="1:19" x14ac:dyDescent="0.25">
      <c r="A32" s="5">
        <v>44661</v>
      </c>
      <c r="B32" s="6" t="s">
        <v>339</v>
      </c>
      <c r="C32" s="6">
        <v>5.0199999999999996</v>
      </c>
      <c r="D32" s="6">
        <v>3.74</v>
      </c>
      <c r="E32" s="6">
        <v>1.79</v>
      </c>
      <c r="F32" s="6">
        <v>3.67</v>
      </c>
      <c r="G32" s="6">
        <v>1.97</v>
      </c>
      <c r="H32" s="6">
        <v>1.93</v>
      </c>
      <c r="I32" s="6">
        <v>1.72</v>
      </c>
      <c r="J32" t="s">
        <v>225</v>
      </c>
      <c r="K32" s="6">
        <v>1.49</v>
      </c>
      <c r="L32" s="6" t="s">
        <v>133</v>
      </c>
      <c r="M32">
        <v>36</v>
      </c>
      <c r="N32" s="6" t="s">
        <v>65</v>
      </c>
      <c r="O32">
        <v>1.38</v>
      </c>
      <c r="P32" s="6">
        <v>2.2400000000000002</v>
      </c>
      <c r="Q32">
        <v>2.75</v>
      </c>
      <c r="R32" s="6">
        <v>3.12</v>
      </c>
      <c r="S32">
        <v>3.5</v>
      </c>
    </row>
    <row r="33" spans="1:19" x14ac:dyDescent="0.25">
      <c r="A33" s="5">
        <v>44661</v>
      </c>
      <c r="B33" s="6" t="s">
        <v>340</v>
      </c>
      <c r="C33" s="6">
        <v>3.27</v>
      </c>
      <c r="D33" s="6">
        <v>2.78</v>
      </c>
      <c r="E33" s="6">
        <v>2.64</v>
      </c>
      <c r="F33" s="6">
        <v>2.65</v>
      </c>
      <c r="G33" s="6">
        <v>2.46</v>
      </c>
      <c r="H33" s="6">
        <v>1.56</v>
      </c>
      <c r="I33" s="6">
        <v>2.15</v>
      </c>
      <c r="J33" t="s">
        <v>225</v>
      </c>
      <c r="K33" s="6">
        <v>1.85</v>
      </c>
      <c r="L33" s="6" t="s">
        <v>133</v>
      </c>
      <c r="M33">
        <v>34</v>
      </c>
      <c r="N33" s="11" t="s">
        <v>326</v>
      </c>
      <c r="O33">
        <v>1.62</v>
      </c>
      <c r="P33" s="6">
        <v>2.74</v>
      </c>
      <c r="Q33">
        <v>404</v>
      </c>
      <c r="R33" s="6">
        <v>404</v>
      </c>
      <c r="S33">
        <v>4.8499999999999996</v>
      </c>
    </row>
    <row r="34" spans="1:19" x14ac:dyDescent="0.25">
      <c r="A34" s="5">
        <v>44661</v>
      </c>
      <c r="B34" s="6" t="s">
        <v>341</v>
      </c>
      <c r="C34" s="6">
        <v>3.89</v>
      </c>
      <c r="D34" s="6">
        <v>3.44</v>
      </c>
      <c r="E34" s="6">
        <v>2.11</v>
      </c>
      <c r="F34" s="6">
        <v>3.52</v>
      </c>
      <c r="G34" s="6">
        <v>2.02</v>
      </c>
      <c r="H34" s="6">
        <v>1.88</v>
      </c>
      <c r="I34" s="6">
        <v>1.77</v>
      </c>
      <c r="J34" t="s">
        <v>225</v>
      </c>
      <c r="K34" s="6">
        <v>1.52</v>
      </c>
      <c r="L34" s="6" t="s">
        <v>142</v>
      </c>
      <c r="M34">
        <v>33</v>
      </c>
      <c r="N34" s="6" t="s">
        <v>170</v>
      </c>
      <c r="O34">
        <v>1.4</v>
      </c>
      <c r="P34" s="6">
        <v>2.31</v>
      </c>
      <c r="Q34">
        <v>2.84</v>
      </c>
      <c r="R34" s="6">
        <v>3.19</v>
      </c>
      <c r="S34">
        <v>3.55</v>
      </c>
    </row>
    <row r="35" spans="1:19" x14ac:dyDescent="0.25">
      <c r="A35" s="5">
        <v>44666</v>
      </c>
      <c r="B35" s="6" t="s">
        <v>344</v>
      </c>
      <c r="C35" s="6">
        <v>3.99</v>
      </c>
      <c r="D35" s="6">
        <v>3.48</v>
      </c>
      <c r="E35" s="6">
        <v>1.97</v>
      </c>
      <c r="F35" s="6">
        <v>2.84</v>
      </c>
      <c r="G35" s="6">
        <v>2.29</v>
      </c>
      <c r="H35" s="6">
        <v>1.64</v>
      </c>
      <c r="I35" s="6">
        <v>1.93</v>
      </c>
      <c r="J35" t="s">
        <v>225</v>
      </c>
      <c r="K35" s="6">
        <v>1.71</v>
      </c>
      <c r="L35" s="6" t="s">
        <v>132</v>
      </c>
      <c r="M35">
        <v>24</v>
      </c>
      <c r="N35" s="11" t="s">
        <v>299</v>
      </c>
      <c r="O35">
        <v>1.54</v>
      </c>
      <c r="P35" s="6">
        <v>2.73</v>
      </c>
      <c r="Q35">
        <v>2.87</v>
      </c>
      <c r="R35" s="6">
        <v>404</v>
      </c>
      <c r="S35">
        <v>4.49</v>
      </c>
    </row>
    <row r="36" spans="1:19" x14ac:dyDescent="0.25">
      <c r="A36" s="5">
        <v>44666</v>
      </c>
      <c r="B36" s="6" t="s">
        <v>345</v>
      </c>
      <c r="C36" s="6">
        <v>4.6500000000000004</v>
      </c>
      <c r="D36" s="6">
        <v>4.01</v>
      </c>
      <c r="E36" s="6">
        <v>1.75</v>
      </c>
      <c r="F36" s="6">
        <v>3.99</v>
      </c>
      <c r="G36" s="6">
        <v>1.81</v>
      </c>
      <c r="H36" s="6">
        <v>2.06</v>
      </c>
      <c r="I36" s="6">
        <v>1.6</v>
      </c>
      <c r="J36" t="s">
        <v>225</v>
      </c>
      <c r="K36" s="6">
        <v>1.4</v>
      </c>
      <c r="L36" s="6" t="s">
        <v>130</v>
      </c>
      <c r="M36">
        <v>37</v>
      </c>
      <c r="N36" s="6" t="s">
        <v>94</v>
      </c>
      <c r="O36">
        <v>404</v>
      </c>
      <c r="P36" s="6">
        <v>2.04</v>
      </c>
      <c r="Q36">
        <v>2.41</v>
      </c>
      <c r="R36" s="6">
        <v>2.75</v>
      </c>
      <c r="S36">
        <v>3.06</v>
      </c>
    </row>
    <row r="37" spans="1:19" x14ac:dyDescent="0.25">
      <c r="A37" s="5">
        <v>44666</v>
      </c>
      <c r="B37" s="6" t="s">
        <v>346</v>
      </c>
      <c r="C37" s="6">
        <v>3.35</v>
      </c>
      <c r="D37" s="6">
        <v>3.81</v>
      </c>
      <c r="E37" s="6">
        <v>2.11</v>
      </c>
      <c r="F37" s="6">
        <v>4.3600000000000003</v>
      </c>
      <c r="G37" s="6">
        <v>1.71</v>
      </c>
      <c r="H37" s="6">
        <v>2.2000000000000002</v>
      </c>
      <c r="I37" s="6">
        <v>1.52</v>
      </c>
      <c r="J37" t="s">
        <v>225</v>
      </c>
      <c r="K37" s="6">
        <v>1.43</v>
      </c>
      <c r="L37" s="6" t="s">
        <v>219</v>
      </c>
      <c r="M37">
        <v>22</v>
      </c>
      <c r="N37" s="6" t="s">
        <v>88</v>
      </c>
      <c r="O37">
        <v>404</v>
      </c>
      <c r="P37" s="6">
        <v>1.9</v>
      </c>
      <c r="Q37">
        <v>2.2000000000000002</v>
      </c>
      <c r="R37" s="6">
        <v>2.5099999999999998</v>
      </c>
      <c r="S37">
        <v>2.8</v>
      </c>
    </row>
    <row r="38" spans="1:19" x14ac:dyDescent="0.25">
      <c r="A38" s="5">
        <v>44666</v>
      </c>
      <c r="B38" s="6" t="s">
        <v>347</v>
      </c>
      <c r="C38" s="6">
        <v>1.72</v>
      </c>
      <c r="D38" s="6">
        <v>4.01</v>
      </c>
      <c r="E38" s="6">
        <v>4.88</v>
      </c>
      <c r="F38" s="6">
        <v>4.49</v>
      </c>
      <c r="G38" s="6">
        <v>1.72</v>
      </c>
      <c r="H38" s="6">
        <v>2.1800000000000002</v>
      </c>
      <c r="I38" s="6">
        <v>1.53</v>
      </c>
      <c r="J38" t="s">
        <v>225</v>
      </c>
      <c r="K38" s="6">
        <v>1.39</v>
      </c>
      <c r="L38" s="6" t="s">
        <v>142</v>
      </c>
      <c r="M38">
        <v>21</v>
      </c>
      <c r="N38" s="6" t="s">
        <v>204</v>
      </c>
      <c r="O38">
        <v>404</v>
      </c>
      <c r="P38" s="6">
        <v>1.93</v>
      </c>
      <c r="Q38">
        <v>2.27</v>
      </c>
      <c r="R38" s="6">
        <v>2.6</v>
      </c>
      <c r="S38">
        <v>2.92</v>
      </c>
    </row>
    <row r="39" spans="1:19" x14ac:dyDescent="0.25">
      <c r="A39" s="5">
        <v>44666</v>
      </c>
      <c r="B39" s="6" t="s">
        <v>348</v>
      </c>
      <c r="C39" s="6">
        <v>1.4</v>
      </c>
      <c r="D39" s="6">
        <v>5.07</v>
      </c>
      <c r="E39" s="6">
        <v>7.26</v>
      </c>
      <c r="F39" s="6">
        <v>4.78</v>
      </c>
      <c r="G39" s="6">
        <v>1.6</v>
      </c>
      <c r="H39" s="6">
        <v>2.36</v>
      </c>
      <c r="I39" s="6">
        <v>1.49</v>
      </c>
      <c r="J39" t="s">
        <v>225</v>
      </c>
      <c r="K39" s="6">
        <v>404</v>
      </c>
      <c r="L39" s="6" t="s">
        <v>224</v>
      </c>
      <c r="M39">
        <v>23</v>
      </c>
      <c r="N39" s="6" t="s">
        <v>29</v>
      </c>
      <c r="O39">
        <v>404</v>
      </c>
      <c r="P39" s="6">
        <v>1.75</v>
      </c>
      <c r="Q39">
        <v>1.99</v>
      </c>
      <c r="R39" s="6">
        <v>2.2599999999999998</v>
      </c>
      <c r="S39">
        <v>2.54</v>
      </c>
    </row>
    <row r="40" spans="1:19" x14ac:dyDescent="0.25">
      <c r="A40" s="5">
        <v>44666</v>
      </c>
      <c r="B40" s="6" t="s">
        <v>349</v>
      </c>
      <c r="C40" s="6">
        <v>1.96</v>
      </c>
      <c r="D40" s="6">
        <v>3.77</v>
      </c>
      <c r="E40" s="6">
        <v>3.85</v>
      </c>
      <c r="F40" s="6">
        <v>3.98</v>
      </c>
      <c r="G40" s="6">
        <v>1.86</v>
      </c>
      <c r="H40" s="6">
        <v>2.0099999999999998</v>
      </c>
      <c r="I40" s="6">
        <v>1.63</v>
      </c>
      <c r="J40" t="s">
        <v>225</v>
      </c>
      <c r="K40" s="6">
        <v>1.4</v>
      </c>
      <c r="L40" s="6" t="s">
        <v>131</v>
      </c>
      <c r="M40">
        <v>26</v>
      </c>
      <c r="N40" s="6" t="s">
        <v>94</v>
      </c>
      <c r="O40">
        <v>1.39</v>
      </c>
      <c r="P40" s="6">
        <v>2.08</v>
      </c>
      <c r="Q40">
        <v>2.46</v>
      </c>
      <c r="R40" s="6">
        <v>2.62</v>
      </c>
      <c r="S40">
        <v>3.07</v>
      </c>
    </row>
    <row r="41" spans="1:19" x14ac:dyDescent="0.25">
      <c r="A41" s="5">
        <v>44667</v>
      </c>
      <c r="B41" s="6" t="s">
        <v>350</v>
      </c>
      <c r="C41" s="6">
        <v>2.63</v>
      </c>
      <c r="D41" s="6">
        <v>3.6</v>
      </c>
      <c r="E41" s="6">
        <v>2.75</v>
      </c>
      <c r="F41" s="44">
        <v>404</v>
      </c>
      <c r="G41" s="6">
        <v>1.62</v>
      </c>
      <c r="H41" s="6">
        <v>2.4300000000000002</v>
      </c>
      <c r="I41" s="6">
        <v>1.44</v>
      </c>
      <c r="J41" t="s">
        <v>225</v>
      </c>
      <c r="K41" s="6">
        <v>1.27</v>
      </c>
      <c r="L41" s="6" t="s">
        <v>128</v>
      </c>
      <c r="M41">
        <v>10</v>
      </c>
      <c r="N41" s="44" t="s">
        <v>170</v>
      </c>
      <c r="O41">
        <v>1.25</v>
      </c>
      <c r="P41" s="6">
        <v>1.76</v>
      </c>
      <c r="Q41">
        <v>1.98</v>
      </c>
      <c r="R41" s="6">
        <v>2.2400000000000002</v>
      </c>
      <c r="S41">
        <v>2.5</v>
      </c>
    </row>
    <row r="42" spans="1:19" x14ac:dyDescent="0.25">
      <c r="A42" s="5">
        <v>44667</v>
      </c>
      <c r="B42" s="6" t="s">
        <v>351</v>
      </c>
      <c r="C42" s="6">
        <v>1.43</v>
      </c>
      <c r="D42" s="6">
        <v>4.3099999999999996</v>
      </c>
      <c r="E42" s="6">
        <v>6.32</v>
      </c>
      <c r="F42" s="6">
        <v>404</v>
      </c>
      <c r="G42" s="6">
        <v>1.86</v>
      </c>
      <c r="H42" s="6">
        <v>1.96</v>
      </c>
      <c r="I42" s="6">
        <v>1.62</v>
      </c>
      <c r="J42" t="s">
        <v>225</v>
      </c>
      <c r="K42" s="6">
        <v>1.4</v>
      </c>
      <c r="L42" s="6" t="s">
        <v>127</v>
      </c>
      <c r="M42">
        <v>20</v>
      </c>
      <c r="N42" s="6" t="s">
        <v>352</v>
      </c>
      <c r="O42">
        <v>1.43</v>
      </c>
      <c r="P42" s="6">
        <v>2.08</v>
      </c>
      <c r="Q42">
        <v>2.54</v>
      </c>
      <c r="R42" s="6">
        <v>2.71</v>
      </c>
      <c r="S42">
        <v>404</v>
      </c>
    </row>
    <row r="43" spans="1:19" x14ac:dyDescent="0.25">
      <c r="A43" s="5">
        <v>44667</v>
      </c>
      <c r="B43" s="6" t="s">
        <v>353</v>
      </c>
      <c r="C43" s="6">
        <v>2.7</v>
      </c>
      <c r="D43" s="6">
        <v>3.1</v>
      </c>
      <c r="E43" s="6">
        <v>2.95</v>
      </c>
      <c r="F43" s="6">
        <v>2.67</v>
      </c>
      <c r="G43" s="6">
        <v>2.5099999999999998</v>
      </c>
      <c r="H43" s="6">
        <v>1.56</v>
      </c>
      <c r="I43" s="6">
        <v>2.19</v>
      </c>
      <c r="J43" t="s">
        <v>225</v>
      </c>
      <c r="K43" s="6">
        <v>1.88</v>
      </c>
      <c r="L43" s="6" t="s">
        <v>143</v>
      </c>
      <c r="M43">
        <v>71</v>
      </c>
      <c r="N43" s="6" t="s">
        <v>18</v>
      </c>
      <c r="O43">
        <v>1.64</v>
      </c>
      <c r="P43">
        <v>2.88</v>
      </c>
      <c r="Q43">
        <v>404</v>
      </c>
      <c r="R43" s="6">
        <v>404</v>
      </c>
      <c r="S43">
        <v>4.97</v>
      </c>
    </row>
    <row r="44" spans="1:19" x14ac:dyDescent="0.25">
      <c r="A44" s="5">
        <v>44667</v>
      </c>
      <c r="B44" s="6" t="s">
        <v>354</v>
      </c>
      <c r="C44" s="6">
        <v>1.67</v>
      </c>
      <c r="D44" s="6">
        <v>4.03</v>
      </c>
      <c r="E44" s="6">
        <v>5.65</v>
      </c>
      <c r="F44" s="6">
        <v>3.99</v>
      </c>
      <c r="G44" s="6">
        <v>1.85</v>
      </c>
      <c r="H44" s="6">
        <v>2.0699999999999998</v>
      </c>
      <c r="I44" s="6">
        <v>1.63</v>
      </c>
      <c r="J44" t="s">
        <v>225</v>
      </c>
      <c r="K44" s="6">
        <v>1.41</v>
      </c>
      <c r="L44" s="6" t="s">
        <v>127</v>
      </c>
      <c r="M44">
        <v>50</v>
      </c>
      <c r="N44" s="6" t="s">
        <v>167</v>
      </c>
      <c r="O44">
        <v>1.33</v>
      </c>
      <c r="P44" s="6">
        <v>2.0699999999999998</v>
      </c>
      <c r="Q44">
        <v>2.4700000000000002</v>
      </c>
      <c r="R44" s="6">
        <v>2.8</v>
      </c>
      <c r="S44">
        <v>3.14</v>
      </c>
    </row>
    <row r="45" spans="1:19" x14ac:dyDescent="0.25">
      <c r="A45" s="5">
        <v>44667</v>
      </c>
      <c r="B45" s="6" t="s">
        <v>355</v>
      </c>
      <c r="C45" s="6">
        <v>3.22</v>
      </c>
      <c r="D45" s="6">
        <v>2.72</v>
      </c>
      <c r="E45" s="6">
        <v>2.74</v>
      </c>
      <c r="F45" s="6">
        <v>2.76</v>
      </c>
      <c r="G45" s="6">
        <v>2.4300000000000002</v>
      </c>
      <c r="H45" s="6">
        <v>1.57</v>
      </c>
      <c r="I45" s="6">
        <v>2.12</v>
      </c>
      <c r="J45" t="s">
        <v>225</v>
      </c>
      <c r="K45" s="6">
        <v>1.8</v>
      </c>
      <c r="L45" s="6" t="s">
        <v>143</v>
      </c>
      <c r="M45">
        <v>26</v>
      </c>
      <c r="N45" s="6" t="s">
        <v>81</v>
      </c>
      <c r="O45">
        <v>1.58</v>
      </c>
      <c r="P45" s="6">
        <v>2.78</v>
      </c>
      <c r="Q45">
        <v>404</v>
      </c>
      <c r="R45" s="6">
        <v>404</v>
      </c>
      <c r="S45">
        <v>4.4800000000000004</v>
      </c>
    </row>
    <row r="46" spans="1:19" x14ac:dyDescent="0.25">
      <c r="A46" s="5">
        <v>44667</v>
      </c>
      <c r="B46" s="6" t="s">
        <v>356</v>
      </c>
      <c r="C46" s="6">
        <v>2.14</v>
      </c>
      <c r="D46" s="6">
        <v>3.79</v>
      </c>
      <c r="E46" s="6">
        <v>3.43</v>
      </c>
      <c r="F46" s="6">
        <v>404</v>
      </c>
      <c r="G46" s="6">
        <v>1.62</v>
      </c>
      <c r="H46" s="6">
        <v>2.48</v>
      </c>
      <c r="I46" s="6">
        <v>1.44</v>
      </c>
      <c r="J46" t="s">
        <v>225</v>
      </c>
      <c r="K46" s="6">
        <v>1.27</v>
      </c>
      <c r="L46" s="6" t="s">
        <v>129</v>
      </c>
      <c r="M46">
        <v>56</v>
      </c>
      <c r="N46" s="6" t="s">
        <v>165</v>
      </c>
      <c r="O46">
        <v>1.23</v>
      </c>
      <c r="P46" s="6">
        <v>1.76</v>
      </c>
      <c r="Q46">
        <v>1.99</v>
      </c>
      <c r="R46" s="6">
        <v>2.2599999999999998</v>
      </c>
      <c r="S46">
        <v>2.48</v>
      </c>
    </row>
    <row r="47" spans="1:19" x14ac:dyDescent="0.25">
      <c r="A47" s="5">
        <v>44667</v>
      </c>
      <c r="B47" s="6" t="s">
        <v>357</v>
      </c>
      <c r="C47" s="6">
        <v>2.2599999999999998</v>
      </c>
      <c r="D47" s="6">
        <v>3.35</v>
      </c>
      <c r="E47" s="6">
        <v>3.55</v>
      </c>
      <c r="F47" s="6">
        <v>3.48</v>
      </c>
      <c r="G47" s="6">
        <v>2.06</v>
      </c>
      <c r="H47" s="6">
        <v>1.85</v>
      </c>
      <c r="I47" s="6">
        <v>1.79</v>
      </c>
      <c r="J47" t="s">
        <v>225</v>
      </c>
      <c r="K47" s="6">
        <v>1.53</v>
      </c>
      <c r="L47" s="6" t="s">
        <v>132</v>
      </c>
      <c r="M47">
        <v>24</v>
      </c>
      <c r="N47" s="6" t="s">
        <v>34</v>
      </c>
      <c r="O47">
        <v>1.41</v>
      </c>
      <c r="P47" s="6">
        <v>2.36</v>
      </c>
      <c r="Q47">
        <v>2.93</v>
      </c>
      <c r="R47" s="6">
        <v>3.3</v>
      </c>
      <c r="S47">
        <v>3.68</v>
      </c>
    </row>
    <row r="48" spans="1:19" x14ac:dyDescent="0.25">
      <c r="A48" s="5">
        <v>44668</v>
      </c>
      <c r="B48" s="6" t="s">
        <v>358</v>
      </c>
      <c r="C48" s="6">
        <v>2.69</v>
      </c>
      <c r="D48" s="6">
        <v>3.34</v>
      </c>
      <c r="E48" s="6">
        <v>2.8</v>
      </c>
      <c r="F48" s="6">
        <v>2.93</v>
      </c>
      <c r="G48" s="6">
        <v>2.33</v>
      </c>
      <c r="H48" s="6">
        <v>1.65</v>
      </c>
      <c r="I48" s="6">
        <v>2.04</v>
      </c>
      <c r="J48" t="s">
        <v>225</v>
      </c>
      <c r="K48" s="6">
        <v>1.73</v>
      </c>
      <c r="L48" s="6" t="s">
        <v>143</v>
      </c>
      <c r="M48">
        <v>26</v>
      </c>
      <c r="N48" s="6" t="s">
        <v>99</v>
      </c>
      <c r="O48">
        <v>1.55</v>
      </c>
      <c r="P48" s="6">
        <v>2.76</v>
      </c>
      <c r="Q48">
        <v>404</v>
      </c>
      <c r="R48" s="6">
        <v>404</v>
      </c>
      <c r="S48">
        <v>4.41</v>
      </c>
    </row>
    <row r="49" spans="1:19" x14ac:dyDescent="0.25">
      <c r="A49" s="5">
        <v>44668</v>
      </c>
      <c r="B49" s="6" t="s">
        <v>359</v>
      </c>
      <c r="C49" s="6">
        <v>2.33</v>
      </c>
      <c r="D49" s="6">
        <v>3.45</v>
      </c>
      <c r="E49" s="6">
        <v>3.31</v>
      </c>
      <c r="F49" s="6">
        <v>3.66</v>
      </c>
      <c r="G49" s="6">
        <v>2</v>
      </c>
      <c r="H49" s="6">
        <v>1.9</v>
      </c>
      <c r="I49" s="6">
        <v>1.75</v>
      </c>
      <c r="J49" t="s">
        <v>225</v>
      </c>
      <c r="K49" s="6">
        <v>1.5</v>
      </c>
      <c r="L49" s="6" t="s">
        <v>219</v>
      </c>
      <c r="M49">
        <v>59</v>
      </c>
      <c r="N49" s="6" t="s">
        <v>160</v>
      </c>
      <c r="O49">
        <v>1.38</v>
      </c>
      <c r="P49" s="6">
        <v>2.2599999999999998</v>
      </c>
      <c r="Q49">
        <v>2.73</v>
      </c>
      <c r="R49" s="6">
        <v>3.06</v>
      </c>
      <c r="S49">
        <v>3.4</v>
      </c>
    </row>
    <row r="50" spans="1:19" x14ac:dyDescent="0.25">
      <c r="A50" s="5">
        <v>44668</v>
      </c>
      <c r="B50" s="6" t="s">
        <v>360</v>
      </c>
      <c r="C50" s="6">
        <v>2.2400000000000002</v>
      </c>
      <c r="D50" s="6">
        <v>3.46</v>
      </c>
      <c r="E50" s="6">
        <v>3.43</v>
      </c>
      <c r="F50" s="6">
        <v>3.84</v>
      </c>
      <c r="G50" s="6">
        <v>1.95</v>
      </c>
      <c r="H50" s="6">
        <v>1.93</v>
      </c>
      <c r="I50" s="6">
        <v>1.69</v>
      </c>
      <c r="J50" t="s">
        <v>225</v>
      </c>
      <c r="K50" s="6">
        <v>1.45</v>
      </c>
      <c r="L50" s="6" t="s">
        <v>133</v>
      </c>
      <c r="M50">
        <v>66</v>
      </c>
      <c r="N50" s="6" t="s">
        <v>333</v>
      </c>
      <c r="O50">
        <v>404</v>
      </c>
      <c r="P50" s="6">
        <v>2.19</v>
      </c>
      <c r="Q50">
        <v>2.61</v>
      </c>
      <c r="R50" s="6">
        <v>2.65</v>
      </c>
      <c r="S50">
        <v>3.23</v>
      </c>
    </row>
    <row r="51" spans="1:19" x14ac:dyDescent="0.25">
      <c r="A51" s="5">
        <v>44668</v>
      </c>
      <c r="B51" s="6" t="s">
        <v>361</v>
      </c>
      <c r="C51" s="6">
        <v>1.39</v>
      </c>
      <c r="D51" s="6">
        <v>5.45</v>
      </c>
      <c r="E51" s="6">
        <v>8.06</v>
      </c>
      <c r="F51" s="6">
        <v>404</v>
      </c>
      <c r="G51" s="6">
        <v>1.49</v>
      </c>
      <c r="H51" s="6">
        <v>2.77</v>
      </c>
      <c r="I51" s="6">
        <v>1.34</v>
      </c>
      <c r="J51" t="s">
        <v>225</v>
      </c>
      <c r="K51" s="6">
        <v>1.22</v>
      </c>
      <c r="L51" s="6" t="s">
        <v>510</v>
      </c>
      <c r="M51">
        <v>44</v>
      </c>
      <c r="N51" s="6" t="s">
        <v>34</v>
      </c>
      <c r="O51">
        <v>404</v>
      </c>
      <c r="P51">
        <v>1.59</v>
      </c>
      <c r="Q51" s="6">
        <v>1.75</v>
      </c>
      <c r="R51">
        <v>2</v>
      </c>
      <c r="S51" s="6">
        <v>2.23</v>
      </c>
    </row>
    <row r="52" spans="1:19" x14ac:dyDescent="0.25">
      <c r="A52" s="5">
        <v>44668</v>
      </c>
      <c r="B52" s="6" t="s">
        <v>362</v>
      </c>
      <c r="C52" s="6">
        <v>2.89</v>
      </c>
      <c r="D52" s="6">
        <v>3.09</v>
      </c>
      <c r="E52" s="6">
        <v>2.84</v>
      </c>
      <c r="F52" s="6">
        <v>2.8</v>
      </c>
      <c r="G52" s="6">
        <v>2.4900000000000002</v>
      </c>
      <c r="H52" s="6">
        <v>1.6</v>
      </c>
      <c r="I52" s="6">
        <v>2.16</v>
      </c>
      <c r="J52" t="s">
        <v>225</v>
      </c>
      <c r="K52" s="6">
        <v>1.84</v>
      </c>
      <c r="L52" s="6" t="s">
        <v>138</v>
      </c>
      <c r="M52">
        <v>29</v>
      </c>
      <c r="N52" s="6" t="s">
        <v>34</v>
      </c>
      <c r="O52">
        <v>1.62</v>
      </c>
      <c r="P52" s="6">
        <v>3</v>
      </c>
      <c r="Q52">
        <v>4.1100000000000003</v>
      </c>
      <c r="R52" s="6">
        <v>4.3</v>
      </c>
      <c r="S52">
        <v>404</v>
      </c>
    </row>
    <row r="53" spans="1:19" x14ac:dyDescent="0.25">
      <c r="A53" s="5">
        <v>44668</v>
      </c>
      <c r="B53" s="6" t="s">
        <v>363</v>
      </c>
      <c r="C53" s="6">
        <v>2.06</v>
      </c>
      <c r="D53" s="6">
        <v>3.56</v>
      </c>
      <c r="E53" s="6">
        <v>3.9</v>
      </c>
      <c r="F53" s="6">
        <v>3.73</v>
      </c>
      <c r="G53" s="6">
        <v>1.94</v>
      </c>
      <c r="H53" s="6">
        <v>1.96</v>
      </c>
      <c r="I53" s="6">
        <v>1.7</v>
      </c>
      <c r="J53" t="s">
        <v>225</v>
      </c>
      <c r="K53" s="6">
        <v>1.47</v>
      </c>
      <c r="L53" s="6" t="s">
        <v>132</v>
      </c>
      <c r="M53">
        <v>62</v>
      </c>
      <c r="N53" s="6" t="s">
        <v>36</v>
      </c>
      <c r="O53">
        <v>1.37</v>
      </c>
      <c r="P53" s="6">
        <v>2.19</v>
      </c>
      <c r="Q53">
        <v>2.65</v>
      </c>
      <c r="R53" s="6">
        <v>2.98</v>
      </c>
      <c r="S53">
        <v>3.33</v>
      </c>
    </row>
    <row r="54" spans="1:19" x14ac:dyDescent="0.25">
      <c r="A54" s="5">
        <v>44668</v>
      </c>
      <c r="B54" s="6" t="s">
        <v>364</v>
      </c>
      <c r="C54" s="6">
        <v>3</v>
      </c>
      <c r="D54" s="6">
        <v>3.29</v>
      </c>
      <c r="E54" s="6">
        <v>2.6</v>
      </c>
      <c r="F54" s="6">
        <v>3.87</v>
      </c>
      <c r="G54" s="6">
        <v>1.93</v>
      </c>
      <c r="H54" s="6">
        <v>1.97</v>
      </c>
      <c r="I54" s="6">
        <v>1.68</v>
      </c>
      <c r="J54" t="s">
        <v>225</v>
      </c>
      <c r="K54" s="6">
        <v>1.45</v>
      </c>
      <c r="L54" s="6" t="s">
        <v>130</v>
      </c>
      <c r="M54">
        <v>49</v>
      </c>
      <c r="N54" s="6" t="s">
        <v>160</v>
      </c>
      <c r="O54">
        <v>1.35</v>
      </c>
      <c r="P54" s="6">
        <v>2.19</v>
      </c>
      <c r="Q54">
        <v>2.65</v>
      </c>
      <c r="R54" s="6">
        <v>3</v>
      </c>
      <c r="S54">
        <v>3.35</v>
      </c>
    </row>
    <row r="55" spans="1:19" x14ac:dyDescent="0.25">
      <c r="A55" s="5">
        <v>44669</v>
      </c>
      <c r="B55" s="6" t="s">
        <v>365</v>
      </c>
      <c r="C55" s="6">
        <v>1.68</v>
      </c>
      <c r="D55" s="6">
        <v>4.13</v>
      </c>
      <c r="E55" s="6">
        <v>5.35</v>
      </c>
      <c r="F55" s="44">
        <v>404</v>
      </c>
      <c r="G55" s="6">
        <v>1.77</v>
      </c>
      <c r="H55" s="6">
        <v>2.15</v>
      </c>
      <c r="I55" s="6">
        <v>1.57</v>
      </c>
      <c r="J55" t="s">
        <v>225</v>
      </c>
      <c r="K55" s="6">
        <v>1.36</v>
      </c>
      <c r="L55" s="6" t="s">
        <v>142</v>
      </c>
      <c r="M55">
        <v>6</v>
      </c>
      <c r="N55" s="44" t="s">
        <v>65</v>
      </c>
      <c r="O55">
        <v>1.29</v>
      </c>
      <c r="P55" s="6">
        <v>1.98</v>
      </c>
      <c r="Q55">
        <v>2.2999999999999998</v>
      </c>
      <c r="R55" s="6">
        <v>2.62</v>
      </c>
      <c r="S55">
        <v>2.91</v>
      </c>
    </row>
    <row r="56" spans="1:19" x14ac:dyDescent="0.25">
      <c r="A56" s="5">
        <v>44669</v>
      </c>
      <c r="B56" s="8" t="s">
        <v>366</v>
      </c>
      <c r="C56" s="6">
        <v>1.19</v>
      </c>
      <c r="D56" s="6">
        <v>7.63</v>
      </c>
      <c r="E56" s="6">
        <v>16.664999999999999</v>
      </c>
      <c r="F56" s="6">
        <v>404</v>
      </c>
      <c r="G56" s="6">
        <v>1.47</v>
      </c>
      <c r="H56" s="6">
        <v>2.8</v>
      </c>
      <c r="I56" s="6">
        <v>1.33</v>
      </c>
      <c r="J56" t="s">
        <v>225</v>
      </c>
      <c r="K56" s="6">
        <v>1.22</v>
      </c>
      <c r="L56" s="6" t="s">
        <v>143</v>
      </c>
      <c r="M56">
        <v>17</v>
      </c>
      <c r="N56" s="6" t="s">
        <v>160</v>
      </c>
      <c r="O56">
        <v>404</v>
      </c>
      <c r="P56" s="6">
        <v>1.57</v>
      </c>
      <c r="Q56">
        <v>1.72</v>
      </c>
      <c r="R56" s="6">
        <v>1.98</v>
      </c>
      <c r="S56">
        <v>2.21</v>
      </c>
    </row>
    <row r="57" spans="1:19" x14ac:dyDescent="0.25">
      <c r="A57" s="5">
        <v>44669</v>
      </c>
      <c r="B57" s="8" t="s">
        <v>367</v>
      </c>
      <c r="C57" s="6">
        <v>2.2400000000000002</v>
      </c>
      <c r="D57" s="6">
        <v>3.73</v>
      </c>
      <c r="E57" s="6">
        <v>3.13</v>
      </c>
      <c r="F57" s="6">
        <v>4.0599999999999996</v>
      </c>
      <c r="G57" s="6">
        <v>1.77</v>
      </c>
      <c r="H57" s="6">
        <v>2.12</v>
      </c>
      <c r="I57" s="6">
        <v>1.57</v>
      </c>
      <c r="J57" t="s">
        <v>225</v>
      </c>
      <c r="K57" s="6">
        <v>1.41</v>
      </c>
      <c r="L57" s="6" t="s">
        <v>127</v>
      </c>
      <c r="M57">
        <v>33</v>
      </c>
      <c r="N57" s="6" t="s">
        <v>20</v>
      </c>
      <c r="O57">
        <v>404</v>
      </c>
      <c r="P57" s="6">
        <v>1.98</v>
      </c>
      <c r="Q57">
        <v>2.3199999999999998</v>
      </c>
      <c r="R57" s="6">
        <v>2.65</v>
      </c>
      <c r="S57">
        <v>2.96</v>
      </c>
    </row>
    <row r="58" spans="1:19" x14ac:dyDescent="0.25">
      <c r="A58" s="5">
        <v>44669</v>
      </c>
      <c r="B58" s="8" t="s">
        <v>368</v>
      </c>
      <c r="C58" s="6">
        <v>1.96</v>
      </c>
      <c r="D58" s="6">
        <v>3.55</v>
      </c>
      <c r="E58" s="6">
        <v>4.2300000000000004</v>
      </c>
      <c r="F58" s="6">
        <v>3.68</v>
      </c>
      <c r="G58" s="6">
        <v>1.92</v>
      </c>
      <c r="H58" s="6">
        <v>1.97</v>
      </c>
      <c r="I58" s="6">
        <v>1.69</v>
      </c>
      <c r="J58" t="s">
        <v>225</v>
      </c>
      <c r="K58" s="6">
        <v>1.46</v>
      </c>
      <c r="L58" s="6" t="s">
        <v>138</v>
      </c>
      <c r="M58">
        <v>59</v>
      </c>
      <c r="N58" s="6" t="s">
        <v>40</v>
      </c>
      <c r="O58">
        <v>1.43</v>
      </c>
      <c r="P58" s="6">
        <v>2.1800000000000002</v>
      </c>
      <c r="Q58">
        <v>2.65</v>
      </c>
      <c r="R58" s="6">
        <v>404</v>
      </c>
      <c r="S58">
        <v>3.35</v>
      </c>
    </row>
    <row r="59" spans="1:19" x14ac:dyDescent="0.25">
      <c r="A59" s="5">
        <v>44669</v>
      </c>
      <c r="B59" s="8" t="s">
        <v>369</v>
      </c>
      <c r="C59" s="6">
        <v>1.33</v>
      </c>
      <c r="D59" s="6">
        <v>5.34</v>
      </c>
      <c r="E59" s="6">
        <v>9.1</v>
      </c>
      <c r="F59" s="6">
        <v>4.4800000000000004</v>
      </c>
      <c r="G59" s="6">
        <v>1.65</v>
      </c>
      <c r="H59" s="6">
        <v>2.27</v>
      </c>
      <c r="I59" s="6">
        <v>1.47</v>
      </c>
      <c r="J59" t="s">
        <v>225</v>
      </c>
      <c r="K59" s="6">
        <v>404</v>
      </c>
      <c r="L59" s="6" t="s">
        <v>136</v>
      </c>
      <c r="M59">
        <v>48</v>
      </c>
      <c r="N59" s="6" t="s">
        <v>54</v>
      </c>
      <c r="O59">
        <v>1.81</v>
      </c>
      <c r="P59" s="6">
        <v>1.81</v>
      </c>
      <c r="Q59">
        <v>2.0499999999999998</v>
      </c>
      <c r="R59" s="6">
        <v>2.33</v>
      </c>
      <c r="S59">
        <v>2.59</v>
      </c>
    </row>
    <row r="60" spans="1:19" x14ac:dyDescent="0.25">
      <c r="A60" s="5">
        <v>44670</v>
      </c>
      <c r="B60" s="8" t="s">
        <v>370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t="s">
        <v>225</v>
      </c>
      <c r="K60" s="6">
        <v>0</v>
      </c>
      <c r="L60" s="6" t="s">
        <v>142</v>
      </c>
      <c r="M60">
        <v>6</v>
      </c>
      <c r="N60" s="6" t="s">
        <v>170</v>
      </c>
      <c r="O60">
        <v>0</v>
      </c>
      <c r="P60" s="6">
        <v>0</v>
      </c>
      <c r="Q60">
        <v>0</v>
      </c>
      <c r="R60" s="6">
        <v>0</v>
      </c>
      <c r="S60">
        <v>0</v>
      </c>
    </row>
    <row r="61" spans="1:19" x14ac:dyDescent="0.25">
      <c r="A61" s="5">
        <v>44670</v>
      </c>
      <c r="B61" s="8" t="s">
        <v>366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t="s">
        <v>225</v>
      </c>
      <c r="K61" s="6">
        <v>0</v>
      </c>
      <c r="L61" s="6" t="s">
        <v>143</v>
      </c>
      <c r="M61">
        <v>17</v>
      </c>
      <c r="N61" s="6" t="s">
        <v>265</v>
      </c>
      <c r="O61">
        <v>0</v>
      </c>
      <c r="P61" s="6">
        <v>0</v>
      </c>
      <c r="Q61">
        <v>0</v>
      </c>
      <c r="R61" s="6">
        <v>0</v>
      </c>
      <c r="S61">
        <v>0</v>
      </c>
    </row>
    <row r="62" spans="1:19" x14ac:dyDescent="0.25">
      <c r="A62" s="5">
        <v>44670</v>
      </c>
      <c r="B62" s="8" t="s">
        <v>371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t="s">
        <v>225</v>
      </c>
      <c r="K62" s="6">
        <v>0</v>
      </c>
      <c r="L62" s="6" t="s">
        <v>127</v>
      </c>
      <c r="M62">
        <v>33</v>
      </c>
      <c r="N62" s="6" t="s">
        <v>94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5">
        <v>44670</v>
      </c>
      <c r="B63" s="8" t="s">
        <v>372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t="s">
        <v>225</v>
      </c>
      <c r="K63" s="6">
        <v>0</v>
      </c>
      <c r="L63" s="6" t="s">
        <v>138</v>
      </c>
      <c r="M63">
        <v>59</v>
      </c>
      <c r="N63" s="6" t="s">
        <v>40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5">
        <v>44670</v>
      </c>
      <c r="B64" s="8" t="s">
        <v>369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t="s">
        <v>225</v>
      </c>
      <c r="K64" s="6">
        <v>0</v>
      </c>
      <c r="L64" s="6" t="s">
        <v>136</v>
      </c>
      <c r="M64">
        <v>48</v>
      </c>
      <c r="N64" s="6" t="s">
        <v>29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s="5">
        <v>44671</v>
      </c>
      <c r="B65" s="6" t="s">
        <v>373</v>
      </c>
      <c r="C65" s="6">
        <v>2.4700000000000002</v>
      </c>
      <c r="D65" s="6">
        <v>3.46</v>
      </c>
      <c r="E65" s="6">
        <v>3.04</v>
      </c>
      <c r="F65" s="6">
        <v>4.04</v>
      </c>
      <c r="G65" s="6">
        <v>1.82</v>
      </c>
      <c r="H65" s="6">
        <v>2.09</v>
      </c>
      <c r="I65" s="6">
        <v>1.61</v>
      </c>
      <c r="J65" t="s">
        <v>225</v>
      </c>
      <c r="K65" s="6">
        <v>1.39</v>
      </c>
      <c r="L65" s="6" t="s">
        <v>217</v>
      </c>
      <c r="M65">
        <v>41</v>
      </c>
      <c r="N65" s="6" t="s">
        <v>56</v>
      </c>
      <c r="O65">
        <v>1.32</v>
      </c>
      <c r="P65" s="6">
        <v>2.0499999999999998</v>
      </c>
      <c r="Q65">
        <v>2.41</v>
      </c>
      <c r="R65" s="6">
        <v>2.75</v>
      </c>
      <c r="S65">
        <v>3.08</v>
      </c>
    </row>
    <row r="66" spans="1:19" x14ac:dyDescent="0.25">
      <c r="A66" s="5">
        <v>44671</v>
      </c>
      <c r="B66" s="6" t="s">
        <v>374</v>
      </c>
      <c r="C66" s="6">
        <v>2.3199999999999998</v>
      </c>
      <c r="D66" s="6">
        <v>3.24</v>
      </c>
      <c r="E66" s="6">
        <v>3.54</v>
      </c>
      <c r="F66" s="6">
        <v>2.84</v>
      </c>
      <c r="G66" s="6">
        <v>2.41</v>
      </c>
      <c r="H66" s="6">
        <v>1.63</v>
      </c>
      <c r="I66" s="6">
        <v>2.11</v>
      </c>
      <c r="J66" t="s">
        <v>225</v>
      </c>
      <c r="K66" s="6">
        <v>1.79</v>
      </c>
      <c r="L66" s="6" t="s">
        <v>128</v>
      </c>
      <c r="M66">
        <v>56</v>
      </c>
      <c r="N66" s="6" t="s">
        <v>36</v>
      </c>
      <c r="O66">
        <v>2.88</v>
      </c>
      <c r="P66" s="6">
        <v>3.78</v>
      </c>
      <c r="Q66">
        <v>4.22</v>
      </c>
      <c r="R66" s="6">
        <v>404</v>
      </c>
      <c r="S66">
        <v>404</v>
      </c>
    </row>
    <row r="67" spans="1:19" x14ac:dyDescent="0.25">
      <c r="A67" s="5">
        <v>44671</v>
      </c>
      <c r="B67" s="6" t="s">
        <v>375</v>
      </c>
      <c r="C67" s="6">
        <v>1.68</v>
      </c>
      <c r="D67" s="6">
        <v>3.98</v>
      </c>
      <c r="E67" s="6">
        <v>5.57</v>
      </c>
      <c r="F67" s="6">
        <v>3.7</v>
      </c>
      <c r="G67" s="6">
        <v>1.96</v>
      </c>
      <c r="H67" s="6">
        <v>1.94</v>
      </c>
      <c r="I67" s="6">
        <v>1.71</v>
      </c>
      <c r="J67" t="s">
        <v>225</v>
      </c>
      <c r="K67" s="6">
        <v>1.48</v>
      </c>
      <c r="L67" s="6" t="s">
        <v>143</v>
      </c>
      <c r="M67">
        <v>21</v>
      </c>
      <c r="N67" s="6" t="s">
        <v>65</v>
      </c>
      <c r="O67">
        <v>1.37</v>
      </c>
      <c r="P67" s="6">
        <v>2.2200000000000002</v>
      </c>
      <c r="Q67">
        <v>2.69</v>
      </c>
      <c r="R67" s="6">
        <v>3.02</v>
      </c>
      <c r="S67">
        <v>3.37</v>
      </c>
    </row>
    <row r="68" spans="1:19" x14ac:dyDescent="0.25">
      <c r="A68" s="5">
        <v>44674</v>
      </c>
      <c r="B68" s="6" t="s">
        <v>376</v>
      </c>
      <c r="C68" s="6">
        <v>2.12</v>
      </c>
      <c r="D68" s="6">
        <v>3.61</v>
      </c>
      <c r="E68" s="6">
        <v>3.51</v>
      </c>
      <c r="F68" s="6">
        <v>4.4000000000000004</v>
      </c>
      <c r="G68" s="6">
        <v>1.67</v>
      </c>
      <c r="H68" s="6">
        <v>2.27</v>
      </c>
      <c r="I68" s="6">
        <v>1.5</v>
      </c>
      <c r="J68" t="s">
        <v>225</v>
      </c>
      <c r="K68" s="6">
        <v>1.41</v>
      </c>
      <c r="L68" s="6" t="s">
        <v>132</v>
      </c>
      <c r="M68">
        <v>44</v>
      </c>
      <c r="N68" s="6" t="s">
        <v>20</v>
      </c>
      <c r="O68">
        <v>404</v>
      </c>
      <c r="P68" s="6">
        <v>1.84</v>
      </c>
      <c r="Q68">
        <v>2.08</v>
      </c>
      <c r="R68" s="6">
        <v>2.36</v>
      </c>
      <c r="S68">
        <v>2.62</v>
      </c>
    </row>
    <row r="69" spans="1:19" x14ac:dyDescent="0.25">
      <c r="A69" s="5">
        <v>44674</v>
      </c>
      <c r="B69" s="6" t="s">
        <v>377</v>
      </c>
      <c r="C69" s="6">
        <v>2.34</v>
      </c>
      <c r="D69" s="6">
        <v>3.84</v>
      </c>
      <c r="E69" s="6">
        <v>2.96</v>
      </c>
      <c r="F69" s="6">
        <v>404</v>
      </c>
      <c r="G69" s="6">
        <v>1.56</v>
      </c>
      <c r="H69" s="6">
        <v>2.57</v>
      </c>
      <c r="I69" s="6">
        <v>1.4</v>
      </c>
      <c r="J69" t="s">
        <v>225</v>
      </c>
      <c r="K69" s="6">
        <v>1.23</v>
      </c>
      <c r="L69" s="6" t="s">
        <v>217</v>
      </c>
      <c r="M69">
        <v>25</v>
      </c>
      <c r="N69" s="6" t="s">
        <v>167</v>
      </c>
      <c r="O69">
        <v>1.25</v>
      </c>
      <c r="P69" s="6">
        <v>1.68</v>
      </c>
      <c r="Q69">
        <v>1.88</v>
      </c>
      <c r="R69" s="6">
        <v>2.12</v>
      </c>
      <c r="S69">
        <v>2.36</v>
      </c>
    </row>
    <row r="70" spans="1:19" x14ac:dyDescent="0.25">
      <c r="A70" s="5">
        <v>44674</v>
      </c>
      <c r="B70" s="6" t="s">
        <v>378</v>
      </c>
      <c r="C70" s="6">
        <v>2.23</v>
      </c>
      <c r="D70" s="6">
        <v>3.24</v>
      </c>
      <c r="E70" s="6">
        <v>3.61</v>
      </c>
      <c r="F70" s="6">
        <v>3.03</v>
      </c>
      <c r="G70" s="6">
        <v>2.27</v>
      </c>
      <c r="H70" s="6">
        <v>1.68</v>
      </c>
      <c r="I70" s="6">
        <v>1.98</v>
      </c>
      <c r="J70" t="s">
        <v>225</v>
      </c>
      <c r="K70" s="6">
        <v>1.68</v>
      </c>
      <c r="L70" s="6" t="s">
        <v>138</v>
      </c>
      <c r="M70">
        <v>30</v>
      </c>
      <c r="N70" s="6" t="s">
        <v>20</v>
      </c>
      <c r="O70">
        <v>1.51</v>
      </c>
      <c r="P70" s="6">
        <v>2.27</v>
      </c>
      <c r="Q70">
        <v>2.68</v>
      </c>
      <c r="R70" s="6">
        <v>404</v>
      </c>
      <c r="S70">
        <v>4.3</v>
      </c>
    </row>
    <row r="71" spans="1:19" x14ac:dyDescent="0.25">
      <c r="A71" s="5">
        <v>44674</v>
      </c>
      <c r="B71" s="6" t="s">
        <v>379</v>
      </c>
      <c r="C71" s="6">
        <v>1.85</v>
      </c>
      <c r="D71" s="6">
        <v>4</v>
      </c>
      <c r="E71" s="6">
        <v>4.29</v>
      </c>
      <c r="F71" s="6">
        <v>404</v>
      </c>
      <c r="G71" s="6">
        <v>1.6</v>
      </c>
      <c r="H71" s="6">
        <v>2.4700000000000002</v>
      </c>
      <c r="I71" s="6">
        <v>1.43</v>
      </c>
      <c r="J71" t="s">
        <v>225</v>
      </c>
      <c r="K71" s="6">
        <v>1.26</v>
      </c>
      <c r="L71" s="6" t="s">
        <v>220</v>
      </c>
      <c r="M71">
        <v>33</v>
      </c>
      <c r="N71" s="6" t="s">
        <v>167</v>
      </c>
      <c r="O71">
        <v>1.26</v>
      </c>
      <c r="P71" s="6">
        <v>1.74</v>
      </c>
      <c r="Q71">
        <v>1.96</v>
      </c>
      <c r="R71" s="6">
        <v>2.2200000000000002</v>
      </c>
      <c r="S71">
        <v>2.4900000000000002</v>
      </c>
    </row>
    <row r="72" spans="1:19" x14ac:dyDescent="0.25">
      <c r="A72" s="5">
        <v>44674</v>
      </c>
      <c r="B72" s="6" t="s">
        <v>380</v>
      </c>
      <c r="C72" s="6">
        <v>9.75</v>
      </c>
      <c r="D72" s="6">
        <v>6.35</v>
      </c>
      <c r="E72" s="6">
        <v>1.3</v>
      </c>
      <c r="F72" s="6">
        <v>404</v>
      </c>
      <c r="G72" s="6">
        <v>1.54</v>
      </c>
      <c r="H72" s="6">
        <v>2.6</v>
      </c>
      <c r="I72" s="6">
        <v>1.38</v>
      </c>
      <c r="J72" t="s">
        <v>225</v>
      </c>
      <c r="K72" s="6">
        <v>1.23</v>
      </c>
      <c r="L72" s="6" t="s">
        <v>219</v>
      </c>
      <c r="M72">
        <v>50</v>
      </c>
      <c r="N72" s="6" t="s">
        <v>165</v>
      </c>
      <c r="O72">
        <v>404</v>
      </c>
      <c r="P72">
        <v>1.66</v>
      </c>
      <c r="Q72" s="6">
        <v>1.83</v>
      </c>
      <c r="R72">
        <v>2.08</v>
      </c>
      <c r="S72" s="6">
        <v>2.35</v>
      </c>
    </row>
    <row r="73" spans="1:19" x14ac:dyDescent="0.25">
      <c r="A73" s="5">
        <v>44674</v>
      </c>
      <c r="B73" s="6" t="s">
        <v>381</v>
      </c>
      <c r="C73" s="6">
        <v>1.63</v>
      </c>
      <c r="D73" s="6">
        <v>4.22</v>
      </c>
      <c r="E73" s="6">
        <v>5.42</v>
      </c>
      <c r="F73" s="6">
        <v>3.68</v>
      </c>
      <c r="G73" s="6">
        <v>1.88</v>
      </c>
      <c r="H73" s="6">
        <v>1.99</v>
      </c>
      <c r="I73" s="6">
        <v>1.66</v>
      </c>
      <c r="J73" t="s">
        <v>225</v>
      </c>
      <c r="K73" s="6">
        <v>1.44</v>
      </c>
      <c r="L73" s="6" t="s">
        <v>131</v>
      </c>
      <c r="M73">
        <v>75</v>
      </c>
      <c r="N73" s="6" t="s">
        <v>101</v>
      </c>
      <c r="O73">
        <v>404</v>
      </c>
      <c r="P73" s="6">
        <v>2.13</v>
      </c>
      <c r="Q73">
        <v>2.6</v>
      </c>
      <c r="R73" s="6">
        <v>404</v>
      </c>
      <c r="S73">
        <v>3.32</v>
      </c>
    </row>
    <row r="74" spans="1:19" x14ac:dyDescent="0.25">
      <c r="A74" s="5">
        <v>44674</v>
      </c>
      <c r="B74" s="6" t="s">
        <v>382</v>
      </c>
      <c r="C74" s="6">
        <v>1.55</v>
      </c>
      <c r="D74" s="6">
        <v>4.33</v>
      </c>
      <c r="E74" s="6">
        <v>6.17</v>
      </c>
      <c r="F74" s="6">
        <v>3.68</v>
      </c>
      <c r="G74" s="6">
        <v>1.9</v>
      </c>
      <c r="H74" s="6">
        <v>1.97</v>
      </c>
      <c r="I74" s="6">
        <v>1.67</v>
      </c>
      <c r="J74" t="s">
        <v>225</v>
      </c>
      <c r="K74" s="6">
        <v>1.45</v>
      </c>
      <c r="L74" s="6" t="s">
        <v>131</v>
      </c>
      <c r="M74">
        <v>33</v>
      </c>
      <c r="N74" s="6" t="s">
        <v>94</v>
      </c>
      <c r="O74">
        <v>404</v>
      </c>
      <c r="P74" s="6">
        <v>2.14</v>
      </c>
      <c r="Q74">
        <v>2.57</v>
      </c>
      <c r="R74" s="6">
        <v>2.78</v>
      </c>
      <c r="S74">
        <v>3.23</v>
      </c>
    </row>
    <row r="75" spans="1:19" x14ac:dyDescent="0.25">
      <c r="A75" s="5">
        <v>44674</v>
      </c>
      <c r="B75" s="6" t="s">
        <v>383</v>
      </c>
      <c r="C75" s="6">
        <v>4.83</v>
      </c>
      <c r="D75" s="6">
        <v>4.29</v>
      </c>
      <c r="E75" s="6">
        <v>1.71</v>
      </c>
      <c r="F75" s="6">
        <v>3.98</v>
      </c>
      <c r="G75" s="6">
        <v>1.6</v>
      </c>
      <c r="H75" s="6">
        <v>2.4700000000000002</v>
      </c>
      <c r="I75" s="6">
        <v>1.43</v>
      </c>
      <c r="J75" t="s">
        <v>225</v>
      </c>
      <c r="K75" s="6">
        <v>1.27</v>
      </c>
      <c r="L75" s="6" t="s">
        <v>219</v>
      </c>
      <c r="M75">
        <v>50</v>
      </c>
      <c r="N75" s="6" t="s">
        <v>56</v>
      </c>
      <c r="O75">
        <v>1.26</v>
      </c>
      <c r="P75" s="6">
        <v>1.75</v>
      </c>
      <c r="Q75">
        <v>1.99</v>
      </c>
      <c r="R75" s="6">
        <v>2.27</v>
      </c>
      <c r="S75">
        <v>2.56</v>
      </c>
    </row>
    <row r="76" spans="1:19" x14ac:dyDescent="0.25">
      <c r="A76" s="5">
        <v>44674</v>
      </c>
      <c r="B76" s="6" t="s">
        <v>384</v>
      </c>
      <c r="C76" s="6">
        <v>1.93</v>
      </c>
      <c r="D76" s="6">
        <v>3.82</v>
      </c>
      <c r="E76" s="6">
        <v>3.96</v>
      </c>
      <c r="F76" s="6">
        <v>3.78</v>
      </c>
      <c r="G76" s="6">
        <v>1.8</v>
      </c>
      <c r="H76" s="6">
        <v>2.0699999999999998</v>
      </c>
      <c r="I76" s="6">
        <v>1.61</v>
      </c>
      <c r="J76" t="s">
        <v>225</v>
      </c>
      <c r="K76" s="6">
        <v>1.42</v>
      </c>
      <c r="L76" s="6" t="s">
        <v>131</v>
      </c>
      <c r="M76">
        <v>42</v>
      </c>
      <c r="N76" s="6" t="s">
        <v>18</v>
      </c>
      <c r="O76">
        <v>1.43</v>
      </c>
      <c r="P76" s="6">
        <v>2.04</v>
      </c>
      <c r="Q76">
        <v>2.4500000000000002</v>
      </c>
      <c r="R76" s="6">
        <v>2.82</v>
      </c>
      <c r="S76">
        <v>3.16</v>
      </c>
    </row>
    <row r="77" spans="1:19" x14ac:dyDescent="0.25">
      <c r="A77" s="5">
        <v>44674</v>
      </c>
      <c r="B77" s="6" t="s">
        <v>385</v>
      </c>
      <c r="C77" s="6">
        <v>7.36</v>
      </c>
      <c r="D77" s="6">
        <v>4.99</v>
      </c>
      <c r="E77" s="6">
        <v>1.45</v>
      </c>
      <c r="F77" s="44">
        <v>404</v>
      </c>
      <c r="G77" s="6">
        <v>1.54</v>
      </c>
      <c r="H77" s="6">
        <v>2.64</v>
      </c>
      <c r="I77" s="6">
        <v>1.38</v>
      </c>
      <c r="J77" t="s">
        <v>225</v>
      </c>
      <c r="K77" s="6">
        <v>1.23</v>
      </c>
      <c r="L77" s="6" t="s">
        <v>129</v>
      </c>
      <c r="M77">
        <v>46</v>
      </c>
      <c r="N77" s="44" t="s">
        <v>170</v>
      </c>
      <c r="O77">
        <v>1.26</v>
      </c>
      <c r="P77" s="6">
        <v>1.65</v>
      </c>
      <c r="Q77">
        <v>1.83</v>
      </c>
      <c r="R77" s="6">
        <v>2.08</v>
      </c>
      <c r="S77">
        <v>2.33</v>
      </c>
    </row>
    <row r="78" spans="1:19" x14ac:dyDescent="0.25">
      <c r="A78" s="5">
        <v>44675</v>
      </c>
      <c r="B78" s="6" t="s">
        <v>386</v>
      </c>
      <c r="C78" s="6">
        <v>2.33</v>
      </c>
      <c r="D78" s="6">
        <v>3.13</v>
      </c>
      <c r="E78" s="6">
        <v>3.04</v>
      </c>
      <c r="F78" s="44">
        <v>404</v>
      </c>
      <c r="G78" s="6">
        <v>2.0099999999999998</v>
      </c>
      <c r="H78" s="6">
        <v>1.81</v>
      </c>
      <c r="I78" s="6">
        <v>1.75</v>
      </c>
      <c r="J78" t="s">
        <v>225</v>
      </c>
      <c r="K78" s="6">
        <v>1.5</v>
      </c>
      <c r="L78" s="6" t="s">
        <v>138</v>
      </c>
      <c r="M78">
        <v>49</v>
      </c>
      <c r="N78" s="44" t="s">
        <v>297</v>
      </c>
      <c r="O78">
        <v>1.43</v>
      </c>
      <c r="P78" s="6">
        <v>2.2799999999999998</v>
      </c>
      <c r="Q78">
        <v>2.75</v>
      </c>
      <c r="R78" s="6">
        <v>404</v>
      </c>
      <c r="S78">
        <v>404</v>
      </c>
    </row>
    <row r="79" spans="1:19" x14ac:dyDescent="0.25">
      <c r="A79" s="5">
        <v>44675</v>
      </c>
      <c r="B79" s="6" t="s">
        <v>387</v>
      </c>
      <c r="C79" s="6">
        <v>1.43</v>
      </c>
      <c r="D79" s="6">
        <v>4.72</v>
      </c>
      <c r="E79" s="6">
        <v>8.16</v>
      </c>
      <c r="F79" s="6">
        <v>3.9</v>
      </c>
      <c r="G79" s="6">
        <v>1.79</v>
      </c>
      <c r="H79" s="6">
        <v>2.12</v>
      </c>
      <c r="I79" s="6">
        <v>1.56</v>
      </c>
      <c r="J79" t="s">
        <v>225</v>
      </c>
      <c r="K79" s="6">
        <v>1.35</v>
      </c>
      <c r="L79" s="6" t="s">
        <v>128</v>
      </c>
      <c r="M79">
        <v>25</v>
      </c>
      <c r="N79" s="6" t="s">
        <v>36</v>
      </c>
      <c r="O79">
        <v>404</v>
      </c>
      <c r="P79">
        <v>2.0099999999999998</v>
      </c>
      <c r="Q79" s="6">
        <v>2.35</v>
      </c>
      <c r="R79">
        <v>2.67</v>
      </c>
      <c r="S79" s="6">
        <v>2.97</v>
      </c>
    </row>
    <row r="80" spans="1:19" x14ac:dyDescent="0.25">
      <c r="A80" s="5">
        <v>44675</v>
      </c>
      <c r="B80" s="6" t="s">
        <v>388</v>
      </c>
      <c r="C80" s="6">
        <v>2.19</v>
      </c>
      <c r="D80" s="6">
        <v>3.28</v>
      </c>
      <c r="E80" s="6">
        <v>3.84</v>
      </c>
      <c r="F80" s="6">
        <v>3.03</v>
      </c>
      <c r="G80" s="6">
        <v>2.29</v>
      </c>
      <c r="H80" s="6">
        <v>1.69</v>
      </c>
      <c r="I80" s="6">
        <v>2</v>
      </c>
      <c r="J80" t="s">
        <v>225</v>
      </c>
      <c r="K80" s="6">
        <v>1.7</v>
      </c>
      <c r="L80" s="6" t="s">
        <v>217</v>
      </c>
      <c r="M80">
        <v>13</v>
      </c>
      <c r="N80" s="6" t="s">
        <v>56</v>
      </c>
      <c r="O80">
        <v>1.53</v>
      </c>
      <c r="P80" s="6">
        <v>2.7</v>
      </c>
      <c r="Q80">
        <v>3.45</v>
      </c>
      <c r="R80" s="6">
        <v>3.86</v>
      </c>
      <c r="S80">
        <v>404</v>
      </c>
    </row>
    <row r="81" spans="1:19" x14ac:dyDescent="0.25">
      <c r="A81" s="5">
        <v>44675</v>
      </c>
      <c r="B81" s="6" t="s">
        <v>389</v>
      </c>
      <c r="C81" s="6">
        <v>4.8600000000000003</v>
      </c>
      <c r="D81" s="6">
        <v>4.22</v>
      </c>
      <c r="E81" s="6">
        <v>1.72</v>
      </c>
      <c r="F81" s="44">
        <v>404</v>
      </c>
      <c r="G81" s="6">
        <v>1.52</v>
      </c>
      <c r="H81" s="6">
        <v>2.67</v>
      </c>
      <c r="I81" s="6">
        <v>1.37</v>
      </c>
      <c r="J81" t="s">
        <v>225</v>
      </c>
      <c r="K81" s="6">
        <v>1.23</v>
      </c>
      <c r="L81" s="6" t="s">
        <v>221</v>
      </c>
      <c r="M81">
        <v>38</v>
      </c>
      <c r="N81" s="44" t="s">
        <v>65</v>
      </c>
      <c r="O81">
        <v>1.27</v>
      </c>
      <c r="P81" s="6">
        <v>1.64</v>
      </c>
      <c r="Q81">
        <v>1.81</v>
      </c>
      <c r="R81" s="6">
        <v>2.0699999999999998</v>
      </c>
      <c r="S81">
        <v>2.31</v>
      </c>
    </row>
    <row r="82" spans="1:19" x14ac:dyDescent="0.25">
      <c r="A82" s="5">
        <v>44675</v>
      </c>
      <c r="B82" s="6" t="s">
        <v>390</v>
      </c>
      <c r="C82" s="6">
        <v>3.51</v>
      </c>
      <c r="D82" s="6">
        <v>3.08</v>
      </c>
      <c r="E82" s="6">
        <v>2.13</v>
      </c>
      <c r="F82" s="44">
        <v>404</v>
      </c>
      <c r="G82" s="6">
        <v>1.86</v>
      </c>
      <c r="H82" s="6">
        <v>1.95</v>
      </c>
      <c r="I82" s="6">
        <v>1.63</v>
      </c>
      <c r="J82" t="s">
        <v>225</v>
      </c>
      <c r="K82" s="6">
        <v>1.4</v>
      </c>
      <c r="L82" s="6" t="s">
        <v>131</v>
      </c>
      <c r="M82">
        <v>46</v>
      </c>
      <c r="N82" s="44" t="s">
        <v>352</v>
      </c>
      <c r="O82">
        <v>1.43</v>
      </c>
      <c r="P82" s="6">
        <v>2.08</v>
      </c>
      <c r="Q82">
        <v>2.4500000000000002</v>
      </c>
      <c r="R82" s="6">
        <v>2.64</v>
      </c>
      <c r="S82">
        <v>404</v>
      </c>
    </row>
    <row r="83" spans="1:19" x14ac:dyDescent="0.25">
      <c r="A83" s="5">
        <v>44675</v>
      </c>
      <c r="B83" s="6" t="s">
        <v>391</v>
      </c>
      <c r="C83" s="6">
        <v>3.19</v>
      </c>
      <c r="D83" s="6">
        <v>3.42</v>
      </c>
      <c r="E83" s="6">
        <v>2.4</v>
      </c>
      <c r="F83" s="6">
        <v>3.92</v>
      </c>
      <c r="G83" s="6">
        <v>1.89</v>
      </c>
      <c r="H83" s="6">
        <v>2.0099999999999998</v>
      </c>
      <c r="I83" s="6">
        <v>1.66</v>
      </c>
      <c r="J83" t="s">
        <v>225</v>
      </c>
      <c r="K83" s="6">
        <v>1.43</v>
      </c>
      <c r="L83" s="6" t="s">
        <v>142</v>
      </c>
      <c r="M83">
        <v>24</v>
      </c>
      <c r="N83" s="6" t="s">
        <v>170</v>
      </c>
      <c r="O83">
        <v>1.34</v>
      </c>
      <c r="P83" s="6">
        <v>2.14</v>
      </c>
      <c r="Q83">
        <v>2.57</v>
      </c>
      <c r="R83" s="6">
        <v>2.91</v>
      </c>
      <c r="S83">
        <v>3.266</v>
      </c>
    </row>
    <row r="84" spans="1:19" x14ac:dyDescent="0.25">
      <c r="A84" s="5">
        <v>44675</v>
      </c>
      <c r="B84" s="6" t="s">
        <v>392</v>
      </c>
      <c r="C84" s="6">
        <v>2.17</v>
      </c>
      <c r="D84" s="6">
        <v>3.66</v>
      </c>
      <c r="E84" s="6">
        <v>3.47</v>
      </c>
      <c r="F84" s="6">
        <v>3.91</v>
      </c>
      <c r="G84" s="6">
        <v>1.77</v>
      </c>
      <c r="H84" s="6">
        <v>2.15</v>
      </c>
      <c r="I84" s="6">
        <v>1.56</v>
      </c>
      <c r="J84" t="s">
        <v>225</v>
      </c>
      <c r="K84" s="6">
        <v>1.35</v>
      </c>
      <c r="L84" s="6" t="s">
        <v>511</v>
      </c>
      <c r="M84">
        <v>55</v>
      </c>
      <c r="N84" s="6" t="s">
        <v>56</v>
      </c>
      <c r="O84">
        <v>1.29</v>
      </c>
      <c r="P84" s="6">
        <v>1.98</v>
      </c>
      <c r="Q84">
        <v>2.3199999999999998</v>
      </c>
      <c r="R84" s="6">
        <v>2.65</v>
      </c>
      <c r="S84">
        <v>2.96</v>
      </c>
    </row>
    <row r="85" spans="1:19" x14ac:dyDescent="0.25">
      <c r="A85" s="5">
        <v>44676</v>
      </c>
      <c r="B85" s="6" t="s">
        <v>393</v>
      </c>
      <c r="C85" s="6">
        <v>1.55</v>
      </c>
      <c r="D85" s="6">
        <v>4.4800000000000004</v>
      </c>
      <c r="E85" s="6">
        <v>6.19</v>
      </c>
      <c r="F85" s="6">
        <v>4.92</v>
      </c>
      <c r="G85" s="6">
        <v>1.6</v>
      </c>
      <c r="H85" s="6">
        <v>2.4500000000000002</v>
      </c>
      <c r="I85" s="6">
        <v>1.48</v>
      </c>
      <c r="J85" t="s">
        <v>225</v>
      </c>
      <c r="K85" s="6">
        <v>1.4</v>
      </c>
      <c r="L85" s="6" t="s">
        <v>142</v>
      </c>
      <c r="M85">
        <v>24</v>
      </c>
      <c r="N85" s="6" t="s">
        <v>40</v>
      </c>
      <c r="O85">
        <v>404</v>
      </c>
      <c r="P85" s="6">
        <v>1.74</v>
      </c>
      <c r="Q85">
        <v>1.98</v>
      </c>
      <c r="R85" s="6">
        <v>2.2599999999999998</v>
      </c>
      <c r="S85">
        <v>2.5499999999999998</v>
      </c>
    </row>
    <row r="86" spans="1:19" x14ac:dyDescent="0.25">
      <c r="A86" s="5">
        <v>44676</v>
      </c>
      <c r="B86" s="6" t="s">
        <v>394</v>
      </c>
      <c r="C86" s="6">
        <v>2.44</v>
      </c>
      <c r="D86" s="6">
        <v>3.49</v>
      </c>
      <c r="E86" s="6">
        <v>3.94</v>
      </c>
      <c r="F86" s="6">
        <v>1.91</v>
      </c>
      <c r="G86" s="6">
        <v>1.98</v>
      </c>
      <c r="H86" s="6">
        <v>1.67</v>
      </c>
      <c r="I86" s="6">
        <v>1.67</v>
      </c>
      <c r="J86" t="s">
        <v>225</v>
      </c>
      <c r="K86" s="6">
        <v>1.44</v>
      </c>
      <c r="L86" s="6" t="s">
        <v>133</v>
      </c>
      <c r="M86">
        <v>31</v>
      </c>
      <c r="N86" s="6" t="s">
        <v>36</v>
      </c>
      <c r="O86">
        <v>1.34</v>
      </c>
      <c r="P86" s="6">
        <v>2.16</v>
      </c>
      <c r="Q86">
        <v>2.63</v>
      </c>
      <c r="R86" s="6">
        <v>2.96</v>
      </c>
      <c r="S86">
        <v>3.32</v>
      </c>
    </row>
    <row r="87" spans="1:19" x14ac:dyDescent="0.25">
      <c r="A87" s="5">
        <v>44676</v>
      </c>
      <c r="B87" s="6" t="s">
        <v>395</v>
      </c>
      <c r="C87" s="6">
        <v>4.4800000000000004</v>
      </c>
      <c r="D87" s="6">
        <v>4.07</v>
      </c>
      <c r="E87" s="6">
        <v>1.8</v>
      </c>
      <c r="F87" s="44">
        <v>404</v>
      </c>
      <c r="G87" s="6">
        <v>1.62</v>
      </c>
      <c r="H87" s="6">
        <v>2.4300000000000002</v>
      </c>
      <c r="I87" s="6">
        <v>1.44</v>
      </c>
      <c r="J87" t="s">
        <v>225</v>
      </c>
      <c r="K87" s="6">
        <v>1.28</v>
      </c>
      <c r="L87" s="6" t="s">
        <v>142</v>
      </c>
      <c r="M87">
        <v>33</v>
      </c>
      <c r="N87" s="44" t="s">
        <v>170</v>
      </c>
      <c r="O87">
        <v>1.26</v>
      </c>
      <c r="P87" s="6">
        <v>1.76</v>
      </c>
      <c r="Q87">
        <v>2</v>
      </c>
      <c r="R87" s="6">
        <v>2.27</v>
      </c>
      <c r="S87">
        <v>2.5499999999999998</v>
      </c>
    </row>
    <row r="88" spans="1:19" x14ac:dyDescent="0.25">
      <c r="A88" s="5">
        <v>44676</v>
      </c>
      <c r="B88" s="6" t="s">
        <v>396</v>
      </c>
      <c r="C88" s="6">
        <v>1.34</v>
      </c>
      <c r="D88" s="6">
        <v>5.22</v>
      </c>
      <c r="E88" s="6">
        <v>9.85</v>
      </c>
      <c r="F88" s="6">
        <v>4</v>
      </c>
      <c r="G88" s="6">
        <v>1.79</v>
      </c>
      <c r="H88" s="6">
        <v>2.09</v>
      </c>
      <c r="I88" s="6">
        <v>1.58</v>
      </c>
      <c r="J88" t="s">
        <v>225</v>
      </c>
      <c r="K88" s="6">
        <v>404</v>
      </c>
      <c r="L88" s="6" t="s">
        <v>131</v>
      </c>
      <c r="M88">
        <v>50</v>
      </c>
      <c r="N88" s="51" t="s">
        <v>85</v>
      </c>
      <c r="O88">
        <v>404</v>
      </c>
      <c r="P88" s="6">
        <v>2.0099999999999998</v>
      </c>
      <c r="Q88">
        <v>2.36</v>
      </c>
      <c r="R88" s="6">
        <v>2.7</v>
      </c>
      <c r="S88">
        <v>3.01</v>
      </c>
    </row>
    <row r="89" spans="1:19" x14ac:dyDescent="0.25">
      <c r="A89" s="5">
        <v>44677</v>
      </c>
      <c r="B89" s="6" t="s">
        <v>397</v>
      </c>
      <c r="C89" s="6">
        <v>3.1</v>
      </c>
      <c r="D89" s="6">
        <v>3.25</v>
      </c>
      <c r="E89" s="6">
        <v>2.4900000000000002</v>
      </c>
      <c r="F89" s="6">
        <v>3.06</v>
      </c>
      <c r="G89" s="6">
        <v>2.2200000000000002</v>
      </c>
      <c r="H89" s="6">
        <v>1.7</v>
      </c>
      <c r="I89" s="6">
        <v>1.95</v>
      </c>
      <c r="J89" t="s">
        <v>225</v>
      </c>
      <c r="K89" s="6">
        <v>1.65</v>
      </c>
      <c r="L89" s="6" t="s">
        <v>221</v>
      </c>
      <c r="M89">
        <v>31</v>
      </c>
      <c r="N89" s="6" t="s">
        <v>20</v>
      </c>
      <c r="O89">
        <v>1.5</v>
      </c>
      <c r="P89" s="6">
        <v>2.61</v>
      </c>
      <c r="Q89">
        <v>404</v>
      </c>
      <c r="R89" s="6">
        <v>404</v>
      </c>
      <c r="S89">
        <v>4.0999999999999996</v>
      </c>
    </row>
    <row r="90" spans="1:19" x14ac:dyDescent="0.25">
      <c r="A90" s="5">
        <v>44681</v>
      </c>
      <c r="B90" s="6" t="s">
        <v>398</v>
      </c>
      <c r="C90" s="6">
        <v>2.09</v>
      </c>
      <c r="D90" s="6">
        <v>3.76</v>
      </c>
      <c r="E90" s="6">
        <v>3.45</v>
      </c>
      <c r="F90" s="6">
        <v>4.04</v>
      </c>
      <c r="G90" s="6">
        <v>1.79</v>
      </c>
      <c r="H90" s="6">
        <v>2.09</v>
      </c>
      <c r="I90" s="6">
        <v>1.58</v>
      </c>
      <c r="J90" t="s">
        <v>225</v>
      </c>
      <c r="K90" s="6">
        <v>1.4</v>
      </c>
      <c r="L90" s="6" t="s">
        <v>135</v>
      </c>
      <c r="M90">
        <v>38</v>
      </c>
      <c r="N90" s="6" t="s">
        <v>20</v>
      </c>
      <c r="O90">
        <v>404</v>
      </c>
      <c r="P90" s="6">
        <v>2</v>
      </c>
      <c r="Q90">
        <v>2.35</v>
      </c>
      <c r="R90" s="6">
        <v>2.68</v>
      </c>
      <c r="S90">
        <v>2.99</v>
      </c>
    </row>
    <row r="91" spans="1:19" x14ac:dyDescent="0.25">
      <c r="A91" s="5">
        <v>44681</v>
      </c>
      <c r="B91" s="6" t="s">
        <v>399</v>
      </c>
      <c r="C91" s="6">
        <v>2.61</v>
      </c>
      <c r="D91" s="6">
        <v>3.29</v>
      </c>
      <c r="E91" s="6">
        <v>2.99</v>
      </c>
      <c r="F91" s="6">
        <v>3.23</v>
      </c>
      <c r="G91" s="6">
        <v>2.17</v>
      </c>
      <c r="H91" s="6">
        <v>1.76</v>
      </c>
      <c r="I91" s="6">
        <v>1.9</v>
      </c>
      <c r="J91" t="s">
        <v>225</v>
      </c>
      <c r="K91" s="6">
        <v>1.62</v>
      </c>
      <c r="L91" s="6" t="s">
        <v>142</v>
      </c>
      <c r="M91">
        <v>43</v>
      </c>
      <c r="N91" s="6" t="s">
        <v>170</v>
      </c>
      <c r="O91">
        <v>1.47</v>
      </c>
      <c r="P91" s="6">
        <v>2.6520000000000001</v>
      </c>
      <c r="Q91">
        <v>3.12</v>
      </c>
      <c r="R91" s="6">
        <v>3.49</v>
      </c>
      <c r="S91">
        <v>3.67</v>
      </c>
    </row>
    <row r="92" spans="1:19" x14ac:dyDescent="0.25">
      <c r="A92" s="5">
        <v>44681</v>
      </c>
      <c r="B92" s="6" t="s">
        <v>400</v>
      </c>
      <c r="C92" s="6">
        <v>3.64</v>
      </c>
      <c r="D92" s="6">
        <v>3.75</v>
      </c>
      <c r="E92" s="6">
        <v>2.0299999999999998</v>
      </c>
      <c r="F92" s="6">
        <v>4.42</v>
      </c>
      <c r="G92" s="6">
        <v>1.65</v>
      </c>
      <c r="H92" s="6">
        <v>2.31</v>
      </c>
      <c r="I92" s="6">
        <v>1.48</v>
      </c>
      <c r="J92" t="s">
        <v>225</v>
      </c>
      <c r="K92" s="6">
        <v>1.42</v>
      </c>
      <c r="L92" s="6" t="s">
        <v>217</v>
      </c>
      <c r="M92">
        <v>45</v>
      </c>
      <c r="N92" s="6" t="s">
        <v>94</v>
      </c>
      <c r="O92">
        <v>404</v>
      </c>
      <c r="P92" s="6">
        <v>1.81</v>
      </c>
      <c r="Q92">
        <v>2.0699999999999998</v>
      </c>
      <c r="R92" s="6">
        <v>2.38</v>
      </c>
      <c r="S92">
        <v>2.65</v>
      </c>
    </row>
    <row r="93" spans="1:19" x14ac:dyDescent="0.25">
      <c r="A93" s="5">
        <v>44681</v>
      </c>
      <c r="B93" s="6" t="s">
        <v>401</v>
      </c>
      <c r="C93" s="6">
        <v>3.19</v>
      </c>
      <c r="D93" s="6">
        <v>3.65</v>
      </c>
      <c r="E93" s="6">
        <v>2.2999999999999998</v>
      </c>
      <c r="F93" s="6">
        <v>4.05</v>
      </c>
      <c r="G93" s="6">
        <v>1.75</v>
      </c>
      <c r="H93" s="6">
        <v>2.19</v>
      </c>
      <c r="I93" s="6">
        <v>1.56</v>
      </c>
      <c r="J93" t="s">
        <v>225</v>
      </c>
      <c r="K93" s="6">
        <v>1.36</v>
      </c>
      <c r="L93" s="6" t="s">
        <v>219</v>
      </c>
      <c r="M93">
        <v>55</v>
      </c>
      <c r="N93" s="6" t="s">
        <v>165</v>
      </c>
      <c r="O93">
        <v>1.29</v>
      </c>
      <c r="P93" s="6">
        <v>1.94</v>
      </c>
      <c r="Q93">
        <v>2.25</v>
      </c>
      <c r="R93" s="6">
        <v>2.56</v>
      </c>
      <c r="S93">
        <v>2.85</v>
      </c>
    </row>
    <row r="94" spans="1:19" x14ac:dyDescent="0.25">
      <c r="A94" s="5">
        <v>44681</v>
      </c>
      <c r="B94" s="6" t="s">
        <v>402</v>
      </c>
      <c r="C94" s="6">
        <v>5.3</v>
      </c>
      <c r="D94" s="6">
        <v>4.07</v>
      </c>
      <c r="E94" s="6">
        <v>1.66</v>
      </c>
      <c r="F94" s="6">
        <v>4.17</v>
      </c>
      <c r="G94" s="6">
        <v>1.75</v>
      </c>
      <c r="H94" s="6">
        <v>2.15</v>
      </c>
      <c r="I94" s="6">
        <v>1.55</v>
      </c>
      <c r="J94" t="s">
        <v>225</v>
      </c>
      <c r="K94" s="6">
        <v>1.38</v>
      </c>
      <c r="L94" s="6" t="s">
        <v>143</v>
      </c>
      <c r="M94">
        <v>78</v>
      </c>
      <c r="N94" s="6" t="s">
        <v>94</v>
      </c>
      <c r="O94">
        <v>404</v>
      </c>
      <c r="P94" s="6">
        <v>1.95</v>
      </c>
      <c r="Q94">
        <v>2.27</v>
      </c>
      <c r="R94" s="6">
        <v>2.58</v>
      </c>
      <c r="S94">
        <v>2.87</v>
      </c>
    </row>
    <row r="95" spans="1:19" x14ac:dyDescent="0.25">
      <c r="A95" s="5">
        <v>44681</v>
      </c>
      <c r="B95" s="6" t="s">
        <v>403</v>
      </c>
      <c r="C95" s="6">
        <v>1.4</v>
      </c>
      <c r="D95" s="6">
        <v>5.43</v>
      </c>
      <c r="E95" s="6">
        <v>7.85</v>
      </c>
      <c r="F95" s="6">
        <v>404</v>
      </c>
      <c r="G95" s="6">
        <v>1.35</v>
      </c>
      <c r="H95" s="6">
        <v>3.36</v>
      </c>
      <c r="I95" s="6">
        <v>1.3</v>
      </c>
      <c r="J95" t="s">
        <v>225</v>
      </c>
      <c r="K95" s="6">
        <v>1.23</v>
      </c>
      <c r="L95" s="6" t="s">
        <v>510</v>
      </c>
      <c r="M95">
        <v>18</v>
      </c>
      <c r="N95" s="6" t="s">
        <v>170</v>
      </c>
      <c r="O95">
        <v>404</v>
      </c>
      <c r="P95" s="6">
        <v>1.42</v>
      </c>
      <c r="Q95">
        <v>1.51</v>
      </c>
      <c r="R95" s="6">
        <v>1.69</v>
      </c>
      <c r="S95">
        <v>1.89</v>
      </c>
    </row>
    <row r="96" spans="1:19" x14ac:dyDescent="0.25">
      <c r="A96" s="5">
        <v>44681</v>
      </c>
      <c r="B96" s="6" t="s">
        <v>404</v>
      </c>
      <c r="C96" s="6">
        <v>6.72</v>
      </c>
      <c r="D96" s="6">
        <v>4.32</v>
      </c>
      <c r="E96" s="6">
        <v>1.55</v>
      </c>
      <c r="F96" s="6">
        <v>3.98</v>
      </c>
      <c r="G96" s="6">
        <v>1.85</v>
      </c>
      <c r="H96" s="6">
        <v>2.06</v>
      </c>
      <c r="I96" s="6">
        <v>1.63</v>
      </c>
      <c r="J96" t="s">
        <v>225</v>
      </c>
      <c r="K96" s="6">
        <v>1.41</v>
      </c>
      <c r="L96" s="6" t="s">
        <v>143</v>
      </c>
      <c r="M96">
        <v>54</v>
      </c>
      <c r="N96" s="6" t="s">
        <v>158</v>
      </c>
      <c r="O96">
        <v>1.33</v>
      </c>
      <c r="P96" s="6">
        <v>2.0699999999999998</v>
      </c>
      <c r="Q96">
        <v>2.4500000000000002</v>
      </c>
      <c r="R96" s="6">
        <v>2.77</v>
      </c>
      <c r="S96">
        <v>3.1</v>
      </c>
    </row>
    <row r="97" spans="1:19" x14ac:dyDescent="0.25">
      <c r="A97" s="5">
        <v>44681</v>
      </c>
      <c r="B97" s="6" t="s">
        <v>405</v>
      </c>
      <c r="C97" s="6">
        <v>3.18</v>
      </c>
      <c r="D97" s="6">
        <v>3.18</v>
      </c>
      <c r="E97" s="6">
        <v>2.5099999999999998</v>
      </c>
      <c r="F97" s="6">
        <v>3.6</v>
      </c>
      <c r="G97" s="6">
        <v>1.99</v>
      </c>
      <c r="H97" s="6">
        <v>1.9</v>
      </c>
      <c r="I97" s="6">
        <v>1.74</v>
      </c>
      <c r="J97" t="s">
        <v>225</v>
      </c>
      <c r="K97" s="6">
        <v>1.49</v>
      </c>
      <c r="L97" s="6" t="s">
        <v>127</v>
      </c>
      <c r="M97">
        <v>45</v>
      </c>
      <c r="N97" s="6" t="s">
        <v>40</v>
      </c>
      <c r="O97">
        <v>404</v>
      </c>
      <c r="P97" s="6">
        <v>2.25</v>
      </c>
      <c r="Q97">
        <v>2.72</v>
      </c>
      <c r="R97" s="6">
        <v>404</v>
      </c>
      <c r="S97">
        <v>3.38</v>
      </c>
    </row>
    <row r="98" spans="1:19" x14ac:dyDescent="0.25">
      <c r="A98" s="5">
        <v>44681</v>
      </c>
      <c r="B98" s="6" t="s">
        <v>406</v>
      </c>
      <c r="C98" s="6">
        <v>2.16</v>
      </c>
      <c r="D98" s="6">
        <v>3.42</v>
      </c>
      <c r="E98" s="6">
        <v>3.76</v>
      </c>
      <c r="F98" s="6">
        <v>3.44</v>
      </c>
      <c r="G98" s="6">
        <v>2.0699999999999998</v>
      </c>
      <c r="H98" s="6">
        <v>1.85</v>
      </c>
      <c r="I98" s="6">
        <v>1.75</v>
      </c>
      <c r="J98" t="s">
        <v>225</v>
      </c>
      <c r="K98" s="6">
        <v>1.51</v>
      </c>
      <c r="L98" s="6" t="s">
        <v>138</v>
      </c>
      <c r="M98">
        <v>39</v>
      </c>
      <c r="N98" s="6" t="s">
        <v>160</v>
      </c>
      <c r="O98">
        <v>1.4</v>
      </c>
      <c r="P98" s="6">
        <v>2.36</v>
      </c>
      <c r="Q98">
        <v>2.9</v>
      </c>
      <c r="R98" s="6">
        <v>3.23</v>
      </c>
      <c r="S98">
        <v>3.59</v>
      </c>
    </row>
  </sheetData>
  <conditionalFormatting sqref="K1">
    <cfRule type="cellIs" dxfId="64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35" workbookViewId="0">
      <selection activeCell="D56" sqref="D56"/>
    </sheetView>
  </sheetViews>
  <sheetFormatPr defaultRowHeight="15" x14ac:dyDescent="0.25"/>
  <cols>
    <col min="1" max="1" width="10.7109375" bestFit="1" customWidth="1"/>
    <col min="2" max="2" width="37.7109375" bestFit="1" customWidth="1"/>
    <col min="3" max="3" width="10.140625" customWidth="1"/>
    <col min="4" max="4" width="16.42578125" bestFit="1" customWidth="1"/>
    <col min="6" max="6" width="10.42578125" style="27" bestFit="1" customWidth="1"/>
    <col min="7" max="7" width="10.28515625" bestFit="1" customWidth="1"/>
    <col min="8" max="8" width="10" customWidth="1"/>
    <col min="10" max="10" width="28.5703125" bestFit="1" customWidth="1"/>
  </cols>
  <sheetData>
    <row r="1" spans="1:10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343</v>
      </c>
      <c r="F1" s="34" t="s">
        <v>228</v>
      </c>
      <c r="G1" s="34" t="s">
        <v>229</v>
      </c>
      <c r="H1" s="34" t="s">
        <v>230</v>
      </c>
      <c r="I1" s="34" t="s">
        <v>11</v>
      </c>
      <c r="J1" s="43" t="s">
        <v>231</v>
      </c>
    </row>
    <row r="2" spans="1:10" x14ac:dyDescent="0.25">
      <c r="A2" s="5">
        <v>44653</v>
      </c>
      <c r="B2" s="6" t="s">
        <v>309</v>
      </c>
      <c r="C2" s="35">
        <v>1.76</v>
      </c>
      <c r="D2" s="16" t="s">
        <v>225</v>
      </c>
      <c r="E2" s="16" t="s">
        <v>247</v>
      </c>
      <c r="F2" s="22" t="s">
        <v>246</v>
      </c>
      <c r="G2" s="33">
        <f>C2*D$55</f>
        <v>1672</v>
      </c>
      <c r="H2" s="33">
        <f>G2-D$55</f>
        <v>722</v>
      </c>
      <c r="I2" s="16" t="s">
        <v>143</v>
      </c>
      <c r="J2" s="6" t="s">
        <v>94</v>
      </c>
    </row>
    <row r="3" spans="1:10" x14ac:dyDescent="0.25">
      <c r="A3" s="5">
        <v>44653</v>
      </c>
      <c r="B3" s="6" t="s">
        <v>311</v>
      </c>
      <c r="C3" s="35">
        <v>1.77</v>
      </c>
      <c r="D3" s="16" t="s">
        <v>225</v>
      </c>
      <c r="E3" s="16" t="s">
        <v>247</v>
      </c>
      <c r="F3" s="22" t="s">
        <v>246</v>
      </c>
      <c r="G3" s="33">
        <f>C3*D$55</f>
        <v>1681.5</v>
      </c>
      <c r="H3" s="33">
        <f>G3-D$55</f>
        <v>731.5</v>
      </c>
      <c r="I3" s="6" t="s">
        <v>128</v>
      </c>
      <c r="J3" s="6" t="s">
        <v>40</v>
      </c>
    </row>
    <row r="4" spans="1:10" x14ac:dyDescent="0.25">
      <c r="A4" s="5">
        <v>44653</v>
      </c>
      <c r="B4" s="6" t="s">
        <v>313</v>
      </c>
      <c r="C4" s="35">
        <v>1.78</v>
      </c>
      <c r="D4" s="16" t="s">
        <v>225</v>
      </c>
      <c r="E4" s="16" t="s">
        <v>248</v>
      </c>
      <c r="F4" s="37" t="s">
        <v>232</v>
      </c>
      <c r="G4" s="33">
        <v>0</v>
      </c>
      <c r="H4" s="33">
        <f>G4-D$55</f>
        <v>-950</v>
      </c>
      <c r="I4" s="6" t="s">
        <v>133</v>
      </c>
      <c r="J4" s="6" t="s">
        <v>56</v>
      </c>
    </row>
    <row r="5" spans="1:10" x14ac:dyDescent="0.25">
      <c r="A5" s="5">
        <v>44653</v>
      </c>
      <c r="B5" s="6" t="s">
        <v>315</v>
      </c>
      <c r="C5" s="35">
        <v>1.71</v>
      </c>
      <c r="D5" s="16" t="s">
        <v>225</v>
      </c>
      <c r="E5" s="16" t="s">
        <v>248</v>
      </c>
      <c r="F5" s="37" t="s">
        <v>232</v>
      </c>
      <c r="G5" s="33">
        <v>0</v>
      </c>
      <c r="H5" s="33">
        <f>G5-D$55</f>
        <v>-950</v>
      </c>
      <c r="I5" s="6" t="s">
        <v>137</v>
      </c>
      <c r="J5" s="6" t="s">
        <v>49</v>
      </c>
    </row>
    <row r="6" spans="1:10" x14ac:dyDescent="0.25">
      <c r="A6" s="5">
        <v>44654</v>
      </c>
      <c r="B6" s="6" t="s">
        <v>316</v>
      </c>
      <c r="C6" s="35">
        <v>1.81</v>
      </c>
      <c r="D6" s="16" t="s">
        <v>225</v>
      </c>
      <c r="E6" s="16" t="s">
        <v>248</v>
      </c>
      <c r="F6" s="37" t="s">
        <v>232</v>
      </c>
      <c r="G6" s="33">
        <v>0</v>
      </c>
      <c r="H6" s="33">
        <f>G6-D$55</f>
        <v>-950</v>
      </c>
      <c r="I6" s="6" t="s">
        <v>131</v>
      </c>
      <c r="J6" s="6" t="s">
        <v>40</v>
      </c>
    </row>
    <row r="7" spans="1:10" x14ac:dyDescent="0.25">
      <c r="A7" s="5">
        <v>44654</v>
      </c>
      <c r="B7" s="6" t="s">
        <v>319</v>
      </c>
      <c r="C7" s="35">
        <v>1.85</v>
      </c>
      <c r="D7" s="16" t="s">
        <v>225</v>
      </c>
      <c r="E7" s="16" t="s">
        <v>247</v>
      </c>
      <c r="F7" s="22" t="s">
        <v>246</v>
      </c>
      <c r="G7" s="33">
        <f>C7*D$55</f>
        <v>1757.5</v>
      </c>
      <c r="H7" s="33">
        <f>G7-D$55</f>
        <v>807.5</v>
      </c>
      <c r="I7" s="6" t="s">
        <v>128</v>
      </c>
      <c r="J7" s="6" t="s">
        <v>34</v>
      </c>
    </row>
    <row r="8" spans="1:10" x14ac:dyDescent="0.25">
      <c r="A8" s="5">
        <v>44656</v>
      </c>
      <c r="B8" s="6" t="s">
        <v>322</v>
      </c>
      <c r="C8" s="35">
        <v>1.74</v>
      </c>
      <c r="D8" s="16" t="s">
        <v>225</v>
      </c>
      <c r="E8" s="16" t="s">
        <v>247</v>
      </c>
      <c r="F8" s="38" t="s">
        <v>246</v>
      </c>
      <c r="G8" s="33">
        <f>C8*D$55</f>
        <v>1653</v>
      </c>
      <c r="H8" s="33">
        <f>G8-D$55</f>
        <v>703</v>
      </c>
      <c r="I8" s="6" t="s">
        <v>138</v>
      </c>
      <c r="J8" s="6" t="s">
        <v>20</v>
      </c>
    </row>
    <row r="9" spans="1:10" x14ac:dyDescent="0.25">
      <c r="A9" s="5">
        <v>44656</v>
      </c>
      <c r="B9" s="6" t="s">
        <v>323</v>
      </c>
      <c r="C9" s="35">
        <v>1.72</v>
      </c>
      <c r="D9" s="16" t="s">
        <v>225</v>
      </c>
      <c r="E9" s="16" t="s">
        <v>248</v>
      </c>
      <c r="F9" s="38" t="s">
        <v>232</v>
      </c>
      <c r="G9" s="33">
        <f>C9*D$55</f>
        <v>1634</v>
      </c>
      <c r="H9" s="33">
        <f>G9-D$55</f>
        <v>684</v>
      </c>
      <c r="I9" s="6" t="s">
        <v>132</v>
      </c>
      <c r="J9" s="6" t="s">
        <v>20</v>
      </c>
    </row>
    <row r="10" spans="1:10" x14ac:dyDescent="0.25">
      <c r="A10" s="5">
        <v>44660</v>
      </c>
      <c r="B10" s="6" t="s">
        <v>329</v>
      </c>
      <c r="C10" s="35">
        <v>1.83</v>
      </c>
      <c r="D10" s="16" t="s">
        <v>225</v>
      </c>
      <c r="E10" s="16" t="s">
        <v>247</v>
      </c>
      <c r="F10" s="37" t="s">
        <v>246</v>
      </c>
      <c r="G10" s="33">
        <v>0</v>
      </c>
      <c r="H10" s="33">
        <f>G10-D$55</f>
        <v>-950</v>
      </c>
      <c r="I10" s="6" t="s">
        <v>132</v>
      </c>
      <c r="J10" s="6" t="s">
        <v>94</v>
      </c>
    </row>
    <row r="11" spans="1:10" x14ac:dyDescent="0.25">
      <c r="A11" s="5">
        <v>44661</v>
      </c>
      <c r="B11" s="6" t="s">
        <v>334</v>
      </c>
      <c r="C11" s="35">
        <v>1.74</v>
      </c>
      <c r="D11" s="16" t="s">
        <v>225</v>
      </c>
      <c r="E11" s="16" t="s">
        <v>247</v>
      </c>
      <c r="F11" s="37" t="s">
        <v>246</v>
      </c>
      <c r="G11" s="33">
        <v>0</v>
      </c>
      <c r="H11" s="33">
        <f>G11-D$55</f>
        <v>-950</v>
      </c>
      <c r="I11" s="6" t="s">
        <v>134</v>
      </c>
      <c r="J11" s="6" t="s">
        <v>56</v>
      </c>
    </row>
    <row r="12" spans="1:10" x14ac:dyDescent="0.25">
      <c r="A12" s="5">
        <v>44661</v>
      </c>
      <c r="B12" s="6" t="s">
        <v>335</v>
      </c>
      <c r="C12" s="35">
        <v>1.57</v>
      </c>
      <c r="D12" s="16" t="s">
        <v>225</v>
      </c>
      <c r="E12" s="16" t="s">
        <v>248</v>
      </c>
      <c r="F12" s="38" t="s">
        <v>232</v>
      </c>
      <c r="G12" s="33">
        <f>C12*D$55</f>
        <v>1491.5</v>
      </c>
      <c r="H12" s="33">
        <f>G12-D$55</f>
        <v>541.5</v>
      </c>
      <c r="I12" s="6" t="s">
        <v>129</v>
      </c>
      <c r="J12" s="6" t="s">
        <v>49</v>
      </c>
    </row>
    <row r="13" spans="1:10" x14ac:dyDescent="0.25">
      <c r="A13" s="5">
        <v>44661</v>
      </c>
      <c r="B13" s="6" t="s">
        <v>341</v>
      </c>
      <c r="C13" s="35">
        <v>1.88</v>
      </c>
      <c r="D13" s="16" t="s">
        <v>225</v>
      </c>
      <c r="E13" s="16" t="s">
        <v>247</v>
      </c>
      <c r="F13" s="37" t="s">
        <v>246</v>
      </c>
      <c r="G13" s="33">
        <v>0</v>
      </c>
      <c r="H13" s="33">
        <f>G13-D$55</f>
        <v>-950</v>
      </c>
      <c r="I13" s="6" t="s">
        <v>142</v>
      </c>
      <c r="J13" s="6" t="s">
        <v>170</v>
      </c>
    </row>
    <row r="14" spans="1:10" x14ac:dyDescent="0.25">
      <c r="A14" s="5">
        <v>44666</v>
      </c>
      <c r="B14" s="6" t="s">
        <v>345</v>
      </c>
      <c r="C14" s="6">
        <v>1.81</v>
      </c>
      <c r="D14" s="16" t="s">
        <v>225</v>
      </c>
      <c r="E14" s="16" t="s">
        <v>248</v>
      </c>
      <c r="F14" s="22" t="s">
        <v>232</v>
      </c>
      <c r="G14" s="33">
        <f>C14*D$55</f>
        <v>1719.5</v>
      </c>
      <c r="H14" s="33">
        <f>G14-D$55</f>
        <v>769.5</v>
      </c>
      <c r="I14" s="6" t="s">
        <v>130</v>
      </c>
      <c r="J14" s="6" t="s">
        <v>94</v>
      </c>
    </row>
    <row r="15" spans="1:10" x14ac:dyDescent="0.25">
      <c r="A15" s="5">
        <v>44666</v>
      </c>
      <c r="B15" s="6" t="s">
        <v>349</v>
      </c>
      <c r="C15" s="6">
        <v>1.86</v>
      </c>
      <c r="D15" s="16" t="s">
        <v>225</v>
      </c>
      <c r="E15" s="16" t="s">
        <v>248</v>
      </c>
      <c r="F15" s="37" t="s">
        <v>232</v>
      </c>
      <c r="G15" s="33">
        <v>0</v>
      </c>
      <c r="H15" s="33">
        <f>G15-D$55</f>
        <v>-950</v>
      </c>
      <c r="I15" s="6" t="s">
        <v>131</v>
      </c>
      <c r="J15" s="6" t="s">
        <v>94</v>
      </c>
    </row>
    <row r="16" spans="1:10" x14ac:dyDescent="0.25">
      <c r="A16" s="5">
        <v>44667</v>
      </c>
      <c r="B16" s="6" t="s">
        <v>354</v>
      </c>
      <c r="C16" s="35">
        <v>1.85</v>
      </c>
      <c r="D16" s="16" t="s">
        <v>225</v>
      </c>
      <c r="E16" s="16" t="s">
        <v>248</v>
      </c>
      <c r="F16" s="22" t="s">
        <v>232</v>
      </c>
      <c r="G16" s="33">
        <f>C16*D$55</f>
        <v>1757.5</v>
      </c>
      <c r="H16" s="33">
        <f>G16-D$55</f>
        <v>807.5</v>
      </c>
      <c r="I16" s="6" t="s">
        <v>127</v>
      </c>
      <c r="J16" s="6" t="s">
        <v>167</v>
      </c>
    </row>
    <row r="17" spans="1:10" x14ac:dyDescent="0.25">
      <c r="A17" s="5">
        <v>44667</v>
      </c>
      <c r="B17" s="6" t="s">
        <v>356</v>
      </c>
      <c r="C17" s="35">
        <v>1.62</v>
      </c>
      <c r="D17" s="16" t="s">
        <v>225</v>
      </c>
      <c r="E17" s="16" t="s">
        <v>248</v>
      </c>
      <c r="F17" s="22" t="s">
        <v>232</v>
      </c>
      <c r="G17" s="33">
        <f>C17*D$55</f>
        <v>1539</v>
      </c>
      <c r="H17" s="33">
        <f>G17-D$55</f>
        <v>589</v>
      </c>
      <c r="I17" s="6" t="s">
        <v>129</v>
      </c>
      <c r="J17" s="6" t="s">
        <v>165</v>
      </c>
    </row>
    <row r="18" spans="1:10" x14ac:dyDescent="0.25">
      <c r="A18" s="5">
        <v>44667</v>
      </c>
      <c r="B18" s="6" t="s">
        <v>357</v>
      </c>
      <c r="C18" s="35">
        <v>1.85</v>
      </c>
      <c r="D18" s="16" t="s">
        <v>225</v>
      </c>
      <c r="E18" s="16" t="s">
        <v>247</v>
      </c>
      <c r="F18" s="37" t="s">
        <v>246</v>
      </c>
      <c r="G18" s="33">
        <v>0</v>
      </c>
      <c r="H18" s="33">
        <f>G18-D$55</f>
        <v>-950</v>
      </c>
      <c r="I18" s="6" t="s">
        <v>132</v>
      </c>
      <c r="J18" s="6" t="s">
        <v>34</v>
      </c>
    </row>
    <row r="19" spans="1:10" x14ac:dyDescent="0.25">
      <c r="A19" s="5">
        <v>44668</v>
      </c>
      <c r="B19" s="6" t="s">
        <v>358</v>
      </c>
      <c r="C19" s="35">
        <v>1.65</v>
      </c>
      <c r="D19" s="16" t="s">
        <v>225</v>
      </c>
      <c r="E19" s="16" t="s">
        <v>249</v>
      </c>
      <c r="F19" s="22" t="s">
        <v>246</v>
      </c>
      <c r="G19" s="33">
        <f>C19*D$55</f>
        <v>1567.5</v>
      </c>
      <c r="H19" s="33">
        <f>G19-D$55</f>
        <v>617.5</v>
      </c>
      <c r="I19" s="6" t="s">
        <v>143</v>
      </c>
      <c r="J19" s="6" t="s">
        <v>99</v>
      </c>
    </row>
    <row r="20" spans="1:10" x14ac:dyDescent="0.25">
      <c r="A20" s="5">
        <v>44668</v>
      </c>
      <c r="B20" s="6" t="s">
        <v>362</v>
      </c>
      <c r="C20" s="35">
        <v>1.6</v>
      </c>
      <c r="D20" s="16" t="s">
        <v>225</v>
      </c>
      <c r="E20" s="16" t="s">
        <v>249</v>
      </c>
      <c r="F20" s="22" t="s">
        <v>246</v>
      </c>
      <c r="G20" s="33">
        <f>C20*D$55</f>
        <v>1520</v>
      </c>
      <c r="H20" s="33">
        <f>G20-D$55</f>
        <v>570</v>
      </c>
      <c r="I20" s="6" t="s">
        <v>138</v>
      </c>
      <c r="J20" s="6" t="s">
        <v>34</v>
      </c>
    </row>
    <row r="21" spans="1:10" x14ac:dyDescent="0.25">
      <c r="A21" s="5">
        <v>44669</v>
      </c>
      <c r="B21" s="8" t="s">
        <v>367</v>
      </c>
      <c r="C21" s="35">
        <v>1.77</v>
      </c>
      <c r="D21" s="16" t="s">
        <v>225</v>
      </c>
      <c r="E21" s="16" t="s">
        <v>248</v>
      </c>
      <c r="F21" s="22" t="s">
        <v>232</v>
      </c>
      <c r="G21" s="33">
        <f>C21*D$55</f>
        <v>1681.5</v>
      </c>
      <c r="H21" s="33">
        <f>G21-D$55</f>
        <v>731.5</v>
      </c>
      <c r="I21" s="6" t="s">
        <v>127</v>
      </c>
      <c r="J21" s="6" t="s">
        <v>20</v>
      </c>
    </row>
    <row r="22" spans="1:10" x14ac:dyDescent="0.25">
      <c r="A22" s="5">
        <v>44671</v>
      </c>
      <c r="B22" s="6" t="s">
        <v>373</v>
      </c>
      <c r="C22" s="35">
        <v>1.82</v>
      </c>
      <c r="D22" s="16" t="s">
        <v>225</v>
      </c>
      <c r="E22" s="16" t="s">
        <v>248</v>
      </c>
      <c r="F22" s="22" t="s">
        <v>232</v>
      </c>
      <c r="G22" s="33">
        <f>C22*D$55</f>
        <v>1729</v>
      </c>
      <c r="H22" s="33">
        <f>G22-D$55</f>
        <v>779</v>
      </c>
      <c r="I22" s="6" t="s">
        <v>217</v>
      </c>
      <c r="J22" s="6" t="s">
        <v>56</v>
      </c>
    </row>
    <row r="23" spans="1:10" x14ac:dyDescent="0.25">
      <c r="A23" s="5">
        <v>44671</v>
      </c>
      <c r="B23" s="6" t="s">
        <v>374</v>
      </c>
      <c r="C23" s="35">
        <v>1.63</v>
      </c>
      <c r="D23" s="16" t="s">
        <v>225</v>
      </c>
      <c r="E23" s="16" t="s">
        <v>249</v>
      </c>
      <c r="F23" s="22" t="s">
        <v>246</v>
      </c>
      <c r="G23" s="33">
        <f>C23*D$55</f>
        <v>1548.5</v>
      </c>
      <c r="H23" s="33">
        <f>G23-D$55</f>
        <v>598.5</v>
      </c>
      <c r="I23" s="6" t="s">
        <v>128</v>
      </c>
      <c r="J23" s="6" t="s">
        <v>36</v>
      </c>
    </row>
    <row r="24" spans="1:10" x14ac:dyDescent="0.25">
      <c r="A24" s="5">
        <v>44674</v>
      </c>
      <c r="B24" s="6" t="s">
        <v>376</v>
      </c>
      <c r="C24" s="35">
        <v>1.67</v>
      </c>
      <c r="D24" s="16" t="s">
        <v>225</v>
      </c>
      <c r="E24" s="16" t="s">
        <v>248</v>
      </c>
      <c r="F24" s="22" t="s">
        <v>232</v>
      </c>
      <c r="G24" s="33">
        <f>C24*D$55</f>
        <v>1586.5</v>
      </c>
      <c r="H24" s="33">
        <f>G24-D$55</f>
        <v>636.5</v>
      </c>
      <c r="I24" s="6" t="s">
        <v>132</v>
      </c>
      <c r="J24" s="6" t="s">
        <v>20</v>
      </c>
    </row>
    <row r="25" spans="1:10" x14ac:dyDescent="0.25">
      <c r="A25" s="5">
        <v>44674</v>
      </c>
      <c r="B25" s="6" t="s">
        <v>377</v>
      </c>
      <c r="C25" s="16">
        <v>1.56</v>
      </c>
      <c r="D25" s="16" t="s">
        <v>225</v>
      </c>
      <c r="E25" s="16" t="s">
        <v>248</v>
      </c>
      <c r="F25" s="22" t="s">
        <v>232</v>
      </c>
      <c r="G25" s="33">
        <f>C25*D$55</f>
        <v>1482</v>
      </c>
      <c r="H25" s="33">
        <f>G25-D$55</f>
        <v>532</v>
      </c>
      <c r="I25" s="6" t="s">
        <v>217</v>
      </c>
      <c r="J25" s="6" t="s">
        <v>167</v>
      </c>
    </row>
    <row r="26" spans="1:10" x14ac:dyDescent="0.25">
      <c r="A26" s="5">
        <v>44674</v>
      </c>
      <c r="B26" s="6" t="s">
        <v>378</v>
      </c>
      <c r="C26" s="16">
        <v>1.68</v>
      </c>
      <c r="D26" s="16" t="s">
        <v>225</v>
      </c>
      <c r="E26" s="16" t="s">
        <v>247</v>
      </c>
      <c r="F26" s="22" t="s">
        <v>246</v>
      </c>
      <c r="G26" s="33">
        <f>C26*D$55</f>
        <v>1596</v>
      </c>
      <c r="H26" s="33">
        <f>G26-D$55</f>
        <v>646</v>
      </c>
      <c r="I26" s="6" t="s">
        <v>138</v>
      </c>
      <c r="J26" s="6" t="s">
        <v>20</v>
      </c>
    </row>
    <row r="27" spans="1:10" x14ac:dyDescent="0.25">
      <c r="A27" s="5">
        <v>44674</v>
      </c>
      <c r="B27" s="6" t="s">
        <v>379</v>
      </c>
      <c r="C27" s="16">
        <v>1.6</v>
      </c>
      <c r="D27" s="16" t="s">
        <v>225</v>
      </c>
      <c r="E27" s="16" t="s">
        <v>248</v>
      </c>
      <c r="F27" s="22" t="s">
        <v>232</v>
      </c>
      <c r="G27" s="33">
        <f>C27*D$55</f>
        <v>1520</v>
      </c>
      <c r="H27" s="33">
        <f>G27-D$55</f>
        <v>570</v>
      </c>
      <c r="I27" s="6" t="s">
        <v>220</v>
      </c>
      <c r="J27" s="6" t="s">
        <v>167</v>
      </c>
    </row>
    <row r="28" spans="1:10" x14ac:dyDescent="0.25">
      <c r="A28" s="5">
        <v>44674</v>
      </c>
      <c r="B28" s="6" t="s">
        <v>380</v>
      </c>
      <c r="C28" s="16">
        <v>1.54</v>
      </c>
      <c r="D28" s="16" t="s">
        <v>225</v>
      </c>
      <c r="E28" s="16" t="s">
        <v>248</v>
      </c>
      <c r="F28" s="22" t="s">
        <v>232</v>
      </c>
      <c r="G28" s="33">
        <f>C28*D$55</f>
        <v>1463</v>
      </c>
      <c r="H28" s="33">
        <f>G28-D$55</f>
        <v>513</v>
      </c>
      <c r="I28" s="6" t="s">
        <v>219</v>
      </c>
      <c r="J28" s="6" t="s">
        <v>165</v>
      </c>
    </row>
    <row r="29" spans="1:10" x14ac:dyDescent="0.25">
      <c r="A29" s="5">
        <v>44674</v>
      </c>
      <c r="B29" s="6" t="s">
        <v>383</v>
      </c>
      <c r="C29" s="16">
        <v>1.6</v>
      </c>
      <c r="D29" s="16" t="s">
        <v>225</v>
      </c>
      <c r="E29" s="16" t="s">
        <v>248</v>
      </c>
      <c r="F29" s="22" t="s">
        <v>232</v>
      </c>
      <c r="G29" s="33">
        <f>C29*D$55</f>
        <v>1520</v>
      </c>
      <c r="H29" s="33">
        <f>G29-D$55</f>
        <v>570</v>
      </c>
      <c r="I29" s="6" t="s">
        <v>219</v>
      </c>
      <c r="J29" s="6" t="s">
        <v>56</v>
      </c>
    </row>
    <row r="30" spans="1:10" x14ac:dyDescent="0.25">
      <c r="A30" s="5">
        <v>44675</v>
      </c>
      <c r="B30" s="6" t="s">
        <v>388</v>
      </c>
      <c r="C30" s="16">
        <v>1.69</v>
      </c>
      <c r="D30" s="16" t="s">
        <v>225</v>
      </c>
      <c r="E30" s="16" t="s">
        <v>247</v>
      </c>
      <c r="F30" s="37" t="s">
        <v>246</v>
      </c>
      <c r="G30" s="33">
        <v>0</v>
      </c>
      <c r="H30" s="33">
        <f>G30-D$55</f>
        <v>-950</v>
      </c>
      <c r="I30" s="6" t="s">
        <v>217</v>
      </c>
      <c r="J30" s="6" t="s">
        <v>56</v>
      </c>
    </row>
    <row r="31" spans="1:10" x14ac:dyDescent="0.25">
      <c r="A31" s="5">
        <v>44675</v>
      </c>
      <c r="B31" s="6" t="s">
        <v>391</v>
      </c>
      <c r="C31" s="16">
        <v>1.89</v>
      </c>
      <c r="D31" s="16" t="s">
        <v>225</v>
      </c>
      <c r="E31" s="16" t="s">
        <v>248</v>
      </c>
      <c r="F31" s="22" t="s">
        <v>232</v>
      </c>
      <c r="G31" s="33">
        <f>C31*D$55</f>
        <v>1795.5</v>
      </c>
      <c r="H31" s="33">
        <f>G31-D$55</f>
        <v>845.5</v>
      </c>
      <c r="I31" s="6" t="s">
        <v>142</v>
      </c>
      <c r="J31" s="6" t="s">
        <v>170</v>
      </c>
    </row>
    <row r="32" spans="1:10" x14ac:dyDescent="0.25">
      <c r="A32" s="5">
        <v>44675</v>
      </c>
      <c r="B32" s="6" t="s">
        <v>392</v>
      </c>
      <c r="C32" s="16">
        <v>1.77</v>
      </c>
      <c r="D32" s="16" t="s">
        <v>225</v>
      </c>
      <c r="E32" s="16" t="s">
        <v>248</v>
      </c>
      <c r="F32" s="22" t="s">
        <v>232</v>
      </c>
      <c r="G32" s="33">
        <f>C32*D$55</f>
        <v>1681.5</v>
      </c>
      <c r="H32" s="33">
        <f>G32-D$55</f>
        <v>731.5</v>
      </c>
      <c r="I32" s="6" t="s">
        <v>511</v>
      </c>
      <c r="J32" s="6" t="s">
        <v>56</v>
      </c>
    </row>
    <row r="33" spans="1:10" x14ac:dyDescent="0.25">
      <c r="A33" s="5">
        <v>44676</v>
      </c>
      <c r="B33" s="6" t="s">
        <v>393</v>
      </c>
      <c r="C33" s="16">
        <v>1.6</v>
      </c>
      <c r="D33" s="16" t="s">
        <v>225</v>
      </c>
      <c r="E33" s="16" t="s">
        <v>248</v>
      </c>
      <c r="F33" s="22" t="s">
        <v>232</v>
      </c>
      <c r="G33" s="33">
        <f>C33*D$55</f>
        <v>1520</v>
      </c>
      <c r="H33" s="33">
        <f>G33-D$55</f>
        <v>570</v>
      </c>
      <c r="I33" s="6" t="s">
        <v>142</v>
      </c>
      <c r="J33" s="6" t="s">
        <v>40</v>
      </c>
    </row>
    <row r="34" spans="1:10" x14ac:dyDescent="0.25">
      <c r="A34" s="5">
        <v>44676</v>
      </c>
      <c r="B34" s="6" t="s">
        <v>394</v>
      </c>
      <c r="C34" s="16">
        <v>1.67</v>
      </c>
      <c r="D34" s="16" t="s">
        <v>225</v>
      </c>
      <c r="E34" s="16" t="s">
        <v>249</v>
      </c>
      <c r="F34" s="22" t="s">
        <v>246</v>
      </c>
      <c r="G34" s="33">
        <f>C34*D$55</f>
        <v>1586.5</v>
      </c>
      <c r="H34" s="33">
        <f>G34-D$55</f>
        <v>636.5</v>
      </c>
      <c r="I34" s="6" t="s">
        <v>133</v>
      </c>
      <c r="J34" s="6" t="s">
        <v>36</v>
      </c>
    </row>
    <row r="35" spans="1:10" x14ac:dyDescent="0.25">
      <c r="A35" s="5">
        <v>44677</v>
      </c>
      <c r="B35" s="6" t="s">
        <v>397</v>
      </c>
      <c r="C35" s="16">
        <v>1.7</v>
      </c>
      <c r="D35" s="16" t="s">
        <v>225</v>
      </c>
      <c r="E35" s="16" t="s">
        <v>247</v>
      </c>
      <c r="F35" s="37" t="s">
        <v>246</v>
      </c>
      <c r="G35" s="33">
        <v>0</v>
      </c>
      <c r="H35" s="33">
        <f>G35-D$55</f>
        <v>-950</v>
      </c>
      <c r="I35" s="6" t="s">
        <v>221</v>
      </c>
      <c r="J35" s="6" t="s">
        <v>20</v>
      </c>
    </row>
    <row r="36" spans="1:10" x14ac:dyDescent="0.25">
      <c r="A36" s="5">
        <v>44681</v>
      </c>
      <c r="B36" s="6" t="s">
        <v>398</v>
      </c>
      <c r="C36" s="16">
        <v>1.79</v>
      </c>
      <c r="D36" s="16" t="s">
        <v>225</v>
      </c>
      <c r="E36" s="16" t="s">
        <v>248</v>
      </c>
      <c r="F36" s="22" t="s">
        <v>232</v>
      </c>
      <c r="G36" s="33">
        <f>C36*D$55</f>
        <v>1700.5</v>
      </c>
      <c r="H36" s="33">
        <f>G36-D$55</f>
        <v>750.5</v>
      </c>
      <c r="I36" s="6" t="s">
        <v>135</v>
      </c>
      <c r="J36" s="6" t="s">
        <v>20</v>
      </c>
    </row>
    <row r="37" spans="1:10" x14ac:dyDescent="0.25">
      <c r="A37" s="5">
        <v>44681</v>
      </c>
      <c r="B37" s="6" t="s">
        <v>399</v>
      </c>
      <c r="C37" s="16">
        <v>1.76</v>
      </c>
      <c r="D37" s="16" t="s">
        <v>225</v>
      </c>
      <c r="E37" s="16" t="s">
        <v>247</v>
      </c>
      <c r="F37" s="37" t="s">
        <v>246</v>
      </c>
      <c r="G37" s="33">
        <v>0</v>
      </c>
      <c r="H37" s="33">
        <f>G37-D$55</f>
        <v>-950</v>
      </c>
      <c r="I37" s="6" t="s">
        <v>142</v>
      </c>
      <c r="J37" s="6" t="s">
        <v>170</v>
      </c>
    </row>
    <row r="38" spans="1:10" x14ac:dyDescent="0.25">
      <c r="A38" s="5">
        <v>44681</v>
      </c>
      <c r="B38" s="6" t="s">
        <v>400</v>
      </c>
      <c r="C38" s="16">
        <v>1.65</v>
      </c>
      <c r="D38" s="16" t="s">
        <v>225</v>
      </c>
      <c r="E38" s="16" t="s">
        <v>248</v>
      </c>
      <c r="F38" s="22" t="s">
        <v>232</v>
      </c>
      <c r="G38" s="33">
        <f>C38*D$55</f>
        <v>1567.5</v>
      </c>
      <c r="H38" s="33">
        <f>G38-D$55</f>
        <v>617.5</v>
      </c>
      <c r="I38" s="6" t="s">
        <v>217</v>
      </c>
      <c r="J38" s="6" t="s">
        <v>94</v>
      </c>
    </row>
    <row r="39" spans="1:10" x14ac:dyDescent="0.25">
      <c r="A39" s="5">
        <v>44681</v>
      </c>
      <c r="B39" s="6" t="s">
        <v>401</v>
      </c>
      <c r="C39" s="16">
        <v>1.75</v>
      </c>
      <c r="D39" s="16" t="s">
        <v>225</v>
      </c>
      <c r="E39" s="16" t="s">
        <v>248</v>
      </c>
      <c r="F39" s="22" t="s">
        <v>232</v>
      </c>
      <c r="G39" s="33">
        <f>C39*D$55</f>
        <v>1662.5</v>
      </c>
      <c r="H39" s="33">
        <f>G39-D$55</f>
        <v>712.5</v>
      </c>
      <c r="I39" s="6" t="s">
        <v>219</v>
      </c>
      <c r="J39" s="6" t="s">
        <v>165</v>
      </c>
    </row>
    <row r="40" spans="1:10" x14ac:dyDescent="0.25">
      <c r="A40" s="5">
        <v>44681</v>
      </c>
      <c r="B40" s="6" t="s">
        <v>402</v>
      </c>
      <c r="C40" s="16">
        <v>1.75</v>
      </c>
      <c r="D40" s="16" t="s">
        <v>225</v>
      </c>
      <c r="E40" s="16" t="s">
        <v>248</v>
      </c>
      <c r="F40" s="37" t="s">
        <v>232</v>
      </c>
      <c r="G40" s="33">
        <v>0</v>
      </c>
      <c r="H40" s="33">
        <f>G40-D$55</f>
        <v>-950</v>
      </c>
      <c r="I40" s="6" t="s">
        <v>143</v>
      </c>
      <c r="J40" s="6" t="s">
        <v>94</v>
      </c>
    </row>
    <row r="41" spans="1:10" x14ac:dyDescent="0.25">
      <c r="A41" s="50"/>
      <c r="B41" s="16"/>
      <c r="C41" s="16"/>
      <c r="D41" s="16"/>
      <c r="E41" s="16"/>
      <c r="F41" s="42"/>
      <c r="G41" s="33"/>
      <c r="H41" s="33"/>
      <c r="I41" s="16"/>
      <c r="J41" s="16"/>
    </row>
    <row r="42" spans="1:10" x14ac:dyDescent="0.25">
      <c r="A42" s="50"/>
      <c r="B42" s="16"/>
      <c r="C42" s="16"/>
      <c r="D42" s="16"/>
      <c r="E42" s="16"/>
      <c r="F42" s="42"/>
      <c r="G42" s="33"/>
      <c r="H42" s="33"/>
      <c r="I42" s="16"/>
      <c r="J42" s="16"/>
    </row>
    <row r="43" spans="1:10" x14ac:dyDescent="0.25">
      <c r="A43" s="25"/>
      <c r="B43" s="16"/>
      <c r="C43" s="35"/>
      <c r="D43" s="16"/>
      <c r="E43" s="16"/>
      <c r="F43" s="36"/>
      <c r="G43" s="33"/>
      <c r="H43" s="33"/>
      <c r="I43" s="16"/>
      <c r="J43" s="16"/>
    </row>
    <row r="44" spans="1:10" x14ac:dyDescent="0.25">
      <c r="A44" s="6"/>
      <c r="B44" s="6" t="s">
        <v>233</v>
      </c>
      <c r="C44" s="6"/>
      <c r="D44" s="26">
        <f>COUNT(C2:C43)</f>
        <v>39</v>
      </c>
      <c r="E44" s="26"/>
      <c r="F44" s="36"/>
      <c r="G44" s="18"/>
      <c r="H44" s="18"/>
      <c r="I44" s="39"/>
      <c r="J44" s="18"/>
    </row>
    <row r="45" spans="1:10" x14ac:dyDescent="0.25">
      <c r="A45" s="6"/>
      <c r="B45" s="6" t="s">
        <v>234</v>
      </c>
      <c r="C45" s="6"/>
      <c r="D45" s="23">
        <f>COUNTIF(H2:H42,"&lt;0")</f>
        <v>12</v>
      </c>
      <c r="E45" s="23"/>
      <c r="F45" s="36"/>
      <c r="G45" s="40"/>
      <c r="H45" s="40"/>
      <c r="I45" s="36"/>
      <c r="J45" s="18"/>
    </row>
    <row r="46" spans="1:10" x14ac:dyDescent="0.25">
      <c r="A46" s="6"/>
      <c r="B46" s="6" t="s">
        <v>235</v>
      </c>
      <c r="C46" s="6"/>
      <c r="D46" s="24">
        <f>D44-D45</f>
        <v>27</v>
      </c>
      <c r="E46" s="24"/>
      <c r="F46" s="36"/>
      <c r="G46" s="40"/>
      <c r="H46" s="40"/>
      <c r="I46" s="36"/>
      <c r="J46" s="18"/>
    </row>
    <row r="47" spans="1:10" x14ac:dyDescent="0.25">
      <c r="A47" s="6"/>
      <c r="B47" s="6" t="s">
        <v>236</v>
      </c>
      <c r="C47" s="6"/>
      <c r="D47" s="6">
        <f>D46/D44*100</f>
        <v>69.230769230769226</v>
      </c>
      <c r="E47" s="16"/>
      <c r="F47" s="36"/>
      <c r="G47" s="40"/>
      <c r="H47" s="40"/>
      <c r="I47" s="36"/>
      <c r="J47" s="18"/>
    </row>
    <row r="48" spans="1:10" x14ac:dyDescent="0.25">
      <c r="A48" s="6"/>
      <c r="B48" s="6" t="s">
        <v>237</v>
      </c>
      <c r="C48" s="6"/>
      <c r="D48" s="6">
        <f>1/D49*100</f>
        <v>57.958091841283974</v>
      </c>
      <c r="E48" s="16"/>
      <c r="F48" s="36"/>
      <c r="G48" s="40"/>
      <c r="H48" s="40"/>
      <c r="I48" s="36"/>
      <c r="J48" s="18"/>
    </row>
    <row r="49" spans="1:10" x14ac:dyDescent="0.25">
      <c r="A49" s="6"/>
      <c r="B49" s="6" t="s">
        <v>238</v>
      </c>
      <c r="C49" s="6"/>
      <c r="D49" s="6">
        <f>SUM(C2:C43)/D44</f>
        <v>1.725384615384616</v>
      </c>
      <c r="E49" s="16"/>
      <c r="F49" s="36"/>
      <c r="G49" s="40"/>
      <c r="H49" s="40"/>
      <c r="I49" s="36"/>
      <c r="J49" s="18"/>
    </row>
    <row r="50" spans="1:10" x14ac:dyDescent="0.25">
      <c r="A50" s="6"/>
      <c r="B50" s="6" t="s">
        <v>239</v>
      </c>
      <c r="C50" s="6"/>
      <c r="D50" s="24">
        <f>D47-D48</f>
        <v>11.272677389485253</v>
      </c>
      <c r="E50" s="38"/>
      <c r="F50" s="36"/>
      <c r="G50" s="40"/>
      <c r="H50" s="40"/>
      <c r="I50" s="36"/>
      <c r="J50" s="18"/>
    </row>
    <row r="51" spans="1:10" x14ac:dyDescent="0.25">
      <c r="A51" s="6"/>
      <c r="B51" s="6" t="s">
        <v>240</v>
      </c>
      <c r="C51" s="6"/>
      <c r="D51" s="24">
        <f>D50/1</f>
        <v>11.272677389485253</v>
      </c>
      <c r="E51" s="38"/>
      <c r="F51" s="36"/>
      <c r="G51" s="40"/>
      <c r="H51" s="40"/>
      <c r="I51" s="36"/>
      <c r="J51" s="18"/>
    </row>
    <row r="52" spans="1:10" ht="18.75" x14ac:dyDescent="0.3">
      <c r="A52" s="6"/>
      <c r="B52" s="28" t="s">
        <v>241</v>
      </c>
      <c r="C52" s="6"/>
      <c r="D52" s="29">
        <v>25000</v>
      </c>
      <c r="E52" s="47"/>
      <c r="F52" s="36"/>
      <c r="G52" s="40"/>
      <c r="H52" s="40"/>
      <c r="I52" s="36"/>
      <c r="J52" s="18"/>
    </row>
    <row r="53" spans="1:10" ht="18.75" x14ac:dyDescent="0.3">
      <c r="A53" s="6"/>
      <c r="B53" s="6" t="s">
        <v>242</v>
      </c>
      <c r="C53" s="6"/>
      <c r="D53" s="30">
        <v>25000</v>
      </c>
      <c r="E53" s="48"/>
      <c r="F53" s="36"/>
      <c r="G53" s="40"/>
      <c r="H53" s="40"/>
      <c r="I53" s="36"/>
      <c r="J53" s="18"/>
    </row>
    <row r="54" spans="1:10" x14ac:dyDescent="0.25">
      <c r="A54" s="6"/>
      <c r="B54" s="6" t="s">
        <v>243</v>
      </c>
      <c r="C54" s="6"/>
      <c r="D54" s="21">
        <f>D53/100</f>
        <v>250</v>
      </c>
      <c r="E54" s="33"/>
      <c r="F54" s="36"/>
      <c r="G54" s="40"/>
      <c r="H54" s="40"/>
      <c r="I54" s="36"/>
      <c r="J54" s="18"/>
    </row>
    <row r="55" spans="1:10" x14ac:dyDescent="0.25">
      <c r="A55" s="6"/>
      <c r="B55" s="31" t="s">
        <v>250</v>
      </c>
      <c r="C55" s="6"/>
      <c r="D55" s="32">
        <f>D54*3.8</f>
        <v>950</v>
      </c>
      <c r="E55" s="33"/>
      <c r="F55" s="36"/>
      <c r="G55" s="40"/>
      <c r="H55" s="40"/>
      <c r="I55" s="36"/>
      <c r="J55" s="18"/>
    </row>
    <row r="56" spans="1:10" x14ac:dyDescent="0.25">
      <c r="A56" s="6"/>
      <c r="B56" s="6" t="s">
        <v>244</v>
      </c>
      <c r="C56" s="6"/>
      <c r="D56" s="33">
        <f>SUM(H2:H42)</f>
        <v>6583.5</v>
      </c>
      <c r="E56" s="33"/>
      <c r="F56" s="36"/>
      <c r="G56" s="41"/>
      <c r="H56" s="40"/>
      <c r="I56" s="36"/>
      <c r="J56" s="18"/>
    </row>
    <row r="57" spans="1:10" x14ac:dyDescent="0.25">
      <c r="A57" s="6"/>
      <c r="B57" s="13" t="s">
        <v>245</v>
      </c>
      <c r="C57" s="6"/>
      <c r="D57" s="16">
        <f>D56/D52*100</f>
        <v>26.334000000000003</v>
      </c>
      <c r="E57" s="16"/>
      <c r="F57" s="36"/>
      <c r="G57" s="40"/>
      <c r="H57" s="40"/>
      <c r="I57" s="36"/>
      <c r="J57" s="18"/>
    </row>
    <row r="58" spans="1:10" x14ac:dyDescent="0.25">
      <c r="F58" s="39"/>
      <c r="G58" s="18"/>
      <c r="H58" s="18"/>
      <c r="I58" s="18"/>
      <c r="J58" s="18"/>
    </row>
  </sheetData>
  <conditionalFormatting sqref="H2:H43">
    <cfRule type="cellIs" dxfId="63" priority="4" operator="lessThan">
      <formula>0</formula>
    </cfRule>
    <cfRule type="cellIs" dxfId="62" priority="5" operator="greaterThan">
      <formula>0</formula>
    </cfRule>
  </conditionalFormatting>
  <conditionalFormatting sqref="G45:G57">
    <cfRule type="cellIs" dxfId="61" priority="1" operator="greaterThan">
      <formula>0</formula>
    </cfRule>
    <cfRule type="cellIs" dxfId="60" priority="2" operator="lessThan">
      <formula>-240.63</formula>
    </cfRule>
    <cfRule type="cellIs" dxfId="59" priority="3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B36" workbookViewId="0">
      <selection activeCell="G59" sqref="G59"/>
    </sheetView>
  </sheetViews>
  <sheetFormatPr defaultRowHeight="15" x14ac:dyDescent="0.25"/>
  <cols>
    <col min="1" max="1" width="10.7109375" bestFit="1" customWidth="1"/>
    <col min="2" max="2" width="35" style="6" bestFit="1" customWidth="1"/>
    <col min="10" max="10" width="10.28515625" bestFit="1" customWidth="1"/>
    <col min="12" max="12" width="9.140625" style="6"/>
    <col min="14" max="14" width="31.5703125" style="6" bestFit="1" customWidth="1"/>
    <col min="19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126</v>
      </c>
      <c r="Q1" s="2" t="s">
        <v>123</v>
      </c>
      <c r="R1" s="2" t="s">
        <v>124</v>
      </c>
      <c r="S1" s="2" t="s">
        <v>125</v>
      </c>
    </row>
    <row r="2" spans="1:19" x14ac:dyDescent="0.25">
      <c r="A2" s="5">
        <v>44682</v>
      </c>
      <c r="B2" s="6" t="s">
        <v>407</v>
      </c>
      <c r="C2">
        <v>2.94</v>
      </c>
      <c r="D2">
        <v>3.26</v>
      </c>
      <c r="E2">
        <v>2.65</v>
      </c>
      <c r="F2">
        <v>3.52</v>
      </c>
      <c r="G2">
        <v>2.06</v>
      </c>
      <c r="H2">
        <v>1.85</v>
      </c>
      <c r="I2">
        <v>1.8</v>
      </c>
      <c r="J2" s="6" t="s">
        <v>225</v>
      </c>
      <c r="K2">
        <v>1.54</v>
      </c>
      <c r="L2" s="6" t="s">
        <v>131</v>
      </c>
      <c r="M2">
        <v>18</v>
      </c>
      <c r="N2" s="6" t="s">
        <v>56</v>
      </c>
      <c r="O2">
        <v>1.42</v>
      </c>
      <c r="P2">
        <v>2.36</v>
      </c>
      <c r="Q2">
        <v>2.9</v>
      </c>
      <c r="R2">
        <v>3.16</v>
      </c>
      <c r="S2" s="6">
        <v>3.61</v>
      </c>
    </row>
    <row r="3" spans="1:19" x14ac:dyDescent="0.25">
      <c r="A3" s="5">
        <v>44682</v>
      </c>
      <c r="B3" s="6" t="s">
        <v>408</v>
      </c>
      <c r="C3">
        <v>2.85</v>
      </c>
      <c r="D3">
        <v>3.49</v>
      </c>
      <c r="E3">
        <v>2.6</v>
      </c>
      <c r="F3">
        <v>4</v>
      </c>
      <c r="G3">
        <v>1.71</v>
      </c>
      <c r="H3">
        <v>2.25</v>
      </c>
      <c r="I3">
        <v>1.52</v>
      </c>
      <c r="J3" s="6" t="s">
        <v>225</v>
      </c>
      <c r="K3">
        <v>1.33</v>
      </c>
      <c r="L3" s="6" t="s">
        <v>129</v>
      </c>
      <c r="M3">
        <v>48</v>
      </c>
      <c r="N3" s="6" t="s">
        <v>170</v>
      </c>
      <c r="O3">
        <v>1.27</v>
      </c>
      <c r="P3">
        <v>1.89</v>
      </c>
      <c r="Q3">
        <v>2.17</v>
      </c>
      <c r="R3">
        <v>2.48</v>
      </c>
      <c r="S3" s="6">
        <v>2.76</v>
      </c>
    </row>
    <row r="4" spans="1:19" x14ac:dyDescent="0.25">
      <c r="A4" s="5">
        <v>44682</v>
      </c>
      <c r="B4" s="6" t="s">
        <v>409</v>
      </c>
      <c r="C4">
        <v>2.6</v>
      </c>
      <c r="D4">
        <v>3.26</v>
      </c>
      <c r="E4">
        <v>2.93</v>
      </c>
      <c r="F4">
        <v>2.96</v>
      </c>
      <c r="G4">
        <v>2.27</v>
      </c>
      <c r="H4">
        <v>1.68</v>
      </c>
      <c r="I4">
        <v>1.99</v>
      </c>
      <c r="J4" s="6" t="s">
        <v>225</v>
      </c>
      <c r="K4">
        <v>1.69</v>
      </c>
      <c r="L4" s="6" t="s">
        <v>132</v>
      </c>
      <c r="M4">
        <v>60</v>
      </c>
      <c r="N4" s="11" t="s">
        <v>18</v>
      </c>
      <c r="O4">
        <v>1.53</v>
      </c>
      <c r="P4">
        <v>2.67</v>
      </c>
      <c r="Q4">
        <v>404</v>
      </c>
      <c r="R4">
        <v>404</v>
      </c>
      <c r="S4" s="6">
        <v>4.29</v>
      </c>
    </row>
    <row r="5" spans="1:19" x14ac:dyDescent="0.25">
      <c r="A5" s="5">
        <v>44682</v>
      </c>
      <c r="B5" s="6" t="s">
        <v>410</v>
      </c>
      <c r="C5">
        <v>1.34</v>
      </c>
      <c r="D5">
        <v>5.6</v>
      </c>
      <c r="E5">
        <v>10.130000000000001</v>
      </c>
      <c r="F5">
        <v>404</v>
      </c>
      <c r="G5">
        <v>1.61</v>
      </c>
      <c r="H5">
        <v>2.46</v>
      </c>
      <c r="I5">
        <v>1.43</v>
      </c>
      <c r="J5" s="6" t="s">
        <v>225</v>
      </c>
      <c r="K5">
        <v>1.27</v>
      </c>
      <c r="L5" s="6" t="s">
        <v>131</v>
      </c>
      <c r="M5">
        <v>35</v>
      </c>
      <c r="N5" s="6" t="s">
        <v>56</v>
      </c>
      <c r="O5">
        <v>1.25</v>
      </c>
      <c r="P5">
        <v>1.75</v>
      </c>
      <c r="Q5">
        <v>1.98</v>
      </c>
      <c r="R5">
        <v>2.25</v>
      </c>
      <c r="S5" s="6">
        <v>2.5299999999999998</v>
      </c>
    </row>
    <row r="6" spans="1:19" x14ac:dyDescent="0.25">
      <c r="A6" s="5">
        <v>44682</v>
      </c>
      <c r="B6" s="6" t="s">
        <v>411</v>
      </c>
      <c r="C6">
        <v>6.71</v>
      </c>
      <c r="D6">
        <v>4.7699999999999996</v>
      </c>
      <c r="E6">
        <v>1.5</v>
      </c>
      <c r="F6">
        <v>404</v>
      </c>
      <c r="G6">
        <v>1.57</v>
      </c>
      <c r="H6">
        <v>2.5499999999999998</v>
      </c>
      <c r="I6">
        <v>1.4</v>
      </c>
      <c r="J6" s="6" t="s">
        <v>225</v>
      </c>
      <c r="K6">
        <v>1.25</v>
      </c>
      <c r="L6" s="6" t="s">
        <v>142</v>
      </c>
      <c r="M6">
        <v>26</v>
      </c>
      <c r="N6" s="6" t="s">
        <v>65</v>
      </c>
      <c r="O6">
        <v>1.26</v>
      </c>
      <c r="P6" s="6">
        <v>1.69</v>
      </c>
      <c r="Q6">
        <v>1.91</v>
      </c>
      <c r="R6" s="6">
        <v>2.17</v>
      </c>
      <c r="S6" s="6">
        <v>2.4300000000000002</v>
      </c>
    </row>
    <row r="7" spans="1:19" x14ac:dyDescent="0.25">
      <c r="A7" s="5">
        <v>44683</v>
      </c>
      <c r="B7" s="6" t="s">
        <v>412</v>
      </c>
      <c r="C7">
        <v>1.3</v>
      </c>
      <c r="D7">
        <v>6.27</v>
      </c>
      <c r="E7">
        <v>9.92</v>
      </c>
      <c r="F7">
        <v>404</v>
      </c>
      <c r="G7">
        <v>1.42</v>
      </c>
      <c r="H7">
        <v>2.98</v>
      </c>
      <c r="I7">
        <v>1.29</v>
      </c>
      <c r="J7" s="6" t="s">
        <v>225</v>
      </c>
      <c r="K7">
        <v>1.22</v>
      </c>
      <c r="L7" s="6" t="s">
        <v>138</v>
      </c>
      <c r="M7">
        <v>32</v>
      </c>
      <c r="N7" s="6" t="s">
        <v>170</v>
      </c>
      <c r="O7">
        <v>404</v>
      </c>
      <c r="P7" s="6">
        <v>1.52</v>
      </c>
      <c r="Q7">
        <v>1.65</v>
      </c>
      <c r="R7" s="6">
        <v>1.88</v>
      </c>
      <c r="S7" s="6">
        <v>2.11</v>
      </c>
    </row>
    <row r="8" spans="1:19" x14ac:dyDescent="0.25">
      <c r="A8" s="5">
        <v>44683</v>
      </c>
      <c r="B8" s="6" t="s">
        <v>413</v>
      </c>
      <c r="C8">
        <v>1.48</v>
      </c>
      <c r="D8">
        <v>4.99</v>
      </c>
      <c r="E8">
        <v>6.63</v>
      </c>
      <c r="F8">
        <v>404</v>
      </c>
      <c r="G8">
        <v>1.47</v>
      </c>
      <c r="H8">
        <v>2.81</v>
      </c>
      <c r="I8">
        <v>1.34</v>
      </c>
      <c r="J8" s="6" t="s">
        <v>225</v>
      </c>
      <c r="K8">
        <v>1.22</v>
      </c>
      <c r="L8" s="6" t="s">
        <v>131</v>
      </c>
      <c r="M8">
        <v>16</v>
      </c>
      <c r="N8" s="6" t="s">
        <v>165</v>
      </c>
      <c r="O8">
        <v>1.23</v>
      </c>
      <c r="P8" s="6">
        <v>1.58</v>
      </c>
      <c r="Q8">
        <v>1.74</v>
      </c>
      <c r="R8" s="6">
        <v>1.99</v>
      </c>
      <c r="S8" s="6">
        <v>2.2200000000000002</v>
      </c>
    </row>
    <row r="9" spans="1:19" x14ac:dyDescent="0.25">
      <c r="A9" s="5">
        <v>44683</v>
      </c>
      <c r="B9" s="6" t="s">
        <v>414</v>
      </c>
      <c r="C9">
        <v>1.8</v>
      </c>
      <c r="D9">
        <v>3.96</v>
      </c>
      <c r="E9">
        <v>4.62</v>
      </c>
      <c r="F9">
        <v>3.66</v>
      </c>
      <c r="G9">
        <v>1.72</v>
      </c>
      <c r="H9">
        <v>2.23</v>
      </c>
      <c r="I9">
        <v>1.53</v>
      </c>
      <c r="J9" s="6" t="s">
        <v>225</v>
      </c>
      <c r="K9">
        <v>1.33</v>
      </c>
      <c r="L9" s="6" t="s">
        <v>127</v>
      </c>
      <c r="M9">
        <v>31</v>
      </c>
      <c r="N9" s="6" t="s">
        <v>36</v>
      </c>
      <c r="O9">
        <v>1.27</v>
      </c>
      <c r="P9" s="6">
        <v>1.91</v>
      </c>
      <c r="Q9">
        <v>2.2000000000000002</v>
      </c>
      <c r="R9" s="6">
        <v>2.5099999999999998</v>
      </c>
      <c r="S9" s="6">
        <v>2.8</v>
      </c>
    </row>
    <row r="10" spans="1:19" x14ac:dyDescent="0.25">
      <c r="A10" s="5">
        <v>44683</v>
      </c>
      <c r="B10" s="46" t="s">
        <v>415</v>
      </c>
      <c r="C10">
        <v>5.0599999999999996</v>
      </c>
      <c r="D10">
        <v>4.3</v>
      </c>
      <c r="E10">
        <v>1.68</v>
      </c>
      <c r="F10">
        <v>404</v>
      </c>
      <c r="G10">
        <v>1.61</v>
      </c>
      <c r="H10">
        <v>2.46</v>
      </c>
      <c r="I10">
        <v>1.43</v>
      </c>
      <c r="J10" s="6" t="s">
        <v>225</v>
      </c>
      <c r="K10">
        <v>1.27</v>
      </c>
      <c r="L10" s="6" t="s">
        <v>134</v>
      </c>
      <c r="M10">
        <v>37</v>
      </c>
      <c r="N10" s="6" t="s">
        <v>167</v>
      </c>
      <c r="O10">
        <v>1.24</v>
      </c>
      <c r="P10" s="6">
        <v>1.75</v>
      </c>
      <c r="Q10">
        <v>1.98</v>
      </c>
      <c r="R10" s="6">
        <v>2.25</v>
      </c>
      <c r="S10" s="6">
        <v>2.52</v>
      </c>
    </row>
    <row r="11" spans="1:19" x14ac:dyDescent="0.25">
      <c r="A11" s="5">
        <v>44683</v>
      </c>
      <c r="B11" s="6" t="s">
        <v>416</v>
      </c>
      <c r="C11">
        <v>1.6</v>
      </c>
      <c r="D11">
        <v>4.33</v>
      </c>
      <c r="E11">
        <v>5.2</v>
      </c>
      <c r="F11">
        <v>4.1399999999999997</v>
      </c>
      <c r="G11">
        <v>1.72</v>
      </c>
      <c r="H11">
        <v>2.14</v>
      </c>
      <c r="I11">
        <v>1.53</v>
      </c>
      <c r="J11" s="6" t="s">
        <v>225</v>
      </c>
      <c r="K11">
        <v>1.4</v>
      </c>
      <c r="L11" s="6" t="s">
        <v>127</v>
      </c>
      <c r="M11">
        <v>40</v>
      </c>
      <c r="N11" s="6" t="s">
        <v>54</v>
      </c>
      <c r="O11">
        <v>404</v>
      </c>
      <c r="P11" s="6">
        <v>1.93</v>
      </c>
      <c r="Q11">
        <v>2.2400000000000002</v>
      </c>
      <c r="R11" s="6">
        <v>2.56</v>
      </c>
      <c r="S11" s="6">
        <v>2.85</v>
      </c>
    </row>
    <row r="12" spans="1:19" x14ac:dyDescent="0.25">
      <c r="A12" s="5">
        <v>44685</v>
      </c>
      <c r="B12" s="6" t="s">
        <v>417</v>
      </c>
      <c r="C12">
        <v>3.78</v>
      </c>
      <c r="D12">
        <v>3.62</v>
      </c>
      <c r="E12">
        <v>2.0499999999999998</v>
      </c>
      <c r="F12">
        <v>3.67</v>
      </c>
      <c r="G12">
        <v>1.93</v>
      </c>
      <c r="H12">
        <v>1.95</v>
      </c>
      <c r="I12">
        <v>1.69</v>
      </c>
      <c r="J12" s="6" t="s">
        <v>225</v>
      </c>
      <c r="K12">
        <v>1.47</v>
      </c>
      <c r="L12" s="6" t="s">
        <v>133</v>
      </c>
      <c r="M12">
        <v>23</v>
      </c>
      <c r="N12" s="6" t="s">
        <v>99</v>
      </c>
      <c r="O12">
        <v>404</v>
      </c>
      <c r="P12" s="6">
        <v>2.17</v>
      </c>
      <c r="Q12">
        <v>2.59</v>
      </c>
      <c r="R12" s="6">
        <v>2.7</v>
      </c>
      <c r="S12" s="6">
        <v>3.22</v>
      </c>
    </row>
    <row r="13" spans="1:19" x14ac:dyDescent="0.25">
      <c r="A13" s="5">
        <v>44685</v>
      </c>
      <c r="B13" s="6" t="s">
        <v>418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 t="s">
        <v>225</v>
      </c>
      <c r="K13" s="6">
        <v>0</v>
      </c>
      <c r="L13" s="6">
        <v>0</v>
      </c>
      <c r="M13" s="6">
        <v>31</v>
      </c>
      <c r="N13" s="11" t="s">
        <v>101</v>
      </c>
      <c r="O13">
        <v>0</v>
      </c>
      <c r="P13" s="6">
        <v>0</v>
      </c>
      <c r="Q13">
        <v>0</v>
      </c>
      <c r="R13" s="6">
        <v>0</v>
      </c>
      <c r="S13" s="6">
        <v>0</v>
      </c>
    </row>
    <row r="14" spans="1:19" x14ac:dyDescent="0.25">
      <c r="A14" s="5">
        <v>44686</v>
      </c>
      <c r="B14" s="6" t="s">
        <v>419</v>
      </c>
      <c r="C14">
        <v>2.2000000000000002</v>
      </c>
      <c r="D14">
        <v>3.45</v>
      </c>
      <c r="E14">
        <v>3.52</v>
      </c>
      <c r="F14">
        <v>3.55</v>
      </c>
      <c r="G14">
        <v>1.94</v>
      </c>
      <c r="H14">
        <v>1.94</v>
      </c>
      <c r="I14">
        <v>1.71</v>
      </c>
      <c r="J14" s="6" t="s">
        <v>225</v>
      </c>
      <c r="K14">
        <v>1.49</v>
      </c>
      <c r="L14" s="6" t="s">
        <v>128</v>
      </c>
      <c r="M14">
        <v>45</v>
      </c>
      <c r="N14" s="6" t="s">
        <v>74</v>
      </c>
      <c r="O14">
        <v>1.47</v>
      </c>
      <c r="P14" s="6">
        <v>2.21</v>
      </c>
      <c r="Q14">
        <v>2.71</v>
      </c>
      <c r="R14" s="6">
        <v>404</v>
      </c>
      <c r="S14" s="6">
        <v>3.44</v>
      </c>
    </row>
    <row r="15" spans="1:19" x14ac:dyDescent="0.25">
      <c r="A15" s="5">
        <v>44687</v>
      </c>
      <c r="B15" s="6" t="s">
        <v>420</v>
      </c>
      <c r="C15">
        <v>1.1399999999999999</v>
      </c>
      <c r="D15">
        <v>9.6199999999999992</v>
      </c>
      <c r="E15">
        <v>20.51</v>
      </c>
      <c r="F15">
        <v>404</v>
      </c>
      <c r="G15">
        <v>1.32</v>
      </c>
      <c r="H15">
        <v>3.53</v>
      </c>
      <c r="I15">
        <v>404</v>
      </c>
      <c r="J15" s="6" t="s">
        <v>225</v>
      </c>
      <c r="K15">
        <v>404</v>
      </c>
      <c r="L15" s="6" t="s">
        <v>135</v>
      </c>
      <c r="M15">
        <v>33</v>
      </c>
      <c r="N15" s="6" t="s">
        <v>170</v>
      </c>
      <c r="O15">
        <v>404</v>
      </c>
      <c r="P15" s="6">
        <v>1.31</v>
      </c>
      <c r="Q15">
        <v>1.37</v>
      </c>
      <c r="R15" s="6">
        <v>1.55</v>
      </c>
      <c r="S15" s="6">
        <v>1.72</v>
      </c>
    </row>
    <row r="16" spans="1:19" x14ac:dyDescent="0.25">
      <c r="A16" s="5">
        <v>44688</v>
      </c>
      <c r="B16" s="6" t="s">
        <v>421</v>
      </c>
      <c r="C16">
        <v>1.81</v>
      </c>
      <c r="D16">
        <v>3.76</v>
      </c>
      <c r="E16">
        <v>4.8499999999999996</v>
      </c>
      <c r="F16">
        <v>3.6</v>
      </c>
      <c r="G16">
        <v>2</v>
      </c>
      <c r="H16">
        <v>1.91</v>
      </c>
      <c r="I16">
        <v>1.75</v>
      </c>
      <c r="J16" s="6" t="s">
        <v>225</v>
      </c>
      <c r="K16">
        <v>1.5</v>
      </c>
      <c r="L16" s="6" t="s">
        <v>219</v>
      </c>
      <c r="M16">
        <v>33</v>
      </c>
      <c r="N16" s="6" t="s">
        <v>167</v>
      </c>
      <c r="O16">
        <v>1.39</v>
      </c>
      <c r="P16" s="6">
        <v>2.27</v>
      </c>
      <c r="Q16">
        <v>2.71</v>
      </c>
      <c r="R16" s="6">
        <v>3.08</v>
      </c>
      <c r="S16" s="6">
        <v>3.43</v>
      </c>
    </row>
    <row r="17" spans="1:19" x14ac:dyDescent="0.25">
      <c r="A17" s="5">
        <v>44688</v>
      </c>
      <c r="B17" s="6" t="s">
        <v>422</v>
      </c>
      <c r="C17">
        <v>3.66</v>
      </c>
      <c r="D17">
        <v>3.85</v>
      </c>
      <c r="E17">
        <v>1.99</v>
      </c>
      <c r="F17">
        <v>4.55</v>
      </c>
      <c r="G17">
        <v>1.62</v>
      </c>
      <c r="H17">
        <v>2.37</v>
      </c>
      <c r="I17">
        <v>1.48</v>
      </c>
      <c r="J17" s="6" t="s">
        <v>225</v>
      </c>
      <c r="K17">
        <v>1.41</v>
      </c>
      <c r="L17" s="6" t="s">
        <v>137</v>
      </c>
      <c r="M17">
        <v>33</v>
      </c>
      <c r="N17" s="6" t="s">
        <v>204</v>
      </c>
      <c r="O17">
        <v>404</v>
      </c>
      <c r="P17" s="6">
        <v>1.77</v>
      </c>
      <c r="Q17">
        <v>2.0099999999999998</v>
      </c>
      <c r="R17" s="6">
        <v>2.2799999999999998</v>
      </c>
      <c r="S17" s="6">
        <v>2.56</v>
      </c>
    </row>
    <row r="18" spans="1:19" x14ac:dyDescent="0.25">
      <c r="A18" s="5">
        <v>44688</v>
      </c>
      <c r="B18" s="6" t="s">
        <v>423</v>
      </c>
      <c r="C18">
        <v>2.94</v>
      </c>
      <c r="D18">
        <v>4.04</v>
      </c>
      <c r="E18">
        <v>2.2999999999999998</v>
      </c>
      <c r="F18">
        <v>404</v>
      </c>
      <c r="G18">
        <v>1.48</v>
      </c>
      <c r="H18">
        <v>2.78</v>
      </c>
      <c r="I18">
        <v>1.34</v>
      </c>
      <c r="J18" s="6" t="s">
        <v>225</v>
      </c>
      <c r="K18">
        <v>404</v>
      </c>
      <c r="L18" s="6" t="s">
        <v>223</v>
      </c>
      <c r="M18">
        <v>30</v>
      </c>
      <c r="N18" s="6" t="s">
        <v>167</v>
      </c>
      <c r="O18">
        <v>404</v>
      </c>
      <c r="P18" s="6">
        <v>1.59</v>
      </c>
      <c r="Q18">
        <v>1.74</v>
      </c>
      <c r="R18" s="6">
        <v>1.98</v>
      </c>
      <c r="S18" s="6">
        <v>2.21</v>
      </c>
    </row>
    <row r="19" spans="1:19" x14ac:dyDescent="0.25">
      <c r="A19" s="5">
        <v>44688</v>
      </c>
      <c r="B19" s="6" t="s">
        <v>424</v>
      </c>
      <c r="C19">
        <v>1.88</v>
      </c>
      <c r="D19">
        <v>3.88</v>
      </c>
      <c r="E19">
        <v>4.0999999999999996</v>
      </c>
      <c r="F19">
        <v>4.7</v>
      </c>
      <c r="G19">
        <v>1.66</v>
      </c>
      <c r="H19">
        <v>2.29</v>
      </c>
      <c r="I19">
        <v>1.48</v>
      </c>
      <c r="J19" s="6" t="s">
        <v>225</v>
      </c>
      <c r="K19">
        <v>1.42</v>
      </c>
      <c r="L19" s="6" t="s">
        <v>137</v>
      </c>
      <c r="M19">
        <v>38</v>
      </c>
      <c r="N19" s="6" t="s">
        <v>88</v>
      </c>
      <c r="O19">
        <v>404</v>
      </c>
      <c r="P19" s="6">
        <v>1.83</v>
      </c>
      <c r="Q19">
        <v>2.06</v>
      </c>
      <c r="R19" s="6">
        <v>2.33</v>
      </c>
      <c r="S19" s="6">
        <v>2.59</v>
      </c>
    </row>
    <row r="20" spans="1:19" x14ac:dyDescent="0.25">
      <c r="A20" s="5">
        <v>44688</v>
      </c>
      <c r="B20" s="6" t="s">
        <v>425</v>
      </c>
      <c r="C20">
        <v>3.04</v>
      </c>
      <c r="D20">
        <v>3.76</v>
      </c>
      <c r="E20">
        <v>2.34</v>
      </c>
      <c r="F20">
        <v>404</v>
      </c>
      <c r="G20">
        <v>1.62</v>
      </c>
      <c r="H20">
        <v>2.4300000000000002</v>
      </c>
      <c r="I20">
        <v>1.44</v>
      </c>
      <c r="J20" s="6" t="s">
        <v>225</v>
      </c>
      <c r="K20">
        <v>1.44</v>
      </c>
      <c r="L20" s="6" t="s">
        <v>142</v>
      </c>
      <c r="M20">
        <v>12</v>
      </c>
      <c r="N20" s="6" t="s">
        <v>160</v>
      </c>
      <c r="O20">
        <v>1.26</v>
      </c>
      <c r="P20" s="6">
        <v>1.76</v>
      </c>
      <c r="Q20">
        <v>2</v>
      </c>
      <c r="R20" s="6">
        <v>2.27</v>
      </c>
      <c r="S20" s="6">
        <v>2.54</v>
      </c>
    </row>
    <row r="21" spans="1:19" x14ac:dyDescent="0.25">
      <c r="A21" s="5">
        <v>44688</v>
      </c>
      <c r="B21" s="6" t="s">
        <v>426</v>
      </c>
      <c r="C21">
        <v>2.5</v>
      </c>
      <c r="D21">
        <v>3.77</v>
      </c>
      <c r="E21">
        <v>2.8</v>
      </c>
      <c r="F21">
        <v>404</v>
      </c>
      <c r="G21">
        <v>1.47</v>
      </c>
      <c r="H21">
        <v>2.84</v>
      </c>
      <c r="I21">
        <v>1.33</v>
      </c>
      <c r="J21" s="6" t="s">
        <v>225</v>
      </c>
      <c r="K21">
        <v>1.23</v>
      </c>
      <c r="L21" s="6" t="s">
        <v>138</v>
      </c>
      <c r="M21">
        <v>20</v>
      </c>
      <c r="N21" s="6" t="s">
        <v>65</v>
      </c>
      <c r="O21">
        <v>404</v>
      </c>
      <c r="P21" s="6">
        <v>1.56</v>
      </c>
      <c r="Q21">
        <v>1.7</v>
      </c>
      <c r="R21" s="6">
        <v>1.93</v>
      </c>
      <c r="S21" s="6">
        <v>2.15</v>
      </c>
    </row>
    <row r="22" spans="1:19" x14ac:dyDescent="0.25">
      <c r="A22" s="5">
        <v>44688</v>
      </c>
      <c r="B22" s="6" t="s">
        <v>427</v>
      </c>
      <c r="C22">
        <v>1.22</v>
      </c>
      <c r="D22">
        <v>7.5</v>
      </c>
      <c r="E22">
        <v>11.29</v>
      </c>
      <c r="F22">
        <v>7.39</v>
      </c>
      <c r="G22">
        <v>1.35</v>
      </c>
      <c r="H22">
        <v>3.28</v>
      </c>
      <c r="I22">
        <v>1.47</v>
      </c>
      <c r="J22" s="6" t="s">
        <v>225</v>
      </c>
      <c r="K22">
        <v>404</v>
      </c>
      <c r="L22" s="6" t="s">
        <v>132</v>
      </c>
      <c r="M22">
        <v>18</v>
      </c>
      <c r="N22" s="11" t="s">
        <v>85</v>
      </c>
      <c r="O22">
        <v>404</v>
      </c>
      <c r="P22" s="6">
        <v>1.51</v>
      </c>
      <c r="Q22">
        <v>1.5</v>
      </c>
      <c r="R22" s="6">
        <v>1.68</v>
      </c>
      <c r="S22" s="6">
        <v>1.88</v>
      </c>
    </row>
    <row r="23" spans="1:19" x14ac:dyDescent="0.25">
      <c r="A23" s="5">
        <v>44688</v>
      </c>
      <c r="B23" s="6" t="s">
        <v>428</v>
      </c>
      <c r="C23">
        <v>3.61</v>
      </c>
      <c r="D23">
        <v>4.04</v>
      </c>
      <c r="E23">
        <v>1.92</v>
      </c>
      <c r="F23">
        <v>5.37</v>
      </c>
      <c r="G23">
        <v>1.57</v>
      </c>
      <c r="H23">
        <v>2.44</v>
      </c>
      <c r="I23">
        <v>1.46</v>
      </c>
      <c r="J23" s="6" t="s">
        <v>225</v>
      </c>
      <c r="K23">
        <v>1.4</v>
      </c>
      <c r="L23" s="6" t="s">
        <v>142</v>
      </c>
      <c r="M23">
        <v>29</v>
      </c>
      <c r="N23" s="6" t="s">
        <v>54</v>
      </c>
      <c r="O23">
        <v>1.4</v>
      </c>
      <c r="P23" s="6">
        <v>1.7</v>
      </c>
      <c r="Q23">
        <v>1.93</v>
      </c>
      <c r="R23" s="6">
        <v>2.19</v>
      </c>
      <c r="S23" s="6">
        <v>2.4500000000000002</v>
      </c>
    </row>
    <row r="24" spans="1:19" x14ac:dyDescent="0.25">
      <c r="A24" s="5">
        <v>44689</v>
      </c>
      <c r="B24" s="6" t="s">
        <v>429</v>
      </c>
      <c r="C24">
        <v>2.5</v>
      </c>
      <c r="D24">
        <v>3.43</v>
      </c>
      <c r="E24">
        <v>3.03</v>
      </c>
      <c r="F24">
        <v>3.91</v>
      </c>
      <c r="G24">
        <v>1.9</v>
      </c>
      <c r="H24">
        <v>2.0099999999999998</v>
      </c>
      <c r="I24">
        <v>1.66</v>
      </c>
      <c r="J24" s="6" t="s">
        <v>225</v>
      </c>
      <c r="K24">
        <v>1.43</v>
      </c>
      <c r="L24" s="6" t="s">
        <v>224</v>
      </c>
      <c r="M24">
        <v>34</v>
      </c>
      <c r="N24" s="6" t="s">
        <v>56</v>
      </c>
      <c r="O24">
        <v>1.34</v>
      </c>
      <c r="P24" s="6">
        <v>2.13</v>
      </c>
      <c r="Q24">
        <v>2.54</v>
      </c>
      <c r="R24" s="6">
        <v>2.86</v>
      </c>
      <c r="S24" s="6">
        <v>3.19</v>
      </c>
    </row>
    <row r="25" spans="1:19" x14ac:dyDescent="0.25">
      <c r="A25" s="5">
        <v>44689</v>
      </c>
      <c r="B25" s="6" t="s">
        <v>430</v>
      </c>
      <c r="C25">
        <v>2.67</v>
      </c>
      <c r="D25">
        <v>3.9</v>
      </c>
      <c r="E25">
        <v>2.56</v>
      </c>
      <c r="F25">
        <v>404</v>
      </c>
      <c r="G25">
        <v>1.53</v>
      </c>
      <c r="H25">
        <v>2.65</v>
      </c>
      <c r="I25">
        <v>1.38</v>
      </c>
      <c r="J25" s="6" t="s">
        <v>225</v>
      </c>
      <c r="K25">
        <v>1.23</v>
      </c>
      <c r="L25" s="6" t="s">
        <v>138</v>
      </c>
      <c r="M25">
        <v>19</v>
      </c>
      <c r="N25" s="6" t="s">
        <v>167</v>
      </c>
      <c r="O25">
        <v>404</v>
      </c>
      <c r="P25" s="6">
        <v>1.65</v>
      </c>
      <c r="Q25">
        <v>1.83</v>
      </c>
      <c r="R25" s="6">
        <v>2.08</v>
      </c>
      <c r="S25" s="6">
        <v>2.33</v>
      </c>
    </row>
    <row r="26" spans="1:19" x14ac:dyDescent="0.25">
      <c r="A26" s="5">
        <v>44689</v>
      </c>
      <c r="B26" s="6" t="s">
        <v>431</v>
      </c>
      <c r="C26">
        <v>5.44</v>
      </c>
      <c r="D26">
        <v>3.92</v>
      </c>
      <c r="E26">
        <v>1.71</v>
      </c>
      <c r="F26">
        <v>4</v>
      </c>
      <c r="G26">
        <v>1.88</v>
      </c>
      <c r="H26">
        <v>2.0299999999999998</v>
      </c>
      <c r="I26">
        <v>1.64</v>
      </c>
      <c r="J26" s="6" t="s">
        <v>225</v>
      </c>
      <c r="K26">
        <v>1.42</v>
      </c>
      <c r="L26" s="6" t="s">
        <v>129</v>
      </c>
      <c r="M26">
        <v>29</v>
      </c>
      <c r="N26" s="6" t="s">
        <v>65</v>
      </c>
      <c r="O26">
        <v>1.33</v>
      </c>
      <c r="P26" s="6">
        <v>2.11</v>
      </c>
      <c r="Q26">
        <v>2.52</v>
      </c>
      <c r="R26" s="6">
        <v>2.86</v>
      </c>
      <c r="S26" s="6">
        <v>3.2</v>
      </c>
    </row>
    <row r="27" spans="1:19" x14ac:dyDescent="0.25">
      <c r="A27" s="5">
        <v>44689</v>
      </c>
      <c r="B27" s="6" t="s">
        <v>432</v>
      </c>
      <c r="C27">
        <v>1.9</v>
      </c>
      <c r="D27">
        <v>3.32</v>
      </c>
      <c r="E27">
        <v>4.92</v>
      </c>
      <c r="F27">
        <v>2.83</v>
      </c>
      <c r="G27">
        <v>2.4</v>
      </c>
      <c r="H27">
        <v>1.62</v>
      </c>
      <c r="I27">
        <v>2.11</v>
      </c>
      <c r="J27" s="6" t="s">
        <v>225</v>
      </c>
      <c r="K27">
        <v>1.78</v>
      </c>
      <c r="L27" s="6" t="s">
        <v>128</v>
      </c>
      <c r="M27">
        <v>74</v>
      </c>
      <c r="N27" s="6" t="s">
        <v>97</v>
      </c>
      <c r="O27">
        <v>1.58</v>
      </c>
      <c r="P27" s="6">
        <v>2.89</v>
      </c>
      <c r="Q27">
        <v>3.86</v>
      </c>
      <c r="R27" s="6">
        <v>4.33</v>
      </c>
      <c r="S27" s="6">
        <v>5.04</v>
      </c>
    </row>
    <row r="28" spans="1:19" x14ac:dyDescent="0.25">
      <c r="A28" s="5">
        <v>44689</v>
      </c>
      <c r="B28" s="6" t="s">
        <v>433</v>
      </c>
      <c r="C28">
        <v>2.48</v>
      </c>
      <c r="D28">
        <v>3.06</v>
      </c>
      <c r="E28">
        <v>3.42</v>
      </c>
      <c r="F28">
        <v>2.78</v>
      </c>
      <c r="G28">
        <v>2.38</v>
      </c>
      <c r="H28">
        <v>1.65</v>
      </c>
      <c r="I28">
        <v>2.0699999999999998</v>
      </c>
      <c r="J28" s="6" t="s">
        <v>225</v>
      </c>
      <c r="K28">
        <v>1.75</v>
      </c>
      <c r="L28" s="6" t="s">
        <v>138</v>
      </c>
      <c r="M28">
        <v>19</v>
      </c>
      <c r="N28" s="6" t="s">
        <v>65</v>
      </c>
      <c r="O28">
        <v>1.56</v>
      </c>
      <c r="P28" s="6">
        <v>3.01</v>
      </c>
      <c r="Q28">
        <v>3.67</v>
      </c>
      <c r="R28" s="6">
        <v>4.1100000000000003</v>
      </c>
      <c r="S28" s="6">
        <v>3.73</v>
      </c>
    </row>
    <row r="29" spans="1:19" x14ac:dyDescent="0.25">
      <c r="A29" s="5">
        <v>44691</v>
      </c>
      <c r="B29" s="6" t="s">
        <v>434</v>
      </c>
      <c r="C29">
        <v>1.84</v>
      </c>
      <c r="D29">
        <v>3.77</v>
      </c>
      <c r="E29">
        <v>4.18</v>
      </c>
      <c r="F29">
        <v>4.03</v>
      </c>
      <c r="G29">
        <v>1.74</v>
      </c>
      <c r="H29">
        <v>2.12</v>
      </c>
      <c r="I29">
        <v>1.55</v>
      </c>
      <c r="J29" s="6" t="s">
        <v>225</v>
      </c>
      <c r="K29">
        <v>1.4</v>
      </c>
      <c r="L29" s="6" t="s">
        <v>138</v>
      </c>
      <c r="M29">
        <v>68</v>
      </c>
      <c r="N29" s="6" t="s">
        <v>29</v>
      </c>
      <c r="O29">
        <v>404</v>
      </c>
      <c r="P29" s="6">
        <v>1.93</v>
      </c>
      <c r="Q29">
        <v>2.25</v>
      </c>
      <c r="R29" s="6">
        <v>2.56</v>
      </c>
      <c r="S29" s="6">
        <v>2.84</v>
      </c>
    </row>
    <row r="30" spans="1:19" x14ac:dyDescent="0.25">
      <c r="A30" s="5">
        <v>44692</v>
      </c>
      <c r="B30" s="6" t="s">
        <v>435</v>
      </c>
      <c r="C30">
        <v>4.95</v>
      </c>
      <c r="D30">
        <v>4.1900000000000004</v>
      </c>
      <c r="E30">
        <v>1.71</v>
      </c>
      <c r="F30">
        <v>404</v>
      </c>
      <c r="G30">
        <v>1.73</v>
      </c>
      <c r="H30">
        <v>2.2200000000000002</v>
      </c>
      <c r="I30">
        <v>1.54</v>
      </c>
      <c r="J30" s="6" t="s">
        <v>225</v>
      </c>
      <c r="K30">
        <v>1.34</v>
      </c>
      <c r="L30" s="6" t="s">
        <v>140</v>
      </c>
      <c r="M30">
        <v>21</v>
      </c>
      <c r="N30" s="6" t="s">
        <v>158</v>
      </c>
      <c r="O30">
        <v>1.28</v>
      </c>
      <c r="P30" s="6">
        <v>1.92</v>
      </c>
      <c r="Q30">
        <v>2.21</v>
      </c>
      <c r="R30" s="6">
        <v>2.52</v>
      </c>
      <c r="S30" s="6">
        <v>2.81</v>
      </c>
    </row>
    <row r="31" spans="1:19" x14ac:dyDescent="0.25">
      <c r="A31" s="5">
        <v>44692</v>
      </c>
      <c r="B31" s="6" t="s">
        <v>436</v>
      </c>
      <c r="C31">
        <v>1.65</v>
      </c>
      <c r="D31">
        <v>3.82</v>
      </c>
      <c r="E31">
        <v>6.29</v>
      </c>
      <c r="F31">
        <v>3.11</v>
      </c>
      <c r="G31">
        <v>2.2200000000000002</v>
      </c>
      <c r="H31">
        <v>1.73</v>
      </c>
      <c r="I31">
        <v>1.94</v>
      </c>
      <c r="J31" s="6" t="s">
        <v>225</v>
      </c>
      <c r="K31">
        <v>1.66</v>
      </c>
      <c r="L31" s="6" t="s">
        <v>133</v>
      </c>
      <c r="M31">
        <v>60</v>
      </c>
      <c r="N31" s="6" t="s">
        <v>265</v>
      </c>
      <c r="O31">
        <v>1.51</v>
      </c>
      <c r="P31" s="6">
        <v>2.6</v>
      </c>
      <c r="Q31">
        <v>3.3</v>
      </c>
      <c r="R31" s="6">
        <v>3.71</v>
      </c>
      <c r="S31" s="6">
        <v>3.83</v>
      </c>
    </row>
    <row r="32" spans="1:19" x14ac:dyDescent="0.25">
      <c r="A32" s="5">
        <v>44694</v>
      </c>
      <c r="B32" s="6" t="s">
        <v>437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6" t="s">
        <v>225</v>
      </c>
      <c r="K32">
        <v>0</v>
      </c>
      <c r="L32" s="6">
        <v>0</v>
      </c>
      <c r="M32">
        <v>40</v>
      </c>
      <c r="N32" s="6" t="s">
        <v>299</v>
      </c>
      <c r="O32">
        <v>0</v>
      </c>
      <c r="P32" s="6">
        <v>0</v>
      </c>
      <c r="Q32">
        <v>0</v>
      </c>
      <c r="R32" s="6">
        <v>0</v>
      </c>
      <c r="S32" s="6">
        <v>0</v>
      </c>
    </row>
    <row r="33" spans="1:19" x14ac:dyDescent="0.25">
      <c r="A33" s="5">
        <v>44696</v>
      </c>
      <c r="B33" s="6" t="s">
        <v>444</v>
      </c>
      <c r="C33">
        <v>2.5</v>
      </c>
      <c r="D33">
        <v>3.92</v>
      </c>
      <c r="E33">
        <v>2.69</v>
      </c>
      <c r="F33">
        <v>3.88</v>
      </c>
      <c r="G33">
        <v>1.36</v>
      </c>
      <c r="H33">
        <v>3.31</v>
      </c>
      <c r="I33">
        <v>1.31</v>
      </c>
      <c r="J33" s="6" t="s">
        <v>225</v>
      </c>
      <c r="K33">
        <v>1.24</v>
      </c>
      <c r="L33" s="6" t="s">
        <v>129</v>
      </c>
      <c r="M33">
        <v>33</v>
      </c>
      <c r="N33" s="6" t="s">
        <v>170</v>
      </c>
      <c r="O33">
        <v>1.26</v>
      </c>
      <c r="P33" s="6">
        <v>1.42</v>
      </c>
      <c r="Q33">
        <v>1.51</v>
      </c>
      <c r="R33" s="6">
        <v>1.68</v>
      </c>
      <c r="S33" s="6">
        <v>1.86</v>
      </c>
    </row>
    <row r="34" spans="1:19" x14ac:dyDescent="0.25">
      <c r="A34" s="5">
        <v>44696</v>
      </c>
      <c r="B34" s="6" t="s">
        <v>445</v>
      </c>
      <c r="C34">
        <v>1.58</v>
      </c>
      <c r="D34">
        <v>4.6100000000000003</v>
      </c>
      <c r="E34">
        <v>5.71</v>
      </c>
      <c r="F34">
        <v>404</v>
      </c>
      <c r="G34">
        <v>1.48</v>
      </c>
      <c r="H34">
        <v>2.78</v>
      </c>
      <c r="I34">
        <v>1.34</v>
      </c>
      <c r="J34" s="6" t="s">
        <v>225</v>
      </c>
      <c r="K34">
        <v>1.23</v>
      </c>
      <c r="L34" s="6" t="s">
        <v>131</v>
      </c>
      <c r="M34">
        <v>12</v>
      </c>
      <c r="N34" s="6" t="s">
        <v>160</v>
      </c>
      <c r="O34">
        <v>1.26</v>
      </c>
      <c r="P34" s="6">
        <v>1.6</v>
      </c>
      <c r="Q34">
        <v>1.76</v>
      </c>
      <c r="R34" s="6">
        <v>2.0299999999999998</v>
      </c>
      <c r="S34" s="6">
        <v>2.27</v>
      </c>
    </row>
    <row r="35" spans="1:19" x14ac:dyDescent="0.25">
      <c r="A35" s="5">
        <v>44696</v>
      </c>
      <c r="B35" s="6" t="s">
        <v>446</v>
      </c>
      <c r="C35">
        <v>2.25</v>
      </c>
      <c r="D35">
        <v>3.3</v>
      </c>
      <c r="E35">
        <v>3.65</v>
      </c>
      <c r="F35">
        <v>3.21</v>
      </c>
      <c r="G35">
        <v>2.35</v>
      </c>
      <c r="H35">
        <v>1.6</v>
      </c>
      <c r="I35">
        <v>2.0499999999999998</v>
      </c>
      <c r="J35" s="6" t="s">
        <v>225</v>
      </c>
      <c r="K35">
        <v>1.64</v>
      </c>
      <c r="L35" s="6" t="s">
        <v>142</v>
      </c>
      <c r="M35">
        <v>62</v>
      </c>
      <c r="N35" s="6" t="s">
        <v>265</v>
      </c>
      <c r="O35">
        <v>1.54</v>
      </c>
      <c r="P35" s="6">
        <v>2.78</v>
      </c>
      <c r="Q35">
        <v>3.55</v>
      </c>
      <c r="R35" s="6">
        <v>3.97</v>
      </c>
      <c r="S35" s="6">
        <v>3.7</v>
      </c>
    </row>
    <row r="36" spans="1:19" x14ac:dyDescent="0.25">
      <c r="A36" s="5">
        <v>44696</v>
      </c>
      <c r="B36" s="6" t="s">
        <v>447</v>
      </c>
      <c r="C36">
        <v>1.27</v>
      </c>
      <c r="D36">
        <v>6.11</v>
      </c>
      <c r="E36">
        <v>10.8</v>
      </c>
      <c r="F36">
        <v>4.76</v>
      </c>
      <c r="G36">
        <v>1.58</v>
      </c>
      <c r="H36">
        <v>2.4300000000000002</v>
      </c>
      <c r="I36">
        <v>1.48</v>
      </c>
      <c r="J36" s="6" t="s">
        <v>225</v>
      </c>
      <c r="K36">
        <v>1.41</v>
      </c>
      <c r="L36" s="6" t="s">
        <v>131</v>
      </c>
      <c r="M36">
        <v>39</v>
      </c>
      <c r="N36" s="8" t="s">
        <v>23</v>
      </c>
      <c r="O36">
        <v>1.41</v>
      </c>
      <c r="P36" s="6">
        <v>1.72</v>
      </c>
      <c r="Q36">
        <v>1.96</v>
      </c>
      <c r="R36" s="6">
        <v>2.2400000000000002</v>
      </c>
      <c r="S36" s="6">
        <v>2.52</v>
      </c>
    </row>
    <row r="37" spans="1:19" x14ac:dyDescent="0.25">
      <c r="A37" s="5">
        <v>44698</v>
      </c>
      <c r="B37" s="6" t="s">
        <v>448</v>
      </c>
      <c r="C37">
        <v>1.85</v>
      </c>
      <c r="D37">
        <v>3.58</v>
      </c>
      <c r="E37">
        <v>4.42</v>
      </c>
      <c r="F37">
        <v>3.81</v>
      </c>
      <c r="G37">
        <v>1.85</v>
      </c>
      <c r="H37">
        <v>1.99</v>
      </c>
      <c r="I37">
        <v>1.63</v>
      </c>
      <c r="J37" s="6" t="s">
        <v>225</v>
      </c>
      <c r="K37">
        <v>1.41</v>
      </c>
      <c r="L37" s="6" t="s">
        <v>513</v>
      </c>
      <c r="M37">
        <v>54</v>
      </c>
      <c r="N37" s="11" t="s">
        <v>16</v>
      </c>
      <c r="O37">
        <v>1.43</v>
      </c>
      <c r="P37" s="6">
        <v>2.0699999999999998</v>
      </c>
      <c r="Q37">
        <v>2.4700000000000002</v>
      </c>
      <c r="R37" s="6">
        <v>404</v>
      </c>
      <c r="S37" s="6">
        <v>3.1</v>
      </c>
    </row>
    <row r="38" spans="1:19" x14ac:dyDescent="0.25">
      <c r="A38" s="5">
        <v>44699</v>
      </c>
      <c r="B38" s="6" t="s">
        <v>438</v>
      </c>
      <c r="C38">
        <v>6.93</v>
      </c>
      <c r="D38">
        <v>5.24</v>
      </c>
      <c r="E38">
        <v>1.45</v>
      </c>
      <c r="F38">
        <v>404</v>
      </c>
      <c r="G38">
        <v>1.57</v>
      </c>
      <c r="H38">
        <v>2.56</v>
      </c>
      <c r="I38">
        <v>1.41</v>
      </c>
      <c r="J38" s="6" t="s">
        <v>225</v>
      </c>
      <c r="K38">
        <v>1.26</v>
      </c>
      <c r="L38" s="6" t="s">
        <v>142</v>
      </c>
      <c r="M38">
        <v>52</v>
      </c>
      <c r="N38" s="6" t="s">
        <v>158</v>
      </c>
      <c r="O38">
        <v>404</v>
      </c>
      <c r="P38" s="6">
        <v>1.7</v>
      </c>
      <c r="Q38">
        <v>1.91</v>
      </c>
      <c r="R38" s="6">
        <v>2.1800000000000002</v>
      </c>
      <c r="S38" s="6">
        <v>2.4500000000000002</v>
      </c>
    </row>
    <row r="39" spans="1:19" x14ac:dyDescent="0.25">
      <c r="A39" s="5">
        <v>44699</v>
      </c>
      <c r="B39" s="6" t="s">
        <v>449</v>
      </c>
      <c r="C39">
        <v>2.66</v>
      </c>
      <c r="D39">
        <v>3.11</v>
      </c>
      <c r="E39">
        <v>2.88</v>
      </c>
      <c r="F39">
        <v>2.82</v>
      </c>
      <c r="G39">
        <v>2.2999999999999998</v>
      </c>
      <c r="H39">
        <v>1.63</v>
      </c>
      <c r="I39">
        <v>2.02</v>
      </c>
      <c r="J39" s="6" t="s">
        <v>225</v>
      </c>
      <c r="K39">
        <v>1.72</v>
      </c>
      <c r="L39" s="6" t="s">
        <v>143</v>
      </c>
      <c r="M39">
        <v>56</v>
      </c>
      <c r="N39" s="11" t="s">
        <v>16</v>
      </c>
      <c r="O39">
        <v>1.55</v>
      </c>
      <c r="P39" s="6">
        <v>2.71</v>
      </c>
      <c r="Q39">
        <v>2.79</v>
      </c>
      <c r="R39" s="6">
        <v>2.64</v>
      </c>
      <c r="S39" s="6">
        <v>4.21</v>
      </c>
    </row>
    <row r="40" spans="1:19" x14ac:dyDescent="0.25">
      <c r="A40" s="5">
        <v>44699</v>
      </c>
      <c r="B40" s="6" t="s">
        <v>450</v>
      </c>
      <c r="C40">
        <v>1.93</v>
      </c>
      <c r="D40">
        <v>3.48</v>
      </c>
      <c r="E40">
        <v>4.49</v>
      </c>
      <c r="F40">
        <v>3.86</v>
      </c>
      <c r="G40">
        <v>1.88</v>
      </c>
      <c r="H40">
        <v>2.0099999999999998</v>
      </c>
      <c r="I40">
        <v>1.65</v>
      </c>
      <c r="J40" s="6" t="s">
        <v>225</v>
      </c>
      <c r="K40">
        <v>1.43</v>
      </c>
      <c r="L40" s="6" t="s">
        <v>128</v>
      </c>
      <c r="M40">
        <v>2.5</v>
      </c>
      <c r="N40" s="6" t="s">
        <v>74</v>
      </c>
      <c r="O40">
        <v>1.43</v>
      </c>
      <c r="P40" s="6">
        <v>2.12</v>
      </c>
      <c r="Q40">
        <v>2.5499999999999998</v>
      </c>
      <c r="R40" s="6">
        <v>404</v>
      </c>
      <c r="S40" s="6">
        <v>3.23</v>
      </c>
    </row>
    <row r="41" spans="1:19" x14ac:dyDescent="0.25">
      <c r="A41" s="5">
        <v>44700</v>
      </c>
      <c r="B41" s="6" t="s">
        <v>451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6" t="s">
        <v>225</v>
      </c>
      <c r="K41">
        <v>0</v>
      </c>
      <c r="L41" s="6">
        <v>0</v>
      </c>
      <c r="M41">
        <v>9</v>
      </c>
      <c r="N41" s="6" t="s">
        <v>452</v>
      </c>
      <c r="O41">
        <v>0</v>
      </c>
      <c r="P41" s="6">
        <v>0</v>
      </c>
      <c r="Q41">
        <v>0</v>
      </c>
      <c r="R41" s="6">
        <v>0</v>
      </c>
      <c r="S41" s="6">
        <v>0</v>
      </c>
    </row>
    <row r="42" spans="1:19" x14ac:dyDescent="0.25">
      <c r="A42" s="5">
        <v>44700</v>
      </c>
      <c r="B42" s="6" t="s">
        <v>35</v>
      </c>
      <c r="C42">
        <v>1.44</v>
      </c>
      <c r="D42">
        <v>4.87</v>
      </c>
      <c r="E42">
        <v>7.49</v>
      </c>
      <c r="F42">
        <v>404</v>
      </c>
      <c r="G42">
        <v>1.57</v>
      </c>
      <c r="H42">
        <v>2.52</v>
      </c>
      <c r="I42">
        <v>1.41</v>
      </c>
      <c r="J42" s="6" t="s">
        <v>225</v>
      </c>
      <c r="K42">
        <v>1.25</v>
      </c>
      <c r="L42" s="6" t="s">
        <v>138</v>
      </c>
      <c r="M42">
        <v>12</v>
      </c>
      <c r="N42" s="6" t="s">
        <v>36</v>
      </c>
      <c r="O42">
        <v>1.26</v>
      </c>
      <c r="P42" s="6">
        <v>1.7</v>
      </c>
      <c r="Q42">
        <v>1.92</v>
      </c>
      <c r="R42" s="6">
        <v>2.1800000000000002</v>
      </c>
      <c r="S42" s="6">
        <v>2.4500000000000002</v>
      </c>
    </row>
    <row r="43" spans="1:19" x14ac:dyDescent="0.25">
      <c r="A43" s="5">
        <v>44701</v>
      </c>
      <c r="B43" s="6" t="s">
        <v>439</v>
      </c>
      <c r="C43">
        <v>3.57</v>
      </c>
      <c r="D43">
        <v>3.86</v>
      </c>
      <c r="E43">
        <v>2.0699999999999998</v>
      </c>
      <c r="F43">
        <v>3.77</v>
      </c>
      <c r="G43">
        <v>1.76</v>
      </c>
      <c r="H43">
        <v>2.17</v>
      </c>
      <c r="I43">
        <v>1.56</v>
      </c>
      <c r="J43" s="6" t="s">
        <v>225</v>
      </c>
      <c r="K43">
        <v>1.35</v>
      </c>
      <c r="L43" s="6" t="s">
        <v>140</v>
      </c>
      <c r="M43">
        <v>43</v>
      </c>
      <c r="N43" s="6" t="s">
        <v>170</v>
      </c>
      <c r="O43">
        <v>1.29</v>
      </c>
      <c r="P43" s="6">
        <v>1.97</v>
      </c>
      <c r="Q43">
        <v>2.2999999999999998</v>
      </c>
      <c r="R43" s="6">
        <v>2.63</v>
      </c>
      <c r="S43" s="6">
        <v>2.94</v>
      </c>
    </row>
    <row r="44" spans="1:19" x14ac:dyDescent="0.25">
      <c r="A44" s="5">
        <v>44702</v>
      </c>
      <c r="B44" s="6" t="s">
        <v>440</v>
      </c>
      <c r="C44">
        <v>1.19</v>
      </c>
      <c r="D44">
        <v>8.19</v>
      </c>
      <c r="E44">
        <v>14.31</v>
      </c>
      <c r="F44">
        <v>404</v>
      </c>
      <c r="G44">
        <v>1.34</v>
      </c>
      <c r="H44">
        <v>3.19</v>
      </c>
      <c r="I44">
        <v>1.29</v>
      </c>
      <c r="J44" s="6" t="s">
        <v>225</v>
      </c>
      <c r="K44">
        <v>404</v>
      </c>
      <c r="L44" s="6" t="s">
        <v>143</v>
      </c>
      <c r="M44">
        <v>49</v>
      </c>
      <c r="N44" s="6" t="s">
        <v>65</v>
      </c>
      <c r="O44">
        <v>404</v>
      </c>
      <c r="P44" s="6">
        <v>1.33</v>
      </c>
      <c r="Q44">
        <v>1.39</v>
      </c>
      <c r="R44" s="6">
        <v>1.56</v>
      </c>
      <c r="S44" s="6">
        <v>1.74</v>
      </c>
    </row>
    <row r="45" spans="1:19" x14ac:dyDescent="0.25">
      <c r="A45" s="5">
        <v>44702</v>
      </c>
      <c r="B45" s="6" t="s">
        <v>441</v>
      </c>
      <c r="C45">
        <v>2.42</v>
      </c>
      <c r="D45">
        <v>2.92</v>
      </c>
      <c r="E45">
        <v>3.46</v>
      </c>
      <c r="F45">
        <v>2.79</v>
      </c>
      <c r="G45">
        <v>2.33</v>
      </c>
      <c r="H45">
        <v>1.62</v>
      </c>
      <c r="I45">
        <v>2.0499999999999998</v>
      </c>
      <c r="J45" s="6" t="s">
        <v>225</v>
      </c>
      <c r="K45">
        <v>1.75</v>
      </c>
      <c r="L45" s="6" t="s">
        <v>128</v>
      </c>
      <c r="M45">
        <v>61</v>
      </c>
      <c r="N45" s="11" t="s">
        <v>16</v>
      </c>
      <c r="O45">
        <v>1.56</v>
      </c>
      <c r="P45" s="6">
        <v>2.74</v>
      </c>
      <c r="Q45">
        <v>2.75</v>
      </c>
      <c r="R45" s="6">
        <v>404</v>
      </c>
      <c r="S45" s="6">
        <v>4.22</v>
      </c>
    </row>
    <row r="46" spans="1:19" x14ac:dyDescent="0.25">
      <c r="A46" s="5">
        <v>44702</v>
      </c>
      <c r="B46" s="6" t="s">
        <v>442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6" t="s">
        <v>225</v>
      </c>
      <c r="K46">
        <v>0</v>
      </c>
      <c r="L46" s="6">
        <v>0</v>
      </c>
      <c r="M46">
        <v>13</v>
      </c>
      <c r="N46" s="11" t="s">
        <v>18</v>
      </c>
      <c r="O46">
        <v>0</v>
      </c>
      <c r="P46" s="6">
        <v>0</v>
      </c>
      <c r="Q46">
        <v>0</v>
      </c>
      <c r="R46" s="6">
        <v>0</v>
      </c>
      <c r="S46" s="6">
        <v>0</v>
      </c>
    </row>
    <row r="47" spans="1:19" x14ac:dyDescent="0.25">
      <c r="A47" s="5">
        <v>44702</v>
      </c>
      <c r="B47" s="6" t="s">
        <v>443</v>
      </c>
      <c r="C47">
        <v>1.91</v>
      </c>
      <c r="D47">
        <v>3.92</v>
      </c>
      <c r="E47">
        <v>4</v>
      </c>
      <c r="F47">
        <v>4.1900000000000004</v>
      </c>
      <c r="G47">
        <v>1.66</v>
      </c>
      <c r="H47">
        <v>2.31</v>
      </c>
      <c r="I47">
        <v>1.48</v>
      </c>
      <c r="J47" s="6" t="s">
        <v>225</v>
      </c>
      <c r="K47">
        <v>1.29</v>
      </c>
      <c r="L47" s="6" t="s">
        <v>220</v>
      </c>
      <c r="M47">
        <v>37</v>
      </c>
      <c r="N47" s="6" t="s">
        <v>65</v>
      </c>
      <c r="O47">
        <v>1.24</v>
      </c>
      <c r="P47">
        <v>1.83</v>
      </c>
      <c r="Q47">
        <v>2.08</v>
      </c>
      <c r="R47" s="6">
        <v>2.37</v>
      </c>
      <c r="S47" s="6">
        <v>2.65</v>
      </c>
    </row>
    <row r="48" spans="1:19" x14ac:dyDescent="0.25">
      <c r="A48" s="5">
        <v>44702</v>
      </c>
      <c r="B48" s="6" t="s">
        <v>453</v>
      </c>
      <c r="C48">
        <v>1.67</v>
      </c>
      <c r="D48">
        <v>4.53</v>
      </c>
      <c r="E48">
        <v>4.72</v>
      </c>
      <c r="F48">
        <v>404</v>
      </c>
      <c r="G48">
        <v>1.46</v>
      </c>
      <c r="H48">
        <v>2.81</v>
      </c>
      <c r="I48">
        <v>1.33</v>
      </c>
      <c r="J48" s="6" t="s">
        <v>225</v>
      </c>
      <c r="K48">
        <v>1.25</v>
      </c>
      <c r="L48" s="6" t="s">
        <v>223</v>
      </c>
      <c r="M48">
        <v>32</v>
      </c>
      <c r="N48" s="6" t="s">
        <v>56</v>
      </c>
      <c r="O48">
        <v>1.24</v>
      </c>
      <c r="P48" s="6">
        <v>1.56</v>
      </c>
      <c r="Q48">
        <v>1.7</v>
      </c>
      <c r="R48" s="6">
        <v>1.94</v>
      </c>
      <c r="S48" s="6">
        <v>2.17</v>
      </c>
    </row>
    <row r="49" spans="1:19" x14ac:dyDescent="0.25">
      <c r="A49" s="5">
        <v>44702</v>
      </c>
      <c r="B49" s="6" t="s">
        <v>454</v>
      </c>
      <c r="C49">
        <v>2.52</v>
      </c>
      <c r="D49">
        <v>3.6</v>
      </c>
      <c r="E49">
        <v>2.88</v>
      </c>
      <c r="F49">
        <v>4.0599999999999996</v>
      </c>
      <c r="G49">
        <v>1.64</v>
      </c>
      <c r="H49">
        <v>2.41</v>
      </c>
      <c r="I49">
        <v>1.45</v>
      </c>
      <c r="J49" s="6" t="s">
        <v>225</v>
      </c>
      <c r="K49">
        <v>1.28</v>
      </c>
      <c r="L49" s="6" t="s">
        <v>138</v>
      </c>
      <c r="M49">
        <v>53</v>
      </c>
      <c r="N49" s="6" t="s">
        <v>34</v>
      </c>
      <c r="O49">
        <v>1.26</v>
      </c>
      <c r="P49" s="6">
        <v>1.78</v>
      </c>
      <c r="Q49">
        <v>2.0099999999999998</v>
      </c>
      <c r="R49" s="6">
        <v>2.2799999999999998</v>
      </c>
      <c r="S49" s="6">
        <v>2.56</v>
      </c>
    </row>
    <row r="50" spans="1:19" x14ac:dyDescent="0.25">
      <c r="A50" s="5">
        <v>44702</v>
      </c>
      <c r="B50" s="6" t="s">
        <v>455</v>
      </c>
      <c r="C50">
        <v>1.1399999999999999</v>
      </c>
      <c r="D50">
        <v>10.119999999999999</v>
      </c>
      <c r="E50">
        <v>17.899999999999999</v>
      </c>
      <c r="F50">
        <v>404</v>
      </c>
      <c r="G50">
        <v>1.32</v>
      </c>
      <c r="H50">
        <v>3.28</v>
      </c>
      <c r="I50">
        <v>404</v>
      </c>
      <c r="J50" s="6" t="s">
        <v>225</v>
      </c>
      <c r="K50">
        <v>404</v>
      </c>
      <c r="L50" s="6" t="s">
        <v>222</v>
      </c>
      <c r="M50">
        <v>41</v>
      </c>
      <c r="N50" s="6" t="s">
        <v>56</v>
      </c>
      <c r="O50">
        <v>404</v>
      </c>
      <c r="P50" s="6">
        <v>1.29</v>
      </c>
      <c r="Q50">
        <v>1.28</v>
      </c>
      <c r="R50" s="6">
        <v>1.37</v>
      </c>
      <c r="S50" s="6">
        <v>1.51</v>
      </c>
    </row>
    <row r="51" spans="1:19" x14ac:dyDescent="0.25">
      <c r="A51" s="5">
        <v>44703</v>
      </c>
      <c r="B51" s="6" t="s">
        <v>456</v>
      </c>
      <c r="C51">
        <v>2.82</v>
      </c>
      <c r="D51">
        <v>3.57</v>
      </c>
      <c r="E51">
        <v>2.59</v>
      </c>
      <c r="F51">
        <v>4.04</v>
      </c>
      <c r="G51">
        <v>1.83</v>
      </c>
      <c r="H51">
        <v>2.08</v>
      </c>
      <c r="I51">
        <v>1.61</v>
      </c>
      <c r="J51" s="6" t="s">
        <v>225</v>
      </c>
      <c r="K51">
        <v>1.39</v>
      </c>
      <c r="L51" s="6" t="s">
        <v>128</v>
      </c>
      <c r="M51">
        <v>51</v>
      </c>
      <c r="N51" s="6" t="s">
        <v>158</v>
      </c>
      <c r="O51">
        <v>1.32</v>
      </c>
      <c r="P51" s="6">
        <v>1.38</v>
      </c>
      <c r="Q51">
        <v>2.0499999999999998</v>
      </c>
      <c r="R51" s="6">
        <v>2.4</v>
      </c>
      <c r="S51" s="6">
        <v>2.72</v>
      </c>
    </row>
    <row r="52" spans="1:19" x14ac:dyDescent="0.25">
      <c r="A52" s="5">
        <v>44703</v>
      </c>
      <c r="B52" s="6" t="s">
        <v>457</v>
      </c>
      <c r="C52">
        <v>4.22</v>
      </c>
      <c r="D52">
        <v>3.65</v>
      </c>
      <c r="E52">
        <v>1.93</v>
      </c>
      <c r="F52">
        <v>3.71</v>
      </c>
      <c r="G52">
        <v>1.89</v>
      </c>
      <c r="H52">
        <v>1.99</v>
      </c>
      <c r="I52">
        <v>1.67</v>
      </c>
      <c r="J52" s="6" t="s">
        <v>225</v>
      </c>
      <c r="K52">
        <v>1.45</v>
      </c>
      <c r="L52" s="6" t="s">
        <v>131</v>
      </c>
      <c r="M52">
        <v>31</v>
      </c>
      <c r="N52" s="6" t="s">
        <v>333</v>
      </c>
      <c r="O52">
        <v>404</v>
      </c>
      <c r="P52" s="6">
        <v>2.14</v>
      </c>
      <c r="Q52">
        <v>2.59</v>
      </c>
      <c r="R52" s="6">
        <v>404</v>
      </c>
      <c r="S52" s="6">
        <v>3.29</v>
      </c>
    </row>
    <row r="53" spans="1:19" x14ac:dyDescent="0.25">
      <c r="A53" s="5">
        <v>44703</v>
      </c>
      <c r="B53" s="6" t="s">
        <v>458</v>
      </c>
      <c r="C53">
        <v>1.7</v>
      </c>
      <c r="D53">
        <v>4.3899999999999997</v>
      </c>
      <c r="E53">
        <v>4.67</v>
      </c>
      <c r="F53">
        <v>404</v>
      </c>
      <c r="G53">
        <v>1.51</v>
      </c>
      <c r="H53">
        <v>2.67</v>
      </c>
      <c r="I53">
        <v>1.36</v>
      </c>
      <c r="J53" s="6" t="s">
        <v>225</v>
      </c>
      <c r="K53">
        <v>1.24</v>
      </c>
      <c r="L53" s="6" t="s">
        <v>224</v>
      </c>
      <c r="M53">
        <v>56</v>
      </c>
      <c r="N53" s="6" t="s">
        <v>36</v>
      </c>
      <c r="O53">
        <v>1.25</v>
      </c>
      <c r="P53" s="6">
        <v>1.62</v>
      </c>
      <c r="Q53">
        <v>1.79</v>
      </c>
      <c r="R53" s="6">
        <v>2.04</v>
      </c>
      <c r="S53" s="6">
        <v>2.2799999999999998</v>
      </c>
    </row>
    <row r="54" spans="1:19" x14ac:dyDescent="0.25">
      <c r="A54" s="5">
        <v>44703</v>
      </c>
      <c r="B54" s="6" t="s">
        <v>459</v>
      </c>
      <c r="C54">
        <v>1.89</v>
      </c>
      <c r="D54">
        <v>4.01</v>
      </c>
      <c r="E54">
        <v>4.07</v>
      </c>
      <c r="F54">
        <v>3.84</v>
      </c>
      <c r="G54">
        <v>1.61</v>
      </c>
      <c r="H54">
        <v>2.46</v>
      </c>
      <c r="I54">
        <v>1.44</v>
      </c>
      <c r="J54" s="6" t="s">
        <v>225</v>
      </c>
      <c r="K54">
        <v>1.27</v>
      </c>
      <c r="L54" s="6" t="s">
        <v>141</v>
      </c>
      <c r="M54">
        <v>14</v>
      </c>
      <c r="N54" s="6" t="s">
        <v>65</v>
      </c>
      <c r="O54">
        <v>1.25</v>
      </c>
      <c r="P54" s="6">
        <v>1.75</v>
      </c>
      <c r="Q54">
        <v>1.98</v>
      </c>
      <c r="R54" s="6">
        <v>2.2599999999999998</v>
      </c>
      <c r="S54" s="6">
        <v>2.54</v>
      </c>
    </row>
    <row r="55" spans="1:19" x14ac:dyDescent="0.25">
      <c r="A55" s="5">
        <v>44703</v>
      </c>
      <c r="B55" s="6" t="s">
        <v>460</v>
      </c>
      <c r="C55">
        <v>7.62</v>
      </c>
      <c r="D55">
        <v>5.12</v>
      </c>
      <c r="E55">
        <v>1.43</v>
      </c>
      <c r="F55">
        <v>404</v>
      </c>
      <c r="G55">
        <v>1.49</v>
      </c>
      <c r="H55">
        <v>2.46</v>
      </c>
      <c r="I55">
        <v>1.35</v>
      </c>
      <c r="J55" s="6" t="s">
        <v>225</v>
      </c>
      <c r="K55">
        <v>1.25</v>
      </c>
      <c r="L55" s="6" t="s">
        <v>140</v>
      </c>
      <c r="M55">
        <v>38</v>
      </c>
      <c r="N55" s="6" t="s">
        <v>170</v>
      </c>
      <c r="O55">
        <v>404</v>
      </c>
      <c r="P55" s="6">
        <v>1.6</v>
      </c>
      <c r="Q55">
        <v>1.75</v>
      </c>
      <c r="R55" s="6">
        <v>1.99</v>
      </c>
      <c r="S55" s="6">
        <v>2.2200000000000002</v>
      </c>
    </row>
    <row r="56" spans="1:19" x14ac:dyDescent="0.25">
      <c r="A56" s="5">
        <v>44703</v>
      </c>
      <c r="B56" s="6" t="s">
        <v>461</v>
      </c>
      <c r="C56">
        <v>5.66</v>
      </c>
      <c r="D56">
        <v>4.16</v>
      </c>
      <c r="E56">
        <v>1.63</v>
      </c>
      <c r="F56">
        <v>3.97</v>
      </c>
      <c r="G56">
        <v>1.72</v>
      </c>
      <c r="H56">
        <v>2.46</v>
      </c>
      <c r="I56">
        <v>1.53</v>
      </c>
      <c r="J56" s="6" t="s">
        <v>225</v>
      </c>
      <c r="K56">
        <v>1.34</v>
      </c>
      <c r="L56" s="6" t="s">
        <v>133</v>
      </c>
      <c r="M56">
        <v>27</v>
      </c>
      <c r="N56" s="6" t="s">
        <v>65</v>
      </c>
      <c r="O56">
        <v>1.28</v>
      </c>
      <c r="P56" s="6">
        <v>1.91</v>
      </c>
      <c r="Q56">
        <v>2.2000000000000002</v>
      </c>
      <c r="R56" s="6">
        <v>2.5</v>
      </c>
      <c r="S56" s="6">
        <v>2.79</v>
      </c>
    </row>
    <row r="57" spans="1:19" x14ac:dyDescent="0.25">
      <c r="A57" s="5">
        <v>44709</v>
      </c>
      <c r="B57" s="6" t="s">
        <v>462</v>
      </c>
      <c r="C57">
        <v>2.33</v>
      </c>
      <c r="D57">
        <v>3.3</v>
      </c>
      <c r="E57">
        <v>3.21</v>
      </c>
      <c r="F57">
        <v>3.33</v>
      </c>
      <c r="G57">
        <v>2.0299999999999998</v>
      </c>
      <c r="H57">
        <v>2.46</v>
      </c>
      <c r="I57">
        <v>1.78</v>
      </c>
      <c r="J57" s="6" t="s">
        <v>225</v>
      </c>
      <c r="K57">
        <v>1.52</v>
      </c>
      <c r="L57" s="6" t="s">
        <v>128</v>
      </c>
      <c r="M57">
        <v>28</v>
      </c>
      <c r="N57" s="11" t="s">
        <v>16</v>
      </c>
      <c r="O57">
        <v>1.43</v>
      </c>
      <c r="P57" s="6">
        <v>2.31</v>
      </c>
      <c r="Q57">
        <v>2.82</v>
      </c>
      <c r="R57" s="6">
        <v>404</v>
      </c>
      <c r="S57" s="6">
        <v>3.47</v>
      </c>
    </row>
    <row r="58" spans="1:19" x14ac:dyDescent="0.25">
      <c r="A58" s="5">
        <v>44709</v>
      </c>
      <c r="B58" s="6" t="s">
        <v>463</v>
      </c>
      <c r="C58">
        <v>0</v>
      </c>
      <c r="D58">
        <v>0</v>
      </c>
      <c r="E58">
        <v>0</v>
      </c>
      <c r="F58">
        <v>0</v>
      </c>
      <c r="G58">
        <v>0</v>
      </c>
      <c r="H58">
        <v>2.46</v>
      </c>
      <c r="I58">
        <v>0</v>
      </c>
      <c r="J58" s="6" t="s">
        <v>225</v>
      </c>
      <c r="K58">
        <v>0</v>
      </c>
      <c r="L58" s="6">
        <v>0</v>
      </c>
      <c r="M58">
        <v>28</v>
      </c>
      <c r="N58" s="11" t="s">
        <v>326</v>
      </c>
      <c r="O58">
        <v>0</v>
      </c>
      <c r="P58" s="6">
        <v>0</v>
      </c>
      <c r="Q58">
        <v>0</v>
      </c>
      <c r="R58" s="6">
        <v>0</v>
      </c>
      <c r="S58" s="6">
        <v>0</v>
      </c>
    </row>
    <row r="59" spans="1:19" x14ac:dyDescent="0.25">
      <c r="A59" s="5">
        <v>44710</v>
      </c>
      <c r="B59" s="6" t="s">
        <v>464</v>
      </c>
      <c r="C59">
        <v>4.45</v>
      </c>
      <c r="D59">
        <v>4.1500000000000004</v>
      </c>
      <c r="E59">
        <v>1.77</v>
      </c>
      <c r="F59">
        <v>4.88</v>
      </c>
      <c r="G59">
        <v>1.63</v>
      </c>
      <c r="H59">
        <v>2.46</v>
      </c>
      <c r="I59">
        <v>1.48</v>
      </c>
      <c r="J59" s="6" t="s">
        <v>225</v>
      </c>
      <c r="K59">
        <v>404</v>
      </c>
      <c r="L59" s="6" t="s">
        <v>131</v>
      </c>
      <c r="M59">
        <v>66</v>
      </c>
      <c r="N59" s="8" t="s">
        <v>63</v>
      </c>
      <c r="O59">
        <v>404</v>
      </c>
      <c r="P59" s="6">
        <v>1.77</v>
      </c>
      <c r="Q59">
        <v>2</v>
      </c>
      <c r="R59" s="6">
        <v>2.2599999999999998</v>
      </c>
      <c r="S59" s="6">
        <v>2.5299999999999998</v>
      </c>
    </row>
  </sheetData>
  <conditionalFormatting sqref="K1">
    <cfRule type="cellIs" dxfId="58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J1" sqref="J1"/>
    </sheetView>
  </sheetViews>
  <sheetFormatPr defaultRowHeight="15" x14ac:dyDescent="0.25"/>
  <cols>
    <col min="1" max="1" width="10.7109375" bestFit="1" customWidth="1"/>
    <col min="2" max="2" width="35.140625" bestFit="1" customWidth="1"/>
    <col min="3" max="3" width="9.140625" style="6"/>
    <col min="4" max="4" width="16.42578125" bestFit="1" customWidth="1"/>
    <col min="5" max="5" width="7.42578125" customWidth="1"/>
    <col min="6" max="6" width="10.42578125" style="27" bestFit="1" customWidth="1"/>
    <col min="7" max="8" width="10.28515625" bestFit="1" customWidth="1"/>
    <col min="10" max="10" width="28.5703125" bestFit="1" customWidth="1"/>
  </cols>
  <sheetData>
    <row r="1" spans="1:10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343</v>
      </c>
      <c r="F1" s="34" t="s">
        <v>228</v>
      </c>
      <c r="G1" s="34" t="s">
        <v>229</v>
      </c>
      <c r="H1" s="34" t="s">
        <v>230</v>
      </c>
      <c r="I1" s="34" t="s">
        <v>11</v>
      </c>
      <c r="J1" s="43" t="s">
        <v>231</v>
      </c>
    </row>
    <row r="2" spans="1:10" x14ac:dyDescent="0.25">
      <c r="A2" s="5">
        <v>44682</v>
      </c>
      <c r="B2" s="6" t="s">
        <v>407</v>
      </c>
      <c r="C2" s="35">
        <v>1.85</v>
      </c>
      <c r="D2" s="16" t="s">
        <v>642</v>
      </c>
      <c r="E2" s="16" t="s">
        <v>641</v>
      </c>
      <c r="F2" s="22" t="s">
        <v>246</v>
      </c>
      <c r="G2" s="33">
        <f>C2*D$33</f>
        <v>1618.75</v>
      </c>
      <c r="H2" s="33">
        <f>G2-D$33</f>
        <v>743.75</v>
      </c>
      <c r="I2" s="6" t="s">
        <v>131</v>
      </c>
      <c r="J2" s="6" t="s">
        <v>56</v>
      </c>
    </row>
    <row r="3" spans="1:10" x14ac:dyDescent="0.25">
      <c r="A3" s="5">
        <v>44682</v>
      </c>
      <c r="B3" s="6" t="s">
        <v>408</v>
      </c>
      <c r="C3" s="35">
        <v>1.71</v>
      </c>
      <c r="D3" s="16" t="s">
        <v>642</v>
      </c>
      <c r="E3" s="16" t="s">
        <v>248</v>
      </c>
      <c r="F3" s="22" t="s">
        <v>232</v>
      </c>
      <c r="G3" s="33">
        <f>C3*D$33</f>
        <v>1496.25</v>
      </c>
      <c r="H3" s="33">
        <f>G3-D$33</f>
        <v>621.25</v>
      </c>
      <c r="I3" s="6" t="s">
        <v>129</v>
      </c>
      <c r="J3" s="6" t="s">
        <v>170</v>
      </c>
    </row>
    <row r="4" spans="1:10" x14ac:dyDescent="0.25">
      <c r="A4" s="5">
        <v>44683</v>
      </c>
      <c r="B4" s="6" t="s">
        <v>413</v>
      </c>
      <c r="C4" s="35">
        <v>1.47</v>
      </c>
      <c r="D4" s="16" t="s">
        <v>642</v>
      </c>
      <c r="E4" s="16" t="s">
        <v>248</v>
      </c>
      <c r="F4" s="37" t="s">
        <v>232</v>
      </c>
      <c r="G4" s="33">
        <v>0</v>
      </c>
      <c r="H4" s="33">
        <f>G4-D$33</f>
        <v>-875</v>
      </c>
      <c r="I4" s="6" t="s">
        <v>131</v>
      </c>
      <c r="J4" s="6" t="s">
        <v>165</v>
      </c>
    </row>
    <row r="5" spans="1:10" x14ac:dyDescent="0.25">
      <c r="A5" s="5">
        <v>44683</v>
      </c>
      <c r="B5" s="46" t="s">
        <v>415</v>
      </c>
      <c r="C5" s="35">
        <v>1.61</v>
      </c>
      <c r="D5" s="16" t="s">
        <v>642</v>
      </c>
      <c r="E5" s="16" t="s">
        <v>248</v>
      </c>
      <c r="F5" s="22" t="s">
        <v>232</v>
      </c>
      <c r="G5" s="33">
        <f>C5*D$33</f>
        <v>1408.75</v>
      </c>
      <c r="H5" s="33">
        <f>G5-D$33</f>
        <v>533.75</v>
      </c>
      <c r="I5" s="6" t="s">
        <v>134</v>
      </c>
      <c r="J5" s="6" t="s">
        <v>167</v>
      </c>
    </row>
    <row r="6" spans="1:10" x14ac:dyDescent="0.25">
      <c r="A6" s="5">
        <v>44688</v>
      </c>
      <c r="B6" s="6" t="s">
        <v>423</v>
      </c>
      <c r="C6" s="6">
        <v>1.48</v>
      </c>
      <c r="D6" s="16" t="s">
        <v>642</v>
      </c>
      <c r="E6" s="16" t="s">
        <v>248</v>
      </c>
      <c r="F6" s="38" t="s">
        <v>232</v>
      </c>
      <c r="G6" s="33">
        <f>C6*D$33</f>
        <v>1295</v>
      </c>
      <c r="H6" s="33">
        <f>G6-D$33</f>
        <v>420</v>
      </c>
      <c r="I6" s="6" t="s">
        <v>223</v>
      </c>
      <c r="J6" s="6" t="s">
        <v>167</v>
      </c>
    </row>
    <row r="7" spans="1:10" x14ac:dyDescent="0.25">
      <c r="A7" s="5">
        <v>44689</v>
      </c>
      <c r="B7" s="6" t="s">
        <v>429</v>
      </c>
      <c r="C7" s="35">
        <v>1.9</v>
      </c>
      <c r="D7" s="16" t="s">
        <v>642</v>
      </c>
      <c r="E7" s="16" t="s">
        <v>248</v>
      </c>
      <c r="F7" s="22" t="s">
        <v>232</v>
      </c>
      <c r="G7" s="33">
        <f>C7*D$33</f>
        <v>1662.5</v>
      </c>
      <c r="H7" s="33">
        <f>G7-D$33</f>
        <v>787.5</v>
      </c>
      <c r="I7" s="6" t="s">
        <v>224</v>
      </c>
      <c r="J7" s="6" t="s">
        <v>56</v>
      </c>
    </row>
    <row r="8" spans="1:10" x14ac:dyDescent="0.25">
      <c r="A8" s="5">
        <v>44689</v>
      </c>
      <c r="B8" s="6" t="s">
        <v>430</v>
      </c>
      <c r="C8" s="35">
        <v>1.53</v>
      </c>
      <c r="D8" s="16" t="s">
        <v>642</v>
      </c>
      <c r="E8" s="16" t="s">
        <v>248</v>
      </c>
      <c r="F8" s="52" t="s">
        <v>232</v>
      </c>
      <c r="G8" s="33">
        <v>0</v>
      </c>
      <c r="H8" s="33">
        <f>G8-D$33</f>
        <v>-875</v>
      </c>
      <c r="I8" s="6" t="s">
        <v>138</v>
      </c>
      <c r="J8" s="6" t="s">
        <v>167</v>
      </c>
    </row>
    <row r="9" spans="1:10" x14ac:dyDescent="0.25">
      <c r="A9" s="5">
        <v>44689</v>
      </c>
      <c r="B9" s="6" t="s">
        <v>431</v>
      </c>
      <c r="C9" s="35">
        <v>1.88</v>
      </c>
      <c r="D9" s="16" t="s">
        <v>642</v>
      </c>
      <c r="E9" s="16" t="s">
        <v>248</v>
      </c>
      <c r="F9" s="22" t="s">
        <v>232</v>
      </c>
      <c r="G9" s="33">
        <f>C9*D$33</f>
        <v>1645</v>
      </c>
      <c r="H9" s="33">
        <f>G9-D$33</f>
        <v>770</v>
      </c>
      <c r="I9" s="6" t="s">
        <v>129</v>
      </c>
      <c r="J9" s="6" t="s">
        <v>65</v>
      </c>
    </row>
    <row r="10" spans="1:10" x14ac:dyDescent="0.25">
      <c r="A10" s="5">
        <v>44689</v>
      </c>
      <c r="B10" s="6" t="s">
        <v>433</v>
      </c>
      <c r="C10" s="35">
        <v>1.65</v>
      </c>
      <c r="D10" s="16" t="s">
        <v>642</v>
      </c>
      <c r="E10" s="16" t="s">
        <v>249</v>
      </c>
      <c r="F10" s="22" t="s">
        <v>246</v>
      </c>
      <c r="G10" s="33">
        <f>C10*D$33</f>
        <v>1443.75</v>
      </c>
      <c r="H10" s="33">
        <f>G10-D$33</f>
        <v>568.75</v>
      </c>
      <c r="I10" s="6" t="s">
        <v>138</v>
      </c>
      <c r="J10" s="6" t="s">
        <v>65</v>
      </c>
    </row>
    <row r="11" spans="1:10" x14ac:dyDescent="0.25">
      <c r="A11" s="5">
        <v>44696</v>
      </c>
      <c r="B11" s="6" t="s">
        <v>444</v>
      </c>
      <c r="C11" s="6">
        <v>1.36</v>
      </c>
      <c r="D11" s="16" t="s">
        <v>642</v>
      </c>
      <c r="E11" s="16" t="s">
        <v>248</v>
      </c>
      <c r="F11" s="22" t="s">
        <v>232</v>
      </c>
      <c r="G11" s="33">
        <f>C11*D$33</f>
        <v>1190</v>
      </c>
      <c r="H11" s="33">
        <f>G11-D$33</f>
        <v>315</v>
      </c>
      <c r="I11" s="6" t="s">
        <v>129</v>
      </c>
      <c r="J11" s="6" t="s">
        <v>170</v>
      </c>
    </row>
    <row r="12" spans="1:10" x14ac:dyDescent="0.25">
      <c r="A12" s="5">
        <v>44696</v>
      </c>
      <c r="B12" s="6" t="s">
        <v>447</v>
      </c>
      <c r="C12" s="35">
        <v>1.58</v>
      </c>
      <c r="D12" s="16" t="s">
        <v>642</v>
      </c>
      <c r="E12" s="16" t="s">
        <v>248</v>
      </c>
      <c r="F12" s="37" t="s">
        <v>232</v>
      </c>
      <c r="G12" s="33">
        <v>0</v>
      </c>
      <c r="H12" s="33">
        <f>G12-D$33</f>
        <v>-875</v>
      </c>
      <c r="I12" s="6" t="s">
        <v>131</v>
      </c>
      <c r="J12" s="16" t="s">
        <v>23</v>
      </c>
    </row>
    <row r="13" spans="1:10" x14ac:dyDescent="0.25">
      <c r="A13" s="5">
        <v>44701</v>
      </c>
      <c r="B13" s="6" t="s">
        <v>439</v>
      </c>
      <c r="C13" s="35">
        <v>1.76</v>
      </c>
      <c r="D13" s="16" t="s">
        <v>642</v>
      </c>
      <c r="E13" s="16" t="s">
        <v>248</v>
      </c>
      <c r="F13" s="22" t="s">
        <v>232</v>
      </c>
      <c r="G13" s="33">
        <f>C13*D$33</f>
        <v>1540</v>
      </c>
      <c r="H13" s="33">
        <f>G13-D$33</f>
        <v>665</v>
      </c>
      <c r="I13" s="6" t="s">
        <v>140</v>
      </c>
      <c r="J13" s="6" t="s">
        <v>170</v>
      </c>
    </row>
    <row r="14" spans="1:10" x14ac:dyDescent="0.25">
      <c r="A14" s="5">
        <v>44702</v>
      </c>
      <c r="B14" s="6" t="s">
        <v>443</v>
      </c>
      <c r="C14" s="35">
        <v>1.66</v>
      </c>
      <c r="D14" s="16" t="s">
        <v>642</v>
      </c>
      <c r="E14" s="16" t="s">
        <v>248</v>
      </c>
      <c r="F14" s="22" t="s">
        <v>232</v>
      </c>
      <c r="G14" s="33">
        <f>C14*D$33</f>
        <v>1452.5</v>
      </c>
      <c r="H14" s="33">
        <f>G14-D$33</f>
        <v>577.5</v>
      </c>
      <c r="I14" s="6" t="s">
        <v>220</v>
      </c>
      <c r="J14" s="6" t="s">
        <v>65</v>
      </c>
    </row>
    <row r="15" spans="1:10" x14ac:dyDescent="0.25">
      <c r="A15" s="5">
        <v>44702</v>
      </c>
      <c r="B15" s="6" t="s">
        <v>454</v>
      </c>
      <c r="C15" s="35">
        <v>1.64</v>
      </c>
      <c r="D15" s="16" t="s">
        <v>642</v>
      </c>
      <c r="E15" s="16" t="s">
        <v>248</v>
      </c>
      <c r="F15" s="37" t="s">
        <v>232</v>
      </c>
      <c r="G15" s="33">
        <v>0</v>
      </c>
      <c r="H15" s="33">
        <f>G15-D$33</f>
        <v>-875</v>
      </c>
      <c r="I15" s="6" t="s">
        <v>138</v>
      </c>
      <c r="J15" s="6" t="s">
        <v>34</v>
      </c>
    </row>
    <row r="16" spans="1:10" x14ac:dyDescent="0.25">
      <c r="A16" s="5">
        <v>44703</v>
      </c>
      <c r="B16" s="6" t="s">
        <v>459</v>
      </c>
      <c r="C16" s="35">
        <v>1.61</v>
      </c>
      <c r="D16" s="16" t="s">
        <v>642</v>
      </c>
      <c r="E16" s="16" t="s">
        <v>248</v>
      </c>
      <c r="F16" s="22" t="s">
        <v>232</v>
      </c>
      <c r="G16" s="33">
        <f>C16*D$33</f>
        <v>1408.75</v>
      </c>
      <c r="H16" s="33">
        <f>G16-D$33</f>
        <v>533.75</v>
      </c>
      <c r="I16" s="6" t="s">
        <v>141</v>
      </c>
      <c r="J16" s="6" t="s">
        <v>65</v>
      </c>
    </row>
    <row r="17" spans="1:10" x14ac:dyDescent="0.25">
      <c r="A17" s="5">
        <v>44703</v>
      </c>
      <c r="B17" s="6" t="s">
        <v>461</v>
      </c>
      <c r="C17" s="35">
        <v>1.72</v>
      </c>
      <c r="D17" s="16" t="s">
        <v>642</v>
      </c>
      <c r="E17" s="16" t="s">
        <v>248</v>
      </c>
      <c r="F17" s="37" t="s">
        <v>232</v>
      </c>
      <c r="G17" s="33">
        <v>0</v>
      </c>
      <c r="H17" s="33">
        <f>G17-D$33</f>
        <v>-875</v>
      </c>
      <c r="I17" s="6" t="s">
        <v>133</v>
      </c>
      <c r="J17" s="6" t="s">
        <v>65</v>
      </c>
    </row>
    <row r="18" spans="1:10" x14ac:dyDescent="0.25">
      <c r="A18" s="5">
        <v>44710</v>
      </c>
      <c r="B18" s="6" t="s">
        <v>464</v>
      </c>
      <c r="C18" s="35">
        <v>1.63</v>
      </c>
      <c r="D18" s="16" t="s">
        <v>642</v>
      </c>
      <c r="E18" s="16" t="s">
        <v>248</v>
      </c>
      <c r="F18" s="37" t="s">
        <v>232</v>
      </c>
      <c r="G18" s="33">
        <v>0</v>
      </c>
      <c r="H18" s="33">
        <f>G18-D$33</f>
        <v>-875</v>
      </c>
      <c r="I18" s="6" t="s">
        <v>131</v>
      </c>
      <c r="J18" s="16" t="s">
        <v>63</v>
      </c>
    </row>
    <row r="19" spans="1:10" x14ac:dyDescent="0.25">
      <c r="A19" s="50"/>
      <c r="B19" s="16"/>
      <c r="C19" s="16"/>
      <c r="D19" s="16"/>
      <c r="E19" s="16"/>
      <c r="F19" s="42"/>
      <c r="G19" s="33"/>
      <c r="H19" s="33"/>
      <c r="I19" s="16"/>
      <c r="J19" s="16"/>
    </row>
    <row r="20" spans="1:10" x14ac:dyDescent="0.25">
      <c r="A20" s="50"/>
      <c r="B20" s="16"/>
      <c r="C20" s="16"/>
      <c r="D20" s="16"/>
      <c r="E20" s="16"/>
      <c r="F20" s="42"/>
      <c r="G20" s="33"/>
      <c r="H20" s="33"/>
      <c r="I20" s="16"/>
      <c r="J20" s="16"/>
    </row>
    <row r="21" spans="1:10" x14ac:dyDescent="0.25">
      <c r="A21" s="25"/>
      <c r="B21" s="16"/>
      <c r="C21" s="35"/>
      <c r="D21" s="16"/>
      <c r="E21" s="16"/>
      <c r="F21" s="36"/>
      <c r="G21" s="33"/>
      <c r="H21" s="33"/>
      <c r="I21" s="16"/>
      <c r="J21" s="16"/>
    </row>
    <row r="22" spans="1:10" x14ac:dyDescent="0.25">
      <c r="A22" s="6"/>
      <c r="B22" s="6" t="s">
        <v>233</v>
      </c>
      <c r="D22" s="26">
        <f>COUNT(C2:C21)</f>
        <v>17</v>
      </c>
      <c r="E22" s="26"/>
      <c r="F22" s="36"/>
      <c r="G22" s="18"/>
      <c r="H22" s="18"/>
      <c r="I22" s="39"/>
      <c r="J22" s="18"/>
    </row>
    <row r="23" spans="1:10" x14ac:dyDescent="0.25">
      <c r="A23" s="6"/>
      <c r="B23" s="6" t="s">
        <v>234</v>
      </c>
      <c r="D23" s="23">
        <f>COUNTIF(H2:H20,"&lt;0")</f>
        <v>6</v>
      </c>
      <c r="E23" s="23"/>
      <c r="F23" s="36"/>
      <c r="G23" s="40"/>
      <c r="H23" s="40"/>
      <c r="I23" s="36"/>
      <c r="J23" s="18"/>
    </row>
    <row r="24" spans="1:10" x14ac:dyDescent="0.25">
      <c r="A24" s="6"/>
      <c r="B24" s="6" t="s">
        <v>235</v>
      </c>
      <c r="D24" s="24">
        <f>D22-D23</f>
        <v>11</v>
      </c>
      <c r="E24" s="24"/>
      <c r="F24" s="36"/>
      <c r="G24" s="40"/>
      <c r="H24" s="40"/>
      <c r="I24" s="36"/>
      <c r="J24" s="18"/>
    </row>
    <row r="25" spans="1:10" x14ac:dyDescent="0.25">
      <c r="A25" s="6"/>
      <c r="B25" s="6" t="s">
        <v>236</v>
      </c>
      <c r="D25" s="6">
        <f>D24/D22*100</f>
        <v>64.705882352941174</v>
      </c>
      <c r="E25" s="16"/>
      <c r="F25" s="36"/>
      <c r="G25" s="40"/>
      <c r="H25" s="40"/>
      <c r="I25" s="36"/>
      <c r="J25" s="18"/>
    </row>
    <row r="26" spans="1:10" x14ac:dyDescent="0.25">
      <c r="A26" s="6"/>
      <c r="B26" s="6" t="s">
        <v>237</v>
      </c>
      <c r="D26" s="6">
        <f>1/D27*100</f>
        <v>60.627674750356633</v>
      </c>
      <c r="E26" s="16"/>
      <c r="F26" s="36"/>
      <c r="G26" s="40"/>
      <c r="H26" s="40"/>
      <c r="I26" s="36"/>
      <c r="J26" s="18"/>
    </row>
    <row r="27" spans="1:10" x14ac:dyDescent="0.25">
      <c r="A27" s="6"/>
      <c r="B27" s="6" t="s">
        <v>238</v>
      </c>
      <c r="D27" s="6">
        <f>SUM(C2:C21)/D22</f>
        <v>1.6494117647058826</v>
      </c>
      <c r="E27" s="16"/>
      <c r="F27" s="36"/>
      <c r="G27" s="40"/>
      <c r="H27" s="40"/>
      <c r="I27" s="36"/>
      <c r="J27" s="18"/>
    </row>
    <row r="28" spans="1:10" x14ac:dyDescent="0.25">
      <c r="A28" s="6"/>
      <c r="B28" s="6" t="s">
        <v>239</v>
      </c>
      <c r="D28" s="24">
        <f>D25-D26</f>
        <v>4.0782076025845413</v>
      </c>
      <c r="E28" s="38"/>
      <c r="F28" s="36"/>
      <c r="G28" s="40"/>
      <c r="H28" s="40"/>
      <c r="I28" s="36"/>
      <c r="J28" s="18"/>
    </row>
    <row r="29" spans="1:10" x14ac:dyDescent="0.25">
      <c r="A29" s="6"/>
      <c r="B29" s="6" t="s">
        <v>240</v>
      </c>
      <c r="D29" s="24">
        <f>D28/1</f>
        <v>4.0782076025845413</v>
      </c>
      <c r="E29" s="38"/>
      <c r="F29" s="36"/>
      <c r="G29" s="40"/>
      <c r="H29" s="40"/>
      <c r="I29" s="36"/>
      <c r="J29" s="18"/>
    </row>
    <row r="30" spans="1:10" ht="18.75" x14ac:dyDescent="0.3">
      <c r="A30" s="6"/>
      <c r="B30" s="28" t="s">
        <v>241</v>
      </c>
      <c r="D30" s="29">
        <v>25000</v>
      </c>
      <c r="E30" s="47"/>
      <c r="F30" s="36"/>
      <c r="G30" s="40"/>
      <c r="H30" s="40"/>
      <c r="I30" s="36"/>
      <c r="J30" s="18"/>
    </row>
    <row r="31" spans="1:10" ht="18.75" x14ac:dyDescent="0.3">
      <c r="A31" s="6"/>
      <c r="B31" s="6" t="s">
        <v>242</v>
      </c>
      <c r="D31" s="30">
        <v>25000</v>
      </c>
      <c r="E31" s="48"/>
      <c r="F31" s="36"/>
      <c r="G31" s="40"/>
      <c r="H31" s="40"/>
      <c r="I31" s="36"/>
      <c r="J31" s="18"/>
    </row>
    <row r="32" spans="1:10" x14ac:dyDescent="0.25">
      <c r="A32" s="6"/>
      <c r="B32" s="6" t="s">
        <v>243</v>
      </c>
      <c r="D32" s="21">
        <f>D31/100</f>
        <v>250</v>
      </c>
      <c r="E32" s="33"/>
      <c r="F32" s="36"/>
      <c r="G32" s="40"/>
      <c r="H32" s="40"/>
      <c r="I32" s="36"/>
      <c r="J32" s="18"/>
    </row>
    <row r="33" spans="1:10" x14ac:dyDescent="0.25">
      <c r="A33" s="6"/>
      <c r="B33" s="31" t="s">
        <v>250</v>
      </c>
      <c r="D33" s="32">
        <f>D32*3.5</f>
        <v>875</v>
      </c>
      <c r="E33" s="33"/>
      <c r="F33" s="36"/>
      <c r="G33" s="40"/>
      <c r="H33" s="40"/>
      <c r="I33" s="36"/>
      <c r="J33" s="18"/>
    </row>
    <row r="34" spans="1:10" x14ac:dyDescent="0.25">
      <c r="A34" s="6"/>
      <c r="B34" s="6" t="s">
        <v>244</v>
      </c>
      <c r="D34" s="33">
        <f>SUM(H2:H20)</f>
        <v>1286.25</v>
      </c>
      <c r="E34" s="33"/>
      <c r="F34" s="36"/>
      <c r="G34" s="41"/>
      <c r="H34" s="40"/>
      <c r="I34" s="36"/>
      <c r="J34" s="18"/>
    </row>
    <row r="35" spans="1:10" x14ac:dyDescent="0.25">
      <c r="A35" s="6"/>
      <c r="B35" s="13" t="s">
        <v>245</v>
      </c>
      <c r="D35" s="16">
        <f>D34/D30*100</f>
        <v>5.1450000000000005</v>
      </c>
      <c r="E35" s="16"/>
      <c r="F35" s="36"/>
      <c r="G35" s="40"/>
      <c r="H35" s="40"/>
      <c r="I35" s="36"/>
      <c r="J35" s="18"/>
    </row>
    <row r="36" spans="1:10" x14ac:dyDescent="0.25">
      <c r="F36" s="39"/>
      <c r="G36" s="18"/>
      <c r="H36" s="18"/>
      <c r="I36" s="18"/>
      <c r="J36" s="18"/>
    </row>
  </sheetData>
  <conditionalFormatting sqref="H2:H21">
    <cfRule type="cellIs" dxfId="57" priority="4" operator="lessThan">
      <formula>0</formula>
    </cfRule>
    <cfRule type="cellIs" dxfId="56" priority="5" operator="greaterThan">
      <formula>0</formula>
    </cfRule>
  </conditionalFormatting>
  <conditionalFormatting sqref="G23:G35">
    <cfRule type="cellIs" dxfId="55" priority="1" operator="greaterThan">
      <formula>0</formula>
    </cfRule>
    <cfRule type="cellIs" dxfId="54" priority="2" operator="lessThan">
      <formula>-240.63</formula>
    </cfRule>
    <cfRule type="cellIs" dxfId="53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H19" sqref="H19"/>
    </sheetView>
  </sheetViews>
  <sheetFormatPr defaultRowHeight="15" x14ac:dyDescent="0.25"/>
  <cols>
    <col min="1" max="1" width="10.7109375" bestFit="1" customWidth="1"/>
    <col min="2" max="2" width="34.7109375" style="6" bestFit="1" customWidth="1"/>
    <col min="3" max="13" width="9.140625" style="6"/>
    <col min="14" max="14" width="25.140625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126</v>
      </c>
      <c r="Q1" s="2" t="s">
        <v>123</v>
      </c>
      <c r="R1" s="2" t="s">
        <v>124</v>
      </c>
      <c r="S1" s="2" t="s">
        <v>125</v>
      </c>
    </row>
    <row r="2" spans="1:19" x14ac:dyDescent="0.25">
      <c r="A2" s="5">
        <v>44716</v>
      </c>
      <c r="B2" s="6" t="s">
        <v>91</v>
      </c>
      <c r="C2" s="6">
        <v>1.88</v>
      </c>
      <c r="D2" s="6">
        <v>3.75</v>
      </c>
      <c r="E2" s="6">
        <v>4.05</v>
      </c>
      <c r="F2" s="6">
        <v>3.94</v>
      </c>
      <c r="G2" s="6">
        <v>1.77</v>
      </c>
      <c r="H2" s="6">
        <v>2.0699999999999998</v>
      </c>
      <c r="I2" s="6">
        <v>1.57</v>
      </c>
      <c r="J2" s="6" t="s">
        <v>225</v>
      </c>
      <c r="K2" s="6">
        <v>1.42</v>
      </c>
      <c r="L2" s="6" t="s">
        <v>510</v>
      </c>
      <c r="M2" s="6">
        <v>29</v>
      </c>
      <c r="N2" s="6" t="s">
        <v>16</v>
      </c>
      <c r="O2" s="6">
        <v>404</v>
      </c>
      <c r="P2" s="6">
        <v>2.0099999999999998</v>
      </c>
      <c r="Q2" s="6">
        <v>2.4</v>
      </c>
      <c r="R2" s="6">
        <v>2.76</v>
      </c>
      <c r="S2" s="6">
        <v>3.09</v>
      </c>
    </row>
    <row r="3" spans="1:19" x14ac:dyDescent="0.25">
      <c r="A3" s="5">
        <v>44717</v>
      </c>
      <c r="B3" s="6" t="s">
        <v>465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 t="s">
        <v>225</v>
      </c>
      <c r="K3" s="6">
        <v>0</v>
      </c>
      <c r="L3" s="6">
        <v>0</v>
      </c>
      <c r="M3" s="6">
        <v>50</v>
      </c>
      <c r="N3" s="6" t="s">
        <v>18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pans="1:19" x14ac:dyDescent="0.25">
      <c r="A4" s="5">
        <v>44717</v>
      </c>
      <c r="B4" s="6" t="s">
        <v>466</v>
      </c>
      <c r="C4" s="6">
        <v>1.99</v>
      </c>
      <c r="D4" s="6">
        <v>3.54</v>
      </c>
      <c r="E4" s="6">
        <v>3.58</v>
      </c>
      <c r="F4" s="6">
        <v>404</v>
      </c>
      <c r="G4" s="6">
        <v>1.66</v>
      </c>
      <c r="H4" s="6">
        <v>2.23</v>
      </c>
      <c r="I4" s="6">
        <v>1.46</v>
      </c>
      <c r="J4" s="6" t="s">
        <v>225</v>
      </c>
      <c r="K4" s="6">
        <v>1.42</v>
      </c>
      <c r="L4" s="6" t="s">
        <v>128</v>
      </c>
      <c r="M4" s="6">
        <v>31</v>
      </c>
      <c r="N4" s="6" t="s">
        <v>122</v>
      </c>
      <c r="O4" s="6">
        <v>404</v>
      </c>
      <c r="P4" s="6">
        <v>1.83</v>
      </c>
      <c r="Q4" s="6">
        <v>2.06</v>
      </c>
      <c r="R4" s="6">
        <v>2.2999999999999998</v>
      </c>
      <c r="S4" s="6">
        <v>2.4700000000000002</v>
      </c>
    </row>
    <row r="5" spans="1:19" x14ac:dyDescent="0.25">
      <c r="A5" s="5">
        <v>44717</v>
      </c>
      <c r="B5" s="6" t="s">
        <v>467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 t="s">
        <v>225</v>
      </c>
      <c r="K5" s="6">
        <v>0</v>
      </c>
      <c r="L5" s="6">
        <v>0</v>
      </c>
      <c r="M5" s="6">
        <v>45</v>
      </c>
      <c r="N5" s="6" t="s">
        <v>18</v>
      </c>
      <c r="O5" s="6">
        <v>0</v>
      </c>
      <c r="P5" s="6">
        <v>0</v>
      </c>
      <c r="Q5" s="6">
        <v>0</v>
      </c>
      <c r="R5" s="6">
        <v>0</v>
      </c>
      <c r="S5" s="6">
        <v>0</v>
      </c>
    </row>
    <row r="6" spans="1:19" x14ac:dyDescent="0.25">
      <c r="A6" s="5">
        <v>44724</v>
      </c>
      <c r="B6" s="6" t="s">
        <v>468</v>
      </c>
      <c r="C6" s="6">
        <v>3.16</v>
      </c>
      <c r="D6" s="6">
        <v>3.46</v>
      </c>
      <c r="E6" s="6">
        <v>2.2799999999999998</v>
      </c>
      <c r="F6" s="8">
        <v>3.46</v>
      </c>
      <c r="G6" s="6">
        <v>1.93</v>
      </c>
      <c r="H6" s="6">
        <v>1.91</v>
      </c>
      <c r="I6" s="6">
        <v>1.69</v>
      </c>
      <c r="J6" s="6" t="s">
        <v>225</v>
      </c>
      <c r="K6" s="6">
        <v>1.47</v>
      </c>
      <c r="L6" s="6" t="s">
        <v>217</v>
      </c>
      <c r="M6" s="6">
        <v>14</v>
      </c>
      <c r="N6" s="8" t="s">
        <v>16</v>
      </c>
      <c r="O6" s="6">
        <v>1.43</v>
      </c>
      <c r="P6" s="6">
        <v>2.1800000000000002</v>
      </c>
      <c r="Q6" s="6">
        <v>2.66</v>
      </c>
      <c r="R6" s="6">
        <v>404</v>
      </c>
      <c r="S6" s="6">
        <v>3.34</v>
      </c>
    </row>
    <row r="7" spans="1:19" x14ac:dyDescent="0.25">
      <c r="A7" s="5">
        <v>44724</v>
      </c>
      <c r="B7" s="6" t="s">
        <v>469</v>
      </c>
      <c r="C7" s="6">
        <v>1.91</v>
      </c>
      <c r="D7" s="6">
        <v>3.8</v>
      </c>
      <c r="E7" s="6">
        <v>4.1500000000000004</v>
      </c>
      <c r="F7" s="6">
        <v>4.5</v>
      </c>
      <c r="G7" s="6">
        <v>1.66</v>
      </c>
      <c r="H7" s="6">
        <v>2.33</v>
      </c>
      <c r="I7" s="6">
        <v>1.49</v>
      </c>
      <c r="J7" s="6" t="s">
        <v>225</v>
      </c>
      <c r="K7" s="6">
        <v>1.41</v>
      </c>
      <c r="L7" s="6" t="s">
        <v>133</v>
      </c>
      <c r="M7" s="6">
        <v>61</v>
      </c>
      <c r="N7" s="44" t="s">
        <v>333</v>
      </c>
      <c r="O7" s="6">
        <v>404</v>
      </c>
      <c r="P7" s="6">
        <v>1.83</v>
      </c>
      <c r="Q7" s="6">
        <v>2.1</v>
      </c>
      <c r="R7" s="6">
        <v>2.42</v>
      </c>
      <c r="S7" s="6">
        <v>2.71</v>
      </c>
    </row>
    <row r="8" spans="1:19" x14ac:dyDescent="0.25">
      <c r="A8" s="5">
        <v>44725</v>
      </c>
      <c r="B8" s="6" t="s">
        <v>470</v>
      </c>
      <c r="C8" s="6">
        <v>1.88</v>
      </c>
      <c r="D8" s="6">
        <v>3.35</v>
      </c>
      <c r="E8" s="6">
        <v>4.9000000000000004</v>
      </c>
      <c r="F8" s="6">
        <v>3.06</v>
      </c>
      <c r="G8" s="6">
        <v>2.21</v>
      </c>
      <c r="H8" s="6">
        <v>1.71</v>
      </c>
      <c r="I8" s="6">
        <v>1.93</v>
      </c>
      <c r="J8" s="6" t="s">
        <v>225</v>
      </c>
      <c r="K8" s="6">
        <v>1.65</v>
      </c>
      <c r="L8" s="6" t="s">
        <v>143</v>
      </c>
      <c r="M8" s="6">
        <v>60</v>
      </c>
      <c r="N8" s="6" t="s">
        <v>23</v>
      </c>
      <c r="O8" s="6">
        <v>1.5</v>
      </c>
      <c r="P8" s="6">
        <v>2.59</v>
      </c>
      <c r="Q8" s="6">
        <v>404</v>
      </c>
      <c r="R8" s="6">
        <v>404</v>
      </c>
      <c r="S8" s="6">
        <v>4.08</v>
      </c>
    </row>
    <row r="9" spans="1:19" x14ac:dyDescent="0.25">
      <c r="A9" s="5">
        <v>44727</v>
      </c>
      <c r="B9" s="6" t="s">
        <v>471</v>
      </c>
      <c r="C9" s="6">
        <v>3.69</v>
      </c>
      <c r="D9" s="6">
        <v>3.14</v>
      </c>
      <c r="E9" s="6">
        <v>2.25</v>
      </c>
      <c r="F9" s="6">
        <v>2.99</v>
      </c>
      <c r="G9" s="6">
        <v>2.31</v>
      </c>
      <c r="H9" s="6">
        <v>1.65</v>
      </c>
      <c r="I9" s="6">
        <v>2.02</v>
      </c>
      <c r="J9" s="6" t="s">
        <v>225</v>
      </c>
      <c r="K9" s="6">
        <v>1.7</v>
      </c>
      <c r="L9" s="6" t="s">
        <v>133</v>
      </c>
      <c r="M9" s="6">
        <v>34</v>
      </c>
      <c r="N9" s="6" t="s">
        <v>121</v>
      </c>
      <c r="O9" s="6">
        <v>1.52</v>
      </c>
      <c r="P9" s="6">
        <v>2.75</v>
      </c>
      <c r="Q9" s="6">
        <v>404</v>
      </c>
      <c r="R9" s="6">
        <v>404</v>
      </c>
      <c r="S9" s="6">
        <v>4.46</v>
      </c>
    </row>
    <row r="10" spans="1:19" x14ac:dyDescent="0.25">
      <c r="A10" s="5">
        <v>44730</v>
      </c>
      <c r="B10" s="6" t="s">
        <v>472</v>
      </c>
      <c r="C10" s="6">
        <v>5.89</v>
      </c>
      <c r="D10" s="6">
        <v>4.32</v>
      </c>
      <c r="E10" s="6">
        <v>1.6</v>
      </c>
      <c r="F10" s="6">
        <v>4.66</v>
      </c>
      <c r="G10" s="6">
        <v>1.55</v>
      </c>
      <c r="H10" s="6">
        <v>2.57</v>
      </c>
      <c r="I10" s="6">
        <v>1.5</v>
      </c>
      <c r="J10" s="6" t="s">
        <v>225</v>
      </c>
      <c r="K10" s="6">
        <v>1.43</v>
      </c>
      <c r="L10" s="6" t="s">
        <v>142</v>
      </c>
      <c r="M10" s="6">
        <v>39</v>
      </c>
      <c r="N10" s="6" t="s">
        <v>63</v>
      </c>
      <c r="O10" s="6">
        <v>404</v>
      </c>
      <c r="P10" s="6">
        <v>1.67</v>
      </c>
      <c r="Q10" s="6">
        <v>1.86</v>
      </c>
      <c r="R10" s="6">
        <v>2.1</v>
      </c>
      <c r="S10" s="6">
        <v>2.56</v>
      </c>
    </row>
    <row r="11" spans="1:19" x14ac:dyDescent="0.25">
      <c r="A11" s="5">
        <v>44730</v>
      </c>
      <c r="B11" s="6" t="s">
        <v>473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 t="s">
        <v>225</v>
      </c>
      <c r="K11" s="6">
        <v>0</v>
      </c>
      <c r="L11" s="6">
        <v>0</v>
      </c>
      <c r="M11" s="6">
        <v>39</v>
      </c>
      <c r="N11" s="6" t="s">
        <v>18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 x14ac:dyDescent="0.25">
      <c r="A12" s="5">
        <v>44730</v>
      </c>
      <c r="B12" s="6" t="s">
        <v>474</v>
      </c>
      <c r="C12" s="6">
        <v>1.33</v>
      </c>
      <c r="D12" s="6">
        <v>5.86</v>
      </c>
      <c r="E12" s="6">
        <v>9.01</v>
      </c>
      <c r="F12" s="6">
        <v>6.01</v>
      </c>
      <c r="G12" s="6">
        <v>1.43</v>
      </c>
      <c r="H12" s="6">
        <v>2.93</v>
      </c>
      <c r="I12" s="6">
        <v>1.48</v>
      </c>
      <c r="J12" s="6" t="s">
        <v>225</v>
      </c>
      <c r="K12" s="6">
        <v>404</v>
      </c>
      <c r="L12" s="6" t="s">
        <v>131</v>
      </c>
      <c r="M12" s="6">
        <v>19</v>
      </c>
      <c r="N12" s="44" t="s">
        <v>475</v>
      </c>
      <c r="O12" s="6">
        <v>404</v>
      </c>
      <c r="P12" s="6">
        <v>1.52</v>
      </c>
      <c r="Q12" s="6">
        <v>1.65</v>
      </c>
      <c r="R12" s="6">
        <v>1.88</v>
      </c>
      <c r="S12" s="6">
        <v>2.1</v>
      </c>
    </row>
    <row r="13" spans="1:19" x14ac:dyDescent="0.25">
      <c r="A13" s="5">
        <v>44730</v>
      </c>
      <c r="B13" s="6" t="s">
        <v>476</v>
      </c>
      <c r="C13" s="6">
        <v>3.46</v>
      </c>
      <c r="D13" s="6">
        <v>3.34</v>
      </c>
      <c r="E13" s="6">
        <v>2.2799999999999998</v>
      </c>
      <c r="F13" s="6">
        <v>2.98</v>
      </c>
      <c r="G13" s="6">
        <v>2.21</v>
      </c>
      <c r="H13" s="6">
        <v>1.72</v>
      </c>
      <c r="I13" s="6">
        <v>1.95</v>
      </c>
      <c r="J13" s="6" t="s">
        <v>225</v>
      </c>
      <c r="K13" s="6">
        <v>1.68</v>
      </c>
      <c r="L13" s="6" t="s">
        <v>138</v>
      </c>
      <c r="M13" s="6">
        <v>23</v>
      </c>
      <c r="N13" s="6" t="s">
        <v>74</v>
      </c>
      <c r="O13" s="6">
        <v>1.52</v>
      </c>
      <c r="P13" s="6">
        <v>2.63</v>
      </c>
      <c r="Q13" s="6">
        <v>404</v>
      </c>
      <c r="R13" s="6">
        <v>404</v>
      </c>
      <c r="S13" s="6">
        <v>4.3499999999999996</v>
      </c>
    </row>
    <row r="14" spans="1:19" x14ac:dyDescent="0.25">
      <c r="A14" s="5">
        <v>44734</v>
      </c>
      <c r="B14" s="6" t="s">
        <v>477</v>
      </c>
      <c r="C14" s="6">
        <v>2.9</v>
      </c>
      <c r="D14" s="6">
        <v>3.17</v>
      </c>
      <c r="E14" s="6">
        <v>2.61</v>
      </c>
      <c r="F14" s="6">
        <v>2.74</v>
      </c>
      <c r="G14" s="6">
        <v>2.37</v>
      </c>
      <c r="H14" s="6">
        <v>1.6</v>
      </c>
      <c r="I14" s="6">
        <v>2.0699999999999998</v>
      </c>
      <c r="J14" s="6" t="s">
        <v>225</v>
      </c>
      <c r="K14" s="6">
        <v>1.79</v>
      </c>
      <c r="L14" s="6" t="s">
        <v>133</v>
      </c>
      <c r="M14" s="6">
        <v>35</v>
      </c>
      <c r="N14" s="6" t="s">
        <v>16</v>
      </c>
      <c r="O14" s="6">
        <v>1.58</v>
      </c>
      <c r="P14" s="6">
        <v>2.78</v>
      </c>
      <c r="Q14" s="6">
        <v>2.85</v>
      </c>
      <c r="R14" s="6">
        <v>404</v>
      </c>
      <c r="S14" s="6">
        <v>4.33</v>
      </c>
    </row>
    <row r="15" spans="1:19" x14ac:dyDescent="0.25">
      <c r="A15" s="5">
        <v>44737</v>
      </c>
      <c r="B15" s="6" t="s">
        <v>478</v>
      </c>
      <c r="C15" s="6">
        <v>1.78</v>
      </c>
      <c r="D15" s="6">
        <v>3.64</v>
      </c>
      <c r="E15" s="6">
        <v>5.05</v>
      </c>
      <c r="F15" s="6">
        <v>3.52</v>
      </c>
      <c r="G15" s="6">
        <v>2</v>
      </c>
      <c r="H15" s="6">
        <v>1.87</v>
      </c>
      <c r="I15" s="6">
        <v>1.75</v>
      </c>
      <c r="J15" s="6" t="s">
        <v>225</v>
      </c>
      <c r="K15" s="6">
        <v>1.5</v>
      </c>
      <c r="L15" s="6" t="s">
        <v>127</v>
      </c>
      <c r="M15" s="6">
        <v>53</v>
      </c>
      <c r="N15" s="6" t="s">
        <v>23</v>
      </c>
      <c r="O15" s="6">
        <v>1.42</v>
      </c>
      <c r="P15" s="6">
        <v>2.29</v>
      </c>
      <c r="Q15" s="6">
        <v>404</v>
      </c>
      <c r="R15" s="6">
        <v>404</v>
      </c>
      <c r="S15" s="6">
        <v>2.57</v>
      </c>
    </row>
    <row r="16" spans="1:19" x14ac:dyDescent="0.25">
      <c r="A16" s="5">
        <v>44738</v>
      </c>
      <c r="B16" s="6" t="s">
        <v>479</v>
      </c>
      <c r="C16" s="6">
        <v>1.61</v>
      </c>
      <c r="D16" s="6">
        <v>3.93</v>
      </c>
      <c r="E16" s="6">
        <v>5.71</v>
      </c>
      <c r="F16" s="6">
        <v>3.96</v>
      </c>
      <c r="G16" s="6">
        <v>1.78</v>
      </c>
      <c r="H16" s="6">
        <v>2.0499999999999998</v>
      </c>
      <c r="I16" s="6">
        <v>1.58</v>
      </c>
      <c r="J16" s="6" t="s">
        <v>225</v>
      </c>
      <c r="K16" s="6">
        <v>1.39</v>
      </c>
      <c r="L16" s="6" t="s">
        <v>138</v>
      </c>
      <c r="M16" s="6">
        <v>21</v>
      </c>
      <c r="N16" s="6" t="s">
        <v>16</v>
      </c>
      <c r="O16" s="6">
        <v>404</v>
      </c>
      <c r="P16" s="6">
        <v>2.0099999999999998</v>
      </c>
      <c r="Q16" s="6">
        <v>2.39</v>
      </c>
      <c r="R16" s="6">
        <v>2.73</v>
      </c>
      <c r="S16" s="6">
        <v>3.05</v>
      </c>
    </row>
    <row r="17" spans="1:19" x14ac:dyDescent="0.25">
      <c r="A17" s="5">
        <v>44738</v>
      </c>
      <c r="B17" s="6" t="s">
        <v>480</v>
      </c>
      <c r="C17" s="6">
        <v>2.12</v>
      </c>
      <c r="D17" s="6">
        <v>3.29</v>
      </c>
      <c r="E17" s="6">
        <v>3.71</v>
      </c>
      <c r="F17" s="8">
        <v>3.19</v>
      </c>
      <c r="G17" s="6">
        <v>2.15</v>
      </c>
      <c r="H17" s="6">
        <v>1.72</v>
      </c>
      <c r="I17" s="6">
        <v>1.88</v>
      </c>
      <c r="J17" s="6" t="s">
        <v>225</v>
      </c>
      <c r="K17" s="6">
        <v>1.59</v>
      </c>
      <c r="L17" s="6" t="s">
        <v>219</v>
      </c>
      <c r="M17" s="6">
        <v>41</v>
      </c>
      <c r="N17" s="8" t="s">
        <v>16</v>
      </c>
      <c r="O17" s="6">
        <v>1.44</v>
      </c>
      <c r="P17" s="6">
        <v>2.48</v>
      </c>
      <c r="Q17" s="6">
        <v>2.84</v>
      </c>
      <c r="R17" s="6">
        <v>2.71</v>
      </c>
      <c r="S17" s="6">
        <v>2.72</v>
      </c>
    </row>
    <row r="18" spans="1:19" x14ac:dyDescent="0.25">
      <c r="A18" s="5">
        <v>44738</v>
      </c>
      <c r="B18" s="6" t="s">
        <v>481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 t="s">
        <v>225</v>
      </c>
      <c r="K18" s="6">
        <v>0</v>
      </c>
      <c r="L18" s="6">
        <v>0</v>
      </c>
      <c r="M18" s="6">
        <v>17</v>
      </c>
      <c r="N18" s="6" t="s">
        <v>101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 s="5">
        <v>44738</v>
      </c>
      <c r="B19" s="6" t="s">
        <v>482</v>
      </c>
      <c r="C19" s="6">
        <v>1.59</v>
      </c>
      <c r="D19" s="6">
        <v>3.68</v>
      </c>
      <c r="E19" s="6">
        <v>7.3</v>
      </c>
      <c r="F19" s="6">
        <v>3.05</v>
      </c>
      <c r="G19" s="6">
        <v>2.17</v>
      </c>
      <c r="H19" s="6">
        <v>1.74</v>
      </c>
      <c r="I19" s="6">
        <v>1.91</v>
      </c>
      <c r="J19" s="6" t="s">
        <v>225</v>
      </c>
      <c r="K19" s="6">
        <v>1.64</v>
      </c>
      <c r="L19" s="6" t="s">
        <v>133</v>
      </c>
      <c r="M19" s="6">
        <v>49</v>
      </c>
      <c r="N19" s="6" t="s">
        <v>23</v>
      </c>
      <c r="O19" s="6">
        <v>1.5</v>
      </c>
      <c r="P19" s="6">
        <v>2.5499999999999998</v>
      </c>
      <c r="Q19" s="6">
        <v>404</v>
      </c>
      <c r="R19" s="6">
        <v>404</v>
      </c>
      <c r="S19" s="6">
        <v>4.12</v>
      </c>
    </row>
  </sheetData>
  <conditionalFormatting sqref="K1">
    <cfRule type="cellIs" dxfId="52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" sqref="A2:J7"/>
    </sheetView>
  </sheetViews>
  <sheetFormatPr defaultRowHeight="15" x14ac:dyDescent="0.25"/>
  <cols>
    <col min="1" max="1" width="10.7109375" bestFit="1" customWidth="1"/>
    <col min="2" max="2" width="36.42578125" bestFit="1" customWidth="1"/>
    <col min="4" max="4" width="16.42578125" bestFit="1" customWidth="1"/>
    <col min="6" max="6" width="9.140625" style="56"/>
    <col min="7" max="7" width="10.28515625" bestFit="1" customWidth="1"/>
    <col min="10" max="10" width="28.5703125" bestFit="1" customWidth="1"/>
  </cols>
  <sheetData>
    <row r="1" spans="1:10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343</v>
      </c>
      <c r="F1" s="53" t="s">
        <v>228</v>
      </c>
      <c r="G1" s="34" t="s">
        <v>229</v>
      </c>
      <c r="H1" s="34" t="s">
        <v>230</v>
      </c>
      <c r="I1" s="34" t="s">
        <v>11</v>
      </c>
      <c r="J1" s="43" t="s">
        <v>231</v>
      </c>
    </row>
    <row r="2" spans="1:10" x14ac:dyDescent="0.25">
      <c r="A2" s="5">
        <v>44717</v>
      </c>
      <c r="B2" s="6" t="s">
        <v>466</v>
      </c>
      <c r="C2" s="35">
        <v>1.66</v>
      </c>
      <c r="D2" s="16" t="s">
        <v>225</v>
      </c>
      <c r="E2" s="16" t="s">
        <v>248</v>
      </c>
      <c r="F2" s="37" t="s">
        <v>232</v>
      </c>
      <c r="G2" s="33">
        <v>0</v>
      </c>
      <c r="H2" s="33">
        <f>G2-D$21</f>
        <v>-875</v>
      </c>
      <c r="I2" s="6" t="s">
        <v>128</v>
      </c>
      <c r="J2" s="6" t="s">
        <v>122</v>
      </c>
    </row>
    <row r="3" spans="1:10" x14ac:dyDescent="0.25">
      <c r="A3" s="5">
        <v>44725</v>
      </c>
      <c r="B3" s="6" t="s">
        <v>470</v>
      </c>
      <c r="C3" s="35">
        <v>1.71</v>
      </c>
      <c r="D3" s="16" t="s">
        <v>225</v>
      </c>
      <c r="E3" s="16" t="s">
        <v>247</v>
      </c>
      <c r="F3" s="22" t="s">
        <v>246</v>
      </c>
      <c r="G3" s="33">
        <f t="shared" ref="G3:G7" si="0">C3*D$21</f>
        <v>1496.25</v>
      </c>
      <c r="H3" s="33">
        <f t="shared" ref="H3:H7" si="1">G3-D$21</f>
        <v>621.25</v>
      </c>
      <c r="I3" s="6" t="s">
        <v>143</v>
      </c>
      <c r="J3" s="6" t="s">
        <v>23</v>
      </c>
    </row>
    <row r="4" spans="1:10" x14ac:dyDescent="0.25">
      <c r="A4" s="5">
        <v>44727</v>
      </c>
      <c r="B4" s="6" t="s">
        <v>471</v>
      </c>
      <c r="C4" s="35">
        <v>1.65</v>
      </c>
      <c r="D4" s="16" t="s">
        <v>225</v>
      </c>
      <c r="E4" s="16" t="s">
        <v>249</v>
      </c>
      <c r="F4" s="22" t="s">
        <v>246</v>
      </c>
      <c r="G4" s="33">
        <f t="shared" si="0"/>
        <v>1443.75</v>
      </c>
      <c r="H4" s="33">
        <f t="shared" si="1"/>
        <v>568.75</v>
      </c>
      <c r="I4" s="6" t="s">
        <v>133</v>
      </c>
      <c r="J4" s="6" t="s">
        <v>121</v>
      </c>
    </row>
    <row r="5" spans="1:10" x14ac:dyDescent="0.25">
      <c r="A5" s="5">
        <v>44730</v>
      </c>
      <c r="B5" s="6" t="s">
        <v>472</v>
      </c>
      <c r="C5" s="35">
        <v>1.55</v>
      </c>
      <c r="D5" s="16" t="s">
        <v>225</v>
      </c>
      <c r="E5" s="16" t="s">
        <v>248</v>
      </c>
      <c r="F5" s="22" t="s">
        <v>232</v>
      </c>
      <c r="G5" s="33">
        <f t="shared" si="0"/>
        <v>1356.25</v>
      </c>
      <c r="H5" s="33">
        <f t="shared" si="1"/>
        <v>481.25</v>
      </c>
      <c r="I5" s="6" t="s">
        <v>142</v>
      </c>
      <c r="J5" s="6" t="s">
        <v>63</v>
      </c>
    </row>
    <row r="6" spans="1:10" x14ac:dyDescent="0.25">
      <c r="A6" s="5">
        <v>44737</v>
      </c>
      <c r="B6" s="6" t="s">
        <v>478</v>
      </c>
      <c r="C6" s="35">
        <v>1.75</v>
      </c>
      <c r="D6" s="16" t="s">
        <v>225</v>
      </c>
      <c r="E6" s="16" t="s">
        <v>643</v>
      </c>
      <c r="F6" s="22" t="s">
        <v>644</v>
      </c>
      <c r="G6" s="33">
        <f t="shared" si="0"/>
        <v>1531.25</v>
      </c>
      <c r="H6" s="33">
        <f t="shared" si="1"/>
        <v>656.25</v>
      </c>
      <c r="I6" s="6" t="s">
        <v>127</v>
      </c>
      <c r="J6" s="6" t="s">
        <v>23</v>
      </c>
    </row>
    <row r="7" spans="1:10" x14ac:dyDescent="0.25">
      <c r="A7" s="5">
        <v>44738</v>
      </c>
      <c r="B7" s="6" t="s">
        <v>482</v>
      </c>
      <c r="C7" s="6">
        <v>1.74</v>
      </c>
      <c r="D7" s="16" t="s">
        <v>225</v>
      </c>
      <c r="E7" s="16" t="s">
        <v>247</v>
      </c>
      <c r="F7" s="38" t="s">
        <v>246</v>
      </c>
      <c r="G7" s="33">
        <f t="shared" si="0"/>
        <v>1522.5</v>
      </c>
      <c r="H7" s="33">
        <f t="shared" si="1"/>
        <v>647.5</v>
      </c>
      <c r="I7" s="6" t="s">
        <v>133</v>
      </c>
      <c r="J7" s="6" t="s">
        <v>23</v>
      </c>
    </row>
    <row r="8" spans="1:10" x14ac:dyDescent="0.25">
      <c r="A8" s="5"/>
      <c r="B8" s="6"/>
      <c r="C8" s="6"/>
      <c r="D8" s="16"/>
      <c r="E8" s="16"/>
      <c r="F8" s="54"/>
      <c r="G8" s="33"/>
      <c r="H8" s="33"/>
      <c r="I8" s="6"/>
      <c r="J8" s="6"/>
    </row>
    <row r="9" spans="1:10" x14ac:dyDescent="0.25">
      <c r="A9" s="25"/>
      <c r="B9" s="16"/>
      <c r="C9" s="35"/>
      <c r="D9" s="16"/>
      <c r="E9" s="16"/>
      <c r="F9" s="54"/>
      <c r="G9" s="33"/>
      <c r="H9" s="33"/>
      <c r="I9" s="16"/>
      <c r="J9" s="16"/>
    </row>
    <row r="10" spans="1:10" x14ac:dyDescent="0.25">
      <c r="A10" s="6"/>
      <c r="B10" s="6" t="s">
        <v>233</v>
      </c>
      <c r="C10" s="6"/>
      <c r="D10" s="26">
        <f>COUNT(C2:C9)</f>
        <v>6</v>
      </c>
      <c r="E10" s="26"/>
      <c r="F10" s="54"/>
      <c r="G10" s="18"/>
      <c r="H10" s="18"/>
      <c r="I10" s="39"/>
      <c r="J10" s="18"/>
    </row>
    <row r="11" spans="1:10" x14ac:dyDescent="0.25">
      <c r="A11" s="6"/>
      <c r="B11" s="6" t="s">
        <v>234</v>
      </c>
      <c r="C11" s="6"/>
      <c r="D11" s="23">
        <f>COUNTIF(H2:H8,"&lt;0")</f>
        <v>1</v>
      </c>
      <c r="E11" s="23"/>
      <c r="F11" s="54"/>
      <c r="G11" s="40"/>
      <c r="H11" s="40"/>
      <c r="I11" s="36"/>
      <c r="J11" s="18"/>
    </row>
    <row r="12" spans="1:10" x14ac:dyDescent="0.25">
      <c r="A12" s="6"/>
      <c r="B12" s="6" t="s">
        <v>235</v>
      </c>
      <c r="C12" s="6"/>
      <c r="D12" s="24">
        <f>D10-D11</f>
        <v>5</v>
      </c>
      <c r="E12" s="24"/>
      <c r="F12" s="54"/>
      <c r="G12" s="40"/>
      <c r="H12" s="40"/>
      <c r="I12" s="36"/>
      <c r="J12" s="18"/>
    </row>
    <row r="13" spans="1:10" x14ac:dyDescent="0.25">
      <c r="A13" s="6"/>
      <c r="B13" s="6" t="s">
        <v>236</v>
      </c>
      <c r="C13" s="6"/>
      <c r="D13" s="6">
        <f>D12/D10*100</f>
        <v>83.333333333333343</v>
      </c>
      <c r="E13" s="16"/>
      <c r="F13" s="54"/>
      <c r="G13" s="40"/>
      <c r="H13" s="40"/>
      <c r="I13" s="36"/>
      <c r="J13" s="18"/>
    </row>
    <row r="14" spans="1:10" x14ac:dyDescent="0.25">
      <c r="A14" s="6"/>
      <c r="B14" s="6" t="s">
        <v>237</v>
      </c>
      <c r="C14" s="6"/>
      <c r="D14" s="6">
        <f>1/D15*100</f>
        <v>59.642147117296219</v>
      </c>
      <c r="E14" s="16"/>
      <c r="F14" s="54"/>
      <c r="G14" s="40"/>
      <c r="H14" s="40"/>
      <c r="I14" s="36"/>
      <c r="J14" s="18"/>
    </row>
    <row r="15" spans="1:10" x14ac:dyDescent="0.25">
      <c r="A15" s="6"/>
      <c r="B15" s="6" t="s">
        <v>238</v>
      </c>
      <c r="C15" s="6"/>
      <c r="D15" s="6">
        <f>SUM(C2:C9)/D10</f>
        <v>1.6766666666666667</v>
      </c>
      <c r="E15" s="16"/>
      <c r="F15" s="54"/>
      <c r="G15" s="40"/>
      <c r="H15" s="40"/>
      <c r="I15" s="36"/>
      <c r="J15" s="18"/>
    </row>
    <row r="16" spans="1:10" x14ac:dyDescent="0.25">
      <c r="A16" s="6"/>
      <c r="B16" s="6" t="s">
        <v>239</v>
      </c>
      <c r="C16" s="6"/>
      <c r="D16" s="24">
        <f>D13-D14</f>
        <v>23.691186216037124</v>
      </c>
      <c r="E16" s="38"/>
      <c r="F16" s="54"/>
      <c r="G16" s="40"/>
      <c r="H16" s="40"/>
      <c r="I16" s="36"/>
      <c r="J16" s="18"/>
    </row>
    <row r="17" spans="1:10" x14ac:dyDescent="0.25">
      <c r="A17" s="6"/>
      <c r="B17" s="6" t="s">
        <v>240</v>
      </c>
      <c r="C17" s="6"/>
      <c r="D17" s="24">
        <f>D16/1</f>
        <v>23.691186216037124</v>
      </c>
      <c r="E17" s="38"/>
      <c r="F17" s="54"/>
      <c r="G17" s="40"/>
      <c r="H17" s="40"/>
      <c r="I17" s="36"/>
      <c r="J17" s="18"/>
    </row>
    <row r="18" spans="1:10" ht="18.75" x14ac:dyDescent="0.3">
      <c r="A18" s="6"/>
      <c r="B18" s="28" t="s">
        <v>241</v>
      </c>
      <c r="C18" s="6"/>
      <c r="D18" s="29">
        <v>25000</v>
      </c>
      <c r="E18" s="47"/>
      <c r="F18" s="54"/>
      <c r="G18" s="40"/>
      <c r="H18" s="40"/>
      <c r="I18" s="36"/>
      <c r="J18" s="18"/>
    </row>
    <row r="19" spans="1:10" ht="18.75" x14ac:dyDescent="0.3">
      <c r="A19" s="6"/>
      <c r="B19" s="6" t="s">
        <v>242</v>
      </c>
      <c r="C19" s="6"/>
      <c r="D19" s="30">
        <v>25000</v>
      </c>
      <c r="E19" s="48"/>
      <c r="F19" s="54"/>
      <c r="G19" s="40"/>
      <c r="H19" s="40"/>
      <c r="I19" s="36"/>
      <c r="J19" s="18"/>
    </row>
    <row r="20" spans="1:10" x14ac:dyDescent="0.25">
      <c r="A20" s="6"/>
      <c r="B20" s="6" t="s">
        <v>243</v>
      </c>
      <c r="C20" s="6"/>
      <c r="D20" s="21">
        <f>D19/100</f>
        <v>250</v>
      </c>
      <c r="E20" s="33"/>
      <c r="F20" s="54"/>
      <c r="G20" s="40"/>
      <c r="H20" s="40"/>
      <c r="I20" s="36"/>
      <c r="J20" s="18"/>
    </row>
    <row r="21" spans="1:10" x14ac:dyDescent="0.25">
      <c r="A21" s="6"/>
      <c r="B21" s="31" t="s">
        <v>250</v>
      </c>
      <c r="C21" s="6"/>
      <c r="D21" s="32">
        <f>D20*3.5</f>
        <v>875</v>
      </c>
      <c r="E21" s="33"/>
      <c r="F21" s="54"/>
      <c r="G21" s="40"/>
      <c r="H21" s="40"/>
      <c r="I21" s="36"/>
      <c r="J21" s="18"/>
    </row>
    <row r="22" spans="1:10" x14ac:dyDescent="0.25">
      <c r="A22" s="6"/>
      <c r="B22" s="6" t="s">
        <v>244</v>
      </c>
      <c r="C22" s="6"/>
      <c r="D22" s="33">
        <f>SUM(H2:H8)</f>
        <v>2100</v>
      </c>
      <c r="E22" s="33"/>
      <c r="F22" s="54"/>
      <c r="G22" s="41"/>
      <c r="H22" s="40"/>
      <c r="I22" s="36"/>
      <c r="J22" s="18"/>
    </row>
    <row r="23" spans="1:10" x14ac:dyDescent="0.25">
      <c r="A23" s="6"/>
      <c r="B23" s="13" t="s">
        <v>245</v>
      </c>
      <c r="C23" s="6"/>
      <c r="D23" s="16">
        <f>D22/D18*100</f>
        <v>8.4</v>
      </c>
      <c r="E23" s="16"/>
      <c r="F23" s="54"/>
      <c r="G23" s="40"/>
      <c r="H23" s="40"/>
      <c r="I23" s="36"/>
      <c r="J23" s="18"/>
    </row>
    <row r="24" spans="1:10" x14ac:dyDescent="0.25">
      <c r="C24" s="6"/>
      <c r="F24" s="55"/>
      <c r="G24" s="18"/>
      <c r="H24" s="18"/>
      <c r="I24" s="18"/>
      <c r="J24" s="18"/>
    </row>
  </sheetData>
  <conditionalFormatting sqref="H2:H9">
    <cfRule type="cellIs" dxfId="51" priority="4" operator="lessThan">
      <formula>0</formula>
    </cfRule>
    <cfRule type="cellIs" dxfId="50" priority="5" operator="greaterThan">
      <formula>0</formula>
    </cfRule>
  </conditionalFormatting>
  <conditionalFormatting sqref="G11:G23">
    <cfRule type="cellIs" dxfId="49" priority="1" operator="greaterThan">
      <formula>0</formula>
    </cfRule>
    <cfRule type="cellIs" dxfId="48" priority="2" operator="lessThan">
      <formula>-240.63</formula>
    </cfRule>
    <cfRule type="cellIs" dxfId="47" priority="3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F9" sqref="F9"/>
    </sheetView>
  </sheetViews>
  <sheetFormatPr defaultRowHeight="15" x14ac:dyDescent="0.25"/>
  <cols>
    <col min="1" max="1" width="10.7109375" bestFit="1" customWidth="1"/>
    <col min="2" max="2" width="33" bestFit="1" customWidth="1"/>
    <col min="3" max="12" width="9.140625" style="6"/>
    <col min="14" max="14" width="30.42578125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126</v>
      </c>
      <c r="Q1" s="2" t="s">
        <v>123</v>
      </c>
      <c r="R1" s="2" t="s">
        <v>124</v>
      </c>
      <c r="S1" s="2" t="s">
        <v>125</v>
      </c>
    </row>
    <row r="2" spans="1:19" x14ac:dyDescent="0.25">
      <c r="A2" s="5">
        <v>44744</v>
      </c>
      <c r="B2" t="s">
        <v>483</v>
      </c>
      <c r="C2" s="6">
        <v>5.59</v>
      </c>
      <c r="D2" s="6">
        <v>4.74</v>
      </c>
      <c r="E2" s="6">
        <v>1.56</v>
      </c>
      <c r="F2" s="6">
        <v>4.75</v>
      </c>
      <c r="G2" s="6">
        <v>1.66</v>
      </c>
      <c r="H2" s="6">
        <v>2.33</v>
      </c>
      <c r="I2" s="6">
        <v>1.48</v>
      </c>
      <c r="J2" s="6" t="s">
        <v>225</v>
      </c>
      <c r="K2" s="6">
        <v>404</v>
      </c>
      <c r="L2" s="6" t="s">
        <v>583</v>
      </c>
      <c r="M2">
        <v>15</v>
      </c>
      <c r="N2" t="s">
        <v>63</v>
      </c>
      <c r="O2" s="6">
        <v>404</v>
      </c>
      <c r="P2" s="6">
        <v>1.83</v>
      </c>
      <c r="Q2" s="6">
        <v>2.08</v>
      </c>
      <c r="R2" s="6">
        <v>2.37</v>
      </c>
      <c r="S2" s="6">
        <v>2.64</v>
      </c>
    </row>
    <row r="3" spans="1:19" x14ac:dyDescent="0.25">
      <c r="A3" s="5">
        <v>44747</v>
      </c>
      <c r="B3" t="s">
        <v>484</v>
      </c>
      <c r="C3" s="6">
        <v>1.43</v>
      </c>
      <c r="D3" s="6">
        <v>4.83</v>
      </c>
      <c r="E3" s="6">
        <v>7.05</v>
      </c>
      <c r="F3" s="6">
        <v>4.41</v>
      </c>
      <c r="G3" s="6">
        <v>1.61</v>
      </c>
      <c r="H3" s="6">
        <v>2.34</v>
      </c>
      <c r="I3" s="6">
        <v>1.5</v>
      </c>
      <c r="J3" s="6" t="s">
        <v>225</v>
      </c>
      <c r="K3" s="6">
        <v>1.41</v>
      </c>
      <c r="L3" s="6" t="s">
        <v>131</v>
      </c>
      <c r="M3">
        <v>30</v>
      </c>
      <c r="N3" s="9" t="s">
        <v>16</v>
      </c>
      <c r="O3" s="6">
        <v>1.43</v>
      </c>
      <c r="P3" s="6">
        <v>1.77</v>
      </c>
      <c r="Q3" s="6">
        <v>2.0299999999999998</v>
      </c>
      <c r="R3" s="6">
        <v>2.31</v>
      </c>
      <c r="S3" s="6">
        <v>2.6</v>
      </c>
    </row>
    <row r="4" spans="1:19" x14ac:dyDescent="0.25">
      <c r="A4" s="5">
        <v>44748</v>
      </c>
      <c r="B4" t="s">
        <v>485</v>
      </c>
      <c r="C4" s="6">
        <v>2.27</v>
      </c>
      <c r="D4" s="6">
        <v>3.4</v>
      </c>
      <c r="E4" s="6">
        <v>3.23</v>
      </c>
      <c r="F4" s="8">
        <v>3.3</v>
      </c>
      <c r="G4" s="6">
        <v>2.02</v>
      </c>
      <c r="H4" s="6">
        <v>1.82</v>
      </c>
      <c r="I4" s="6">
        <v>1.78</v>
      </c>
      <c r="J4" s="6" t="s">
        <v>225</v>
      </c>
      <c r="K4" s="6">
        <v>1.53</v>
      </c>
      <c r="L4" s="6" t="s">
        <v>140</v>
      </c>
      <c r="M4">
        <v>48</v>
      </c>
      <c r="N4" s="9" t="s">
        <v>16</v>
      </c>
      <c r="O4" s="6">
        <v>404</v>
      </c>
      <c r="P4" s="6">
        <v>2.31</v>
      </c>
      <c r="Q4" s="6">
        <v>2.84</v>
      </c>
      <c r="R4" s="6">
        <v>404</v>
      </c>
      <c r="S4" s="6">
        <v>3.52</v>
      </c>
    </row>
    <row r="5" spans="1:19" x14ac:dyDescent="0.25">
      <c r="A5" s="5">
        <v>44748</v>
      </c>
      <c r="B5" t="s">
        <v>468</v>
      </c>
      <c r="C5" s="6">
        <v>3.08</v>
      </c>
      <c r="D5" s="6">
        <v>3.23</v>
      </c>
      <c r="E5" s="6">
        <v>2.44</v>
      </c>
      <c r="F5" s="8">
        <v>3.41</v>
      </c>
      <c r="G5" s="6">
        <v>1.99</v>
      </c>
      <c r="H5" s="6">
        <v>1.85</v>
      </c>
      <c r="I5" s="6">
        <v>1.75</v>
      </c>
      <c r="J5" s="6" t="s">
        <v>225</v>
      </c>
      <c r="K5" s="6">
        <v>1.5</v>
      </c>
      <c r="L5" s="6" t="s">
        <v>138</v>
      </c>
      <c r="M5">
        <v>18</v>
      </c>
      <c r="N5" s="9" t="s">
        <v>16</v>
      </c>
      <c r="O5" s="6">
        <v>1.43</v>
      </c>
      <c r="P5" s="6">
        <v>2.27</v>
      </c>
      <c r="Q5" s="6">
        <v>2.78</v>
      </c>
      <c r="R5" s="6">
        <v>404</v>
      </c>
      <c r="S5" s="6">
        <v>3.46</v>
      </c>
    </row>
    <row r="6" spans="1:19" x14ac:dyDescent="0.25">
      <c r="A6" s="5">
        <v>44748</v>
      </c>
      <c r="B6" t="s">
        <v>486</v>
      </c>
      <c r="C6" s="6">
        <v>404</v>
      </c>
      <c r="D6" s="6">
        <v>404</v>
      </c>
      <c r="E6" s="6">
        <v>404</v>
      </c>
      <c r="F6" s="6">
        <v>0</v>
      </c>
      <c r="G6" s="6">
        <v>404</v>
      </c>
      <c r="H6" s="6">
        <v>404</v>
      </c>
      <c r="I6" s="6">
        <v>404</v>
      </c>
      <c r="J6" s="6" t="s">
        <v>225</v>
      </c>
      <c r="K6" s="6">
        <v>404</v>
      </c>
      <c r="L6" s="6">
        <v>404</v>
      </c>
      <c r="M6">
        <v>44</v>
      </c>
      <c r="N6" t="s">
        <v>99</v>
      </c>
      <c r="O6" s="6">
        <v>404</v>
      </c>
      <c r="P6" s="6">
        <v>404</v>
      </c>
      <c r="Q6" s="6">
        <v>404</v>
      </c>
      <c r="R6" s="6">
        <v>404</v>
      </c>
      <c r="S6" s="6">
        <v>404</v>
      </c>
    </row>
    <row r="7" spans="1:19" x14ac:dyDescent="0.25">
      <c r="A7" s="5">
        <v>44748</v>
      </c>
      <c r="B7" t="s">
        <v>487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 t="s">
        <v>225</v>
      </c>
      <c r="K7" s="6">
        <v>0</v>
      </c>
      <c r="L7" s="6">
        <v>0</v>
      </c>
      <c r="M7">
        <v>41</v>
      </c>
      <c r="N7" t="s">
        <v>18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 x14ac:dyDescent="0.25">
      <c r="A8" s="5">
        <v>44751</v>
      </c>
      <c r="B8" t="s">
        <v>488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 t="s">
        <v>225</v>
      </c>
      <c r="K8" s="6">
        <v>0</v>
      </c>
      <c r="L8" s="6">
        <v>0</v>
      </c>
      <c r="M8">
        <v>68</v>
      </c>
      <c r="N8" t="s">
        <v>475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 spans="1:19" x14ac:dyDescent="0.25">
      <c r="A9" s="5">
        <v>44751</v>
      </c>
      <c r="B9" t="s">
        <v>489</v>
      </c>
      <c r="C9" s="6">
        <v>1.93</v>
      </c>
      <c r="D9" s="6">
        <v>3.7</v>
      </c>
      <c r="E9" s="6">
        <v>3.84</v>
      </c>
      <c r="F9" s="6">
        <v>4</v>
      </c>
      <c r="G9" s="6">
        <v>1.77</v>
      </c>
      <c r="H9" s="6">
        <v>2.08</v>
      </c>
      <c r="I9" s="6">
        <v>1.57</v>
      </c>
      <c r="J9" s="6" t="s">
        <v>225</v>
      </c>
      <c r="K9" s="6">
        <v>1.4</v>
      </c>
      <c r="L9" s="6" t="s">
        <v>128</v>
      </c>
      <c r="M9">
        <v>19</v>
      </c>
      <c r="N9" s="9" t="s">
        <v>16</v>
      </c>
      <c r="O9" s="6">
        <v>404</v>
      </c>
      <c r="P9" s="6">
        <v>1.98</v>
      </c>
      <c r="Q9" s="6">
        <v>2.2999999999999998</v>
      </c>
      <c r="R9" s="6">
        <v>2.61</v>
      </c>
      <c r="S9" s="6">
        <v>2.9</v>
      </c>
    </row>
    <row r="10" spans="1:19" x14ac:dyDescent="0.25">
      <c r="A10" s="5">
        <v>44752</v>
      </c>
      <c r="B10" t="s">
        <v>490</v>
      </c>
      <c r="C10" s="6">
        <v>3.19</v>
      </c>
      <c r="D10" s="6">
        <v>3.92</v>
      </c>
      <c r="E10" s="6">
        <v>2.1800000000000002</v>
      </c>
      <c r="F10" s="6">
        <v>4.68</v>
      </c>
      <c r="G10" s="6">
        <v>1.64</v>
      </c>
      <c r="H10" s="6">
        <v>2.37</v>
      </c>
      <c r="I10" s="6">
        <v>1.49</v>
      </c>
      <c r="J10" s="6" t="s">
        <v>225</v>
      </c>
      <c r="K10" s="6">
        <v>404</v>
      </c>
      <c r="L10" s="6" t="s">
        <v>217</v>
      </c>
      <c r="M10">
        <v>32</v>
      </c>
      <c r="N10" t="s">
        <v>99</v>
      </c>
      <c r="O10" s="6">
        <v>404</v>
      </c>
      <c r="P10" s="6">
        <v>1.79</v>
      </c>
      <c r="Q10" s="6">
        <v>2.0499999999999998</v>
      </c>
      <c r="R10" s="6">
        <v>2.33</v>
      </c>
      <c r="S10" s="6">
        <v>2.62</v>
      </c>
    </row>
    <row r="11" spans="1:19" x14ac:dyDescent="0.25">
      <c r="A11" s="5">
        <v>44752</v>
      </c>
      <c r="B11" t="s">
        <v>491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 t="s">
        <v>225</v>
      </c>
      <c r="K11" s="6">
        <v>0</v>
      </c>
      <c r="L11" s="6">
        <v>0</v>
      </c>
      <c r="M11">
        <v>57</v>
      </c>
      <c r="N11" t="s">
        <v>18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 x14ac:dyDescent="0.25">
      <c r="A12" s="5">
        <v>44752</v>
      </c>
      <c r="B12" t="s">
        <v>492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 t="s">
        <v>225</v>
      </c>
      <c r="K12" s="6">
        <v>0</v>
      </c>
      <c r="L12" s="6">
        <v>0</v>
      </c>
      <c r="M12">
        <v>23</v>
      </c>
      <c r="N12" t="s">
        <v>101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x14ac:dyDescent="0.25">
      <c r="A13" s="5">
        <v>44752</v>
      </c>
      <c r="B13" t="s">
        <v>493</v>
      </c>
      <c r="C13" s="6">
        <v>2.68</v>
      </c>
      <c r="D13" s="6">
        <v>3.2</v>
      </c>
      <c r="E13" s="6">
        <v>2.94</v>
      </c>
      <c r="F13" s="8">
        <v>3.42</v>
      </c>
      <c r="G13" s="6">
        <v>2.08</v>
      </c>
      <c r="H13" s="6">
        <v>1.81</v>
      </c>
      <c r="I13" s="6">
        <v>1.81</v>
      </c>
      <c r="J13" s="6" t="s">
        <v>225</v>
      </c>
      <c r="K13" s="6">
        <v>1.55</v>
      </c>
      <c r="L13" s="6" t="s">
        <v>513</v>
      </c>
      <c r="M13">
        <v>50</v>
      </c>
      <c r="N13" s="9" t="s">
        <v>74</v>
      </c>
      <c r="O13" s="6">
        <v>1.43</v>
      </c>
      <c r="P13" s="6">
        <v>2.37</v>
      </c>
      <c r="Q13" s="6">
        <v>2.9</v>
      </c>
      <c r="R13" s="6">
        <v>404</v>
      </c>
      <c r="S13" s="6">
        <v>3.58</v>
      </c>
    </row>
    <row r="14" spans="1:19" x14ac:dyDescent="0.25">
      <c r="A14" s="5">
        <v>44758</v>
      </c>
      <c r="B14" t="s">
        <v>494</v>
      </c>
      <c r="C14" s="6">
        <v>2.23</v>
      </c>
      <c r="D14" s="6">
        <v>3.48</v>
      </c>
      <c r="E14" s="6">
        <v>3.39</v>
      </c>
      <c r="F14" s="6">
        <v>3.54</v>
      </c>
      <c r="G14" s="6">
        <v>2.02</v>
      </c>
      <c r="H14" s="6">
        <v>1.87</v>
      </c>
      <c r="I14" s="6">
        <v>1.76</v>
      </c>
      <c r="J14" s="6" t="s">
        <v>225</v>
      </c>
      <c r="K14" s="6">
        <v>1.51</v>
      </c>
      <c r="L14" s="6" t="s">
        <v>138</v>
      </c>
      <c r="M14">
        <v>24</v>
      </c>
      <c r="N14" t="s">
        <v>99</v>
      </c>
      <c r="O14" s="6">
        <v>1.44</v>
      </c>
      <c r="P14" s="6">
        <v>2.29</v>
      </c>
      <c r="Q14" s="6">
        <v>2.78</v>
      </c>
      <c r="R14" s="6">
        <v>404</v>
      </c>
      <c r="S14" s="6">
        <v>3.45</v>
      </c>
    </row>
    <row r="15" spans="1:19" x14ac:dyDescent="0.25">
      <c r="A15" s="5">
        <v>44762</v>
      </c>
      <c r="B15" t="s">
        <v>495</v>
      </c>
      <c r="C15" s="6">
        <v>2.3199999999999998</v>
      </c>
      <c r="D15" s="6">
        <v>3.21</v>
      </c>
      <c r="E15" s="6">
        <v>3.44</v>
      </c>
      <c r="F15" s="6">
        <v>2.81</v>
      </c>
      <c r="G15" s="6">
        <v>2.36</v>
      </c>
      <c r="H15" s="6">
        <v>1.63</v>
      </c>
      <c r="I15" s="6">
        <v>2.08</v>
      </c>
      <c r="J15" s="6" t="s">
        <v>225</v>
      </c>
      <c r="K15" s="6">
        <v>1.77</v>
      </c>
      <c r="L15" s="6" t="s">
        <v>217</v>
      </c>
      <c r="M15">
        <v>37</v>
      </c>
      <c r="N15" s="12" t="s">
        <v>496</v>
      </c>
      <c r="O15" s="6">
        <v>1.58</v>
      </c>
      <c r="P15" s="6">
        <v>2.83</v>
      </c>
      <c r="Q15" s="6">
        <v>404</v>
      </c>
      <c r="R15" s="6">
        <v>404</v>
      </c>
      <c r="S15" s="6">
        <v>4.6399999999999997</v>
      </c>
    </row>
    <row r="16" spans="1:19" x14ac:dyDescent="0.25">
      <c r="A16" s="5">
        <v>44765</v>
      </c>
      <c r="B16" t="s">
        <v>497</v>
      </c>
      <c r="C16" s="6">
        <v>2.52</v>
      </c>
      <c r="D16" s="6">
        <v>3.13</v>
      </c>
      <c r="E16" s="6">
        <v>3.06</v>
      </c>
      <c r="F16" s="8">
        <v>3.27</v>
      </c>
      <c r="G16" s="6">
        <v>2.0099999999999998</v>
      </c>
      <c r="H16" s="6">
        <v>1.83</v>
      </c>
      <c r="I16" s="6">
        <v>1.77</v>
      </c>
      <c r="J16" s="6" t="s">
        <v>225</v>
      </c>
      <c r="K16" s="6">
        <v>1.53</v>
      </c>
      <c r="L16" s="6" t="s">
        <v>134</v>
      </c>
      <c r="M16">
        <v>36</v>
      </c>
      <c r="N16" s="9" t="s">
        <v>16</v>
      </c>
      <c r="O16" s="6">
        <v>1.43</v>
      </c>
      <c r="P16" s="6">
        <v>2.31</v>
      </c>
      <c r="Q16" s="6">
        <v>2.85</v>
      </c>
      <c r="R16" s="6">
        <v>404</v>
      </c>
      <c r="S16" s="6">
        <v>3.55</v>
      </c>
    </row>
    <row r="17" spans="1:19" x14ac:dyDescent="0.25">
      <c r="A17" s="5">
        <v>44765</v>
      </c>
      <c r="B17" t="s">
        <v>112</v>
      </c>
      <c r="C17" s="6">
        <v>404</v>
      </c>
      <c r="D17" s="6">
        <v>404</v>
      </c>
      <c r="E17" s="6">
        <v>404</v>
      </c>
      <c r="F17" s="6">
        <v>0</v>
      </c>
      <c r="G17" s="6">
        <v>404</v>
      </c>
      <c r="H17" s="6">
        <v>404</v>
      </c>
      <c r="I17" s="6">
        <v>404</v>
      </c>
      <c r="J17" s="6" t="s">
        <v>225</v>
      </c>
      <c r="K17" s="6">
        <v>404</v>
      </c>
      <c r="L17" s="6">
        <v>404</v>
      </c>
      <c r="M17">
        <v>25</v>
      </c>
      <c r="N17" t="s">
        <v>79</v>
      </c>
      <c r="O17" s="6">
        <v>404</v>
      </c>
      <c r="P17" s="6">
        <v>404</v>
      </c>
      <c r="Q17" s="6">
        <v>404</v>
      </c>
      <c r="R17" s="6">
        <v>404</v>
      </c>
      <c r="S17" s="6">
        <v>404</v>
      </c>
    </row>
    <row r="18" spans="1:19" x14ac:dyDescent="0.25">
      <c r="A18" s="5">
        <v>44766</v>
      </c>
      <c r="B18" t="s">
        <v>498</v>
      </c>
      <c r="C18" s="6">
        <v>2.0299999999999998</v>
      </c>
      <c r="D18" s="6">
        <v>3.4</v>
      </c>
      <c r="E18" s="6">
        <v>4.05</v>
      </c>
      <c r="F18" s="6">
        <v>3.2</v>
      </c>
      <c r="G18" s="6">
        <v>2.0499999999999998</v>
      </c>
      <c r="H18" s="6">
        <v>1.81</v>
      </c>
      <c r="I18" s="6">
        <v>1.79</v>
      </c>
      <c r="J18" s="6" t="s">
        <v>225</v>
      </c>
      <c r="K18" s="6">
        <v>1.52</v>
      </c>
      <c r="L18" s="6" t="s">
        <v>132</v>
      </c>
      <c r="M18">
        <v>37</v>
      </c>
      <c r="N18" t="s">
        <v>23</v>
      </c>
      <c r="O18" s="6">
        <v>1.45</v>
      </c>
      <c r="P18" s="6">
        <v>2.35</v>
      </c>
      <c r="Q18" s="6">
        <v>2.93</v>
      </c>
      <c r="R18" s="6">
        <v>404</v>
      </c>
      <c r="S18" s="6">
        <v>3.71</v>
      </c>
    </row>
    <row r="19" spans="1:19" x14ac:dyDescent="0.25">
      <c r="A19" s="5">
        <v>44766</v>
      </c>
      <c r="B19" t="s">
        <v>499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 t="s">
        <v>225</v>
      </c>
      <c r="K19" s="6">
        <v>0</v>
      </c>
      <c r="L19" s="6">
        <v>0</v>
      </c>
      <c r="M19">
        <v>47</v>
      </c>
      <c r="N19" t="s">
        <v>18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 s="5">
        <v>44768</v>
      </c>
      <c r="B20" t="s">
        <v>500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 t="s">
        <v>225</v>
      </c>
      <c r="K20" s="6">
        <v>0</v>
      </c>
      <c r="L20" s="6">
        <v>0</v>
      </c>
      <c r="M20">
        <v>26</v>
      </c>
      <c r="N20" s="12" t="s">
        <v>496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 s="5">
        <v>44772</v>
      </c>
      <c r="B21" t="s">
        <v>501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 t="s">
        <v>225</v>
      </c>
      <c r="K21" s="6">
        <v>0</v>
      </c>
      <c r="L21" s="6">
        <v>0</v>
      </c>
      <c r="M21">
        <v>24</v>
      </c>
      <c r="N21" t="s">
        <v>18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19" x14ac:dyDescent="0.25">
      <c r="A22" s="5">
        <v>44772</v>
      </c>
      <c r="B22" t="s">
        <v>502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 t="s">
        <v>225</v>
      </c>
      <c r="K22" s="6">
        <v>0</v>
      </c>
      <c r="L22" s="6">
        <v>0</v>
      </c>
      <c r="M22">
        <v>19</v>
      </c>
      <c r="N22" t="s">
        <v>18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 s="5">
        <v>44773</v>
      </c>
      <c r="B23" t="s">
        <v>503</v>
      </c>
      <c r="C23" s="6">
        <v>2.62</v>
      </c>
      <c r="D23" s="6">
        <v>3.34</v>
      </c>
      <c r="E23" s="6">
        <v>2.89</v>
      </c>
      <c r="F23" s="6">
        <v>3.32</v>
      </c>
      <c r="G23" s="6">
        <v>2.1</v>
      </c>
      <c r="H23" s="6">
        <v>1.79</v>
      </c>
      <c r="I23" s="6">
        <v>1.84</v>
      </c>
      <c r="J23" s="6" t="s">
        <v>225</v>
      </c>
      <c r="K23" s="6">
        <v>1.57</v>
      </c>
      <c r="L23" s="6" t="s">
        <v>220</v>
      </c>
      <c r="M23">
        <v>17</v>
      </c>
      <c r="N23" t="s">
        <v>63</v>
      </c>
      <c r="O23" s="6">
        <v>1.44</v>
      </c>
      <c r="P23" s="6">
        <v>2.4300000000000002</v>
      </c>
      <c r="Q23" s="6">
        <v>404</v>
      </c>
      <c r="R23" s="6">
        <v>2.9</v>
      </c>
      <c r="S23" s="6">
        <v>3.77</v>
      </c>
    </row>
  </sheetData>
  <conditionalFormatting sqref="K1">
    <cfRule type="cellIs" dxfId="46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8" sqref="F8"/>
    </sheetView>
  </sheetViews>
  <sheetFormatPr defaultRowHeight="15" x14ac:dyDescent="0.25"/>
  <cols>
    <col min="1" max="1" width="10.7109375" bestFit="1" customWidth="1"/>
    <col min="2" max="2" width="31" bestFit="1" customWidth="1"/>
    <col min="4" max="4" width="16.42578125" bestFit="1" customWidth="1"/>
    <col min="7" max="7" width="11.42578125" bestFit="1" customWidth="1"/>
    <col min="8" max="8" width="10.42578125" bestFit="1" customWidth="1"/>
    <col min="10" max="10" width="24.140625" bestFit="1" customWidth="1"/>
  </cols>
  <sheetData>
    <row r="1" spans="1:10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343</v>
      </c>
      <c r="F1" s="53" t="s">
        <v>228</v>
      </c>
      <c r="G1" s="34" t="s">
        <v>229</v>
      </c>
      <c r="H1" s="34" t="s">
        <v>230</v>
      </c>
      <c r="I1" s="34" t="s">
        <v>11</v>
      </c>
      <c r="J1" s="43" t="s">
        <v>231</v>
      </c>
    </row>
    <row r="2" spans="1:10" ht="15.75" x14ac:dyDescent="0.25">
      <c r="A2" s="57">
        <v>44744</v>
      </c>
      <c r="B2" s="58" t="s">
        <v>483</v>
      </c>
      <c r="C2" s="59">
        <v>1.66</v>
      </c>
      <c r="D2" s="59" t="s">
        <v>225</v>
      </c>
      <c r="E2" s="59" t="s">
        <v>248</v>
      </c>
      <c r="F2" s="62" t="s">
        <v>232</v>
      </c>
      <c r="G2" s="61">
        <f>C2*D$20</f>
        <v>1452.5</v>
      </c>
      <c r="H2" s="61">
        <f>G2-D$20</f>
        <v>577.5</v>
      </c>
      <c r="I2" s="60" t="s">
        <v>583</v>
      </c>
      <c r="J2" s="58" t="s">
        <v>63</v>
      </c>
    </row>
    <row r="3" spans="1:10" ht="15.75" x14ac:dyDescent="0.25">
      <c r="A3" s="5">
        <v>44752</v>
      </c>
      <c r="B3" t="s">
        <v>490</v>
      </c>
      <c r="C3" s="59">
        <v>1.64</v>
      </c>
      <c r="D3" s="59" t="s">
        <v>225</v>
      </c>
      <c r="E3" s="59" t="s">
        <v>248</v>
      </c>
      <c r="F3" s="62" t="s">
        <v>232</v>
      </c>
      <c r="G3" s="61">
        <f t="shared" ref="G3:G5" si="0">C3*D$20</f>
        <v>1435</v>
      </c>
      <c r="H3" s="61">
        <f t="shared" ref="H3:H6" si="1">G3-D$20</f>
        <v>560</v>
      </c>
      <c r="I3" s="6" t="s">
        <v>217</v>
      </c>
      <c r="J3" t="s">
        <v>99</v>
      </c>
    </row>
    <row r="4" spans="1:10" ht="15.75" x14ac:dyDescent="0.25">
      <c r="A4" s="5">
        <v>44758</v>
      </c>
      <c r="B4" t="s">
        <v>494</v>
      </c>
      <c r="C4" s="59">
        <v>1.87</v>
      </c>
      <c r="D4" s="59" t="s">
        <v>225</v>
      </c>
      <c r="E4" s="59" t="s">
        <v>247</v>
      </c>
      <c r="F4" s="62" t="s">
        <v>246</v>
      </c>
      <c r="G4" s="61">
        <f t="shared" si="0"/>
        <v>1636.25</v>
      </c>
      <c r="H4" s="61">
        <f t="shared" si="1"/>
        <v>761.25</v>
      </c>
      <c r="I4" s="6" t="s">
        <v>138</v>
      </c>
      <c r="J4" t="s">
        <v>99</v>
      </c>
    </row>
    <row r="5" spans="1:10" ht="15.75" x14ac:dyDescent="0.25">
      <c r="A5" s="5">
        <v>44766</v>
      </c>
      <c r="B5" t="s">
        <v>498</v>
      </c>
      <c r="C5" s="59">
        <v>1.79</v>
      </c>
      <c r="D5" s="59" t="s">
        <v>225</v>
      </c>
      <c r="E5" s="59" t="s">
        <v>643</v>
      </c>
      <c r="F5" s="62" t="s">
        <v>644</v>
      </c>
      <c r="G5" s="61">
        <f t="shared" si="0"/>
        <v>1566.25</v>
      </c>
      <c r="H5" s="61">
        <f t="shared" si="1"/>
        <v>691.25</v>
      </c>
      <c r="I5" s="6" t="s">
        <v>132</v>
      </c>
      <c r="J5" t="s">
        <v>23</v>
      </c>
    </row>
    <row r="6" spans="1:10" ht="15.75" x14ac:dyDescent="0.25">
      <c r="A6" s="5">
        <v>44773</v>
      </c>
      <c r="B6" t="s">
        <v>503</v>
      </c>
      <c r="C6" s="59">
        <v>1.79</v>
      </c>
      <c r="D6" s="59" t="s">
        <v>225</v>
      </c>
      <c r="E6" s="59" t="s">
        <v>247</v>
      </c>
      <c r="F6" s="63" t="s">
        <v>246</v>
      </c>
      <c r="G6" s="61">
        <v>0</v>
      </c>
      <c r="H6" s="61">
        <f t="shared" si="1"/>
        <v>-875</v>
      </c>
      <c r="I6" s="6" t="s">
        <v>220</v>
      </c>
      <c r="J6" t="s">
        <v>63</v>
      </c>
    </row>
    <row r="7" spans="1:10" x14ac:dyDescent="0.25">
      <c r="A7" s="5"/>
      <c r="B7" s="6"/>
      <c r="C7" s="6"/>
      <c r="D7" s="16"/>
      <c r="E7" s="16"/>
      <c r="F7" s="54"/>
      <c r="G7" s="33"/>
      <c r="H7" s="33"/>
      <c r="I7" s="6"/>
      <c r="J7" s="6"/>
    </row>
    <row r="8" spans="1:10" x14ac:dyDescent="0.25">
      <c r="A8" s="25"/>
      <c r="B8" s="16"/>
      <c r="C8" s="35"/>
      <c r="D8" s="16"/>
      <c r="E8" s="16"/>
      <c r="F8" s="54"/>
      <c r="G8" s="33"/>
      <c r="H8" s="33"/>
      <c r="I8" s="16"/>
      <c r="J8" s="16"/>
    </row>
    <row r="9" spans="1:10" x14ac:dyDescent="0.25">
      <c r="A9" s="6"/>
      <c r="B9" s="6" t="s">
        <v>233</v>
      </c>
      <c r="C9" s="6"/>
      <c r="D9" s="26">
        <f>COUNT(C2:C8)</f>
        <v>5</v>
      </c>
      <c r="E9" s="26"/>
      <c r="F9" s="54"/>
      <c r="G9" s="18"/>
      <c r="H9" s="18"/>
      <c r="I9" s="39"/>
      <c r="J9" s="18"/>
    </row>
    <row r="10" spans="1:10" x14ac:dyDescent="0.25">
      <c r="A10" s="6"/>
      <c r="B10" s="6" t="s">
        <v>234</v>
      </c>
      <c r="C10" s="6"/>
      <c r="D10" s="23">
        <f>COUNTIF(H2:H7,"&lt;0")</f>
        <v>1</v>
      </c>
      <c r="E10" s="23"/>
      <c r="F10" s="54"/>
      <c r="G10" s="40"/>
      <c r="H10" s="40"/>
      <c r="I10" s="36"/>
      <c r="J10" s="18"/>
    </row>
    <row r="11" spans="1:10" x14ac:dyDescent="0.25">
      <c r="A11" s="6"/>
      <c r="B11" s="6" t="s">
        <v>235</v>
      </c>
      <c r="C11" s="6"/>
      <c r="D11" s="24">
        <f>D9-D10</f>
        <v>4</v>
      </c>
      <c r="E11" s="24"/>
      <c r="F11" s="54"/>
      <c r="G11" s="40"/>
      <c r="H11" s="40"/>
      <c r="I11" s="36"/>
      <c r="J11" s="18"/>
    </row>
    <row r="12" spans="1:10" x14ac:dyDescent="0.25">
      <c r="A12" s="6"/>
      <c r="B12" s="6" t="s">
        <v>236</v>
      </c>
      <c r="C12" s="6"/>
      <c r="D12" s="6">
        <f>D11/D9*100</f>
        <v>80</v>
      </c>
      <c r="E12" s="16"/>
      <c r="F12" s="54"/>
      <c r="G12" s="40"/>
      <c r="H12" s="40"/>
      <c r="I12" s="36"/>
      <c r="J12" s="18"/>
    </row>
    <row r="13" spans="1:10" x14ac:dyDescent="0.25">
      <c r="A13" s="6"/>
      <c r="B13" s="6" t="s">
        <v>237</v>
      </c>
      <c r="C13" s="6"/>
      <c r="D13" s="6">
        <f>1/D14*100</f>
        <v>57.142857142857139</v>
      </c>
      <c r="E13" s="16"/>
      <c r="F13" s="54"/>
      <c r="G13" s="40"/>
      <c r="H13" s="40"/>
      <c r="I13" s="36"/>
      <c r="J13" s="18"/>
    </row>
    <row r="14" spans="1:10" x14ac:dyDescent="0.25">
      <c r="A14" s="6"/>
      <c r="B14" s="6" t="s">
        <v>238</v>
      </c>
      <c r="C14" s="6"/>
      <c r="D14" s="6">
        <f>SUM(C2:C8)/D9</f>
        <v>1.75</v>
      </c>
      <c r="E14" s="16"/>
      <c r="F14" s="54"/>
      <c r="G14" s="40"/>
      <c r="H14" s="40"/>
      <c r="I14" s="36"/>
      <c r="J14" s="18"/>
    </row>
    <row r="15" spans="1:10" x14ac:dyDescent="0.25">
      <c r="A15" s="6"/>
      <c r="B15" s="6" t="s">
        <v>239</v>
      </c>
      <c r="C15" s="6"/>
      <c r="D15" s="24">
        <f>D12-D13</f>
        <v>22.857142857142861</v>
      </c>
      <c r="E15" s="38"/>
      <c r="F15" s="54"/>
      <c r="G15" s="40"/>
      <c r="H15" s="40"/>
      <c r="I15" s="36"/>
      <c r="J15" s="18"/>
    </row>
    <row r="16" spans="1:10" x14ac:dyDescent="0.25">
      <c r="A16" s="6"/>
      <c r="B16" s="6" t="s">
        <v>240</v>
      </c>
      <c r="C16" s="6"/>
      <c r="D16" s="24">
        <f>D15/1</f>
        <v>22.857142857142861</v>
      </c>
      <c r="E16" s="38"/>
      <c r="F16" s="54"/>
      <c r="G16" s="40"/>
      <c r="H16" s="40"/>
      <c r="I16" s="36"/>
      <c r="J16" s="18"/>
    </row>
    <row r="17" spans="1:10" ht="18.75" x14ac:dyDescent="0.3">
      <c r="A17" s="6"/>
      <c r="B17" s="28" t="s">
        <v>241</v>
      </c>
      <c r="C17" s="6"/>
      <c r="D17" s="29">
        <v>25000</v>
      </c>
      <c r="E17" s="47"/>
      <c r="F17" s="54"/>
      <c r="G17" s="40"/>
      <c r="H17" s="40"/>
      <c r="I17" s="36"/>
      <c r="J17" s="18"/>
    </row>
    <row r="18" spans="1:10" ht="18.75" x14ac:dyDescent="0.3">
      <c r="A18" s="6"/>
      <c r="B18" s="6" t="s">
        <v>242</v>
      </c>
      <c r="C18" s="6"/>
      <c r="D18" s="30">
        <v>25000</v>
      </c>
      <c r="E18" s="48"/>
      <c r="F18" s="54"/>
      <c r="G18" s="40"/>
      <c r="H18" s="40"/>
      <c r="I18" s="36"/>
      <c r="J18" s="18"/>
    </row>
    <row r="19" spans="1:10" x14ac:dyDescent="0.25">
      <c r="A19" s="6"/>
      <c r="B19" s="6" t="s">
        <v>243</v>
      </c>
      <c r="C19" s="6"/>
      <c r="D19" s="21">
        <f>D18/100</f>
        <v>250</v>
      </c>
      <c r="E19" s="33"/>
      <c r="F19" s="54"/>
      <c r="G19" s="40"/>
      <c r="H19" s="40"/>
      <c r="I19" s="36"/>
      <c r="J19" s="18"/>
    </row>
    <row r="20" spans="1:10" x14ac:dyDescent="0.25">
      <c r="A20" s="6"/>
      <c r="B20" s="31" t="s">
        <v>250</v>
      </c>
      <c r="C20" s="6"/>
      <c r="D20" s="32">
        <f>D19*3.5</f>
        <v>875</v>
      </c>
      <c r="E20" s="33"/>
      <c r="F20" s="54"/>
      <c r="G20" s="40"/>
      <c r="H20" s="40"/>
      <c r="I20" s="36"/>
      <c r="J20" s="18"/>
    </row>
    <row r="21" spans="1:10" x14ac:dyDescent="0.25">
      <c r="A21" s="6"/>
      <c r="B21" s="6" t="s">
        <v>244</v>
      </c>
      <c r="C21" s="6"/>
      <c r="D21" s="33">
        <f>SUM(H2:H7)</f>
        <v>1715</v>
      </c>
      <c r="E21" s="33"/>
      <c r="F21" s="54"/>
      <c r="G21" s="41"/>
      <c r="H21" s="40"/>
      <c r="I21" s="36"/>
      <c r="J21" s="18"/>
    </row>
    <row r="22" spans="1:10" x14ac:dyDescent="0.25">
      <c r="A22" s="6"/>
      <c r="B22" s="13" t="s">
        <v>245</v>
      </c>
      <c r="C22" s="6"/>
      <c r="D22" s="16">
        <f>D21/D17*100</f>
        <v>6.8599999999999994</v>
      </c>
      <c r="E22" s="16"/>
      <c r="F22" s="54"/>
      <c r="G22" s="40"/>
      <c r="H22" s="40"/>
      <c r="I22" s="36"/>
      <c r="J22" s="18"/>
    </row>
    <row r="23" spans="1:10" x14ac:dyDescent="0.25">
      <c r="C23" s="6"/>
      <c r="F23" s="55"/>
      <c r="G23" s="18"/>
      <c r="H23" s="18"/>
      <c r="I23" s="18"/>
      <c r="J23" s="18"/>
    </row>
    <row r="24" spans="1:10" x14ac:dyDescent="0.25">
      <c r="F24" s="56"/>
    </row>
    <row r="25" spans="1:10" x14ac:dyDescent="0.25">
      <c r="F25" s="56"/>
    </row>
  </sheetData>
  <conditionalFormatting sqref="H7:H8">
    <cfRule type="cellIs" dxfId="45" priority="6" operator="lessThan">
      <formula>0</formula>
    </cfRule>
    <cfRule type="cellIs" dxfId="44" priority="7" operator="greaterThan">
      <formula>0</formula>
    </cfRule>
  </conditionalFormatting>
  <conditionalFormatting sqref="G10:G22">
    <cfRule type="cellIs" dxfId="43" priority="3" operator="greaterThan">
      <formula>0</formula>
    </cfRule>
    <cfRule type="cellIs" dxfId="42" priority="4" operator="lessThan">
      <formula>-240.63</formula>
    </cfRule>
    <cfRule type="cellIs" dxfId="41" priority="5" operator="greaterThan">
      <formula>0</formula>
    </cfRule>
  </conditionalFormatting>
  <conditionalFormatting sqref="H2:H7">
    <cfRule type="cellIs" dxfId="40" priority="1" operator="lessThan">
      <formula>0</formula>
    </cfRule>
    <cfRule type="cellIs" dxfId="39" priority="2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C2" workbookViewId="0">
      <selection activeCell="Q28" sqref="Q28"/>
    </sheetView>
  </sheetViews>
  <sheetFormatPr defaultRowHeight="15" x14ac:dyDescent="0.25"/>
  <cols>
    <col min="1" max="1" width="10.7109375" bestFit="1" customWidth="1"/>
    <col min="2" max="2" width="35.7109375" style="6" bestFit="1" customWidth="1"/>
    <col min="3" max="13" width="9.140625" style="6"/>
    <col min="14" max="14" width="25.140625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126</v>
      </c>
      <c r="Q1" s="2" t="s">
        <v>123</v>
      </c>
      <c r="R1" s="2" t="s">
        <v>124</v>
      </c>
      <c r="S1" s="2" t="s">
        <v>125</v>
      </c>
    </row>
    <row r="2" spans="1:19" x14ac:dyDescent="0.25">
      <c r="A2" s="5">
        <v>44774</v>
      </c>
      <c r="B2" s="6" t="s">
        <v>15</v>
      </c>
      <c r="C2" s="6">
        <v>1.9</v>
      </c>
      <c r="D2" s="6">
        <v>3.39</v>
      </c>
      <c r="E2" s="6">
        <v>4.42</v>
      </c>
      <c r="F2" s="14">
        <v>3.1</v>
      </c>
      <c r="G2" s="6">
        <v>2.1</v>
      </c>
      <c r="H2" s="6">
        <v>1.75</v>
      </c>
      <c r="I2" s="6">
        <v>1.85</v>
      </c>
      <c r="J2" s="6" t="s">
        <v>225</v>
      </c>
      <c r="K2" s="6">
        <v>1.59</v>
      </c>
      <c r="L2" s="6" t="s">
        <v>127</v>
      </c>
      <c r="M2" s="6">
        <v>35</v>
      </c>
      <c r="N2" t="s">
        <v>16</v>
      </c>
      <c r="O2" s="6">
        <v>1.46</v>
      </c>
      <c r="P2" s="6">
        <v>2.42</v>
      </c>
      <c r="Q2" s="6">
        <v>2.88</v>
      </c>
      <c r="R2" s="6">
        <v>404</v>
      </c>
      <c r="S2" s="6">
        <v>3.66</v>
      </c>
    </row>
    <row r="3" spans="1:19" x14ac:dyDescent="0.25">
      <c r="A3" s="5">
        <v>44786</v>
      </c>
      <c r="B3" s="6" t="s">
        <v>17</v>
      </c>
      <c r="C3" s="6">
        <v>404</v>
      </c>
      <c r="D3" s="6">
        <v>404</v>
      </c>
      <c r="E3" s="6">
        <v>404</v>
      </c>
      <c r="F3" s="6">
        <v>404</v>
      </c>
      <c r="G3" s="6">
        <v>404</v>
      </c>
      <c r="H3" s="6">
        <v>404</v>
      </c>
      <c r="I3" s="6">
        <v>404</v>
      </c>
      <c r="J3" s="6" t="s">
        <v>225</v>
      </c>
      <c r="K3" s="6">
        <v>404</v>
      </c>
      <c r="L3" s="6">
        <v>404</v>
      </c>
      <c r="M3" s="6">
        <v>36</v>
      </c>
      <c r="N3" t="s">
        <v>18</v>
      </c>
      <c r="O3" s="6">
        <v>404</v>
      </c>
      <c r="P3" s="6">
        <v>404</v>
      </c>
      <c r="Q3" s="6">
        <v>404</v>
      </c>
      <c r="R3" s="6">
        <v>404</v>
      </c>
      <c r="S3" s="6">
        <v>404</v>
      </c>
    </row>
    <row r="4" spans="1:19" x14ac:dyDescent="0.25">
      <c r="A4" s="5">
        <v>44786</v>
      </c>
      <c r="B4" s="6" t="s">
        <v>19</v>
      </c>
      <c r="C4" s="6">
        <v>1.75</v>
      </c>
      <c r="D4" s="6">
        <v>3.68</v>
      </c>
      <c r="E4" s="6">
        <v>5.17</v>
      </c>
      <c r="F4" s="14">
        <v>3.49</v>
      </c>
      <c r="G4" s="6">
        <v>2.0299999999999998</v>
      </c>
      <c r="H4" s="6">
        <v>1.85</v>
      </c>
      <c r="I4" s="6">
        <v>1.77</v>
      </c>
      <c r="J4" s="6" t="s">
        <v>225</v>
      </c>
      <c r="K4" s="6">
        <v>1.51</v>
      </c>
      <c r="L4" s="6" t="s">
        <v>128</v>
      </c>
      <c r="M4" s="6">
        <v>8</v>
      </c>
      <c r="N4" t="s">
        <v>20</v>
      </c>
      <c r="O4" s="6">
        <v>1.42</v>
      </c>
      <c r="P4" s="6">
        <v>2.33</v>
      </c>
      <c r="Q4" s="6">
        <v>2.87</v>
      </c>
      <c r="R4" s="6">
        <v>404</v>
      </c>
      <c r="S4" s="6">
        <v>3.59</v>
      </c>
    </row>
    <row r="5" spans="1:19" x14ac:dyDescent="0.25">
      <c r="A5" s="5">
        <v>44787</v>
      </c>
      <c r="B5" s="6" t="s">
        <v>21</v>
      </c>
      <c r="C5" s="6">
        <v>4.08</v>
      </c>
      <c r="D5" s="6">
        <v>3.79</v>
      </c>
      <c r="E5" s="6">
        <v>1.86</v>
      </c>
      <c r="F5" s="10">
        <v>4.34</v>
      </c>
      <c r="G5" s="6">
        <v>1.71</v>
      </c>
      <c r="H5" s="6">
        <v>2.17</v>
      </c>
      <c r="I5" s="6">
        <v>1.52</v>
      </c>
      <c r="J5" s="6" t="s">
        <v>225</v>
      </c>
      <c r="K5" s="6">
        <v>1.38</v>
      </c>
      <c r="L5" s="6" t="s">
        <v>129</v>
      </c>
      <c r="M5" s="6">
        <v>24</v>
      </c>
      <c r="N5" t="s">
        <v>16</v>
      </c>
      <c r="O5" s="6">
        <v>404</v>
      </c>
      <c r="P5" s="6">
        <v>1.9</v>
      </c>
      <c r="Q5" s="6">
        <v>2.21</v>
      </c>
      <c r="R5" s="6">
        <v>2.74</v>
      </c>
      <c r="S5" s="6">
        <v>2.81</v>
      </c>
    </row>
    <row r="6" spans="1:19" x14ac:dyDescent="0.25">
      <c r="A6" s="5">
        <v>44787</v>
      </c>
      <c r="B6" s="6" t="s">
        <v>22</v>
      </c>
      <c r="C6" s="6">
        <v>2.15</v>
      </c>
      <c r="D6" s="6">
        <v>3.38</v>
      </c>
      <c r="E6" s="6">
        <v>3.68</v>
      </c>
      <c r="F6" s="6">
        <v>3.12</v>
      </c>
      <c r="G6" s="6">
        <v>2.1800000000000002</v>
      </c>
      <c r="H6" s="6">
        <v>1.73</v>
      </c>
      <c r="I6" s="6">
        <v>1.91</v>
      </c>
      <c r="J6" s="6" t="s">
        <v>225</v>
      </c>
      <c r="K6" s="6">
        <v>1.63</v>
      </c>
      <c r="L6" s="6" t="s">
        <v>127</v>
      </c>
      <c r="M6" s="6">
        <v>62</v>
      </c>
      <c r="N6" t="s">
        <v>23</v>
      </c>
      <c r="O6" s="6">
        <v>1.48</v>
      </c>
      <c r="P6" s="6">
        <v>2.5499999999999998</v>
      </c>
      <c r="Q6" s="6">
        <v>404</v>
      </c>
      <c r="R6" s="6">
        <v>404</v>
      </c>
      <c r="S6" s="6">
        <v>4.0599999999999996</v>
      </c>
    </row>
    <row r="7" spans="1:19" x14ac:dyDescent="0.25">
      <c r="A7" s="5">
        <v>44793</v>
      </c>
      <c r="B7" s="6" t="s">
        <v>24</v>
      </c>
      <c r="C7" s="6">
        <v>2.06</v>
      </c>
      <c r="D7" s="6">
        <v>3.52</v>
      </c>
      <c r="E7" s="6">
        <v>3.77</v>
      </c>
      <c r="F7" s="6">
        <v>3.67</v>
      </c>
      <c r="G7" s="6">
        <v>1.91</v>
      </c>
      <c r="H7" s="6">
        <v>1.96</v>
      </c>
      <c r="I7" s="6">
        <v>1.68</v>
      </c>
      <c r="J7" s="6" t="s">
        <v>225</v>
      </c>
      <c r="K7" s="6">
        <v>1.45</v>
      </c>
      <c r="L7" s="6" t="s">
        <v>128</v>
      </c>
      <c r="M7" s="6">
        <v>34</v>
      </c>
      <c r="N7" t="s">
        <v>18</v>
      </c>
      <c r="O7" s="6">
        <v>404</v>
      </c>
      <c r="P7" s="6">
        <v>2.16</v>
      </c>
      <c r="Q7" s="6">
        <v>2.6</v>
      </c>
      <c r="R7" s="6">
        <v>404</v>
      </c>
      <c r="S7" s="6">
        <v>3.28</v>
      </c>
    </row>
    <row r="8" spans="1:19" x14ac:dyDescent="0.25">
      <c r="A8" s="5">
        <v>44793</v>
      </c>
      <c r="B8" s="6" t="s">
        <v>25</v>
      </c>
      <c r="C8" s="6">
        <v>1.9</v>
      </c>
      <c r="D8" s="6">
        <v>3.67</v>
      </c>
      <c r="E8" s="6">
        <v>4.0199999999999996</v>
      </c>
      <c r="F8" s="10">
        <v>3.75</v>
      </c>
      <c r="G8" s="6">
        <v>1.83</v>
      </c>
      <c r="H8" s="6">
        <v>2.0099999999999998</v>
      </c>
      <c r="I8" s="6">
        <v>1.62</v>
      </c>
      <c r="J8" s="6" t="s">
        <v>225</v>
      </c>
      <c r="K8" s="6">
        <v>1.41</v>
      </c>
      <c r="L8" s="6" t="s">
        <v>130</v>
      </c>
      <c r="M8" s="6">
        <v>51</v>
      </c>
      <c r="N8" t="s">
        <v>16</v>
      </c>
      <c r="O8" s="6">
        <v>404</v>
      </c>
      <c r="P8" s="6">
        <v>2.0499999999999998</v>
      </c>
      <c r="Q8" s="6">
        <v>2.4500000000000002</v>
      </c>
      <c r="R8" s="6">
        <v>404</v>
      </c>
      <c r="S8" s="6">
        <v>3</v>
      </c>
    </row>
    <row r="9" spans="1:19" x14ac:dyDescent="0.25">
      <c r="A9" s="5">
        <v>44793</v>
      </c>
      <c r="B9" s="6" t="s">
        <v>26</v>
      </c>
      <c r="C9" s="6">
        <v>1.82</v>
      </c>
      <c r="D9" s="6">
        <v>3.85</v>
      </c>
      <c r="E9" s="6">
        <v>4.41</v>
      </c>
      <c r="F9" s="14">
        <v>3.41</v>
      </c>
      <c r="G9" s="6">
        <v>1.95</v>
      </c>
      <c r="H9" s="6">
        <v>1.92</v>
      </c>
      <c r="I9" s="6">
        <v>1.72</v>
      </c>
      <c r="J9" s="6" t="s">
        <v>225</v>
      </c>
      <c r="K9" s="6">
        <v>1.5</v>
      </c>
      <c r="L9" s="6" t="s">
        <v>127</v>
      </c>
      <c r="M9" s="6">
        <v>26</v>
      </c>
      <c r="N9" t="s">
        <v>18</v>
      </c>
      <c r="O9" s="6">
        <v>1.42</v>
      </c>
      <c r="P9" s="6">
        <v>2.25</v>
      </c>
      <c r="Q9" s="6">
        <v>2.83</v>
      </c>
      <c r="R9" s="6">
        <v>404</v>
      </c>
      <c r="S9" s="6">
        <v>3.64</v>
      </c>
    </row>
    <row r="10" spans="1:19" x14ac:dyDescent="0.25">
      <c r="A10" s="5">
        <v>44793</v>
      </c>
      <c r="B10" s="6" t="s">
        <v>27</v>
      </c>
      <c r="C10" s="6">
        <v>4.8</v>
      </c>
      <c r="D10" s="6">
        <v>3.73</v>
      </c>
      <c r="E10" s="6">
        <v>1.79</v>
      </c>
      <c r="F10" s="14">
        <v>3.09</v>
      </c>
      <c r="G10" s="6">
        <v>2.14</v>
      </c>
      <c r="H10" s="6">
        <v>1.75</v>
      </c>
      <c r="I10" s="6">
        <v>1.89</v>
      </c>
      <c r="J10" s="6" t="s">
        <v>225</v>
      </c>
      <c r="K10" s="6">
        <v>1.62</v>
      </c>
      <c r="L10" s="6" t="s">
        <v>128</v>
      </c>
      <c r="M10" s="6">
        <v>28</v>
      </c>
      <c r="N10" t="s">
        <v>18</v>
      </c>
      <c r="O10" s="6">
        <v>1.48</v>
      </c>
      <c r="P10" s="6">
        <v>2.4900000000000002</v>
      </c>
      <c r="Q10" s="6">
        <v>2.95</v>
      </c>
      <c r="R10" s="6">
        <v>2.73</v>
      </c>
      <c r="S10" s="6">
        <v>3.89</v>
      </c>
    </row>
    <row r="11" spans="1:19" x14ac:dyDescent="0.25">
      <c r="A11" s="5">
        <v>44793</v>
      </c>
      <c r="B11" s="6" t="s">
        <v>28</v>
      </c>
      <c r="C11" s="6">
        <v>2.13</v>
      </c>
      <c r="D11" s="6">
        <v>4.01</v>
      </c>
      <c r="E11" s="6">
        <v>3.07</v>
      </c>
      <c r="F11" s="10">
        <v>5.09</v>
      </c>
      <c r="G11" s="6">
        <v>1.51</v>
      </c>
      <c r="H11" s="6">
        <v>2.59</v>
      </c>
      <c r="I11" s="6">
        <v>1.48</v>
      </c>
      <c r="J11" s="6" t="s">
        <v>225</v>
      </c>
      <c r="K11" s="6">
        <v>1.44</v>
      </c>
      <c r="L11" s="6" t="s">
        <v>132</v>
      </c>
      <c r="M11" s="6">
        <v>34</v>
      </c>
      <c r="N11" t="s">
        <v>29</v>
      </c>
      <c r="O11" s="6">
        <v>404</v>
      </c>
      <c r="P11" s="6">
        <v>1.63</v>
      </c>
      <c r="Q11" s="6">
        <v>1.81</v>
      </c>
      <c r="R11" s="6">
        <v>2.0499999999999998</v>
      </c>
      <c r="S11" s="6">
        <v>2.29</v>
      </c>
    </row>
    <row r="12" spans="1:19" x14ac:dyDescent="0.25">
      <c r="A12" s="5">
        <v>44795</v>
      </c>
      <c r="B12" s="6" t="s">
        <v>30</v>
      </c>
      <c r="C12" s="6">
        <v>2.0699999999999998</v>
      </c>
      <c r="D12" s="6">
        <v>3.39</v>
      </c>
      <c r="E12" s="6">
        <v>3.91</v>
      </c>
      <c r="F12" s="14">
        <v>3.3</v>
      </c>
      <c r="G12" s="6">
        <v>2.0699999999999998</v>
      </c>
      <c r="H12" s="6">
        <v>1.8</v>
      </c>
      <c r="I12" s="6">
        <v>1.82</v>
      </c>
      <c r="J12" s="6" t="s">
        <v>225</v>
      </c>
      <c r="K12" s="6">
        <v>1.56</v>
      </c>
      <c r="L12" s="6" t="s">
        <v>128</v>
      </c>
      <c r="M12" s="6">
        <v>39</v>
      </c>
      <c r="N12" s="15" t="s">
        <v>31</v>
      </c>
      <c r="O12" s="6">
        <v>1.43</v>
      </c>
      <c r="P12" s="6">
        <v>2.4</v>
      </c>
      <c r="Q12" s="6">
        <v>2.99</v>
      </c>
      <c r="R12" s="6">
        <v>404</v>
      </c>
      <c r="S12" s="6">
        <v>3.75</v>
      </c>
    </row>
    <row r="13" spans="1:19" x14ac:dyDescent="0.25">
      <c r="A13" s="5">
        <v>44800</v>
      </c>
      <c r="B13" s="6" t="s">
        <v>32</v>
      </c>
      <c r="C13" s="6">
        <v>1.54</v>
      </c>
      <c r="D13" s="6">
        <v>3.74</v>
      </c>
      <c r="E13" s="6">
        <v>6.84</v>
      </c>
      <c r="F13" s="6">
        <v>3.7</v>
      </c>
      <c r="G13" s="6">
        <v>1.93</v>
      </c>
      <c r="H13" s="6">
        <v>1.91</v>
      </c>
      <c r="I13" s="6">
        <v>1.68</v>
      </c>
      <c r="J13" s="6" t="s">
        <v>225</v>
      </c>
      <c r="K13" s="6">
        <v>1.44</v>
      </c>
      <c r="L13" s="6" t="s">
        <v>133</v>
      </c>
      <c r="M13" s="6">
        <v>26</v>
      </c>
      <c r="N13" t="s">
        <v>16</v>
      </c>
      <c r="O13" s="6">
        <v>404</v>
      </c>
      <c r="P13" s="6">
        <v>2.17</v>
      </c>
      <c r="Q13" s="6">
        <v>2.61</v>
      </c>
      <c r="R13" s="6">
        <v>2.63</v>
      </c>
      <c r="S13" s="6">
        <v>3.25</v>
      </c>
    </row>
    <row r="14" spans="1:19" x14ac:dyDescent="0.25">
      <c r="A14" s="5">
        <v>44800</v>
      </c>
      <c r="B14" s="6" t="s">
        <v>33</v>
      </c>
      <c r="C14" s="6">
        <v>3.61</v>
      </c>
      <c r="D14" s="6">
        <v>3.52</v>
      </c>
      <c r="E14" s="6">
        <v>2.16</v>
      </c>
      <c r="F14" s="10">
        <v>3.92</v>
      </c>
      <c r="G14" s="6">
        <v>1.89</v>
      </c>
      <c r="H14" s="6">
        <v>2.02</v>
      </c>
      <c r="I14" s="6">
        <v>1.66</v>
      </c>
      <c r="J14" s="6" t="s">
        <v>225</v>
      </c>
      <c r="K14" s="6">
        <v>1.43</v>
      </c>
      <c r="L14" s="6" t="s">
        <v>128</v>
      </c>
      <c r="M14" s="6">
        <v>36</v>
      </c>
      <c r="N14" t="s">
        <v>34</v>
      </c>
      <c r="O14" s="6">
        <v>1.34</v>
      </c>
      <c r="P14" s="6">
        <v>2.12</v>
      </c>
      <c r="Q14" s="6">
        <v>2.5099999999999998</v>
      </c>
      <c r="R14" s="6">
        <v>2.83</v>
      </c>
      <c r="S14" s="6">
        <v>3.15</v>
      </c>
    </row>
    <row r="15" spans="1:19" x14ac:dyDescent="0.25">
      <c r="A15" s="5">
        <v>44800</v>
      </c>
      <c r="B15" s="6" t="s">
        <v>35</v>
      </c>
      <c r="C15" s="6">
        <v>1.41</v>
      </c>
      <c r="D15" s="6">
        <v>5.2</v>
      </c>
      <c r="E15" s="6">
        <v>7.99</v>
      </c>
      <c r="F15" s="44">
        <v>404</v>
      </c>
      <c r="G15" s="6">
        <v>1.67</v>
      </c>
      <c r="H15" s="6">
        <v>2.33</v>
      </c>
      <c r="I15" s="6">
        <v>1.48</v>
      </c>
      <c r="J15" s="6" t="s">
        <v>225</v>
      </c>
      <c r="K15" s="6">
        <v>1.29</v>
      </c>
      <c r="L15" s="6" t="s">
        <v>132</v>
      </c>
      <c r="M15" s="6">
        <v>62</v>
      </c>
      <c r="N15" s="49" t="s">
        <v>36</v>
      </c>
      <c r="O15" s="6">
        <v>1.25</v>
      </c>
      <c r="P15" s="6">
        <v>1.83</v>
      </c>
      <c r="Q15" s="6">
        <v>2.08</v>
      </c>
      <c r="R15" s="6">
        <v>2.38</v>
      </c>
      <c r="S15" s="6">
        <v>2.71</v>
      </c>
    </row>
    <row r="16" spans="1:19" x14ac:dyDescent="0.25">
      <c r="A16" s="5">
        <v>44800</v>
      </c>
      <c r="B16" s="6" t="s">
        <v>37</v>
      </c>
      <c r="C16" s="6">
        <v>1.93</v>
      </c>
      <c r="D16" s="6">
        <v>3.38</v>
      </c>
      <c r="E16" s="6">
        <v>4.2699999999999996</v>
      </c>
      <c r="F16" s="14">
        <v>3.18</v>
      </c>
      <c r="G16" s="6">
        <v>2.1</v>
      </c>
      <c r="H16" s="6">
        <v>1.75</v>
      </c>
      <c r="I16" s="6">
        <v>1.85</v>
      </c>
      <c r="J16" s="6" t="s">
        <v>225</v>
      </c>
      <c r="K16" s="6">
        <v>1.57</v>
      </c>
      <c r="L16" s="6" t="s">
        <v>134</v>
      </c>
      <c r="M16" s="6">
        <v>75</v>
      </c>
      <c r="N16" t="s">
        <v>16</v>
      </c>
      <c r="O16" s="6">
        <v>1.44</v>
      </c>
      <c r="P16" s="6">
        <v>2.44</v>
      </c>
      <c r="Q16" s="6">
        <v>2.91</v>
      </c>
      <c r="R16" s="6">
        <v>404</v>
      </c>
      <c r="S16" s="6">
        <v>3.76</v>
      </c>
    </row>
    <row r="17" spans="1:20" x14ac:dyDescent="0.25">
      <c r="A17" s="5">
        <v>44800</v>
      </c>
      <c r="B17" s="6" t="s">
        <v>38</v>
      </c>
      <c r="C17" s="6">
        <v>1.2</v>
      </c>
      <c r="D17" s="6">
        <v>7.75</v>
      </c>
      <c r="E17" s="6">
        <v>16</v>
      </c>
      <c r="F17" s="44">
        <v>404</v>
      </c>
      <c r="G17" s="6">
        <v>1.5</v>
      </c>
      <c r="H17" s="6">
        <v>2.69</v>
      </c>
      <c r="I17" s="6">
        <v>1.35</v>
      </c>
      <c r="J17" s="6" t="s">
        <v>225</v>
      </c>
      <c r="K17" s="6">
        <v>1.22</v>
      </c>
      <c r="L17" s="6" t="s">
        <v>135</v>
      </c>
      <c r="M17" s="6">
        <v>62</v>
      </c>
      <c r="N17" s="49" t="s">
        <v>36</v>
      </c>
      <c r="O17" s="6">
        <v>404</v>
      </c>
      <c r="P17" s="6">
        <v>1.61</v>
      </c>
      <c r="Q17" s="6">
        <v>1.78</v>
      </c>
      <c r="R17" s="6">
        <v>2.0299999999999998</v>
      </c>
      <c r="S17" s="6">
        <v>2.27</v>
      </c>
    </row>
    <row r="18" spans="1:20" x14ac:dyDescent="0.25">
      <c r="A18" s="5">
        <v>44800</v>
      </c>
      <c r="B18" s="6" t="s">
        <v>39</v>
      </c>
      <c r="C18" s="6">
        <v>3.12</v>
      </c>
      <c r="D18" s="6">
        <v>3.33</v>
      </c>
      <c r="E18" s="6">
        <v>2.46</v>
      </c>
      <c r="F18" s="6">
        <v>3.7</v>
      </c>
      <c r="G18" s="6">
        <v>1.94</v>
      </c>
      <c r="H18" s="6">
        <v>1.94</v>
      </c>
      <c r="I18" s="6">
        <v>1.7</v>
      </c>
      <c r="J18" s="6" t="s">
        <v>225</v>
      </c>
      <c r="K18" s="6">
        <v>1.47</v>
      </c>
      <c r="L18" s="6" t="s">
        <v>128</v>
      </c>
      <c r="M18" s="6">
        <v>67</v>
      </c>
      <c r="N18" s="9" t="s">
        <v>40</v>
      </c>
      <c r="O18" s="6">
        <v>1.43</v>
      </c>
      <c r="P18" s="6">
        <v>2.19</v>
      </c>
      <c r="Q18" s="6">
        <v>2.64</v>
      </c>
      <c r="R18" s="6">
        <v>404</v>
      </c>
      <c r="S18" s="6">
        <v>3.31</v>
      </c>
    </row>
    <row r="19" spans="1:20" x14ac:dyDescent="0.25">
      <c r="A19" s="5">
        <v>44801</v>
      </c>
      <c r="B19" s="6" t="s">
        <v>41</v>
      </c>
      <c r="C19" s="6">
        <v>1.96</v>
      </c>
      <c r="D19" s="6">
        <v>3.36</v>
      </c>
      <c r="E19" s="6">
        <v>4</v>
      </c>
      <c r="F19" s="11">
        <v>404</v>
      </c>
      <c r="G19" s="6">
        <v>2.16</v>
      </c>
      <c r="H19" s="6">
        <v>1.7</v>
      </c>
      <c r="I19" s="6">
        <v>1.9</v>
      </c>
      <c r="J19" s="6" t="s">
        <v>225</v>
      </c>
      <c r="K19" s="6">
        <v>1.6</v>
      </c>
      <c r="L19" s="6" t="s">
        <v>128</v>
      </c>
      <c r="M19" s="6">
        <v>27</v>
      </c>
      <c r="N19" s="12" t="s">
        <v>42</v>
      </c>
      <c r="O19" s="6">
        <v>1.45</v>
      </c>
      <c r="P19" s="6">
        <v>2.5</v>
      </c>
      <c r="Q19" s="6">
        <v>2.84</v>
      </c>
      <c r="R19" s="6">
        <v>404</v>
      </c>
      <c r="S19" s="6">
        <v>404</v>
      </c>
    </row>
    <row r="20" spans="1:20" x14ac:dyDescent="0.25">
      <c r="A20" s="5">
        <v>44801</v>
      </c>
      <c r="B20" s="6" t="s">
        <v>43</v>
      </c>
      <c r="C20" s="6">
        <v>2.2599999999999998</v>
      </c>
      <c r="D20" s="6">
        <v>3.54</v>
      </c>
      <c r="E20" s="6">
        <v>3.24</v>
      </c>
      <c r="F20" s="6">
        <v>3.74</v>
      </c>
      <c r="G20" s="6">
        <v>1.91</v>
      </c>
      <c r="H20" s="6">
        <v>1.96</v>
      </c>
      <c r="I20" s="6">
        <v>1.68</v>
      </c>
      <c r="J20" s="6" t="s">
        <v>225</v>
      </c>
      <c r="K20" s="6">
        <v>1.44</v>
      </c>
      <c r="L20" s="6" t="s">
        <v>128</v>
      </c>
      <c r="M20" s="6">
        <v>48</v>
      </c>
      <c r="N20" t="s">
        <v>18</v>
      </c>
      <c r="O20" s="6">
        <v>404</v>
      </c>
      <c r="P20" s="6">
        <v>2.15</v>
      </c>
      <c r="Q20" s="6">
        <v>2.59</v>
      </c>
      <c r="R20" s="6">
        <v>404</v>
      </c>
      <c r="S20" s="6">
        <v>3.24</v>
      </c>
    </row>
    <row r="21" spans="1:20" x14ac:dyDescent="0.25">
      <c r="A21" s="5">
        <v>44802</v>
      </c>
      <c r="B21" s="8" t="s">
        <v>44</v>
      </c>
      <c r="C21" s="6">
        <v>1.44</v>
      </c>
      <c r="D21" s="6">
        <v>4.5599999999999996</v>
      </c>
      <c r="E21" s="6">
        <v>7.88</v>
      </c>
      <c r="F21" s="6">
        <v>3.58</v>
      </c>
      <c r="G21" s="6">
        <v>1.96</v>
      </c>
      <c r="H21" s="6">
        <v>1.91</v>
      </c>
      <c r="I21" s="6">
        <v>1.72</v>
      </c>
      <c r="J21" s="6" t="s">
        <v>225</v>
      </c>
      <c r="K21" s="6">
        <v>1.48</v>
      </c>
      <c r="L21" s="6" t="s">
        <v>136</v>
      </c>
      <c r="M21" s="6">
        <v>45</v>
      </c>
      <c r="N21" t="s">
        <v>23</v>
      </c>
      <c r="O21" s="6">
        <v>404</v>
      </c>
      <c r="P21" s="6">
        <v>2.2400000000000002</v>
      </c>
      <c r="Q21" s="6">
        <v>2.74</v>
      </c>
      <c r="R21" s="6">
        <v>404</v>
      </c>
      <c r="S21" s="6">
        <v>3.45</v>
      </c>
    </row>
    <row r="22" spans="1:20" x14ac:dyDescent="0.25">
      <c r="A22" s="5">
        <v>44803</v>
      </c>
      <c r="B22" s="6" t="s">
        <v>45</v>
      </c>
      <c r="C22" s="6">
        <v>2.11</v>
      </c>
      <c r="D22" s="6">
        <v>3.25</v>
      </c>
      <c r="E22" s="6">
        <v>3.96</v>
      </c>
      <c r="F22" s="17">
        <v>2.96</v>
      </c>
      <c r="G22" s="6">
        <v>2.33</v>
      </c>
      <c r="H22" s="6">
        <v>1.64</v>
      </c>
      <c r="I22" s="6">
        <v>2.0299999999999998</v>
      </c>
      <c r="J22" s="6" t="s">
        <v>225</v>
      </c>
      <c r="K22" s="6">
        <v>1.71</v>
      </c>
      <c r="L22" s="6" t="s">
        <v>137</v>
      </c>
      <c r="M22" s="6">
        <v>52</v>
      </c>
      <c r="N22" s="12" t="s">
        <v>46</v>
      </c>
      <c r="O22" s="6">
        <v>1.53</v>
      </c>
      <c r="P22" s="6">
        <v>404</v>
      </c>
      <c r="Q22" s="6">
        <v>2.77</v>
      </c>
      <c r="R22" s="6">
        <v>404</v>
      </c>
      <c r="S22" s="6">
        <v>4.45</v>
      </c>
      <c r="T22" s="6"/>
    </row>
    <row r="23" spans="1:20" x14ac:dyDescent="0.25">
      <c r="A23" s="5">
        <v>44803</v>
      </c>
      <c r="B23" s="6" t="s">
        <v>47</v>
      </c>
      <c r="C23" s="6">
        <v>3.36</v>
      </c>
      <c r="D23" s="6">
        <v>3.29</v>
      </c>
      <c r="E23" s="6">
        <v>2.38</v>
      </c>
      <c r="F23" s="16">
        <v>3.2</v>
      </c>
      <c r="G23" s="6">
        <v>2.1800000000000002</v>
      </c>
      <c r="H23" s="6">
        <v>1.76</v>
      </c>
      <c r="I23" s="6">
        <v>1.91</v>
      </c>
      <c r="J23" s="6" t="s">
        <v>225</v>
      </c>
      <c r="K23" s="6">
        <v>1.63</v>
      </c>
      <c r="L23" s="6" t="s">
        <v>132</v>
      </c>
      <c r="M23" s="6">
        <v>56</v>
      </c>
      <c r="N23" t="s">
        <v>36</v>
      </c>
      <c r="O23" s="6">
        <v>1.48</v>
      </c>
      <c r="P23" s="6">
        <v>2.5299999999999998</v>
      </c>
      <c r="Q23" s="6">
        <v>3.16</v>
      </c>
      <c r="R23" s="6">
        <v>3.54</v>
      </c>
      <c r="S23" s="6">
        <v>3.58</v>
      </c>
    </row>
    <row r="24" spans="1:20" x14ac:dyDescent="0.25">
      <c r="A24" s="5">
        <v>44803</v>
      </c>
      <c r="B24" s="8" t="s">
        <v>44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 t="s">
        <v>225</v>
      </c>
      <c r="K24" s="6">
        <v>0</v>
      </c>
      <c r="L24" s="6" t="s">
        <v>136</v>
      </c>
      <c r="M24" s="6">
        <v>45</v>
      </c>
      <c r="N24" t="s">
        <v>23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20" x14ac:dyDescent="0.25">
      <c r="A25" s="5">
        <v>44803</v>
      </c>
      <c r="B25" s="6" t="s">
        <v>48</v>
      </c>
      <c r="C25" s="6">
        <v>1.8</v>
      </c>
      <c r="D25" s="6">
        <v>3.82</v>
      </c>
      <c r="E25" s="6">
        <v>4.7</v>
      </c>
      <c r="F25" s="10">
        <v>3.93</v>
      </c>
      <c r="G25" s="6">
        <v>1.85</v>
      </c>
      <c r="H25" s="6">
        <v>2.95</v>
      </c>
      <c r="I25" s="6">
        <v>1.63</v>
      </c>
      <c r="J25" s="6" t="s">
        <v>225</v>
      </c>
      <c r="K25" s="6">
        <v>1.41</v>
      </c>
      <c r="L25" s="6" t="s">
        <v>134</v>
      </c>
      <c r="M25" s="6">
        <v>62</v>
      </c>
      <c r="N25" t="s">
        <v>49</v>
      </c>
      <c r="O25" s="6">
        <v>404</v>
      </c>
      <c r="P25" s="6">
        <v>2.0699999999999998</v>
      </c>
      <c r="Q25" s="6">
        <v>2.46</v>
      </c>
      <c r="R25" s="6">
        <v>2.75</v>
      </c>
      <c r="S25" s="6">
        <v>3.1</v>
      </c>
    </row>
    <row r="26" spans="1:20" x14ac:dyDescent="0.25">
      <c r="A26" s="5">
        <v>44803</v>
      </c>
      <c r="B26" s="6" t="s">
        <v>50</v>
      </c>
      <c r="C26" s="6">
        <v>3.6</v>
      </c>
      <c r="D26" s="6">
        <v>3.39</v>
      </c>
      <c r="E26" s="6">
        <v>2.17</v>
      </c>
      <c r="F26" s="17">
        <v>2.99</v>
      </c>
      <c r="G26" s="6">
        <v>2.19</v>
      </c>
      <c r="H26" s="6">
        <v>1.72</v>
      </c>
      <c r="I26" s="6">
        <v>1.93</v>
      </c>
      <c r="J26" s="6" t="s">
        <v>225</v>
      </c>
      <c r="K26" s="6">
        <v>1.66</v>
      </c>
      <c r="L26" s="6" t="s">
        <v>135</v>
      </c>
      <c r="M26" s="6">
        <v>39</v>
      </c>
      <c r="N26" s="12" t="s">
        <v>46</v>
      </c>
      <c r="O26" s="6">
        <v>1.51</v>
      </c>
      <c r="P26" s="6">
        <v>2.57</v>
      </c>
      <c r="Q26" s="6">
        <v>404</v>
      </c>
      <c r="R26" s="6">
        <v>404</v>
      </c>
      <c r="S26" s="6">
        <v>4.07</v>
      </c>
    </row>
    <row r="27" spans="1:20" x14ac:dyDescent="0.25">
      <c r="A27" s="5">
        <v>44803</v>
      </c>
      <c r="B27" s="6" t="s">
        <v>51</v>
      </c>
      <c r="C27" s="6">
        <v>4.04</v>
      </c>
      <c r="D27" s="6">
        <v>3.47</v>
      </c>
      <c r="E27" s="6">
        <v>2.0299999999999998</v>
      </c>
      <c r="F27" s="14">
        <v>3.08</v>
      </c>
      <c r="G27" s="6">
        <v>2.1800000000000002</v>
      </c>
      <c r="H27" s="6">
        <v>1.74</v>
      </c>
      <c r="I27" s="6">
        <v>1.93</v>
      </c>
      <c r="J27" s="6" t="s">
        <v>225</v>
      </c>
      <c r="K27" s="6">
        <v>1.65</v>
      </c>
      <c r="L27" s="6" t="s">
        <v>138</v>
      </c>
      <c r="M27" s="6">
        <v>38</v>
      </c>
      <c r="N27" t="s">
        <v>52</v>
      </c>
      <c r="O27" s="6">
        <v>1.5</v>
      </c>
      <c r="P27" s="6">
        <v>2.5499999999999998</v>
      </c>
      <c r="Q27" s="6">
        <v>404</v>
      </c>
      <c r="R27" s="6">
        <v>404</v>
      </c>
      <c r="S27" s="6">
        <v>4.0199999999999996</v>
      </c>
    </row>
    <row r="28" spans="1:20" x14ac:dyDescent="0.25">
      <c r="A28" s="5">
        <v>44803</v>
      </c>
      <c r="B28" s="6" t="s">
        <v>53</v>
      </c>
      <c r="C28" s="6">
        <v>1.41</v>
      </c>
      <c r="D28" s="6">
        <v>5.12</v>
      </c>
      <c r="E28" s="6">
        <v>6.76</v>
      </c>
      <c r="F28" s="10">
        <v>5.0999999999999996</v>
      </c>
      <c r="G28" s="6">
        <v>1.52</v>
      </c>
      <c r="H28" s="6">
        <v>2.57</v>
      </c>
      <c r="I28" s="6">
        <v>1.43</v>
      </c>
      <c r="J28" s="6" t="s">
        <v>225</v>
      </c>
      <c r="K28" s="6">
        <v>404</v>
      </c>
      <c r="L28" s="6" t="s">
        <v>134</v>
      </c>
      <c r="M28" s="6">
        <v>74</v>
      </c>
      <c r="N28" t="s">
        <v>54</v>
      </c>
      <c r="O28" s="6">
        <v>404</v>
      </c>
      <c r="P28" s="6">
        <v>1.63</v>
      </c>
      <c r="Q28" s="6">
        <v>1.82</v>
      </c>
      <c r="R28" s="6">
        <v>2.06</v>
      </c>
      <c r="S28" s="6">
        <v>2.31</v>
      </c>
    </row>
    <row r="29" spans="1:20" x14ac:dyDescent="0.25">
      <c r="A29" s="5">
        <v>44804</v>
      </c>
      <c r="B29" s="6" t="s">
        <v>55</v>
      </c>
      <c r="C29" s="6">
        <v>1.76</v>
      </c>
      <c r="D29" s="6">
        <v>3.82</v>
      </c>
      <c r="E29" s="6">
        <v>5.14</v>
      </c>
      <c r="F29" s="10">
        <v>3.94</v>
      </c>
      <c r="G29" s="6">
        <v>1.89</v>
      </c>
      <c r="H29" s="6">
        <v>2.0099999999999998</v>
      </c>
      <c r="I29" s="6">
        <v>1.6</v>
      </c>
      <c r="J29" s="6" t="s">
        <v>225</v>
      </c>
      <c r="K29" s="6">
        <v>1.43</v>
      </c>
      <c r="L29" s="6" t="s">
        <v>139</v>
      </c>
      <c r="M29" s="6">
        <v>15</v>
      </c>
      <c r="N29" t="s">
        <v>56</v>
      </c>
      <c r="O29" s="6">
        <v>404</v>
      </c>
      <c r="P29" s="6">
        <v>2.13</v>
      </c>
      <c r="Q29" s="6">
        <v>2.54</v>
      </c>
      <c r="R29" s="6">
        <v>2.86</v>
      </c>
      <c r="S29" s="6">
        <v>3.19</v>
      </c>
    </row>
    <row r="30" spans="1:20" x14ac:dyDescent="0.25">
      <c r="A30" s="5">
        <v>44779</v>
      </c>
      <c r="B30" s="6" t="s">
        <v>504</v>
      </c>
      <c r="C30" s="6">
        <v>2.81</v>
      </c>
      <c r="D30" s="6">
        <v>3.4</v>
      </c>
      <c r="E30" s="6">
        <v>2.64</v>
      </c>
      <c r="F30" s="6">
        <v>3.3</v>
      </c>
      <c r="G30" s="6">
        <v>2.12</v>
      </c>
      <c r="H30" s="6">
        <v>1.78</v>
      </c>
      <c r="I30" s="6">
        <v>1.85</v>
      </c>
      <c r="J30" s="6" t="s">
        <v>225</v>
      </c>
      <c r="K30" s="6">
        <v>1.58</v>
      </c>
      <c r="L30" s="6" t="s">
        <v>137</v>
      </c>
      <c r="M30" s="6">
        <v>48</v>
      </c>
      <c r="N30" t="s">
        <v>63</v>
      </c>
      <c r="O30" s="6">
        <v>1.45</v>
      </c>
      <c r="P30" s="6">
        <v>2.4700000000000002</v>
      </c>
      <c r="Q30" s="6">
        <v>3.01</v>
      </c>
      <c r="R30" s="6">
        <v>404</v>
      </c>
      <c r="S30" s="6">
        <v>3.91</v>
      </c>
    </row>
    <row r="31" spans="1:20" x14ac:dyDescent="0.25">
      <c r="A31" s="5">
        <v>44779</v>
      </c>
      <c r="B31" s="6" t="s">
        <v>505</v>
      </c>
      <c r="C31" s="6">
        <v>2.87</v>
      </c>
      <c r="D31" s="6">
        <v>3.24</v>
      </c>
      <c r="E31" s="6">
        <v>2.7</v>
      </c>
      <c r="F31" s="6">
        <v>3.11</v>
      </c>
      <c r="G31" s="6">
        <v>2.1800000000000002</v>
      </c>
      <c r="H31" s="6">
        <v>1.74</v>
      </c>
      <c r="I31" s="6">
        <v>1.92</v>
      </c>
      <c r="J31" s="6" t="s">
        <v>225</v>
      </c>
      <c r="K31" s="6">
        <v>1.64</v>
      </c>
      <c r="L31" s="6" t="s">
        <v>135</v>
      </c>
      <c r="M31" s="6">
        <v>57</v>
      </c>
      <c r="N31" s="9" t="s">
        <v>74</v>
      </c>
      <c r="O31" s="6">
        <v>1.49</v>
      </c>
      <c r="P31" s="6">
        <v>2.5499999999999998</v>
      </c>
      <c r="Q31" s="6">
        <v>2.99</v>
      </c>
      <c r="R31" s="6">
        <v>404</v>
      </c>
      <c r="S31" s="6">
        <v>4.03</v>
      </c>
    </row>
    <row r="32" spans="1:20" x14ac:dyDescent="0.25">
      <c r="A32" s="5">
        <v>44779</v>
      </c>
      <c r="B32" s="6" t="s">
        <v>506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 t="s">
        <v>225</v>
      </c>
      <c r="K32" s="6">
        <v>0</v>
      </c>
      <c r="L32" s="6">
        <v>0</v>
      </c>
      <c r="M32" s="6">
        <v>39</v>
      </c>
      <c r="N32" t="s">
        <v>18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x14ac:dyDescent="0.25">
      <c r="A33" s="5">
        <v>44780</v>
      </c>
      <c r="B33" s="6" t="s">
        <v>507</v>
      </c>
      <c r="C33" s="6">
        <v>1.44</v>
      </c>
      <c r="D33" s="6">
        <v>4.5599999999999996</v>
      </c>
      <c r="E33" s="6">
        <v>7.19</v>
      </c>
      <c r="F33" s="6">
        <v>4.1399999999999997</v>
      </c>
      <c r="G33" s="6">
        <v>1.72</v>
      </c>
      <c r="H33" s="6">
        <v>2.14</v>
      </c>
      <c r="I33" s="6">
        <v>1.53</v>
      </c>
      <c r="J33" s="6" t="s">
        <v>225</v>
      </c>
      <c r="K33" s="6">
        <v>1.39</v>
      </c>
      <c r="L33" s="6" t="s">
        <v>127</v>
      </c>
      <c r="M33" s="6">
        <v>48</v>
      </c>
      <c r="N33" t="s">
        <v>79</v>
      </c>
      <c r="O33" s="6">
        <v>404</v>
      </c>
      <c r="P33" s="6">
        <v>1.93</v>
      </c>
      <c r="Q33" s="6">
        <v>2.23</v>
      </c>
      <c r="R33" s="6">
        <v>2.54</v>
      </c>
      <c r="S33" s="6">
        <v>2.83</v>
      </c>
    </row>
    <row r="34" spans="1:19" x14ac:dyDescent="0.25">
      <c r="A34" s="5">
        <v>44780</v>
      </c>
      <c r="B34" s="6" t="s">
        <v>508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 t="s">
        <v>225</v>
      </c>
      <c r="K34" s="6">
        <v>0</v>
      </c>
      <c r="L34" s="6">
        <v>0</v>
      </c>
      <c r="M34" s="6">
        <v>73</v>
      </c>
      <c r="N34" t="s">
        <v>496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x14ac:dyDescent="0.25">
      <c r="A35" s="5">
        <v>44794</v>
      </c>
      <c r="B35" s="6" t="s">
        <v>512</v>
      </c>
      <c r="C35" s="6">
        <v>1.9</v>
      </c>
      <c r="D35" s="6">
        <v>3.67</v>
      </c>
      <c r="E35" s="6">
        <v>4.0199999999999996</v>
      </c>
      <c r="F35" s="6">
        <v>3.75</v>
      </c>
      <c r="G35" s="6">
        <v>1.83</v>
      </c>
      <c r="H35" s="6">
        <v>2.0099999999999998</v>
      </c>
      <c r="I35" s="6">
        <v>1.62</v>
      </c>
      <c r="J35" s="6" t="s">
        <v>225</v>
      </c>
      <c r="K35" s="6">
        <v>1.41</v>
      </c>
      <c r="L35" s="6" t="s">
        <v>130</v>
      </c>
      <c r="M35" s="6">
        <v>51</v>
      </c>
      <c r="N35" t="s">
        <v>16</v>
      </c>
      <c r="O35" s="6">
        <v>404</v>
      </c>
      <c r="P35" s="6">
        <v>2.0499999999999998</v>
      </c>
      <c r="Q35" s="6">
        <v>2.4500000000000002</v>
      </c>
      <c r="R35" s="6">
        <v>404</v>
      </c>
      <c r="S35" s="6">
        <v>3.09</v>
      </c>
    </row>
  </sheetData>
  <conditionalFormatting sqref="K1">
    <cfRule type="cellIs" dxfId="38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" workbookViewId="0">
      <selection activeCell="C26" sqref="C26"/>
    </sheetView>
  </sheetViews>
  <sheetFormatPr defaultRowHeight="15" x14ac:dyDescent="0.25"/>
  <cols>
    <col min="1" max="1" width="10.7109375" bestFit="1" customWidth="1"/>
    <col min="2" max="2" width="35.140625" bestFit="1" customWidth="1"/>
    <col min="4" max="4" width="16.42578125" bestFit="1" customWidth="1"/>
    <col min="6" max="6" width="10.42578125" style="27" bestFit="1" customWidth="1"/>
    <col min="7" max="7" width="10.28515625" bestFit="1" customWidth="1"/>
    <col min="10" max="10" width="28.5703125" bestFit="1" customWidth="1"/>
  </cols>
  <sheetData>
    <row r="1" spans="1:10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343</v>
      </c>
      <c r="F1" s="34" t="s">
        <v>228</v>
      </c>
      <c r="G1" s="34" t="s">
        <v>229</v>
      </c>
      <c r="H1" s="34" t="s">
        <v>230</v>
      </c>
      <c r="I1" s="34" t="s">
        <v>11</v>
      </c>
      <c r="J1" s="43" t="s">
        <v>231</v>
      </c>
    </row>
    <row r="2" spans="1:10" x14ac:dyDescent="0.25">
      <c r="A2" s="5">
        <v>44779</v>
      </c>
      <c r="B2" s="6" t="s">
        <v>504</v>
      </c>
      <c r="C2" s="35">
        <v>1.78</v>
      </c>
      <c r="D2" s="16" t="s">
        <v>225</v>
      </c>
      <c r="E2" s="16" t="s">
        <v>247</v>
      </c>
      <c r="F2" s="22" t="s">
        <v>246</v>
      </c>
      <c r="G2" s="33">
        <f>C2*D$23</f>
        <v>1557.5</v>
      </c>
      <c r="H2" s="33">
        <f>G2-D$23</f>
        <v>682.5</v>
      </c>
      <c r="I2" s="6" t="s">
        <v>137</v>
      </c>
      <c r="J2" t="s">
        <v>63</v>
      </c>
    </row>
    <row r="3" spans="1:10" x14ac:dyDescent="0.25">
      <c r="A3" s="5">
        <v>44786</v>
      </c>
      <c r="B3" s="6" t="s">
        <v>19</v>
      </c>
      <c r="C3" s="35">
        <v>1.85</v>
      </c>
      <c r="D3" s="16" t="s">
        <v>225</v>
      </c>
      <c r="E3" s="16" t="s">
        <v>247</v>
      </c>
      <c r="F3" s="22" t="s">
        <v>246</v>
      </c>
      <c r="G3" s="33">
        <f>C3*D$23</f>
        <v>1618.75</v>
      </c>
      <c r="H3" s="33">
        <f>G3-D$23</f>
        <v>743.75</v>
      </c>
      <c r="I3" s="6" t="s">
        <v>128</v>
      </c>
      <c r="J3" t="s">
        <v>20</v>
      </c>
    </row>
    <row r="4" spans="1:10" x14ac:dyDescent="0.25">
      <c r="A4" s="5">
        <v>44787</v>
      </c>
      <c r="B4" s="6" t="s">
        <v>22</v>
      </c>
      <c r="C4" s="35">
        <v>1.91</v>
      </c>
      <c r="D4" s="16" t="s">
        <v>225</v>
      </c>
      <c r="E4" s="16" t="s">
        <v>643</v>
      </c>
      <c r="F4" s="22" t="s">
        <v>644</v>
      </c>
      <c r="G4" s="33">
        <f>C4*D$23</f>
        <v>1671.25</v>
      </c>
      <c r="H4" s="33">
        <f>G4-D$23</f>
        <v>796.25</v>
      </c>
      <c r="I4" s="6" t="s">
        <v>127</v>
      </c>
      <c r="J4" t="s">
        <v>23</v>
      </c>
    </row>
    <row r="5" spans="1:10" x14ac:dyDescent="0.25">
      <c r="A5" s="5">
        <v>44800</v>
      </c>
      <c r="B5" s="6" t="s">
        <v>33</v>
      </c>
      <c r="C5" s="35">
        <v>1.89</v>
      </c>
      <c r="D5" s="16" t="s">
        <v>225</v>
      </c>
      <c r="E5" s="16" t="s">
        <v>248</v>
      </c>
      <c r="F5" s="37" t="s">
        <v>232</v>
      </c>
      <c r="G5" s="33">
        <v>0</v>
      </c>
      <c r="H5" s="33">
        <f>G5-D$23</f>
        <v>-875</v>
      </c>
      <c r="I5" s="16" t="s">
        <v>128</v>
      </c>
      <c r="J5" t="s">
        <v>34</v>
      </c>
    </row>
    <row r="6" spans="1:10" x14ac:dyDescent="0.25">
      <c r="A6" s="5">
        <v>44802</v>
      </c>
      <c r="B6" s="16" t="s">
        <v>44</v>
      </c>
      <c r="C6" s="35">
        <v>1.72</v>
      </c>
      <c r="D6" s="16" t="s">
        <v>225</v>
      </c>
      <c r="E6" s="16" t="s">
        <v>643</v>
      </c>
      <c r="F6" s="22" t="s">
        <v>644</v>
      </c>
      <c r="G6" s="33">
        <f>C6*D$23</f>
        <v>1505</v>
      </c>
      <c r="H6" s="33">
        <f>G6-D$23</f>
        <v>630</v>
      </c>
      <c r="I6" s="6" t="s">
        <v>136</v>
      </c>
      <c r="J6" t="s">
        <v>23</v>
      </c>
    </row>
    <row r="7" spans="1:10" x14ac:dyDescent="0.25">
      <c r="A7" s="5">
        <v>44803</v>
      </c>
      <c r="B7" s="6" t="s">
        <v>48</v>
      </c>
      <c r="C7" s="35">
        <v>1.85</v>
      </c>
      <c r="D7" s="16" t="s">
        <v>225</v>
      </c>
      <c r="E7" s="16" t="s">
        <v>248</v>
      </c>
      <c r="F7" s="38" t="s">
        <v>232</v>
      </c>
      <c r="G7" s="33">
        <f>C7*D$23</f>
        <v>1618.75</v>
      </c>
      <c r="H7" s="33">
        <f>G7-D$23</f>
        <v>743.75</v>
      </c>
      <c r="I7" s="6" t="s">
        <v>134</v>
      </c>
      <c r="J7" t="s">
        <v>49</v>
      </c>
    </row>
    <row r="8" spans="1:10" x14ac:dyDescent="0.25">
      <c r="A8" s="5">
        <v>44803</v>
      </c>
      <c r="B8" s="6" t="s">
        <v>51</v>
      </c>
      <c r="C8" s="35">
        <v>1.74</v>
      </c>
      <c r="D8" s="16" t="s">
        <v>225</v>
      </c>
      <c r="E8" s="16" t="s">
        <v>247</v>
      </c>
      <c r="F8" s="38" t="s">
        <v>246</v>
      </c>
      <c r="G8" s="33">
        <f>C8*D$23</f>
        <v>1522.5</v>
      </c>
      <c r="H8" s="33">
        <f>G8-D$23</f>
        <v>647.5</v>
      </c>
      <c r="I8" s="6" t="s">
        <v>138</v>
      </c>
      <c r="J8" t="s">
        <v>52</v>
      </c>
    </row>
    <row r="9" spans="1:10" x14ac:dyDescent="0.25">
      <c r="A9" s="25"/>
      <c r="B9" s="16"/>
      <c r="C9" s="35"/>
      <c r="D9" s="16"/>
      <c r="E9" s="16"/>
      <c r="F9" s="42"/>
      <c r="G9" s="33"/>
      <c r="H9" s="33"/>
      <c r="I9" s="16"/>
      <c r="J9" s="16"/>
    </row>
    <row r="10" spans="1:10" x14ac:dyDescent="0.25">
      <c r="A10" s="50"/>
      <c r="B10" s="16"/>
      <c r="C10" s="16"/>
      <c r="D10" s="16"/>
      <c r="E10" s="16"/>
      <c r="F10" s="42"/>
      <c r="G10" s="33"/>
      <c r="H10" s="33"/>
      <c r="I10" s="16"/>
      <c r="J10" s="16"/>
    </row>
    <row r="11" spans="1:10" x14ac:dyDescent="0.25">
      <c r="A11" s="25"/>
      <c r="B11" s="16"/>
      <c r="C11" s="35"/>
      <c r="D11" s="16"/>
      <c r="E11" s="16"/>
      <c r="F11" s="36"/>
      <c r="G11" s="33"/>
      <c r="H11" s="33"/>
      <c r="I11" s="16"/>
      <c r="J11" s="16"/>
    </row>
    <row r="12" spans="1:10" x14ac:dyDescent="0.25">
      <c r="A12" s="6"/>
      <c r="B12" s="6" t="s">
        <v>233</v>
      </c>
      <c r="C12" s="6"/>
      <c r="D12" s="26">
        <f>COUNT(C2:C11)</f>
        <v>7</v>
      </c>
      <c r="E12" s="26"/>
      <c r="F12" s="36"/>
      <c r="G12" s="18"/>
      <c r="H12" s="18"/>
      <c r="I12" s="39"/>
      <c r="J12" s="18"/>
    </row>
    <row r="13" spans="1:10" x14ac:dyDescent="0.25">
      <c r="A13" s="6"/>
      <c r="B13" s="6" t="s">
        <v>234</v>
      </c>
      <c r="C13" s="6"/>
      <c r="D13" s="23">
        <f>COUNTIF(H2:H10,"&lt;0")</f>
        <v>1</v>
      </c>
      <c r="E13" s="23"/>
      <c r="F13" s="36"/>
      <c r="G13" s="40"/>
      <c r="H13" s="40"/>
      <c r="I13" s="36"/>
      <c r="J13" s="18"/>
    </row>
    <row r="14" spans="1:10" x14ac:dyDescent="0.25">
      <c r="A14" s="6"/>
      <c r="B14" s="6" t="s">
        <v>235</v>
      </c>
      <c r="C14" s="6"/>
      <c r="D14" s="24">
        <f>D12-D13</f>
        <v>6</v>
      </c>
      <c r="E14" s="24"/>
      <c r="F14" s="36"/>
      <c r="G14" s="40"/>
      <c r="H14" s="40"/>
      <c r="I14" s="36"/>
      <c r="J14" s="18"/>
    </row>
    <row r="15" spans="1:10" x14ac:dyDescent="0.25">
      <c r="A15" s="6"/>
      <c r="B15" s="6" t="s">
        <v>236</v>
      </c>
      <c r="C15" s="6"/>
      <c r="D15" s="6">
        <f>D14/D12*100</f>
        <v>85.714285714285708</v>
      </c>
      <c r="E15" s="16"/>
      <c r="F15" s="36"/>
      <c r="G15" s="40"/>
      <c r="H15" s="40"/>
      <c r="I15" s="36"/>
      <c r="J15" s="18"/>
    </row>
    <row r="16" spans="1:10" x14ac:dyDescent="0.25">
      <c r="A16" s="6"/>
      <c r="B16" s="6" t="s">
        <v>237</v>
      </c>
      <c r="C16" s="6"/>
      <c r="D16" s="6">
        <f>1/D17*100</f>
        <v>54.945054945054942</v>
      </c>
      <c r="E16" s="16"/>
      <c r="F16" s="36"/>
      <c r="G16" s="40"/>
      <c r="H16" s="40"/>
      <c r="I16" s="36"/>
      <c r="J16" s="18"/>
    </row>
    <row r="17" spans="1:10" x14ac:dyDescent="0.25">
      <c r="A17" s="6"/>
      <c r="B17" s="6" t="s">
        <v>238</v>
      </c>
      <c r="C17" s="6"/>
      <c r="D17" s="6">
        <f>SUM(C2:C11)/D12</f>
        <v>1.82</v>
      </c>
      <c r="E17" s="16"/>
      <c r="F17" s="36"/>
      <c r="G17" s="40"/>
      <c r="H17" s="40"/>
      <c r="I17" s="36"/>
      <c r="J17" s="18"/>
    </row>
    <row r="18" spans="1:10" x14ac:dyDescent="0.25">
      <c r="A18" s="6"/>
      <c r="B18" s="6" t="s">
        <v>239</v>
      </c>
      <c r="C18" s="6"/>
      <c r="D18" s="24">
        <f>D15-D16</f>
        <v>30.769230769230766</v>
      </c>
      <c r="E18" s="38"/>
      <c r="F18" s="36"/>
      <c r="G18" s="40"/>
      <c r="H18" s="40"/>
      <c r="I18" s="36"/>
      <c r="J18" s="18"/>
    </row>
    <row r="19" spans="1:10" x14ac:dyDescent="0.25">
      <c r="A19" s="6"/>
      <c r="B19" s="6" t="s">
        <v>240</v>
      </c>
      <c r="C19" s="6"/>
      <c r="D19" s="24">
        <f>D18/1</f>
        <v>30.769230769230766</v>
      </c>
      <c r="E19" s="38"/>
      <c r="F19" s="36"/>
      <c r="G19" s="40"/>
      <c r="H19" s="40"/>
      <c r="I19" s="36"/>
      <c r="J19" s="18"/>
    </row>
    <row r="20" spans="1:10" ht="18.75" x14ac:dyDescent="0.3">
      <c r="A20" s="6"/>
      <c r="B20" s="28" t="s">
        <v>241</v>
      </c>
      <c r="C20" s="6"/>
      <c r="D20" s="29">
        <v>25000</v>
      </c>
      <c r="E20" s="47"/>
      <c r="F20" s="36"/>
      <c r="G20" s="40"/>
      <c r="H20" s="40"/>
      <c r="I20" s="36"/>
      <c r="J20" s="18"/>
    </row>
    <row r="21" spans="1:10" ht="18.75" x14ac:dyDescent="0.3">
      <c r="A21" s="6"/>
      <c r="B21" s="6" t="s">
        <v>242</v>
      </c>
      <c r="C21" s="6"/>
      <c r="D21" s="30">
        <v>25000</v>
      </c>
      <c r="E21" s="48"/>
      <c r="F21" s="36"/>
      <c r="G21" s="40"/>
      <c r="H21" s="40"/>
      <c r="I21" s="36"/>
      <c r="J21" s="18"/>
    </row>
    <row r="22" spans="1:10" x14ac:dyDescent="0.25">
      <c r="A22" s="6"/>
      <c r="B22" s="6" t="s">
        <v>243</v>
      </c>
      <c r="C22" s="6"/>
      <c r="D22" s="21">
        <f>D21/100</f>
        <v>250</v>
      </c>
      <c r="E22" s="33"/>
      <c r="F22" s="36"/>
      <c r="G22" s="40"/>
      <c r="H22" s="40"/>
      <c r="I22" s="36"/>
      <c r="J22" s="18"/>
    </row>
    <row r="23" spans="1:10" x14ac:dyDescent="0.25">
      <c r="A23" s="6"/>
      <c r="B23" s="31" t="s">
        <v>250</v>
      </c>
      <c r="C23" s="6"/>
      <c r="D23" s="32">
        <f>D22*3.5</f>
        <v>875</v>
      </c>
      <c r="E23" s="33"/>
      <c r="F23" s="36"/>
      <c r="G23" s="40"/>
      <c r="H23" s="40"/>
      <c r="I23" s="36"/>
      <c r="J23" s="18"/>
    </row>
    <row r="24" spans="1:10" x14ac:dyDescent="0.25">
      <c r="A24" s="6"/>
      <c r="B24" s="6" t="s">
        <v>244</v>
      </c>
      <c r="C24" s="6"/>
      <c r="D24" s="33">
        <f>SUM(H2:H10)</f>
        <v>3368.75</v>
      </c>
      <c r="E24" s="33"/>
      <c r="F24" s="36"/>
      <c r="G24" s="41"/>
      <c r="H24" s="40"/>
      <c r="I24" s="36"/>
      <c r="J24" s="18"/>
    </row>
    <row r="25" spans="1:10" x14ac:dyDescent="0.25">
      <c r="A25" s="6"/>
      <c r="B25" s="13" t="s">
        <v>245</v>
      </c>
      <c r="C25" s="6"/>
      <c r="D25" s="16">
        <f>D24/D20*100</f>
        <v>13.475000000000001</v>
      </c>
      <c r="E25" s="16"/>
      <c r="F25" s="36"/>
      <c r="G25" s="40"/>
      <c r="H25" s="40"/>
      <c r="I25" s="36"/>
      <c r="J25" s="18"/>
    </row>
    <row r="26" spans="1:10" x14ac:dyDescent="0.25">
      <c r="F26" s="39"/>
      <c r="G26" s="18"/>
      <c r="H26" s="18"/>
      <c r="I26" s="18"/>
      <c r="J26" s="18"/>
    </row>
  </sheetData>
  <conditionalFormatting sqref="H2:H11">
    <cfRule type="cellIs" dxfId="37" priority="4" operator="lessThan">
      <formula>0</formula>
    </cfRule>
    <cfRule type="cellIs" dxfId="36" priority="5" operator="greaterThan">
      <formula>0</formula>
    </cfRule>
  </conditionalFormatting>
  <conditionalFormatting sqref="G13:G25">
    <cfRule type="cellIs" dxfId="35" priority="1" operator="greaterThan">
      <formula>0</formula>
    </cfRule>
    <cfRule type="cellIs" dxfId="34" priority="2" operator="lessThan">
      <formula>-240.63</formula>
    </cfRule>
    <cfRule type="cellIs" dxfId="33" priority="3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7"/>
  <sheetViews>
    <sheetView topLeftCell="A13" workbookViewId="0">
      <selection activeCell="G46" sqref="G46"/>
    </sheetView>
  </sheetViews>
  <sheetFormatPr defaultRowHeight="15" x14ac:dyDescent="0.25"/>
  <cols>
    <col min="1" max="1" width="10.7109375" bestFit="1" customWidth="1"/>
    <col min="2" max="2" width="32.140625" style="6" bestFit="1" customWidth="1"/>
    <col min="3" max="13" width="9.140625" style="6"/>
    <col min="14" max="14" width="26.42578125" style="6" bestFit="1" customWidth="1"/>
    <col min="15" max="19" width="9.140625" style="6"/>
  </cols>
  <sheetData>
    <row r="1" spans="1:21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21" x14ac:dyDescent="0.25">
      <c r="A2" s="5">
        <v>44806</v>
      </c>
      <c r="B2" s="6" t="s">
        <v>57</v>
      </c>
      <c r="C2" s="6">
        <v>8.19</v>
      </c>
      <c r="D2" s="6">
        <v>4.7699999999999996</v>
      </c>
      <c r="E2" s="6">
        <v>1.43</v>
      </c>
      <c r="F2" s="11">
        <v>4.3</v>
      </c>
      <c r="G2" s="6">
        <v>1.75</v>
      </c>
      <c r="H2" s="6">
        <v>2.17</v>
      </c>
      <c r="I2" s="6">
        <v>1.55</v>
      </c>
      <c r="J2" s="6" t="s">
        <v>225</v>
      </c>
      <c r="K2" s="6">
        <v>1.41</v>
      </c>
      <c r="L2" s="6" t="s">
        <v>137</v>
      </c>
      <c r="M2" s="6">
        <v>47</v>
      </c>
      <c r="N2" s="6" t="s">
        <v>58</v>
      </c>
      <c r="O2" s="6">
        <v>404</v>
      </c>
      <c r="P2" s="6">
        <v>1.94</v>
      </c>
      <c r="Q2" s="6">
        <v>2.25</v>
      </c>
      <c r="R2" s="6">
        <v>2.85</v>
      </c>
      <c r="S2" s="6">
        <v>2.85</v>
      </c>
    </row>
    <row r="3" spans="1:21" x14ac:dyDescent="0.25">
      <c r="A3" s="5">
        <v>44806</v>
      </c>
      <c r="B3" s="6" t="s">
        <v>59</v>
      </c>
      <c r="C3" s="6">
        <v>2.38</v>
      </c>
      <c r="D3" s="6">
        <v>3.31</v>
      </c>
      <c r="E3" s="6">
        <v>3.27</v>
      </c>
      <c r="F3" s="14">
        <v>3.51</v>
      </c>
      <c r="G3" s="6">
        <v>2.06</v>
      </c>
      <c r="H3" s="6">
        <v>1.87</v>
      </c>
      <c r="I3" s="6">
        <v>1.79</v>
      </c>
      <c r="J3" s="6" t="s">
        <v>225</v>
      </c>
      <c r="K3" s="6">
        <v>1.54</v>
      </c>
      <c r="L3" s="6" t="s">
        <v>138</v>
      </c>
      <c r="M3" s="6">
        <v>25</v>
      </c>
      <c r="N3" s="6" t="s">
        <v>52</v>
      </c>
      <c r="O3" s="6">
        <v>1.44</v>
      </c>
      <c r="P3" s="6">
        <v>2.36</v>
      </c>
      <c r="Q3" s="6">
        <v>2.82</v>
      </c>
      <c r="R3" s="6">
        <v>404</v>
      </c>
      <c r="S3" s="6">
        <v>3.61</v>
      </c>
    </row>
    <row r="4" spans="1:21" x14ac:dyDescent="0.25">
      <c r="A4" s="5">
        <v>44807</v>
      </c>
      <c r="B4" s="6" t="s">
        <v>60</v>
      </c>
      <c r="C4" s="6">
        <v>3.41</v>
      </c>
      <c r="D4" s="6">
        <v>3.16</v>
      </c>
      <c r="E4" s="6">
        <v>2.2999999999999998</v>
      </c>
      <c r="F4" s="13">
        <v>2.84</v>
      </c>
      <c r="G4" s="6">
        <v>2.31</v>
      </c>
      <c r="H4" s="6">
        <v>1.63</v>
      </c>
      <c r="I4" s="6">
        <v>2.0299999999999998</v>
      </c>
      <c r="J4" s="6" t="s">
        <v>225</v>
      </c>
      <c r="K4" s="6">
        <v>1.72</v>
      </c>
      <c r="L4" s="6" t="s">
        <v>137</v>
      </c>
      <c r="M4" s="6">
        <v>62</v>
      </c>
      <c r="N4" s="6" t="s">
        <v>61</v>
      </c>
      <c r="O4" s="6">
        <v>1.54</v>
      </c>
      <c r="P4" s="6">
        <v>2.73</v>
      </c>
      <c r="Q4" s="6">
        <v>404</v>
      </c>
      <c r="R4" s="6">
        <v>404</v>
      </c>
      <c r="S4" s="6">
        <v>4.3</v>
      </c>
    </row>
    <row r="5" spans="1:21" x14ac:dyDescent="0.25">
      <c r="A5" s="5">
        <v>44807</v>
      </c>
      <c r="B5" s="6" t="s">
        <v>62</v>
      </c>
      <c r="C5" s="6">
        <v>2.33</v>
      </c>
      <c r="D5" s="6">
        <v>3.48</v>
      </c>
      <c r="E5" s="6">
        <v>3.21</v>
      </c>
      <c r="F5" s="14">
        <v>3.49</v>
      </c>
      <c r="G5" s="6">
        <v>2</v>
      </c>
      <c r="H5" s="6">
        <v>1.88</v>
      </c>
      <c r="I5" s="6">
        <v>1.75</v>
      </c>
      <c r="J5" s="6" t="s">
        <v>225</v>
      </c>
      <c r="K5" s="6">
        <v>1.51</v>
      </c>
      <c r="L5" s="6" t="s">
        <v>140</v>
      </c>
      <c r="M5" s="6">
        <v>43</v>
      </c>
      <c r="N5" s="6" t="s">
        <v>63</v>
      </c>
      <c r="O5" s="6">
        <v>404</v>
      </c>
      <c r="P5" s="6">
        <v>2.2799999999999998</v>
      </c>
      <c r="Q5" s="6">
        <v>2.78</v>
      </c>
      <c r="R5" s="6">
        <v>404</v>
      </c>
      <c r="S5" s="6">
        <v>3.47</v>
      </c>
    </row>
    <row r="6" spans="1:21" x14ac:dyDescent="0.25">
      <c r="A6" s="5">
        <v>44807</v>
      </c>
      <c r="B6" s="6" t="s">
        <v>64</v>
      </c>
      <c r="C6" s="6">
        <v>2.77</v>
      </c>
      <c r="D6" s="6">
        <v>3.53</v>
      </c>
      <c r="E6" s="6">
        <v>2.65</v>
      </c>
      <c r="F6" s="6">
        <v>3.73</v>
      </c>
      <c r="G6" s="6">
        <v>1.71</v>
      </c>
      <c r="H6" s="6">
        <v>2.2400000000000002</v>
      </c>
      <c r="I6" s="6">
        <v>1.52</v>
      </c>
      <c r="J6" s="6" t="s">
        <v>225</v>
      </c>
      <c r="K6" s="6">
        <v>1.32</v>
      </c>
      <c r="L6" s="6" t="s">
        <v>142</v>
      </c>
      <c r="M6" s="6">
        <v>58</v>
      </c>
      <c r="N6" s="6" t="s">
        <v>65</v>
      </c>
      <c r="O6" s="6">
        <v>1.26</v>
      </c>
      <c r="P6" s="6">
        <v>1.89</v>
      </c>
      <c r="Q6" s="6">
        <v>2.15</v>
      </c>
      <c r="R6" s="6">
        <v>2.4300000000000002</v>
      </c>
      <c r="S6" s="6">
        <v>2.7</v>
      </c>
    </row>
    <row r="7" spans="1:21" x14ac:dyDescent="0.25">
      <c r="A7" s="5">
        <v>44807</v>
      </c>
      <c r="B7" s="6" t="s">
        <v>66</v>
      </c>
      <c r="C7" s="6">
        <v>12.16</v>
      </c>
      <c r="D7" s="6">
        <v>7.04</v>
      </c>
      <c r="E7" s="6">
        <v>1.24</v>
      </c>
      <c r="F7" s="6">
        <v>404</v>
      </c>
      <c r="G7" s="6">
        <v>1.37</v>
      </c>
      <c r="H7" s="6">
        <v>3.26</v>
      </c>
      <c r="I7" s="6">
        <v>1.32</v>
      </c>
      <c r="J7" s="6" t="s">
        <v>225</v>
      </c>
      <c r="K7" s="6">
        <v>404</v>
      </c>
      <c r="L7" s="6" t="s">
        <v>140</v>
      </c>
      <c r="M7" s="6">
        <v>21</v>
      </c>
      <c r="N7" s="6" t="s">
        <v>34</v>
      </c>
      <c r="O7" s="6">
        <v>404</v>
      </c>
      <c r="P7" s="6">
        <v>1.43</v>
      </c>
      <c r="Q7" s="6">
        <v>1.53</v>
      </c>
      <c r="R7" s="6">
        <v>1.72</v>
      </c>
      <c r="S7" s="6">
        <v>1.93</v>
      </c>
    </row>
    <row r="8" spans="1:21" x14ac:dyDescent="0.25">
      <c r="A8" s="5">
        <v>44807</v>
      </c>
      <c r="B8" s="6" t="s">
        <v>67</v>
      </c>
      <c r="C8" s="6">
        <v>2.5</v>
      </c>
      <c r="D8" s="6">
        <v>3.33</v>
      </c>
      <c r="E8" s="6">
        <v>3.06</v>
      </c>
      <c r="F8" s="14">
        <v>3.55</v>
      </c>
      <c r="G8" s="6">
        <v>2.04</v>
      </c>
      <c r="H8" s="6">
        <v>1.85</v>
      </c>
      <c r="I8" s="6">
        <v>1.78</v>
      </c>
      <c r="J8" s="6" t="s">
        <v>225</v>
      </c>
      <c r="K8" s="6">
        <v>1.51</v>
      </c>
      <c r="L8" s="6" t="s">
        <v>128</v>
      </c>
      <c r="M8" s="6">
        <v>42</v>
      </c>
      <c r="N8" s="6" t="s">
        <v>49</v>
      </c>
      <c r="O8" s="6">
        <v>1.42</v>
      </c>
      <c r="P8" s="6">
        <v>2.3199999999999998</v>
      </c>
      <c r="Q8" s="6">
        <v>2.83</v>
      </c>
      <c r="R8" s="6">
        <v>404</v>
      </c>
      <c r="S8" s="6">
        <v>3.5</v>
      </c>
    </row>
    <row r="9" spans="1:21" x14ac:dyDescent="0.25">
      <c r="A9" s="5">
        <v>44807</v>
      </c>
      <c r="B9" s="6" t="s">
        <v>68</v>
      </c>
      <c r="C9" s="6">
        <v>3.3</v>
      </c>
      <c r="D9" s="6">
        <v>3.41</v>
      </c>
      <c r="E9" s="6">
        <v>2.29</v>
      </c>
      <c r="F9" s="10">
        <v>3.79</v>
      </c>
      <c r="G9" s="6">
        <v>1.89</v>
      </c>
      <c r="H9" s="6">
        <v>1.98</v>
      </c>
      <c r="I9" s="6">
        <v>1.66</v>
      </c>
      <c r="J9" s="6" t="s">
        <v>225</v>
      </c>
      <c r="K9" s="6">
        <v>1.43</v>
      </c>
      <c r="L9" s="6" t="s">
        <v>132</v>
      </c>
      <c r="M9" s="6">
        <v>32</v>
      </c>
      <c r="N9" s="6" t="s">
        <v>18</v>
      </c>
      <c r="O9" s="6">
        <v>404</v>
      </c>
      <c r="P9" s="6">
        <v>2.13</v>
      </c>
      <c r="Q9" s="6">
        <v>2.54</v>
      </c>
      <c r="R9" s="6">
        <v>2.72</v>
      </c>
      <c r="S9" s="6">
        <v>3.18</v>
      </c>
    </row>
    <row r="10" spans="1:21" x14ac:dyDescent="0.25">
      <c r="A10" s="5">
        <v>44808</v>
      </c>
      <c r="B10" s="6" t="s">
        <v>69</v>
      </c>
      <c r="C10" s="6">
        <v>2.56</v>
      </c>
      <c r="D10" s="6">
        <v>3.34</v>
      </c>
      <c r="E10" s="6">
        <v>3.01</v>
      </c>
      <c r="F10" s="14">
        <v>3.44</v>
      </c>
      <c r="G10" s="6">
        <v>2.02</v>
      </c>
      <c r="H10" s="6">
        <v>1.89</v>
      </c>
      <c r="I10" s="6">
        <v>1.76</v>
      </c>
      <c r="J10" s="6" t="s">
        <v>225</v>
      </c>
      <c r="K10" s="6">
        <v>1.51</v>
      </c>
      <c r="L10" s="6" t="s">
        <v>138</v>
      </c>
      <c r="M10" s="6">
        <v>39</v>
      </c>
      <c r="N10" s="6" t="s">
        <v>34</v>
      </c>
      <c r="O10" s="6">
        <v>1.4</v>
      </c>
      <c r="P10" s="6">
        <v>2.29</v>
      </c>
      <c r="Q10" s="6">
        <v>2.77</v>
      </c>
      <c r="R10" s="6">
        <v>3.1</v>
      </c>
      <c r="S10" s="6">
        <v>3.44</v>
      </c>
    </row>
    <row r="11" spans="1:21" x14ac:dyDescent="0.25">
      <c r="A11" s="5">
        <v>44808</v>
      </c>
      <c r="B11" s="6" t="s">
        <v>70</v>
      </c>
      <c r="C11" s="6">
        <v>3.21</v>
      </c>
      <c r="D11" s="6">
        <v>3.48</v>
      </c>
      <c r="E11" s="6">
        <v>2.37</v>
      </c>
      <c r="F11" s="6">
        <v>3.72</v>
      </c>
      <c r="G11" s="6">
        <v>1.93</v>
      </c>
      <c r="H11" s="6">
        <v>1.93</v>
      </c>
      <c r="I11" s="6">
        <v>1.71</v>
      </c>
      <c r="J11" s="6" t="s">
        <v>225</v>
      </c>
      <c r="K11" s="6">
        <v>1.47</v>
      </c>
      <c r="L11" s="6" t="s">
        <v>138</v>
      </c>
      <c r="M11" s="6">
        <v>40</v>
      </c>
      <c r="N11" s="6" t="s">
        <v>34</v>
      </c>
      <c r="O11" s="6">
        <v>1.37</v>
      </c>
      <c r="P11" s="6">
        <v>2.2000000000000002</v>
      </c>
      <c r="Q11" s="6">
        <v>2.65</v>
      </c>
      <c r="R11" s="6">
        <v>2.97</v>
      </c>
      <c r="S11" s="6">
        <v>3.31</v>
      </c>
    </row>
    <row r="12" spans="1:21" x14ac:dyDescent="0.25">
      <c r="A12" s="5">
        <v>44809</v>
      </c>
      <c r="B12" s="6" t="s">
        <v>71</v>
      </c>
      <c r="C12" s="6">
        <v>1.91</v>
      </c>
      <c r="D12" s="6">
        <v>3.59</v>
      </c>
      <c r="E12" s="6">
        <v>4.3899999999999997</v>
      </c>
      <c r="F12" s="6">
        <v>3.67</v>
      </c>
      <c r="G12" s="6">
        <v>1.94</v>
      </c>
      <c r="H12" s="6">
        <v>1.94</v>
      </c>
      <c r="I12" s="6">
        <v>1.7</v>
      </c>
      <c r="J12" s="6" t="s">
        <v>225</v>
      </c>
      <c r="K12" s="6">
        <v>1.47</v>
      </c>
      <c r="L12" s="6" t="s">
        <v>128</v>
      </c>
      <c r="M12" s="6">
        <v>50</v>
      </c>
      <c r="N12" s="6" t="s">
        <v>49</v>
      </c>
      <c r="O12" s="6">
        <v>1.37</v>
      </c>
      <c r="P12" s="6">
        <v>2.2000000000000002</v>
      </c>
      <c r="Q12" s="6">
        <v>2.68</v>
      </c>
      <c r="R12" s="6">
        <v>3.02</v>
      </c>
      <c r="S12" s="6">
        <v>3.37</v>
      </c>
    </row>
    <row r="13" spans="1:21" x14ac:dyDescent="0.25">
      <c r="A13" s="5">
        <v>44809</v>
      </c>
      <c r="B13" s="6" t="s">
        <v>72</v>
      </c>
      <c r="C13" s="6">
        <v>2.88</v>
      </c>
      <c r="D13" s="6">
        <v>3.19</v>
      </c>
      <c r="E13" s="6">
        <v>2.61</v>
      </c>
      <c r="F13" s="6">
        <v>3.73</v>
      </c>
      <c r="G13" s="6">
        <v>1.9</v>
      </c>
      <c r="H13" s="6">
        <v>1.93</v>
      </c>
      <c r="I13" s="6">
        <v>1.66</v>
      </c>
      <c r="J13" s="6" t="s">
        <v>225</v>
      </c>
      <c r="K13" s="6">
        <v>1.43</v>
      </c>
      <c r="L13" s="6" t="s">
        <v>132</v>
      </c>
      <c r="M13" s="6">
        <v>24</v>
      </c>
      <c r="N13" s="6" t="s">
        <v>16</v>
      </c>
      <c r="O13" s="6">
        <v>404</v>
      </c>
      <c r="P13" s="6">
        <v>2.14</v>
      </c>
      <c r="Q13" s="6">
        <v>2.5499999999999998</v>
      </c>
      <c r="R13" s="6">
        <v>2.69</v>
      </c>
      <c r="S13" s="6">
        <v>3.17</v>
      </c>
    </row>
    <row r="14" spans="1:21" x14ac:dyDescent="0.25">
      <c r="A14" s="5">
        <v>44810</v>
      </c>
      <c r="B14" s="6" t="s">
        <v>73</v>
      </c>
      <c r="C14" s="6">
        <v>2.79</v>
      </c>
      <c r="D14" s="6">
        <v>3.75</v>
      </c>
      <c r="E14" s="6">
        <v>2.48</v>
      </c>
      <c r="F14" s="11">
        <v>4.68</v>
      </c>
      <c r="G14" s="6">
        <v>1.67</v>
      </c>
      <c r="H14" s="6">
        <v>2.31</v>
      </c>
      <c r="I14" s="6">
        <v>1.49</v>
      </c>
      <c r="J14" s="6" t="s">
        <v>225</v>
      </c>
      <c r="K14" s="6">
        <v>404</v>
      </c>
      <c r="L14" s="6" t="s">
        <v>128</v>
      </c>
      <c r="M14" s="6">
        <v>46</v>
      </c>
      <c r="N14" s="16" t="s">
        <v>74</v>
      </c>
      <c r="O14" s="6">
        <v>404</v>
      </c>
      <c r="P14" s="6">
        <v>1.83</v>
      </c>
      <c r="Q14" s="6">
        <v>2.08</v>
      </c>
      <c r="R14" s="6">
        <v>2.36</v>
      </c>
      <c r="S14" s="6">
        <v>2.63</v>
      </c>
    </row>
    <row r="15" spans="1:21" x14ac:dyDescent="0.25">
      <c r="A15" s="5">
        <v>44814</v>
      </c>
      <c r="B15" s="6" t="s">
        <v>75</v>
      </c>
      <c r="C15" s="6">
        <v>1.88</v>
      </c>
      <c r="D15" s="6">
        <v>3.97</v>
      </c>
      <c r="E15" s="6">
        <v>4.08</v>
      </c>
      <c r="F15" s="10">
        <v>4.4400000000000004</v>
      </c>
      <c r="G15" s="6">
        <v>1.7</v>
      </c>
      <c r="H15" s="6">
        <v>2.2400000000000002</v>
      </c>
      <c r="I15" s="6">
        <v>1.52</v>
      </c>
      <c r="J15" s="6" t="s">
        <v>225</v>
      </c>
      <c r="K15" s="6">
        <v>1.42</v>
      </c>
      <c r="L15" s="6" t="s">
        <v>132</v>
      </c>
      <c r="M15" s="6">
        <v>27</v>
      </c>
      <c r="N15" s="6" t="s">
        <v>63</v>
      </c>
      <c r="O15" s="6">
        <v>404</v>
      </c>
      <c r="P15" s="6">
        <v>1.89</v>
      </c>
      <c r="Q15" s="6">
        <v>2.1800000000000002</v>
      </c>
      <c r="R15" s="6">
        <v>2.4900000000000002</v>
      </c>
      <c r="S15" s="6">
        <v>2.78</v>
      </c>
    </row>
    <row r="16" spans="1:21" x14ac:dyDescent="0.25">
      <c r="A16" s="5">
        <v>44814</v>
      </c>
      <c r="B16" s="6" t="s">
        <v>76</v>
      </c>
      <c r="C16" s="6">
        <v>3.25</v>
      </c>
      <c r="D16" s="6">
        <v>3.2</v>
      </c>
      <c r="E16" s="6">
        <v>2.4500000000000002</v>
      </c>
      <c r="F16" s="13">
        <v>2.98</v>
      </c>
      <c r="G16" s="6">
        <v>2.27</v>
      </c>
      <c r="H16" s="6">
        <v>1.68</v>
      </c>
      <c r="I16" s="6">
        <v>2</v>
      </c>
      <c r="J16" s="6" t="s">
        <v>225</v>
      </c>
      <c r="K16" s="6">
        <v>1.7</v>
      </c>
      <c r="L16" s="6" t="s">
        <v>143</v>
      </c>
      <c r="M16" s="6">
        <v>53</v>
      </c>
      <c r="N16" s="6" t="s">
        <v>77</v>
      </c>
      <c r="O16" s="6">
        <v>1.53</v>
      </c>
      <c r="P16" s="6">
        <v>2.67</v>
      </c>
      <c r="Q16" s="6">
        <v>404</v>
      </c>
      <c r="R16" s="6">
        <v>404</v>
      </c>
      <c r="S16" s="6">
        <v>4.1900000000000004</v>
      </c>
      <c r="T16" t="s">
        <v>144</v>
      </c>
      <c r="U16">
        <v>2.25</v>
      </c>
    </row>
    <row r="17" spans="1:19" x14ac:dyDescent="0.25">
      <c r="A17" s="5">
        <v>44814</v>
      </c>
      <c r="B17" s="6" t="s">
        <v>78</v>
      </c>
      <c r="C17" s="6">
        <v>2.25</v>
      </c>
      <c r="D17" s="6">
        <v>3.34</v>
      </c>
      <c r="E17" s="6">
        <v>3.33</v>
      </c>
      <c r="F17" s="14">
        <v>3.24</v>
      </c>
      <c r="G17" s="6">
        <v>2.04</v>
      </c>
      <c r="H17" s="6">
        <v>1.81</v>
      </c>
      <c r="I17" s="6">
        <v>1.79</v>
      </c>
      <c r="J17" s="6" t="s">
        <v>225</v>
      </c>
      <c r="K17" s="6">
        <v>1.54</v>
      </c>
      <c r="L17" s="6" t="s">
        <v>138</v>
      </c>
      <c r="M17" s="6">
        <v>46</v>
      </c>
      <c r="N17" s="6" t="s">
        <v>79</v>
      </c>
      <c r="O17" s="6">
        <v>1.43</v>
      </c>
      <c r="P17" s="6">
        <v>2.34</v>
      </c>
      <c r="Q17" s="6">
        <v>2.9</v>
      </c>
      <c r="R17" s="6">
        <v>404</v>
      </c>
      <c r="S17" s="6">
        <v>3.6</v>
      </c>
    </row>
    <row r="18" spans="1:19" x14ac:dyDescent="0.25">
      <c r="A18" s="5">
        <v>44814</v>
      </c>
      <c r="B18" s="6" t="s">
        <v>80</v>
      </c>
      <c r="C18" s="6">
        <v>404</v>
      </c>
      <c r="D18" s="6">
        <v>404</v>
      </c>
      <c r="E18" s="6">
        <v>404</v>
      </c>
      <c r="F18" s="6">
        <v>0</v>
      </c>
      <c r="G18" s="6">
        <v>404</v>
      </c>
      <c r="H18" s="6">
        <v>404</v>
      </c>
      <c r="I18" s="6">
        <v>404</v>
      </c>
      <c r="J18" s="6" t="s">
        <v>225</v>
      </c>
      <c r="K18" s="6">
        <v>404</v>
      </c>
      <c r="L18" s="6">
        <v>404</v>
      </c>
      <c r="M18" s="6">
        <v>35</v>
      </c>
      <c r="N18" s="6" t="s">
        <v>81</v>
      </c>
      <c r="O18" s="6">
        <v>404</v>
      </c>
      <c r="P18" s="6">
        <v>404</v>
      </c>
      <c r="Q18" s="6">
        <v>404</v>
      </c>
      <c r="R18" s="6">
        <v>404</v>
      </c>
      <c r="S18" s="6">
        <v>404</v>
      </c>
    </row>
    <row r="19" spans="1:19" x14ac:dyDescent="0.25">
      <c r="A19" s="5">
        <v>44814</v>
      </c>
      <c r="B19" s="6" t="s">
        <v>82</v>
      </c>
      <c r="C19" s="6">
        <v>404</v>
      </c>
      <c r="D19" s="6">
        <v>404</v>
      </c>
      <c r="E19" s="6">
        <v>404</v>
      </c>
      <c r="F19" s="6">
        <v>0</v>
      </c>
      <c r="G19" s="6">
        <v>404</v>
      </c>
      <c r="H19" s="6">
        <v>404</v>
      </c>
      <c r="I19" s="6">
        <v>404</v>
      </c>
      <c r="J19" s="6" t="s">
        <v>225</v>
      </c>
      <c r="K19" s="6">
        <v>404</v>
      </c>
      <c r="L19" s="6">
        <v>404</v>
      </c>
      <c r="M19" s="6">
        <v>83</v>
      </c>
      <c r="N19" s="6" t="s">
        <v>36</v>
      </c>
      <c r="O19" s="6">
        <v>404</v>
      </c>
      <c r="P19" s="6">
        <v>404</v>
      </c>
      <c r="Q19" s="6">
        <v>404</v>
      </c>
      <c r="R19" s="6">
        <v>404</v>
      </c>
      <c r="S19" s="6">
        <v>404</v>
      </c>
    </row>
    <row r="20" spans="1:19" x14ac:dyDescent="0.25">
      <c r="A20" s="5">
        <v>44814</v>
      </c>
      <c r="B20" s="6" t="s">
        <v>83</v>
      </c>
      <c r="C20" s="6">
        <v>2.86</v>
      </c>
      <c r="D20" s="6">
        <v>3.35</v>
      </c>
      <c r="E20" s="6">
        <v>2.6</v>
      </c>
      <c r="F20" s="6">
        <v>3.57</v>
      </c>
      <c r="G20" s="6">
        <v>1.95</v>
      </c>
      <c r="H20" s="6">
        <v>1.92</v>
      </c>
      <c r="I20" s="6">
        <v>1.71</v>
      </c>
      <c r="J20" s="6" t="s">
        <v>225</v>
      </c>
      <c r="K20" s="6">
        <v>1.48</v>
      </c>
      <c r="L20" s="6" t="s">
        <v>128</v>
      </c>
      <c r="M20" s="6">
        <v>12</v>
      </c>
      <c r="N20" s="6" t="s">
        <v>18</v>
      </c>
      <c r="O20" s="6">
        <v>404</v>
      </c>
      <c r="P20" s="6">
        <v>2.21</v>
      </c>
      <c r="Q20" s="6">
        <v>2.65</v>
      </c>
      <c r="R20" s="6">
        <v>2.71</v>
      </c>
      <c r="S20" s="6">
        <v>3.29</v>
      </c>
    </row>
    <row r="21" spans="1:19" x14ac:dyDescent="0.25">
      <c r="A21" s="5">
        <v>44814</v>
      </c>
      <c r="B21" s="6" t="s">
        <v>84</v>
      </c>
      <c r="C21" s="6">
        <v>2.58</v>
      </c>
      <c r="D21" s="6">
        <v>3.46</v>
      </c>
      <c r="E21" s="6">
        <v>2.8</v>
      </c>
      <c r="F21" s="14">
        <v>3.4</v>
      </c>
      <c r="G21" s="6">
        <v>2.0099999999999998</v>
      </c>
      <c r="H21" s="6">
        <v>1.87</v>
      </c>
      <c r="I21" s="6">
        <v>1.76</v>
      </c>
      <c r="J21" s="6" t="s">
        <v>225</v>
      </c>
      <c r="K21" s="6">
        <v>1.52</v>
      </c>
      <c r="L21" s="6" t="s">
        <v>131</v>
      </c>
      <c r="M21" s="6">
        <v>19</v>
      </c>
      <c r="N21" s="6" t="s">
        <v>85</v>
      </c>
      <c r="O21" s="6">
        <v>1.44</v>
      </c>
      <c r="P21" s="6">
        <v>2.29</v>
      </c>
      <c r="Q21" s="6">
        <v>2.8</v>
      </c>
      <c r="R21" s="6">
        <v>404</v>
      </c>
      <c r="S21" s="6">
        <v>3.49</v>
      </c>
    </row>
    <row r="22" spans="1:19" x14ac:dyDescent="0.25">
      <c r="A22" s="5">
        <v>44814</v>
      </c>
      <c r="B22" s="6" t="s">
        <v>86</v>
      </c>
      <c r="C22" s="6">
        <v>3.35</v>
      </c>
      <c r="D22" s="6">
        <v>3.39</v>
      </c>
      <c r="E22" s="6">
        <v>2.2999999999999998</v>
      </c>
      <c r="F22" s="6">
        <v>3.25</v>
      </c>
      <c r="G22" s="6">
        <v>2.12</v>
      </c>
      <c r="H22" s="6">
        <v>1.78</v>
      </c>
      <c r="I22" s="6">
        <v>1.86</v>
      </c>
      <c r="J22" s="6" t="s">
        <v>225</v>
      </c>
      <c r="K22" s="6">
        <v>1.59</v>
      </c>
      <c r="L22" s="6" t="s">
        <v>141</v>
      </c>
      <c r="M22" s="6">
        <v>20</v>
      </c>
      <c r="N22" s="16" t="s">
        <v>74</v>
      </c>
      <c r="O22" s="6">
        <v>404</v>
      </c>
      <c r="P22" s="6">
        <v>2.4500000000000002</v>
      </c>
      <c r="Q22" s="6">
        <v>2.91</v>
      </c>
      <c r="R22" s="6">
        <v>404</v>
      </c>
      <c r="S22" s="6">
        <v>3.76</v>
      </c>
    </row>
    <row r="23" spans="1:19" x14ac:dyDescent="0.25">
      <c r="A23" s="5">
        <v>44814</v>
      </c>
      <c r="B23" s="6" t="s">
        <v>87</v>
      </c>
      <c r="C23" s="6">
        <v>404</v>
      </c>
      <c r="D23" s="6">
        <v>404</v>
      </c>
      <c r="E23" s="6">
        <v>404</v>
      </c>
      <c r="F23" s="6">
        <v>0</v>
      </c>
      <c r="G23" s="6">
        <v>404</v>
      </c>
      <c r="H23" s="6">
        <v>404</v>
      </c>
      <c r="I23" s="6">
        <v>404</v>
      </c>
      <c r="J23" s="6" t="s">
        <v>225</v>
      </c>
      <c r="K23" s="6">
        <v>404</v>
      </c>
      <c r="L23" s="6">
        <v>404</v>
      </c>
      <c r="M23" s="6">
        <v>45</v>
      </c>
      <c r="N23" s="6" t="s">
        <v>88</v>
      </c>
      <c r="O23" s="6">
        <v>404</v>
      </c>
      <c r="P23" s="6">
        <v>404</v>
      </c>
      <c r="Q23" s="6">
        <v>404</v>
      </c>
      <c r="R23" s="6">
        <v>404</v>
      </c>
      <c r="S23" s="6">
        <v>404</v>
      </c>
    </row>
    <row r="24" spans="1:19" x14ac:dyDescent="0.25">
      <c r="A24" s="5">
        <v>44815</v>
      </c>
      <c r="B24" s="6" t="s">
        <v>89</v>
      </c>
      <c r="C24" s="6">
        <v>2.5099999999999998</v>
      </c>
      <c r="D24" s="6">
        <v>3.53</v>
      </c>
      <c r="E24" s="6">
        <v>2.95</v>
      </c>
      <c r="F24" s="10">
        <v>4.0199999999999996</v>
      </c>
      <c r="G24" s="6">
        <v>1.81</v>
      </c>
      <c r="H24" s="6">
        <v>2.4700000000000002</v>
      </c>
      <c r="I24" s="6">
        <v>1.6</v>
      </c>
      <c r="J24" s="6" t="s">
        <v>225</v>
      </c>
      <c r="K24" s="6">
        <v>1.38</v>
      </c>
      <c r="L24" s="6" t="s">
        <v>128</v>
      </c>
      <c r="M24" s="6">
        <v>45</v>
      </c>
      <c r="N24" s="6" t="s">
        <v>56</v>
      </c>
      <c r="O24" s="6">
        <v>1.31</v>
      </c>
      <c r="P24" s="6">
        <v>2.0299999999999998</v>
      </c>
      <c r="Q24" s="6">
        <v>2.36</v>
      </c>
      <c r="R24" s="6">
        <v>2.67</v>
      </c>
      <c r="S24" s="6">
        <v>2.96</v>
      </c>
    </row>
    <row r="25" spans="1:19" x14ac:dyDescent="0.25">
      <c r="A25" s="5">
        <v>44817</v>
      </c>
      <c r="B25" s="6" t="s">
        <v>90</v>
      </c>
      <c r="C25" s="6">
        <v>2.6</v>
      </c>
      <c r="D25" s="6">
        <v>3.2</v>
      </c>
      <c r="E25" s="6">
        <v>2.9</v>
      </c>
      <c r="F25" s="13">
        <v>2.81</v>
      </c>
      <c r="G25" s="6">
        <v>2.37</v>
      </c>
      <c r="H25" s="6">
        <v>1.62</v>
      </c>
      <c r="I25" s="6">
        <v>2.08</v>
      </c>
      <c r="J25" s="6" t="s">
        <v>225</v>
      </c>
      <c r="K25" s="6">
        <v>1.77</v>
      </c>
      <c r="L25" s="6" t="s">
        <v>137</v>
      </c>
      <c r="M25" s="6">
        <v>38</v>
      </c>
      <c r="N25" s="6" t="s">
        <v>88</v>
      </c>
      <c r="O25" s="6">
        <v>1.57</v>
      </c>
      <c r="P25" s="6">
        <v>2.81</v>
      </c>
      <c r="Q25" s="6">
        <v>2.88</v>
      </c>
      <c r="R25" s="6">
        <v>404</v>
      </c>
      <c r="S25" s="6">
        <v>4.47</v>
      </c>
    </row>
    <row r="26" spans="1:19" x14ac:dyDescent="0.25">
      <c r="A26" s="5">
        <v>44817</v>
      </c>
      <c r="B26" s="6" t="s">
        <v>91</v>
      </c>
      <c r="C26" s="6">
        <v>1.45</v>
      </c>
      <c r="D26" s="6">
        <v>4.5199999999999996</v>
      </c>
      <c r="E26" s="6">
        <v>7.07</v>
      </c>
      <c r="F26" s="10">
        <v>4.12</v>
      </c>
      <c r="G26" s="6">
        <v>1.75</v>
      </c>
      <c r="H26" s="6">
        <v>2.1</v>
      </c>
      <c r="I26" s="6">
        <v>1.55</v>
      </c>
      <c r="J26" s="6" t="s">
        <v>225</v>
      </c>
      <c r="K26" s="6">
        <v>404</v>
      </c>
      <c r="L26" s="6" t="s">
        <v>128</v>
      </c>
      <c r="M26" s="6">
        <v>18</v>
      </c>
      <c r="N26" s="6" t="s">
        <v>16</v>
      </c>
      <c r="O26" s="6">
        <v>404</v>
      </c>
      <c r="P26" s="6">
        <v>1.93</v>
      </c>
      <c r="Q26" s="6">
        <v>2.25</v>
      </c>
      <c r="R26" s="6">
        <v>2.57</v>
      </c>
      <c r="S26" s="6">
        <v>2.83</v>
      </c>
    </row>
    <row r="27" spans="1:19" x14ac:dyDescent="0.25">
      <c r="A27" s="5">
        <v>44817</v>
      </c>
      <c r="B27" s="6" t="s">
        <v>92</v>
      </c>
      <c r="C27" s="6">
        <v>3.23</v>
      </c>
      <c r="D27" s="6">
        <v>3.42</v>
      </c>
      <c r="E27" s="6">
        <v>2.2599999999999998</v>
      </c>
      <c r="F27" s="14">
        <v>3.48</v>
      </c>
      <c r="G27" s="6">
        <v>1.94</v>
      </c>
      <c r="H27" s="6">
        <v>1.89</v>
      </c>
      <c r="I27" s="6">
        <v>1.7</v>
      </c>
      <c r="J27" s="6" t="s">
        <v>225</v>
      </c>
      <c r="K27" s="6">
        <v>1.48</v>
      </c>
      <c r="L27" s="6" t="s">
        <v>131</v>
      </c>
      <c r="M27" s="6">
        <v>16</v>
      </c>
      <c r="N27" s="6" t="s">
        <v>29</v>
      </c>
      <c r="O27" s="6">
        <v>404</v>
      </c>
      <c r="P27" s="6">
        <v>2.19</v>
      </c>
      <c r="Q27" s="6">
        <v>2.62</v>
      </c>
      <c r="R27" s="6">
        <v>2.57</v>
      </c>
      <c r="S27" s="6">
        <v>3.25</v>
      </c>
    </row>
    <row r="28" spans="1:19" x14ac:dyDescent="0.25">
      <c r="A28" s="5">
        <v>44817</v>
      </c>
      <c r="B28" s="6" t="s">
        <v>93</v>
      </c>
      <c r="C28" s="6">
        <v>1.25</v>
      </c>
      <c r="D28" s="6">
        <v>5.88</v>
      </c>
      <c r="E28" s="6">
        <v>13.49</v>
      </c>
      <c r="F28" s="16">
        <v>4.46</v>
      </c>
      <c r="G28" s="6">
        <v>1.69</v>
      </c>
      <c r="H28" s="6">
        <v>2.21</v>
      </c>
      <c r="I28" s="6">
        <v>1.51</v>
      </c>
      <c r="J28" s="6" t="s">
        <v>225</v>
      </c>
      <c r="K28" s="6">
        <v>1.4</v>
      </c>
      <c r="L28" s="6" t="s">
        <v>131</v>
      </c>
      <c r="M28" s="6">
        <v>36</v>
      </c>
      <c r="N28" s="16" t="s">
        <v>94</v>
      </c>
      <c r="O28" s="6">
        <v>404</v>
      </c>
      <c r="P28" s="6">
        <v>1.88</v>
      </c>
      <c r="Q28" s="6">
        <v>2.15</v>
      </c>
      <c r="R28" s="6">
        <v>2.4500000000000002</v>
      </c>
      <c r="S28" s="6">
        <v>2.72</v>
      </c>
    </row>
    <row r="29" spans="1:19" x14ac:dyDescent="0.25">
      <c r="A29" s="5">
        <v>44817</v>
      </c>
      <c r="B29" s="6" t="s">
        <v>95</v>
      </c>
      <c r="C29" s="6">
        <v>2.1800000000000002</v>
      </c>
      <c r="D29" s="6">
        <v>3.48</v>
      </c>
      <c r="E29" s="6">
        <v>3.54</v>
      </c>
      <c r="F29" s="6">
        <v>3.63</v>
      </c>
      <c r="G29" s="6">
        <v>1.99</v>
      </c>
      <c r="H29" s="6">
        <v>1.9</v>
      </c>
      <c r="I29" s="6">
        <v>1.74</v>
      </c>
      <c r="J29" s="6" t="s">
        <v>225</v>
      </c>
      <c r="K29" s="6">
        <v>1.49</v>
      </c>
      <c r="L29" s="6" t="s">
        <v>128</v>
      </c>
      <c r="M29" s="6">
        <v>13</v>
      </c>
      <c r="N29" s="16" t="s">
        <v>74</v>
      </c>
      <c r="O29" s="6">
        <v>404</v>
      </c>
      <c r="P29" s="6">
        <v>2.2599999999999998</v>
      </c>
      <c r="Q29" s="6">
        <v>2.76</v>
      </c>
      <c r="R29" s="6">
        <v>2.71</v>
      </c>
      <c r="S29" s="6">
        <v>2.71</v>
      </c>
    </row>
    <row r="30" spans="1:19" x14ac:dyDescent="0.25">
      <c r="A30" s="5">
        <v>44817</v>
      </c>
      <c r="B30" s="6" t="s">
        <v>96</v>
      </c>
      <c r="C30" s="6">
        <v>2.2999999999999998</v>
      </c>
      <c r="D30" s="6">
        <v>3.65</v>
      </c>
      <c r="E30" s="6">
        <v>3.14</v>
      </c>
      <c r="F30" s="11">
        <v>4.5999999999999996</v>
      </c>
      <c r="G30" s="6">
        <v>1.69</v>
      </c>
      <c r="H30" s="6">
        <v>2.25</v>
      </c>
      <c r="I30" s="6">
        <v>1.51</v>
      </c>
      <c r="J30" s="6" t="s">
        <v>225</v>
      </c>
      <c r="K30" s="6">
        <v>404</v>
      </c>
      <c r="L30" s="6" t="s">
        <v>132</v>
      </c>
      <c r="M30" s="6">
        <v>48</v>
      </c>
      <c r="N30" s="16" t="s">
        <v>97</v>
      </c>
      <c r="O30" s="6">
        <v>404</v>
      </c>
      <c r="P30" s="6">
        <v>1.87</v>
      </c>
      <c r="Q30" s="6">
        <v>2.12</v>
      </c>
      <c r="R30" s="6">
        <v>3.41</v>
      </c>
      <c r="S30" s="6">
        <v>2.67</v>
      </c>
    </row>
    <row r="31" spans="1:19" x14ac:dyDescent="0.25">
      <c r="A31" s="5">
        <v>44818</v>
      </c>
      <c r="B31" s="6" t="s">
        <v>98</v>
      </c>
      <c r="C31" s="6">
        <v>6.03</v>
      </c>
      <c r="D31" s="6">
        <v>4.78</v>
      </c>
      <c r="E31" s="6">
        <v>1.52</v>
      </c>
      <c r="F31" s="10">
        <v>5.7</v>
      </c>
      <c r="G31" s="6">
        <v>1.5</v>
      </c>
      <c r="H31" s="6">
        <v>2.69</v>
      </c>
      <c r="I31" s="6">
        <v>1.49</v>
      </c>
      <c r="J31" s="6" t="s">
        <v>225</v>
      </c>
      <c r="K31" s="6">
        <v>404</v>
      </c>
      <c r="L31" s="6" t="s">
        <v>142</v>
      </c>
      <c r="M31" s="6">
        <v>64</v>
      </c>
      <c r="N31" s="6" t="s">
        <v>99</v>
      </c>
      <c r="O31" s="6">
        <v>404</v>
      </c>
      <c r="P31" s="6">
        <v>1.61</v>
      </c>
      <c r="Q31" s="6">
        <v>1.76</v>
      </c>
      <c r="R31" s="6">
        <v>2.0099999999999998</v>
      </c>
      <c r="S31" s="6">
        <v>2.23</v>
      </c>
    </row>
    <row r="32" spans="1:19" x14ac:dyDescent="0.25">
      <c r="A32" s="5">
        <v>44818</v>
      </c>
      <c r="B32" s="6" t="s">
        <v>100</v>
      </c>
      <c r="C32" s="6">
        <v>2.15</v>
      </c>
      <c r="D32" s="6">
        <v>3.54</v>
      </c>
      <c r="E32" s="6">
        <v>3.49</v>
      </c>
      <c r="F32" s="14">
        <v>3.51</v>
      </c>
      <c r="G32" s="6">
        <v>1.97</v>
      </c>
      <c r="H32" s="6">
        <v>1.9</v>
      </c>
      <c r="I32" s="6">
        <v>1.73</v>
      </c>
      <c r="J32" s="6" t="s">
        <v>225</v>
      </c>
      <c r="K32" s="6">
        <v>1.49</v>
      </c>
      <c r="L32" s="6" t="s">
        <v>131</v>
      </c>
      <c r="M32" s="6">
        <v>37</v>
      </c>
      <c r="N32" s="6" t="s">
        <v>101</v>
      </c>
      <c r="O32" s="6">
        <v>1.44</v>
      </c>
      <c r="P32" s="6">
        <v>2.2400000000000002</v>
      </c>
      <c r="Q32" s="6">
        <v>404</v>
      </c>
      <c r="R32" s="6">
        <v>2.73</v>
      </c>
      <c r="S32" s="6">
        <v>3.42</v>
      </c>
    </row>
    <row r="33" spans="1:19" x14ac:dyDescent="0.25">
      <c r="A33" s="5">
        <v>44818</v>
      </c>
      <c r="B33" s="6" t="s">
        <v>102</v>
      </c>
      <c r="C33" s="6">
        <v>2.2400000000000002</v>
      </c>
      <c r="D33" s="6">
        <v>3.53</v>
      </c>
      <c r="E33" s="6">
        <v>3.35</v>
      </c>
      <c r="F33" s="14">
        <v>3.52</v>
      </c>
      <c r="G33" s="6">
        <v>1.99</v>
      </c>
      <c r="H33" s="6">
        <v>1.9</v>
      </c>
      <c r="I33" s="6">
        <v>1.75</v>
      </c>
      <c r="J33" s="6" t="s">
        <v>225</v>
      </c>
      <c r="K33" s="6">
        <v>1.5</v>
      </c>
      <c r="L33" s="6" t="s">
        <v>143</v>
      </c>
      <c r="M33" s="6">
        <v>42</v>
      </c>
      <c r="N33" s="6" t="s">
        <v>63</v>
      </c>
      <c r="O33" s="6">
        <v>404</v>
      </c>
      <c r="P33" s="6">
        <v>2.27</v>
      </c>
      <c r="Q33" s="6">
        <v>2.78</v>
      </c>
      <c r="R33" s="6">
        <v>2.78</v>
      </c>
      <c r="S33" s="6">
        <v>3.49</v>
      </c>
    </row>
    <row r="34" spans="1:19" x14ac:dyDescent="0.25">
      <c r="A34" s="5">
        <v>44821</v>
      </c>
      <c r="B34" s="6" t="s">
        <v>103</v>
      </c>
      <c r="C34" s="6">
        <v>1.8</v>
      </c>
      <c r="D34" s="6">
        <v>3.92</v>
      </c>
      <c r="E34" s="6">
        <v>4.57</v>
      </c>
      <c r="F34" s="10">
        <v>4.66</v>
      </c>
      <c r="G34" s="6">
        <v>1.67</v>
      </c>
      <c r="H34" s="6">
        <v>2.31</v>
      </c>
      <c r="I34" s="6">
        <v>1.49</v>
      </c>
      <c r="J34" s="6" t="s">
        <v>225</v>
      </c>
      <c r="K34" s="6">
        <v>404</v>
      </c>
      <c r="L34" s="6" t="s">
        <v>132</v>
      </c>
      <c r="M34" s="6">
        <v>39</v>
      </c>
      <c r="N34" s="6" t="s">
        <v>52</v>
      </c>
      <c r="O34" s="6">
        <v>404</v>
      </c>
      <c r="P34" s="6">
        <v>1.83</v>
      </c>
      <c r="Q34" s="6">
        <v>2.09</v>
      </c>
      <c r="R34" s="6">
        <v>2.38</v>
      </c>
      <c r="S34" s="6">
        <v>2.65</v>
      </c>
    </row>
    <row r="35" spans="1:19" x14ac:dyDescent="0.25">
      <c r="A35" s="5">
        <v>44821</v>
      </c>
      <c r="B35" s="6" t="s">
        <v>104</v>
      </c>
      <c r="C35" s="6">
        <v>1.93</v>
      </c>
      <c r="D35" s="6">
        <v>3.37</v>
      </c>
      <c r="E35" s="6">
        <v>4.67</v>
      </c>
      <c r="F35" s="6">
        <v>3.15</v>
      </c>
      <c r="G35" s="6">
        <v>2.2000000000000002</v>
      </c>
      <c r="H35" s="6">
        <v>1.72</v>
      </c>
      <c r="I35" s="6">
        <v>1.93</v>
      </c>
      <c r="J35" s="6" t="s">
        <v>225</v>
      </c>
      <c r="K35" s="6">
        <v>1.64</v>
      </c>
      <c r="L35" s="6" t="s">
        <v>134</v>
      </c>
      <c r="M35" s="6">
        <v>23</v>
      </c>
      <c r="N35" s="11" t="s">
        <v>105</v>
      </c>
      <c r="O35" s="6">
        <v>1.49</v>
      </c>
      <c r="P35" s="6">
        <v>2.58</v>
      </c>
      <c r="Q35" s="6">
        <v>404</v>
      </c>
      <c r="R35" s="6">
        <v>2.9</v>
      </c>
      <c r="S35" s="6">
        <v>4.07</v>
      </c>
    </row>
    <row r="36" spans="1:19" x14ac:dyDescent="0.25">
      <c r="A36" s="5">
        <v>44822</v>
      </c>
      <c r="B36" s="6" t="s">
        <v>106</v>
      </c>
      <c r="C36" s="6">
        <v>2.04</v>
      </c>
      <c r="D36" s="6">
        <v>3.14</v>
      </c>
      <c r="E36" s="6">
        <v>3.37</v>
      </c>
      <c r="F36" s="16">
        <v>404</v>
      </c>
      <c r="G36" s="6">
        <v>2.0099999999999998</v>
      </c>
      <c r="H36" s="6">
        <v>1.72</v>
      </c>
      <c r="I36" s="6">
        <v>1.78</v>
      </c>
      <c r="J36" s="6" t="s">
        <v>225</v>
      </c>
      <c r="K36" s="6">
        <v>1.52</v>
      </c>
      <c r="L36" s="6" t="s">
        <v>142</v>
      </c>
      <c r="M36" s="6">
        <v>91</v>
      </c>
      <c r="N36" s="6" t="s">
        <v>107</v>
      </c>
      <c r="O36" s="6">
        <v>1.39</v>
      </c>
      <c r="P36" s="6">
        <v>2.29</v>
      </c>
      <c r="Q36" s="6">
        <v>404</v>
      </c>
      <c r="R36" s="6">
        <v>404</v>
      </c>
      <c r="S36" s="6">
        <v>404</v>
      </c>
    </row>
    <row r="37" spans="1:19" x14ac:dyDescent="0.25">
      <c r="A37" s="5">
        <v>44822</v>
      </c>
      <c r="B37" s="6" t="s">
        <v>108</v>
      </c>
      <c r="C37" s="6">
        <v>2.69</v>
      </c>
      <c r="D37" s="6">
        <v>3.3</v>
      </c>
      <c r="E37" s="6">
        <v>2.79</v>
      </c>
      <c r="F37" s="14">
        <v>3.27</v>
      </c>
      <c r="G37" s="6">
        <v>2.1</v>
      </c>
      <c r="H37" s="6">
        <v>1.78</v>
      </c>
      <c r="I37" s="6">
        <v>1.85</v>
      </c>
      <c r="J37" s="6" t="s">
        <v>225</v>
      </c>
      <c r="K37" s="6">
        <v>1.57</v>
      </c>
      <c r="L37" s="6" t="s">
        <v>217</v>
      </c>
      <c r="M37" s="6">
        <v>26</v>
      </c>
      <c r="N37" s="6" t="s">
        <v>18</v>
      </c>
      <c r="O37" s="6">
        <v>1.44</v>
      </c>
      <c r="P37" s="6">
        <v>2.4300000000000002</v>
      </c>
      <c r="Q37" s="6">
        <v>404</v>
      </c>
      <c r="R37" s="6">
        <v>404</v>
      </c>
      <c r="S37" s="6">
        <v>3.74</v>
      </c>
    </row>
    <row r="38" spans="1:19" x14ac:dyDescent="0.25">
      <c r="A38" s="5">
        <v>44822</v>
      </c>
      <c r="B38" s="6" t="s">
        <v>109</v>
      </c>
      <c r="C38" s="6">
        <v>1.66</v>
      </c>
      <c r="D38" s="6">
        <v>4.13</v>
      </c>
      <c r="E38" s="6">
        <v>5.55</v>
      </c>
      <c r="F38" s="10">
        <v>4.0199999999999996</v>
      </c>
      <c r="G38" s="6">
        <v>1.78</v>
      </c>
      <c r="H38" s="6">
        <v>2.15</v>
      </c>
      <c r="I38" s="6">
        <v>1.57</v>
      </c>
      <c r="J38" s="6" t="s">
        <v>225</v>
      </c>
      <c r="K38" s="6">
        <v>1.36</v>
      </c>
      <c r="L38" s="6" t="s">
        <v>143</v>
      </c>
      <c r="M38" s="6">
        <v>32</v>
      </c>
      <c r="N38" s="6" t="s">
        <v>56</v>
      </c>
      <c r="O38" s="6">
        <v>1.29</v>
      </c>
      <c r="P38" s="6">
        <v>1.98</v>
      </c>
      <c r="Q38" s="6">
        <v>2.31</v>
      </c>
      <c r="R38" s="6">
        <v>2.63</v>
      </c>
      <c r="S38" s="6">
        <v>2.92</v>
      </c>
    </row>
    <row r="39" spans="1:19" x14ac:dyDescent="0.25">
      <c r="A39" s="5">
        <v>44822</v>
      </c>
      <c r="B39" s="6" t="s">
        <v>110</v>
      </c>
      <c r="C39" s="6">
        <v>2.35</v>
      </c>
      <c r="D39" s="6">
        <v>3.08</v>
      </c>
      <c r="E39" s="6">
        <v>3.12</v>
      </c>
      <c r="F39" s="6">
        <v>404</v>
      </c>
      <c r="G39" s="6">
        <v>2.17</v>
      </c>
      <c r="H39" s="6">
        <v>1.68</v>
      </c>
      <c r="I39" s="6">
        <v>1.91</v>
      </c>
      <c r="J39" s="6" t="s">
        <v>225</v>
      </c>
      <c r="K39" s="6">
        <v>1.62</v>
      </c>
      <c r="L39" s="6" t="s">
        <v>133</v>
      </c>
      <c r="M39" s="6">
        <v>25</v>
      </c>
      <c r="N39" s="6" t="s">
        <v>111</v>
      </c>
      <c r="O39" s="6">
        <v>1.46</v>
      </c>
      <c r="P39" s="6">
        <v>2.52</v>
      </c>
      <c r="Q39" s="6">
        <v>404</v>
      </c>
      <c r="R39" s="6">
        <v>404</v>
      </c>
      <c r="S39" s="6">
        <v>404</v>
      </c>
    </row>
    <row r="40" spans="1:19" x14ac:dyDescent="0.25">
      <c r="A40" s="5">
        <v>44825</v>
      </c>
      <c r="B40" s="6" t="s">
        <v>112</v>
      </c>
      <c r="C40" s="6">
        <v>2.17</v>
      </c>
      <c r="D40" s="6">
        <v>3.34</v>
      </c>
      <c r="E40" s="6">
        <v>3.5</v>
      </c>
      <c r="F40" s="10">
        <v>4.22</v>
      </c>
      <c r="G40" s="6">
        <v>1.74</v>
      </c>
      <c r="H40" s="6">
        <v>2.12</v>
      </c>
      <c r="I40" s="6">
        <v>1.54</v>
      </c>
      <c r="J40" s="6" t="s">
        <v>225</v>
      </c>
      <c r="K40" s="6">
        <v>1.38</v>
      </c>
      <c r="L40" s="6" t="s">
        <v>143</v>
      </c>
      <c r="M40" s="6">
        <v>27</v>
      </c>
      <c r="N40" s="6" t="s">
        <v>16</v>
      </c>
      <c r="O40" s="6">
        <v>1.44</v>
      </c>
      <c r="P40" s="6">
        <v>1.93</v>
      </c>
      <c r="Q40" s="6">
        <v>2.23</v>
      </c>
      <c r="R40" s="6">
        <v>2.5299999999999998</v>
      </c>
      <c r="S40" s="6">
        <v>2.8</v>
      </c>
    </row>
    <row r="41" spans="1:19" x14ac:dyDescent="0.25">
      <c r="A41" s="5">
        <v>44828</v>
      </c>
      <c r="B41" s="6" t="s">
        <v>113</v>
      </c>
      <c r="C41" s="6">
        <v>1.63</v>
      </c>
      <c r="D41" s="6">
        <v>4</v>
      </c>
      <c r="E41" s="6">
        <v>5.76</v>
      </c>
      <c r="F41" s="10">
        <v>4.1399999999999997</v>
      </c>
      <c r="G41" s="6">
        <v>1.78</v>
      </c>
      <c r="H41" s="6">
        <v>2.11</v>
      </c>
      <c r="I41" s="6">
        <v>1.57</v>
      </c>
      <c r="J41" s="6" t="s">
        <v>225</v>
      </c>
      <c r="K41" s="6">
        <v>1.43</v>
      </c>
      <c r="L41" s="6" t="s">
        <v>134</v>
      </c>
      <c r="M41" s="6">
        <v>29</v>
      </c>
      <c r="N41" s="6" t="s">
        <v>94</v>
      </c>
      <c r="O41" s="6">
        <v>404</v>
      </c>
      <c r="P41" s="6">
        <v>1.98</v>
      </c>
      <c r="Q41" s="6">
        <v>2.31</v>
      </c>
      <c r="R41" s="6">
        <v>2.63</v>
      </c>
      <c r="S41" s="6">
        <v>2.92</v>
      </c>
    </row>
    <row r="42" spans="1:19" x14ac:dyDescent="0.25">
      <c r="A42" s="5">
        <v>44829</v>
      </c>
      <c r="B42" s="6" t="s">
        <v>114</v>
      </c>
      <c r="C42" s="6">
        <v>2.15</v>
      </c>
      <c r="D42" s="6">
        <v>3.23</v>
      </c>
      <c r="E42" s="6">
        <v>3.69</v>
      </c>
      <c r="F42" s="10">
        <v>3.71</v>
      </c>
      <c r="G42" s="6">
        <v>1.85</v>
      </c>
      <c r="H42" s="6">
        <v>1.99</v>
      </c>
      <c r="I42" s="6">
        <v>1.63</v>
      </c>
      <c r="J42" s="6" t="s">
        <v>225</v>
      </c>
      <c r="K42" s="6">
        <v>1.42</v>
      </c>
      <c r="L42" s="6" t="s">
        <v>127</v>
      </c>
      <c r="M42" s="6">
        <v>31</v>
      </c>
      <c r="N42" s="6" t="s">
        <v>16</v>
      </c>
      <c r="O42" s="6">
        <v>404</v>
      </c>
      <c r="P42" s="6">
        <v>2.0499999999999998</v>
      </c>
      <c r="Q42" s="6">
        <v>2.41</v>
      </c>
      <c r="R42" s="6">
        <v>2.65</v>
      </c>
      <c r="S42" s="6">
        <v>2.98</v>
      </c>
    </row>
    <row r="43" spans="1:19" x14ac:dyDescent="0.25">
      <c r="A43" s="5">
        <v>44829</v>
      </c>
      <c r="B43" s="6" t="s">
        <v>115</v>
      </c>
      <c r="C43" s="6">
        <v>2.56</v>
      </c>
      <c r="D43" s="6">
        <v>3.22</v>
      </c>
      <c r="E43" s="6">
        <v>3.02</v>
      </c>
      <c r="F43" s="6">
        <v>3.01</v>
      </c>
      <c r="G43" s="6">
        <v>2.2599999999999998</v>
      </c>
      <c r="H43" s="6">
        <v>1.69</v>
      </c>
      <c r="I43" s="6">
        <v>1.99</v>
      </c>
      <c r="J43" s="6" t="s">
        <v>225</v>
      </c>
      <c r="K43" s="6">
        <v>1.69</v>
      </c>
      <c r="L43" s="6" t="s">
        <v>127</v>
      </c>
      <c r="M43" s="6">
        <v>8</v>
      </c>
      <c r="N43" s="6" t="s">
        <v>18</v>
      </c>
      <c r="O43" s="6">
        <v>1.52</v>
      </c>
      <c r="P43" s="6">
        <v>2.66</v>
      </c>
      <c r="Q43" s="6">
        <v>404</v>
      </c>
      <c r="R43" s="6">
        <v>404</v>
      </c>
      <c r="S43" s="6">
        <v>4.18</v>
      </c>
    </row>
    <row r="44" spans="1:19" x14ac:dyDescent="0.25">
      <c r="A44" s="5">
        <v>44832</v>
      </c>
      <c r="B44" s="6" t="s">
        <v>116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 t="s">
        <v>225</v>
      </c>
      <c r="K44" s="6">
        <v>404</v>
      </c>
      <c r="L44" s="6" t="s">
        <v>132</v>
      </c>
      <c r="M44" s="6">
        <v>74</v>
      </c>
      <c r="N44" s="6" t="s">
        <v>117</v>
      </c>
      <c r="O44" s="6">
        <v>404</v>
      </c>
      <c r="P44" s="6">
        <v>404</v>
      </c>
      <c r="Q44" s="6">
        <v>404</v>
      </c>
      <c r="R44" s="6">
        <v>404</v>
      </c>
      <c r="S44" s="6">
        <v>404</v>
      </c>
    </row>
    <row r="45" spans="1:19" x14ac:dyDescent="0.25">
      <c r="A45" s="5">
        <v>44832</v>
      </c>
      <c r="B45" s="6" t="s">
        <v>118</v>
      </c>
      <c r="C45" s="6">
        <v>1.34</v>
      </c>
      <c r="D45" s="6">
        <v>5.37</v>
      </c>
      <c r="E45" s="6">
        <v>9.3000000000000007</v>
      </c>
      <c r="F45" s="10">
        <v>4.4000000000000004</v>
      </c>
      <c r="G45" s="6">
        <v>1.71</v>
      </c>
      <c r="H45" s="6">
        <v>2.23</v>
      </c>
      <c r="I45" s="6">
        <v>1.53</v>
      </c>
      <c r="J45" s="6" t="s">
        <v>225</v>
      </c>
      <c r="K45" s="6">
        <v>1.42</v>
      </c>
      <c r="L45" s="6" t="s">
        <v>136</v>
      </c>
      <c r="M45" s="6">
        <v>54</v>
      </c>
      <c r="N45" s="6" t="s">
        <v>23</v>
      </c>
      <c r="O45" s="6">
        <v>404</v>
      </c>
      <c r="P45" s="6">
        <v>1.9</v>
      </c>
      <c r="Q45" s="6">
        <v>2.19</v>
      </c>
      <c r="R45" s="6">
        <v>2.5</v>
      </c>
      <c r="S45" s="6">
        <v>2.76</v>
      </c>
    </row>
    <row r="46" spans="1:19" x14ac:dyDescent="0.25">
      <c r="A46" s="5">
        <v>44832</v>
      </c>
      <c r="B46" s="6" t="s">
        <v>119</v>
      </c>
      <c r="C46" s="6">
        <v>1.98</v>
      </c>
      <c r="D46" s="6">
        <v>3.47</v>
      </c>
      <c r="E46" s="6">
        <v>3.2</v>
      </c>
      <c r="F46" s="6">
        <v>404</v>
      </c>
      <c r="G46" s="6">
        <v>1.73</v>
      </c>
      <c r="H46" s="6">
        <v>2</v>
      </c>
      <c r="I46" s="6">
        <v>1.53</v>
      </c>
      <c r="J46" s="6" t="s">
        <v>225</v>
      </c>
      <c r="K46" s="6">
        <v>404</v>
      </c>
      <c r="L46" s="6" t="s">
        <v>128</v>
      </c>
      <c r="M46" s="6">
        <v>45</v>
      </c>
      <c r="N46" s="6" t="s">
        <v>117</v>
      </c>
      <c r="O46" s="6">
        <v>404</v>
      </c>
      <c r="P46" s="6">
        <v>404</v>
      </c>
      <c r="Q46" s="6">
        <v>404</v>
      </c>
      <c r="R46" s="6">
        <v>404</v>
      </c>
      <c r="S46" s="6">
        <v>404</v>
      </c>
    </row>
    <row r="47" spans="1:19" x14ac:dyDescent="0.25">
      <c r="A47" s="5">
        <v>44833</v>
      </c>
      <c r="B47" s="7" t="s">
        <v>120</v>
      </c>
      <c r="C47" s="6">
        <v>1.91</v>
      </c>
      <c r="D47" s="6">
        <v>3.55</v>
      </c>
      <c r="E47" s="6">
        <v>4.4400000000000004</v>
      </c>
      <c r="F47" s="14">
        <v>3.26</v>
      </c>
      <c r="G47" s="6">
        <v>2.13</v>
      </c>
      <c r="H47" s="6">
        <v>1.78</v>
      </c>
      <c r="I47" s="6">
        <v>1.87</v>
      </c>
      <c r="J47" s="6" t="s">
        <v>225</v>
      </c>
      <c r="K47" s="6">
        <v>1.59</v>
      </c>
      <c r="L47" s="6" t="s">
        <v>133</v>
      </c>
      <c r="M47" s="6">
        <v>69</v>
      </c>
      <c r="N47" s="6" t="s">
        <v>23</v>
      </c>
      <c r="O47" s="6">
        <v>404</v>
      </c>
      <c r="P47" s="6">
        <v>2.48</v>
      </c>
      <c r="Q47" s="6">
        <v>3</v>
      </c>
      <c r="R47" s="6">
        <v>404</v>
      </c>
      <c r="S47" s="6">
        <v>3.93</v>
      </c>
    </row>
  </sheetData>
  <conditionalFormatting sqref="K1">
    <cfRule type="cellIs" dxfId="32" priority="1" operator="equal">
      <formula>"NOT INVEST"</formula>
    </cfRule>
  </conditionalFormatting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  <col min="2" max="2" width="33.5703125" bestFit="1" customWidth="1"/>
    <col min="4" max="4" width="16.42578125" bestFit="1" customWidth="1"/>
    <col min="5" max="5" width="10.85546875" customWidth="1"/>
    <col min="6" max="6" width="10.42578125" style="27" bestFit="1" customWidth="1"/>
    <col min="7" max="8" width="10.28515625" bestFit="1" customWidth="1"/>
    <col min="10" max="10" width="28.5703125" bestFit="1" customWidth="1"/>
  </cols>
  <sheetData>
    <row r="1" spans="1:10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343</v>
      </c>
      <c r="F1" s="34" t="s">
        <v>228</v>
      </c>
      <c r="G1" s="34" t="s">
        <v>229</v>
      </c>
      <c r="H1" s="34" t="s">
        <v>230</v>
      </c>
      <c r="I1" s="34" t="s">
        <v>11</v>
      </c>
      <c r="J1" s="43" t="s">
        <v>231</v>
      </c>
    </row>
    <row r="2" spans="1:10" x14ac:dyDescent="0.25">
      <c r="A2" s="5">
        <v>44806</v>
      </c>
      <c r="B2" s="6" t="s">
        <v>59</v>
      </c>
      <c r="C2" s="35">
        <v>1.87</v>
      </c>
      <c r="D2" s="16" t="s">
        <v>225</v>
      </c>
      <c r="E2" s="16" t="s">
        <v>247</v>
      </c>
      <c r="F2" s="22" t="s">
        <v>246</v>
      </c>
      <c r="G2" s="33">
        <f>C2*D$30</f>
        <v>1776.5</v>
      </c>
      <c r="H2" s="33">
        <f>G2-D$30</f>
        <v>826.5</v>
      </c>
      <c r="I2" s="6" t="s">
        <v>138</v>
      </c>
      <c r="J2" s="6" t="s">
        <v>52</v>
      </c>
    </row>
    <row r="3" spans="1:10" x14ac:dyDescent="0.25">
      <c r="A3" s="5">
        <v>44807</v>
      </c>
      <c r="B3" s="6" t="s">
        <v>62</v>
      </c>
      <c r="C3" s="35">
        <v>1.88</v>
      </c>
      <c r="D3" s="16" t="s">
        <v>225</v>
      </c>
      <c r="E3" s="16" t="s">
        <v>247</v>
      </c>
      <c r="F3" s="37" t="s">
        <v>246</v>
      </c>
      <c r="G3" s="33">
        <v>0</v>
      </c>
      <c r="H3" s="33">
        <f>G3-D$30</f>
        <v>-950</v>
      </c>
      <c r="I3" s="6" t="s">
        <v>140</v>
      </c>
      <c r="J3" s="6" t="s">
        <v>63</v>
      </c>
    </row>
    <row r="4" spans="1:10" x14ac:dyDescent="0.25">
      <c r="A4" s="5">
        <v>44807</v>
      </c>
      <c r="B4" s="6" t="s">
        <v>67</v>
      </c>
      <c r="C4" s="35">
        <v>1.85</v>
      </c>
      <c r="D4" s="16" t="s">
        <v>225</v>
      </c>
      <c r="E4" s="16" t="s">
        <v>247</v>
      </c>
      <c r="F4" s="22" t="s">
        <v>246</v>
      </c>
      <c r="G4" s="33">
        <f>C4*D$30</f>
        <v>1757.5</v>
      </c>
      <c r="H4" s="33">
        <f>G4-D$30</f>
        <v>807.5</v>
      </c>
      <c r="I4" s="6" t="s">
        <v>128</v>
      </c>
      <c r="J4" s="6" t="s">
        <v>49</v>
      </c>
    </row>
    <row r="5" spans="1:10" x14ac:dyDescent="0.25">
      <c r="A5" s="5">
        <v>44808</v>
      </c>
      <c r="B5" s="6" t="s">
        <v>69</v>
      </c>
      <c r="C5" s="35">
        <v>1.89</v>
      </c>
      <c r="D5" s="16" t="s">
        <v>225</v>
      </c>
      <c r="E5" s="16" t="s">
        <v>247</v>
      </c>
      <c r="F5" s="22" t="s">
        <v>246</v>
      </c>
      <c r="G5" s="33">
        <f>C5*D$30</f>
        <v>1795.5</v>
      </c>
      <c r="H5" s="33">
        <f>G5-D$30</f>
        <v>845.5</v>
      </c>
      <c r="I5" s="6" t="s">
        <v>138</v>
      </c>
      <c r="J5" s="6" t="s">
        <v>34</v>
      </c>
    </row>
    <row r="6" spans="1:10" x14ac:dyDescent="0.25">
      <c r="A6" s="5">
        <v>44814</v>
      </c>
      <c r="B6" s="6" t="s">
        <v>75</v>
      </c>
      <c r="C6" s="35">
        <v>1.7</v>
      </c>
      <c r="D6" s="16" t="s">
        <v>225</v>
      </c>
      <c r="E6" s="16" t="s">
        <v>248</v>
      </c>
      <c r="F6" s="22" t="s">
        <v>232</v>
      </c>
      <c r="G6" s="33">
        <f>C6*D$30</f>
        <v>1615</v>
      </c>
      <c r="H6" s="33">
        <f>G6-D$30</f>
        <v>665</v>
      </c>
      <c r="I6" s="6" t="s">
        <v>132</v>
      </c>
      <c r="J6" s="6" t="s">
        <v>63</v>
      </c>
    </row>
    <row r="7" spans="1:10" x14ac:dyDescent="0.25">
      <c r="A7" s="5">
        <v>44814</v>
      </c>
      <c r="B7" s="6" t="s">
        <v>76</v>
      </c>
      <c r="C7" s="35">
        <v>1.68</v>
      </c>
      <c r="D7" s="16" t="s">
        <v>225</v>
      </c>
      <c r="E7" s="16" t="s">
        <v>249</v>
      </c>
      <c r="F7" s="22" t="s">
        <v>246</v>
      </c>
      <c r="G7" s="33">
        <f>C7*D$30</f>
        <v>1596</v>
      </c>
      <c r="H7" s="33">
        <f>G7-D$30</f>
        <v>646</v>
      </c>
      <c r="I7" s="6" t="s">
        <v>143</v>
      </c>
      <c r="J7" s="6" t="s">
        <v>77</v>
      </c>
    </row>
    <row r="8" spans="1:10" x14ac:dyDescent="0.25">
      <c r="A8" s="5">
        <v>44815</v>
      </c>
      <c r="B8" s="6" t="s">
        <v>89</v>
      </c>
      <c r="C8" s="35">
        <v>1.81</v>
      </c>
      <c r="D8" s="16" t="s">
        <v>225</v>
      </c>
      <c r="E8" s="16" t="s">
        <v>248</v>
      </c>
      <c r="F8" s="37" t="s">
        <v>232</v>
      </c>
      <c r="G8" s="33">
        <v>0</v>
      </c>
      <c r="H8" s="33">
        <f>G8-D$30</f>
        <v>-950</v>
      </c>
      <c r="I8" s="6" t="s">
        <v>128</v>
      </c>
      <c r="J8" s="6" t="s">
        <v>56</v>
      </c>
    </row>
    <row r="9" spans="1:10" x14ac:dyDescent="0.25">
      <c r="A9" s="5">
        <v>44817</v>
      </c>
      <c r="B9" s="6" t="s">
        <v>90</v>
      </c>
      <c r="C9" s="35">
        <v>1.62</v>
      </c>
      <c r="D9" s="16" t="s">
        <v>225</v>
      </c>
      <c r="E9" s="16" t="s">
        <v>249</v>
      </c>
      <c r="F9" s="22" t="s">
        <v>246</v>
      </c>
      <c r="G9" s="33">
        <f>C9*D$30</f>
        <v>1539</v>
      </c>
      <c r="H9" s="33">
        <f>G9-D$30</f>
        <v>589</v>
      </c>
      <c r="I9" s="6" t="s">
        <v>137</v>
      </c>
      <c r="J9" s="6" t="s">
        <v>88</v>
      </c>
    </row>
    <row r="10" spans="1:10" x14ac:dyDescent="0.25">
      <c r="A10" s="5">
        <v>44817</v>
      </c>
      <c r="B10" s="6" t="s">
        <v>93</v>
      </c>
      <c r="C10" s="35">
        <v>1.69</v>
      </c>
      <c r="D10" s="16" t="s">
        <v>225</v>
      </c>
      <c r="E10" s="16" t="s">
        <v>248</v>
      </c>
      <c r="F10" s="37" t="s">
        <v>232</v>
      </c>
      <c r="G10" s="33">
        <v>0</v>
      </c>
      <c r="H10" s="33">
        <f>G10-D$30</f>
        <v>-950</v>
      </c>
      <c r="I10" s="6" t="s">
        <v>131</v>
      </c>
      <c r="J10" s="16" t="s">
        <v>94</v>
      </c>
    </row>
    <row r="11" spans="1:10" x14ac:dyDescent="0.25">
      <c r="A11" s="5">
        <v>44818</v>
      </c>
      <c r="B11" s="6" t="s">
        <v>98</v>
      </c>
      <c r="C11" s="35">
        <v>1.5</v>
      </c>
      <c r="D11" s="16" t="s">
        <v>225</v>
      </c>
      <c r="E11" s="16" t="s">
        <v>248</v>
      </c>
      <c r="F11" s="22" t="s">
        <v>232</v>
      </c>
      <c r="G11" s="33">
        <f>C11*D$30</f>
        <v>1425</v>
      </c>
      <c r="H11" s="33">
        <f>G11-D$30</f>
        <v>475</v>
      </c>
      <c r="I11" s="6" t="s">
        <v>142</v>
      </c>
      <c r="J11" s="6" t="s">
        <v>99</v>
      </c>
    </row>
    <row r="12" spans="1:10" x14ac:dyDescent="0.25">
      <c r="A12" s="5">
        <v>44818</v>
      </c>
      <c r="B12" s="6" t="s">
        <v>102</v>
      </c>
      <c r="C12" s="35">
        <v>1.9</v>
      </c>
      <c r="D12" s="16" t="s">
        <v>225</v>
      </c>
      <c r="E12" s="16" t="s">
        <v>247</v>
      </c>
      <c r="F12" s="22" t="s">
        <v>246</v>
      </c>
      <c r="G12" s="33">
        <f>C12*D$30</f>
        <v>1805</v>
      </c>
      <c r="H12" s="33">
        <f>G12-D$30</f>
        <v>855</v>
      </c>
      <c r="I12" s="6" t="s">
        <v>143</v>
      </c>
      <c r="J12" s="6" t="s">
        <v>63</v>
      </c>
    </row>
    <row r="13" spans="1:10" x14ac:dyDescent="0.25">
      <c r="A13" s="5">
        <v>44821</v>
      </c>
      <c r="B13" s="6" t="s">
        <v>103</v>
      </c>
      <c r="C13" s="35">
        <v>1.67</v>
      </c>
      <c r="D13" s="16" t="s">
        <v>225</v>
      </c>
      <c r="E13" s="16" t="s">
        <v>248</v>
      </c>
      <c r="F13" s="22" t="s">
        <v>232</v>
      </c>
      <c r="G13" s="33">
        <f>C13*D$30</f>
        <v>1586.5</v>
      </c>
      <c r="H13" s="33">
        <f>G13-D$30</f>
        <v>636.5</v>
      </c>
      <c r="I13" s="6" t="s">
        <v>132</v>
      </c>
      <c r="J13" s="6" t="s">
        <v>52</v>
      </c>
    </row>
    <row r="14" spans="1:10" x14ac:dyDescent="0.25">
      <c r="A14" s="5">
        <v>44822</v>
      </c>
      <c r="B14" s="6" t="s">
        <v>109</v>
      </c>
      <c r="C14" s="35">
        <v>1.78</v>
      </c>
      <c r="D14" s="16" t="s">
        <v>225</v>
      </c>
      <c r="E14" s="16" t="s">
        <v>248</v>
      </c>
      <c r="F14" s="52" t="s">
        <v>232</v>
      </c>
      <c r="G14" s="33">
        <v>0</v>
      </c>
      <c r="H14" s="33">
        <f>G14-D$30</f>
        <v>-950</v>
      </c>
      <c r="I14" s="6" t="s">
        <v>143</v>
      </c>
      <c r="J14" s="6" t="s">
        <v>56</v>
      </c>
    </row>
    <row r="15" spans="1:10" x14ac:dyDescent="0.25">
      <c r="A15" s="5">
        <v>44828</v>
      </c>
      <c r="B15" s="6" t="s">
        <v>113</v>
      </c>
      <c r="C15" s="35">
        <v>1.78</v>
      </c>
      <c r="D15" s="16" t="s">
        <v>225</v>
      </c>
      <c r="E15" s="16" t="s">
        <v>248</v>
      </c>
      <c r="F15" s="38" t="s">
        <v>232</v>
      </c>
      <c r="G15" s="33">
        <f>C15*D$30</f>
        <v>1691</v>
      </c>
      <c r="H15" s="33">
        <f>G15-D$30</f>
        <v>741</v>
      </c>
      <c r="I15" s="6" t="s">
        <v>134</v>
      </c>
      <c r="J15" s="6" t="s">
        <v>94</v>
      </c>
    </row>
    <row r="16" spans="1:10" x14ac:dyDescent="0.25">
      <c r="A16" s="5">
        <v>44832</v>
      </c>
      <c r="B16" s="6" t="s">
        <v>118</v>
      </c>
      <c r="C16" s="35">
        <v>1.71</v>
      </c>
      <c r="D16" s="16" t="s">
        <v>225</v>
      </c>
      <c r="E16" s="16" t="s">
        <v>248</v>
      </c>
      <c r="F16" s="38" t="s">
        <v>232</v>
      </c>
      <c r="G16" s="33">
        <f>C16*D$30</f>
        <v>1624.5</v>
      </c>
      <c r="H16" s="33">
        <f>G16-D$30</f>
        <v>674.5</v>
      </c>
      <c r="I16" s="6" t="s">
        <v>136</v>
      </c>
      <c r="J16" s="6" t="s">
        <v>23</v>
      </c>
    </row>
    <row r="17" spans="1:10" x14ac:dyDescent="0.25">
      <c r="A17" s="5"/>
      <c r="B17" s="6"/>
      <c r="C17" s="35"/>
      <c r="D17" s="16"/>
      <c r="E17" s="16"/>
      <c r="F17" s="36"/>
      <c r="G17" s="33"/>
      <c r="H17" s="33"/>
      <c r="I17" s="6"/>
    </row>
    <row r="18" spans="1:10" x14ac:dyDescent="0.25">
      <c r="A18" s="5"/>
      <c r="B18" s="6"/>
      <c r="C18" s="35"/>
      <c r="D18" s="16"/>
      <c r="E18" s="16"/>
      <c r="F18" s="36"/>
      <c r="G18" s="33"/>
      <c r="H18" s="33"/>
      <c r="I18" s="6"/>
    </row>
    <row r="19" spans="1:10" x14ac:dyDescent="0.25">
      <c r="A19" s="6"/>
      <c r="B19" s="6" t="s">
        <v>233</v>
      </c>
      <c r="C19" s="6"/>
      <c r="D19" s="26">
        <f>COUNT(C2:C18)</f>
        <v>15</v>
      </c>
      <c r="E19" s="26"/>
      <c r="F19" s="36"/>
      <c r="G19" s="18"/>
      <c r="H19" s="18"/>
      <c r="I19" s="39"/>
      <c r="J19" s="18"/>
    </row>
    <row r="20" spans="1:10" x14ac:dyDescent="0.25">
      <c r="A20" s="6"/>
      <c r="B20" s="6" t="s">
        <v>234</v>
      </c>
      <c r="C20" s="6"/>
      <c r="D20" s="23">
        <f>COUNTIF(H2:H18,"&lt;0")</f>
        <v>4</v>
      </c>
      <c r="E20" s="23"/>
      <c r="F20" s="36"/>
      <c r="G20" s="40"/>
      <c r="H20" s="40"/>
      <c r="I20" s="36"/>
      <c r="J20" s="18"/>
    </row>
    <row r="21" spans="1:10" x14ac:dyDescent="0.25">
      <c r="A21" s="6"/>
      <c r="B21" s="6" t="s">
        <v>235</v>
      </c>
      <c r="C21" s="6"/>
      <c r="D21" s="24">
        <f>D19-D20</f>
        <v>11</v>
      </c>
      <c r="E21" s="24"/>
      <c r="F21" s="36"/>
      <c r="G21" s="40"/>
      <c r="H21" s="40"/>
      <c r="I21" s="36"/>
      <c r="J21" s="18"/>
    </row>
    <row r="22" spans="1:10" x14ac:dyDescent="0.25">
      <c r="A22" s="6"/>
      <c r="B22" s="6" t="s">
        <v>236</v>
      </c>
      <c r="C22" s="6"/>
      <c r="D22" s="6">
        <f>D21/D19*100</f>
        <v>73.333333333333329</v>
      </c>
      <c r="E22" s="16"/>
      <c r="F22" s="36"/>
      <c r="G22" s="40"/>
      <c r="H22" s="40"/>
      <c r="I22" s="36"/>
      <c r="J22" s="18"/>
    </row>
    <row r="23" spans="1:10" x14ac:dyDescent="0.25">
      <c r="A23" s="6"/>
      <c r="B23" s="6" t="s">
        <v>237</v>
      </c>
      <c r="C23" s="6"/>
      <c r="D23" s="6">
        <f>1/D24*100</f>
        <v>56.969236612229388</v>
      </c>
      <c r="E23" s="16"/>
      <c r="F23" s="36"/>
      <c r="G23" s="40"/>
      <c r="H23" s="40"/>
      <c r="I23" s="36"/>
      <c r="J23" s="18"/>
    </row>
    <row r="24" spans="1:10" x14ac:dyDescent="0.25">
      <c r="A24" s="6"/>
      <c r="B24" s="6" t="s">
        <v>238</v>
      </c>
      <c r="C24" s="6"/>
      <c r="D24" s="6">
        <f>SUM(C2:C18)/D19</f>
        <v>1.7553333333333336</v>
      </c>
      <c r="E24" s="16"/>
      <c r="F24" s="36"/>
      <c r="G24" s="40"/>
      <c r="H24" s="40"/>
      <c r="I24" s="36"/>
      <c r="J24" s="18"/>
    </row>
    <row r="25" spans="1:10" x14ac:dyDescent="0.25">
      <c r="A25" s="6"/>
      <c r="B25" s="6" t="s">
        <v>239</v>
      </c>
      <c r="C25" s="6"/>
      <c r="D25" s="24">
        <f>D22-D23</f>
        <v>16.364096721103941</v>
      </c>
      <c r="E25" s="38"/>
      <c r="F25" s="36"/>
      <c r="G25" s="40"/>
      <c r="H25" s="40"/>
      <c r="I25" s="36"/>
      <c r="J25" s="18"/>
    </row>
    <row r="26" spans="1:10" x14ac:dyDescent="0.25">
      <c r="A26" s="6"/>
      <c r="B26" s="6" t="s">
        <v>240</v>
      </c>
      <c r="C26" s="6"/>
      <c r="D26" s="24">
        <f>D25/1</f>
        <v>16.364096721103941</v>
      </c>
      <c r="E26" s="38"/>
      <c r="F26" s="36"/>
      <c r="G26" s="40"/>
      <c r="H26" s="40"/>
      <c r="I26" s="36"/>
      <c r="J26" s="18"/>
    </row>
    <row r="27" spans="1:10" ht="18.75" x14ac:dyDescent="0.3">
      <c r="A27" s="6"/>
      <c r="B27" s="28" t="s">
        <v>241</v>
      </c>
      <c r="C27" s="6"/>
      <c r="D27" s="29">
        <v>25000</v>
      </c>
      <c r="E27" s="47"/>
      <c r="F27" s="36"/>
      <c r="G27" s="40"/>
      <c r="H27" s="40"/>
      <c r="I27" s="36"/>
      <c r="J27" s="18"/>
    </row>
    <row r="28" spans="1:10" ht="18.75" x14ac:dyDescent="0.3">
      <c r="A28" s="6"/>
      <c r="B28" s="6" t="s">
        <v>242</v>
      </c>
      <c r="C28" s="6"/>
      <c r="D28" s="30">
        <v>25000</v>
      </c>
      <c r="E28" s="48"/>
      <c r="F28" s="36"/>
      <c r="G28" s="40"/>
      <c r="H28" s="40"/>
      <c r="I28" s="36"/>
      <c r="J28" s="18"/>
    </row>
    <row r="29" spans="1:10" x14ac:dyDescent="0.25">
      <c r="A29" s="6"/>
      <c r="B29" s="6" t="s">
        <v>243</v>
      </c>
      <c r="C29" s="6"/>
      <c r="D29" s="21">
        <f>D28/100</f>
        <v>250</v>
      </c>
      <c r="E29" s="33"/>
      <c r="F29" s="36"/>
      <c r="G29" s="40"/>
      <c r="H29" s="40"/>
      <c r="I29" s="36"/>
      <c r="J29" s="18"/>
    </row>
    <row r="30" spans="1:10" x14ac:dyDescent="0.25">
      <c r="A30" s="6"/>
      <c r="B30" s="31" t="s">
        <v>250</v>
      </c>
      <c r="C30" s="6"/>
      <c r="D30" s="32">
        <f>D29*3.8</f>
        <v>950</v>
      </c>
      <c r="E30" s="33"/>
      <c r="F30" s="36"/>
      <c r="G30" s="40"/>
      <c r="H30" s="40"/>
      <c r="I30" s="36"/>
      <c r="J30" s="18"/>
    </row>
    <row r="31" spans="1:10" x14ac:dyDescent="0.25">
      <c r="A31" s="6"/>
      <c r="B31" s="6" t="s">
        <v>244</v>
      </c>
      <c r="C31" s="6"/>
      <c r="D31" s="33">
        <f>SUM(H2:H18)</f>
        <v>3961.5</v>
      </c>
      <c r="E31" s="33"/>
      <c r="F31" s="36"/>
      <c r="G31" s="41"/>
      <c r="H31" s="40"/>
      <c r="I31" s="36"/>
      <c r="J31" s="18"/>
    </row>
    <row r="32" spans="1:10" x14ac:dyDescent="0.25">
      <c r="A32" s="6"/>
      <c r="B32" s="13" t="s">
        <v>245</v>
      </c>
      <c r="C32" s="6"/>
      <c r="D32" s="16">
        <f>D31/D27*100</f>
        <v>15.845999999999998</v>
      </c>
      <c r="E32" s="16"/>
      <c r="F32" s="36"/>
      <c r="G32" s="40"/>
      <c r="H32" s="40"/>
      <c r="I32" s="36"/>
      <c r="J32" s="18"/>
    </row>
    <row r="33" spans="6:10" x14ac:dyDescent="0.25">
      <c r="F33" s="39"/>
      <c r="G33" s="18"/>
      <c r="H33" s="18"/>
      <c r="I33" s="18"/>
      <c r="J33" s="18"/>
    </row>
  </sheetData>
  <conditionalFormatting sqref="H2:H18">
    <cfRule type="cellIs" dxfId="31" priority="4" operator="lessThan">
      <formula>0</formula>
    </cfRule>
    <cfRule type="cellIs" dxfId="30" priority="5" operator="greaterThan">
      <formula>0</formula>
    </cfRule>
  </conditionalFormatting>
  <conditionalFormatting sqref="G20:G32">
    <cfRule type="cellIs" dxfId="29" priority="1" operator="greaterThan">
      <formula>0</formula>
    </cfRule>
    <cfRule type="cellIs" dxfId="28" priority="2" operator="lessThan">
      <formula>-240.63</formula>
    </cfRule>
    <cfRule type="cellIs" dxfId="27" priority="3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7"/>
  <sheetViews>
    <sheetView topLeftCell="B38" workbookViewId="0">
      <selection activeCell="G64" sqref="G64"/>
    </sheetView>
  </sheetViews>
  <sheetFormatPr defaultRowHeight="15" x14ac:dyDescent="0.25"/>
  <cols>
    <col min="1" max="1" width="10.7109375" bestFit="1" customWidth="1"/>
    <col min="2" max="2" width="39.85546875" style="6" bestFit="1" customWidth="1"/>
    <col min="3" max="12" width="9.140625" style="6"/>
    <col min="14" max="14" width="28.5703125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126</v>
      </c>
      <c r="Q1" s="2" t="s">
        <v>123</v>
      </c>
      <c r="R1" s="2" t="s">
        <v>124</v>
      </c>
      <c r="S1" s="2" t="s">
        <v>125</v>
      </c>
    </row>
    <row r="2" spans="1:19" x14ac:dyDescent="0.25">
      <c r="A2" s="5">
        <v>44835</v>
      </c>
      <c r="B2" s="6" t="s">
        <v>514</v>
      </c>
      <c r="C2" s="6">
        <v>1.86</v>
      </c>
      <c r="D2" s="6">
        <v>3.8</v>
      </c>
      <c r="E2" s="6">
        <v>3.88</v>
      </c>
      <c r="F2" s="6">
        <v>4.18</v>
      </c>
      <c r="G2" s="6">
        <v>1.73</v>
      </c>
      <c r="H2" s="6">
        <v>2.13</v>
      </c>
      <c r="I2" s="6">
        <v>1.53</v>
      </c>
      <c r="J2" s="6" t="s">
        <v>225</v>
      </c>
      <c r="K2" s="6">
        <v>1.38</v>
      </c>
      <c r="L2" s="6" t="s">
        <v>134</v>
      </c>
      <c r="M2">
        <v>21</v>
      </c>
      <c r="N2" t="s">
        <v>54</v>
      </c>
      <c r="O2">
        <v>1.43</v>
      </c>
      <c r="P2">
        <v>1.93</v>
      </c>
      <c r="Q2">
        <v>2.27</v>
      </c>
      <c r="R2">
        <v>2.6</v>
      </c>
      <c r="S2">
        <v>2.91</v>
      </c>
    </row>
    <row r="3" spans="1:19" x14ac:dyDescent="0.25">
      <c r="A3" s="5">
        <v>44835</v>
      </c>
      <c r="B3" s="6" t="s">
        <v>515</v>
      </c>
      <c r="C3" s="6">
        <v>2.02</v>
      </c>
      <c r="D3" s="6">
        <v>3.66</v>
      </c>
      <c r="E3" s="6">
        <v>3.84</v>
      </c>
      <c r="F3" s="6">
        <v>3.75</v>
      </c>
      <c r="G3" s="6">
        <v>1.93</v>
      </c>
      <c r="H3" s="6">
        <v>1.97</v>
      </c>
      <c r="I3" s="6">
        <v>1.7</v>
      </c>
      <c r="J3" s="6" t="s">
        <v>225</v>
      </c>
      <c r="K3" s="6">
        <v>1.47</v>
      </c>
      <c r="L3" s="6" t="s">
        <v>143</v>
      </c>
      <c r="M3">
        <v>45</v>
      </c>
      <c r="N3" s="9" t="s">
        <v>99</v>
      </c>
      <c r="O3">
        <v>404</v>
      </c>
      <c r="P3">
        <v>2.19</v>
      </c>
      <c r="Q3">
        <v>2.65</v>
      </c>
      <c r="R3">
        <v>404</v>
      </c>
      <c r="S3">
        <v>3.34</v>
      </c>
    </row>
    <row r="4" spans="1:19" x14ac:dyDescent="0.25">
      <c r="A4" s="5">
        <v>44835</v>
      </c>
      <c r="B4" s="6" t="s">
        <v>516</v>
      </c>
      <c r="C4" s="6">
        <v>2.2000000000000002</v>
      </c>
      <c r="D4" s="6">
        <v>3.42</v>
      </c>
      <c r="E4" s="6">
        <v>3.45</v>
      </c>
      <c r="F4" s="6">
        <v>3.26</v>
      </c>
      <c r="G4" s="6">
        <v>2.13</v>
      </c>
      <c r="H4" s="6">
        <v>1.78</v>
      </c>
      <c r="I4" s="6">
        <v>1.87</v>
      </c>
      <c r="J4" s="6" t="s">
        <v>225</v>
      </c>
      <c r="K4" s="6">
        <v>1.59</v>
      </c>
      <c r="L4" s="6" t="s">
        <v>142</v>
      </c>
      <c r="M4">
        <v>44</v>
      </c>
      <c r="N4" t="s">
        <v>88</v>
      </c>
      <c r="O4">
        <v>1.46</v>
      </c>
      <c r="P4">
        <v>2.4700000000000002</v>
      </c>
      <c r="Q4">
        <v>2.99</v>
      </c>
      <c r="R4">
        <v>404</v>
      </c>
      <c r="S4">
        <v>3.88</v>
      </c>
    </row>
    <row r="5" spans="1:19" x14ac:dyDescent="0.25">
      <c r="A5" s="5">
        <v>44835</v>
      </c>
      <c r="B5" s="6" t="s">
        <v>517</v>
      </c>
      <c r="C5" s="6">
        <v>2.48</v>
      </c>
      <c r="D5" s="6">
        <v>2.98</v>
      </c>
      <c r="E5" s="6">
        <v>2.95</v>
      </c>
      <c r="F5" s="6">
        <v>404</v>
      </c>
      <c r="G5" s="6">
        <v>2.31</v>
      </c>
      <c r="H5" s="6">
        <v>1.59</v>
      </c>
      <c r="I5" s="6">
        <v>1.73</v>
      </c>
      <c r="J5" s="6" t="s">
        <v>225</v>
      </c>
      <c r="K5" s="6">
        <v>1.53</v>
      </c>
      <c r="L5" s="6" t="s">
        <v>584</v>
      </c>
      <c r="M5">
        <v>44</v>
      </c>
      <c r="N5" t="s">
        <v>352</v>
      </c>
      <c r="O5">
        <v>1.53</v>
      </c>
      <c r="P5">
        <v>2.71</v>
      </c>
      <c r="Q5">
        <v>404</v>
      </c>
      <c r="R5">
        <v>404</v>
      </c>
      <c r="S5">
        <v>404</v>
      </c>
    </row>
    <row r="6" spans="1:19" x14ac:dyDescent="0.25">
      <c r="A6" s="5">
        <v>44835</v>
      </c>
      <c r="B6" s="6" t="s">
        <v>518</v>
      </c>
      <c r="C6" s="6">
        <v>2.65</v>
      </c>
      <c r="D6" s="6">
        <v>3.88</v>
      </c>
      <c r="E6" s="6">
        <v>2.5299999999999998</v>
      </c>
      <c r="F6" s="6">
        <v>404</v>
      </c>
      <c r="G6" s="6">
        <v>1.58</v>
      </c>
      <c r="H6" s="6">
        <v>2.5299999999999998</v>
      </c>
      <c r="I6" s="6">
        <v>1.4</v>
      </c>
      <c r="J6" s="6" t="s">
        <v>225</v>
      </c>
      <c r="K6" s="6">
        <v>1.24</v>
      </c>
      <c r="L6" s="6" t="s">
        <v>218</v>
      </c>
      <c r="M6">
        <v>24</v>
      </c>
      <c r="N6" t="s">
        <v>165</v>
      </c>
      <c r="O6">
        <v>1.27</v>
      </c>
      <c r="P6">
        <v>1.7</v>
      </c>
      <c r="Q6">
        <v>1.89</v>
      </c>
      <c r="R6">
        <v>2.11</v>
      </c>
      <c r="S6">
        <v>2.37</v>
      </c>
    </row>
    <row r="7" spans="1:19" x14ac:dyDescent="0.25">
      <c r="A7" s="5">
        <v>44835</v>
      </c>
      <c r="B7" s="6" t="s">
        <v>519</v>
      </c>
      <c r="C7" s="6">
        <v>2.56</v>
      </c>
      <c r="D7" s="6">
        <v>3.35</v>
      </c>
      <c r="E7" s="6">
        <v>2.93</v>
      </c>
      <c r="F7" s="8">
        <v>3.27</v>
      </c>
      <c r="G7" s="6">
        <v>2.12</v>
      </c>
      <c r="H7" s="6">
        <v>1.79</v>
      </c>
      <c r="I7" s="6">
        <v>1.87</v>
      </c>
      <c r="J7" s="6" t="s">
        <v>225</v>
      </c>
      <c r="K7" s="6">
        <v>1.6</v>
      </c>
      <c r="L7" s="6" t="s">
        <v>221</v>
      </c>
      <c r="M7">
        <v>53</v>
      </c>
      <c r="N7" s="9" t="s">
        <v>165</v>
      </c>
      <c r="O7">
        <v>1.46</v>
      </c>
      <c r="P7">
        <v>2.4500000000000002</v>
      </c>
      <c r="Q7">
        <v>3.03</v>
      </c>
      <c r="R7">
        <v>3.25</v>
      </c>
      <c r="S7">
        <v>3.41</v>
      </c>
    </row>
    <row r="8" spans="1:19" x14ac:dyDescent="0.25">
      <c r="A8" s="5">
        <v>44836</v>
      </c>
      <c r="B8" s="6" t="s">
        <v>520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 t="s">
        <v>225</v>
      </c>
      <c r="K8" s="6">
        <v>0</v>
      </c>
      <c r="L8" s="6" t="s">
        <v>128</v>
      </c>
      <c r="M8">
        <v>65</v>
      </c>
      <c r="N8" t="s">
        <v>117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5">
        <v>44836</v>
      </c>
      <c r="B9" s="6" t="s">
        <v>521</v>
      </c>
      <c r="C9" s="6">
        <v>3.01</v>
      </c>
      <c r="D9" s="6">
        <v>2.97</v>
      </c>
      <c r="E9" s="6">
        <v>2.57</v>
      </c>
      <c r="F9" s="6">
        <v>2.93</v>
      </c>
      <c r="G9" s="6">
        <v>2.2200000000000002</v>
      </c>
      <c r="H9" s="6">
        <v>1.68</v>
      </c>
      <c r="I9" s="6">
        <v>1.95</v>
      </c>
      <c r="J9" s="6" t="s">
        <v>225</v>
      </c>
      <c r="K9" s="6">
        <v>1.67</v>
      </c>
      <c r="L9" s="6" t="s">
        <v>217</v>
      </c>
      <c r="M9">
        <v>41</v>
      </c>
      <c r="N9" s="12" t="s">
        <v>16</v>
      </c>
      <c r="O9">
        <v>1.51</v>
      </c>
      <c r="P9">
        <v>2.59</v>
      </c>
      <c r="Q9">
        <v>2.9</v>
      </c>
      <c r="R9">
        <v>404</v>
      </c>
      <c r="S9">
        <v>4.01</v>
      </c>
    </row>
    <row r="10" spans="1:19" x14ac:dyDescent="0.25">
      <c r="A10" s="5">
        <v>44836</v>
      </c>
      <c r="B10" s="6" t="s">
        <v>522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 t="s">
        <v>225</v>
      </c>
      <c r="K10" s="6">
        <v>0</v>
      </c>
      <c r="L10" s="6">
        <v>0</v>
      </c>
      <c r="M10">
        <v>7</v>
      </c>
      <c r="N10" s="12" t="s">
        <v>16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5">
        <v>44836</v>
      </c>
      <c r="B11" s="6" t="s">
        <v>523</v>
      </c>
      <c r="C11" s="6">
        <v>1.43</v>
      </c>
      <c r="D11" s="6">
        <v>5.22</v>
      </c>
      <c r="E11" s="6">
        <v>7.32</v>
      </c>
      <c r="F11" s="6">
        <v>404</v>
      </c>
      <c r="G11" s="6">
        <v>1.57</v>
      </c>
      <c r="H11" s="6">
        <v>2.5499999999999998</v>
      </c>
      <c r="I11" s="6">
        <v>1.4</v>
      </c>
      <c r="J11" s="6" t="s">
        <v>225</v>
      </c>
      <c r="K11" s="6">
        <v>1.24</v>
      </c>
      <c r="L11" s="6" t="s">
        <v>224</v>
      </c>
      <c r="M11">
        <v>32</v>
      </c>
      <c r="N11" t="s">
        <v>56</v>
      </c>
      <c r="O11">
        <v>1.26</v>
      </c>
      <c r="P11">
        <v>1.69</v>
      </c>
      <c r="Q11">
        <v>1.88</v>
      </c>
      <c r="R11">
        <v>2.13</v>
      </c>
      <c r="S11">
        <v>2.38</v>
      </c>
    </row>
    <row r="12" spans="1:19" x14ac:dyDescent="0.25">
      <c r="A12" s="5">
        <v>44836</v>
      </c>
      <c r="B12" s="6" t="s">
        <v>524</v>
      </c>
      <c r="C12" s="6">
        <v>404</v>
      </c>
      <c r="D12" s="6">
        <v>404</v>
      </c>
      <c r="E12" s="6">
        <v>404</v>
      </c>
      <c r="F12" s="6">
        <v>0</v>
      </c>
      <c r="G12" s="6">
        <v>404</v>
      </c>
      <c r="H12" s="6">
        <v>404</v>
      </c>
      <c r="I12" s="6">
        <v>404</v>
      </c>
      <c r="J12" s="6" t="s">
        <v>225</v>
      </c>
      <c r="K12" s="6">
        <v>404</v>
      </c>
      <c r="L12" s="6">
        <v>404</v>
      </c>
      <c r="M12">
        <v>51</v>
      </c>
      <c r="N12" t="s">
        <v>74</v>
      </c>
      <c r="O12" s="6">
        <v>404</v>
      </c>
      <c r="P12" s="6">
        <v>404</v>
      </c>
      <c r="Q12" s="6">
        <v>404</v>
      </c>
      <c r="R12" s="6">
        <v>404</v>
      </c>
      <c r="S12" s="6">
        <v>404</v>
      </c>
    </row>
    <row r="13" spans="1:19" x14ac:dyDescent="0.25">
      <c r="A13" s="5">
        <v>44839</v>
      </c>
      <c r="B13" s="6" t="s">
        <v>525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 t="s">
        <v>225</v>
      </c>
      <c r="K13" s="6">
        <v>0</v>
      </c>
      <c r="L13" s="6">
        <v>0</v>
      </c>
      <c r="M13">
        <v>0</v>
      </c>
      <c r="N13" t="s">
        <v>16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5">
        <v>44841</v>
      </c>
      <c r="B14" s="6" t="s">
        <v>526</v>
      </c>
      <c r="C14" s="6">
        <v>1.96</v>
      </c>
      <c r="D14" s="6">
        <v>4.05</v>
      </c>
      <c r="E14" s="6">
        <v>3.74</v>
      </c>
      <c r="F14" s="6">
        <v>404</v>
      </c>
      <c r="G14" s="6">
        <v>1.52</v>
      </c>
      <c r="H14" s="6">
        <v>2.65</v>
      </c>
      <c r="I14" s="6">
        <v>1.37</v>
      </c>
      <c r="J14" s="6" t="s">
        <v>225</v>
      </c>
      <c r="K14" s="6">
        <v>1.24</v>
      </c>
      <c r="L14" s="6" t="s">
        <v>142</v>
      </c>
      <c r="M14">
        <v>22</v>
      </c>
      <c r="N14" t="s">
        <v>165</v>
      </c>
      <c r="O14">
        <v>404</v>
      </c>
      <c r="P14">
        <v>1.63</v>
      </c>
      <c r="Q14">
        <v>1.79</v>
      </c>
      <c r="R14">
        <v>2.0299999999999998</v>
      </c>
      <c r="S14">
        <v>2.25</v>
      </c>
    </row>
    <row r="15" spans="1:19" x14ac:dyDescent="0.25">
      <c r="A15" s="5">
        <v>44842</v>
      </c>
      <c r="B15" s="6" t="s">
        <v>527</v>
      </c>
      <c r="C15" s="6">
        <v>2.61</v>
      </c>
      <c r="D15" s="6">
        <v>3.46</v>
      </c>
      <c r="E15" s="6">
        <v>2.81</v>
      </c>
      <c r="F15" s="6">
        <v>3.75</v>
      </c>
      <c r="G15" s="6">
        <v>1.93</v>
      </c>
      <c r="H15" s="6">
        <v>1.97</v>
      </c>
      <c r="I15" s="6">
        <v>1.69</v>
      </c>
      <c r="J15" s="6" t="s">
        <v>225</v>
      </c>
      <c r="K15" s="6">
        <v>1.46</v>
      </c>
      <c r="L15" s="6" t="s">
        <v>127</v>
      </c>
      <c r="M15">
        <v>46</v>
      </c>
      <c r="N15" t="s">
        <v>49</v>
      </c>
      <c r="O15">
        <v>404</v>
      </c>
      <c r="P15">
        <v>2.1800000000000002</v>
      </c>
      <c r="Q15">
        <v>2.62</v>
      </c>
      <c r="R15">
        <v>404</v>
      </c>
      <c r="S15">
        <v>3.28</v>
      </c>
    </row>
    <row r="16" spans="1:19" x14ac:dyDescent="0.25">
      <c r="A16" s="5">
        <v>44842</v>
      </c>
      <c r="B16" s="6" t="s">
        <v>528</v>
      </c>
      <c r="C16" s="6">
        <v>3.23</v>
      </c>
      <c r="D16" s="6">
        <v>3.55</v>
      </c>
      <c r="E16" s="6">
        <v>2.29</v>
      </c>
      <c r="F16" s="6">
        <v>3.47</v>
      </c>
      <c r="G16" s="6">
        <v>2</v>
      </c>
      <c r="H16" s="6">
        <v>1.91</v>
      </c>
      <c r="I16" s="6">
        <v>1.76</v>
      </c>
      <c r="J16" s="6" t="s">
        <v>225</v>
      </c>
      <c r="K16" s="6">
        <v>1.52</v>
      </c>
      <c r="L16" s="6" t="s">
        <v>133</v>
      </c>
      <c r="M16">
        <v>16</v>
      </c>
      <c r="N16" t="s">
        <v>63</v>
      </c>
      <c r="O16">
        <v>1.5</v>
      </c>
      <c r="P16">
        <v>2.27</v>
      </c>
      <c r="Q16">
        <v>2.76</v>
      </c>
      <c r="R16">
        <v>404</v>
      </c>
      <c r="S16">
        <v>3.45</v>
      </c>
    </row>
    <row r="17" spans="1:19" x14ac:dyDescent="0.25">
      <c r="A17" s="5">
        <v>44842</v>
      </c>
      <c r="B17" s="6" t="s">
        <v>529</v>
      </c>
      <c r="C17" s="6">
        <v>1.76</v>
      </c>
      <c r="D17" s="6">
        <v>3.96</v>
      </c>
      <c r="E17" s="6">
        <v>4.8</v>
      </c>
      <c r="F17" s="6">
        <v>3.78</v>
      </c>
      <c r="G17" s="6">
        <v>1.93</v>
      </c>
      <c r="H17" s="6">
        <v>1.93</v>
      </c>
      <c r="I17" s="6">
        <v>1.69</v>
      </c>
      <c r="J17" s="6" t="s">
        <v>225</v>
      </c>
      <c r="K17" s="6">
        <v>1.46</v>
      </c>
      <c r="L17" s="6" t="s">
        <v>132</v>
      </c>
      <c r="M17">
        <v>57</v>
      </c>
      <c r="N17" t="s">
        <v>99</v>
      </c>
      <c r="O17">
        <v>404</v>
      </c>
      <c r="P17">
        <v>2.1800000000000002</v>
      </c>
      <c r="Q17">
        <v>2.65</v>
      </c>
      <c r="R17">
        <v>404</v>
      </c>
      <c r="S17">
        <v>3.34</v>
      </c>
    </row>
    <row r="18" spans="1:19" x14ac:dyDescent="0.25">
      <c r="A18" s="5">
        <v>44842</v>
      </c>
      <c r="B18" s="6" t="s">
        <v>530</v>
      </c>
      <c r="C18" s="6">
        <v>2.06</v>
      </c>
      <c r="D18" s="6">
        <v>3.44</v>
      </c>
      <c r="E18" s="6">
        <v>3.95</v>
      </c>
      <c r="F18" s="6">
        <v>3.41</v>
      </c>
      <c r="G18" s="6">
        <v>2.09</v>
      </c>
      <c r="H18" s="6">
        <v>1.83</v>
      </c>
      <c r="I18" s="6">
        <v>1.82</v>
      </c>
      <c r="J18" s="6" t="s">
        <v>225</v>
      </c>
      <c r="K18" s="6">
        <v>1.56</v>
      </c>
      <c r="L18" s="6" t="s">
        <v>133</v>
      </c>
      <c r="M18">
        <v>47</v>
      </c>
      <c r="N18" t="s">
        <v>52</v>
      </c>
      <c r="O18">
        <v>404</v>
      </c>
      <c r="P18">
        <v>2.4</v>
      </c>
      <c r="Q18">
        <v>3</v>
      </c>
      <c r="R18">
        <v>404</v>
      </c>
      <c r="S18">
        <v>3.74</v>
      </c>
    </row>
    <row r="19" spans="1:19" x14ac:dyDescent="0.25">
      <c r="A19" s="5">
        <v>44842</v>
      </c>
      <c r="B19" s="6" t="s">
        <v>531</v>
      </c>
      <c r="C19" s="6">
        <v>3.59</v>
      </c>
      <c r="D19" s="6">
        <v>3.57</v>
      </c>
      <c r="E19" s="6">
        <v>2.0499999999999998</v>
      </c>
      <c r="F19" s="6">
        <v>3.59</v>
      </c>
      <c r="G19" s="6">
        <v>1.92</v>
      </c>
      <c r="H19" s="6">
        <v>1.92</v>
      </c>
      <c r="I19" s="6">
        <v>1.68</v>
      </c>
      <c r="J19" s="6" t="s">
        <v>225</v>
      </c>
      <c r="K19" s="6">
        <v>1.45</v>
      </c>
      <c r="L19" s="6" t="s">
        <v>128</v>
      </c>
      <c r="M19">
        <v>33</v>
      </c>
      <c r="N19" t="s">
        <v>29</v>
      </c>
      <c r="O19">
        <v>404</v>
      </c>
      <c r="P19">
        <v>2.16</v>
      </c>
      <c r="Q19">
        <v>2.59</v>
      </c>
      <c r="R19">
        <v>2.67</v>
      </c>
      <c r="S19">
        <v>3.22</v>
      </c>
    </row>
    <row r="20" spans="1:19" x14ac:dyDescent="0.25">
      <c r="A20" s="5">
        <v>44843</v>
      </c>
      <c r="B20" s="6" t="s">
        <v>532</v>
      </c>
      <c r="C20" s="6">
        <v>2.04</v>
      </c>
      <c r="D20" s="6">
        <v>3.15</v>
      </c>
      <c r="E20" s="6">
        <v>3.36</v>
      </c>
      <c r="F20" s="6">
        <v>404</v>
      </c>
      <c r="G20" s="6">
        <v>2.0699999999999998</v>
      </c>
      <c r="H20" s="6">
        <v>1.68</v>
      </c>
      <c r="I20" s="6">
        <v>1.83</v>
      </c>
      <c r="J20" s="6" t="s">
        <v>225</v>
      </c>
      <c r="K20" s="6">
        <v>1.57</v>
      </c>
      <c r="L20" s="6" t="s">
        <v>143</v>
      </c>
      <c r="M20">
        <v>55</v>
      </c>
      <c r="N20" t="s">
        <v>533</v>
      </c>
      <c r="O20">
        <v>1.42</v>
      </c>
      <c r="P20">
        <v>2.38</v>
      </c>
      <c r="Q20">
        <v>404</v>
      </c>
      <c r="R20">
        <v>404</v>
      </c>
      <c r="S20">
        <v>404</v>
      </c>
    </row>
    <row r="21" spans="1:19" x14ac:dyDescent="0.25">
      <c r="A21" s="5">
        <v>44843</v>
      </c>
      <c r="B21" s="6" t="s">
        <v>534</v>
      </c>
      <c r="C21" s="6">
        <v>3.42</v>
      </c>
      <c r="D21" s="6">
        <v>3.28</v>
      </c>
      <c r="E21" s="6">
        <v>1.92</v>
      </c>
      <c r="F21" s="6">
        <v>404</v>
      </c>
      <c r="G21" s="6">
        <v>2.04</v>
      </c>
      <c r="H21" s="6">
        <v>1.68</v>
      </c>
      <c r="I21" s="6">
        <v>1.81</v>
      </c>
      <c r="J21" s="6" t="s">
        <v>225</v>
      </c>
      <c r="K21" s="6">
        <v>1.56</v>
      </c>
      <c r="L21" s="6" t="s">
        <v>217</v>
      </c>
      <c r="M21">
        <v>28</v>
      </c>
      <c r="N21" t="s">
        <v>117</v>
      </c>
      <c r="O21">
        <v>1.42</v>
      </c>
      <c r="P21">
        <v>2.34</v>
      </c>
      <c r="Q21">
        <v>404</v>
      </c>
      <c r="R21">
        <v>404</v>
      </c>
      <c r="S21">
        <v>404</v>
      </c>
    </row>
    <row r="22" spans="1:19" x14ac:dyDescent="0.25">
      <c r="A22" s="5">
        <v>44844</v>
      </c>
      <c r="B22" s="6" t="s">
        <v>535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 t="s">
        <v>225</v>
      </c>
      <c r="K22" s="6">
        <v>0</v>
      </c>
      <c r="L22" s="6" t="s">
        <v>224</v>
      </c>
      <c r="M22">
        <v>41</v>
      </c>
      <c r="N22" t="s">
        <v>536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5">
        <v>44846</v>
      </c>
      <c r="B23" s="6" t="s">
        <v>537</v>
      </c>
      <c r="C23" s="6">
        <v>2.0699999999999998</v>
      </c>
      <c r="D23" s="6">
        <v>3.88</v>
      </c>
      <c r="E23" s="6">
        <v>3.48</v>
      </c>
      <c r="F23" s="6">
        <v>4.37</v>
      </c>
      <c r="G23" s="6">
        <v>1.74</v>
      </c>
      <c r="H23" s="6">
        <v>2.2000000000000002</v>
      </c>
      <c r="I23" s="6">
        <v>1.55</v>
      </c>
      <c r="J23" s="6" t="s">
        <v>225</v>
      </c>
      <c r="K23" s="6">
        <v>404</v>
      </c>
      <c r="L23" s="6" t="s">
        <v>138</v>
      </c>
      <c r="M23">
        <v>61</v>
      </c>
      <c r="N23" s="9" t="s">
        <v>63</v>
      </c>
      <c r="O23">
        <v>404</v>
      </c>
      <c r="P23">
        <v>1.93</v>
      </c>
      <c r="Q23">
        <v>2.2400000000000002</v>
      </c>
      <c r="R23">
        <v>2.5499999999999998</v>
      </c>
      <c r="S23">
        <v>2.84</v>
      </c>
    </row>
    <row r="24" spans="1:19" x14ac:dyDescent="0.25">
      <c r="A24" s="5">
        <v>44847</v>
      </c>
      <c r="B24" s="6" t="s">
        <v>538</v>
      </c>
      <c r="C24" s="6">
        <v>3.35</v>
      </c>
      <c r="D24" s="6">
        <v>3.53</v>
      </c>
      <c r="E24" s="6">
        <v>2.27</v>
      </c>
      <c r="F24" s="6">
        <v>3.81</v>
      </c>
      <c r="G24" s="6">
        <v>1.93</v>
      </c>
      <c r="H24" s="6">
        <v>1.98</v>
      </c>
      <c r="I24" s="6">
        <v>1.68</v>
      </c>
      <c r="J24" s="6" t="s">
        <v>225</v>
      </c>
      <c r="K24" s="6">
        <v>1.45</v>
      </c>
      <c r="L24" s="6" t="s">
        <v>131</v>
      </c>
      <c r="M24">
        <v>57</v>
      </c>
      <c r="N24" t="s">
        <v>36</v>
      </c>
      <c r="O24">
        <v>1.36</v>
      </c>
      <c r="P24">
        <v>2.17</v>
      </c>
      <c r="Q24">
        <v>2.61</v>
      </c>
      <c r="R24">
        <v>2.94</v>
      </c>
      <c r="S24">
        <v>3.28</v>
      </c>
    </row>
    <row r="25" spans="1:19" x14ac:dyDescent="0.25">
      <c r="A25" s="5">
        <v>44849</v>
      </c>
      <c r="B25" s="6" t="s">
        <v>539</v>
      </c>
      <c r="C25" s="6">
        <v>1.88</v>
      </c>
      <c r="D25" s="6">
        <v>3.41</v>
      </c>
      <c r="E25" s="6">
        <v>4.83</v>
      </c>
      <c r="F25" s="6">
        <v>3.26</v>
      </c>
      <c r="G25" s="6">
        <v>2.14</v>
      </c>
      <c r="H25" s="6">
        <v>1.77</v>
      </c>
      <c r="I25" s="6">
        <v>1.88</v>
      </c>
      <c r="J25" s="6" t="s">
        <v>225</v>
      </c>
      <c r="K25" s="6">
        <v>1.6</v>
      </c>
      <c r="L25" s="6" t="s">
        <v>137</v>
      </c>
      <c r="M25">
        <v>42</v>
      </c>
      <c r="N25" t="s">
        <v>40</v>
      </c>
      <c r="O25">
        <v>1.46</v>
      </c>
      <c r="P25">
        <v>2.4700000000000002</v>
      </c>
      <c r="Q25">
        <v>2.93</v>
      </c>
      <c r="R25">
        <v>404</v>
      </c>
      <c r="S25">
        <v>3.8</v>
      </c>
    </row>
    <row r="26" spans="1:19" x14ac:dyDescent="0.25">
      <c r="A26" s="5">
        <v>44849</v>
      </c>
      <c r="B26" s="6" t="s">
        <v>540</v>
      </c>
      <c r="C26" s="6">
        <v>2.63</v>
      </c>
      <c r="D26" s="6">
        <v>3.57</v>
      </c>
      <c r="E26" s="6">
        <v>2.76</v>
      </c>
      <c r="F26" s="6">
        <v>404</v>
      </c>
      <c r="G26" s="6">
        <v>1.76</v>
      </c>
      <c r="H26" s="6">
        <v>2.17</v>
      </c>
      <c r="I26" s="6">
        <v>1.56</v>
      </c>
      <c r="J26" s="6" t="s">
        <v>225</v>
      </c>
      <c r="K26" s="6">
        <v>1.36</v>
      </c>
      <c r="L26" s="6" t="s">
        <v>218</v>
      </c>
      <c r="M26">
        <v>18</v>
      </c>
      <c r="N26" t="s">
        <v>165</v>
      </c>
      <c r="O26">
        <v>1.3</v>
      </c>
      <c r="P26">
        <v>1.96</v>
      </c>
      <c r="Q26">
        <v>2.2599999999999998</v>
      </c>
      <c r="R26">
        <v>2.57</v>
      </c>
      <c r="S26">
        <v>2.85</v>
      </c>
    </row>
    <row r="27" spans="1:19" x14ac:dyDescent="0.25">
      <c r="A27" s="5">
        <v>44849</v>
      </c>
      <c r="B27" s="6" t="s">
        <v>541</v>
      </c>
      <c r="C27" s="6">
        <v>1.98</v>
      </c>
      <c r="D27" s="6">
        <v>3.69</v>
      </c>
      <c r="E27" s="6">
        <v>4.03</v>
      </c>
      <c r="F27" s="6">
        <v>3.84</v>
      </c>
      <c r="G27" s="6">
        <v>1.93</v>
      </c>
      <c r="H27" s="6">
        <v>1.98</v>
      </c>
      <c r="I27" s="6">
        <v>1.68</v>
      </c>
      <c r="J27" s="6" t="s">
        <v>225</v>
      </c>
      <c r="K27" s="6">
        <v>1.45</v>
      </c>
      <c r="L27" s="6" t="s">
        <v>217</v>
      </c>
      <c r="M27">
        <v>68</v>
      </c>
      <c r="N27" t="s">
        <v>158</v>
      </c>
      <c r="O27">
        <v>1.35</v>
      </c>
      <c r="P27">
        <v>2.17</v>
      </c>
      <c r="Q27">
        <v>2.6</v>
      </c>
      <c r="R27">
        <v>2.93</v>
      </c>
      <c r="S27">
        <v>3.27</v>
      </c>
    </row>
    <row r="28" spans="1:19" x14ac:dyDescent="0.25">
      <c r="A28" s="5">
        <v>44849</v>
      </c>
      <c r="B28" s="6" t="s">
        <v>542</v>
      </c>
      <c r="C28" s="6">
        <v>1.36</v>
      </c>
      <c r="D28" s="6">
        <v>5.0599999999999996</v>
      </c>
      <c r="E28" s="6">
        <v>9.49</v>
      </c>
      <c r="F28" s="6">
        <v>3.85</v>
      </c>
      <c r="G28" s="6">
        <v>1.89</v>
      </c>
      <c r="H28" s="6">
        <v>1.98</v>
      </c>
      <c r="I28" s="6">
        <v>1.65</v>
      </c>
      <c r="J28" s="6" t="s">
        <v>225</v>
      </c>
      <c r="K28" s="6">
        <v>1.43</v>
      </c>
      <c r="L28" s="6" t="s">
        <v>143</v>
      </c>
      <c r="M28">
        <v>38</v>
      </c>
      <c r="N28" t="s">
        <v>20</v>
      </c>
      <c r="O28">
        <v>404</v>
      </c>
      <c r="P28">
        <v>1.89</v>
      </c>
      <c r="Q28">
        <v>2.13</v>
      </c>
      <c r="R28">
        <v>2.59</v>
      </c>
      <c r="S28">
        <v>2.66</v>
      </c>
    </row>
    <row r="29" spans="1:19" x14ac:dyDescent="0.25">
      <c r="A29" s="5">
        <v>44849</v>
      </c>
      <c r="B29" s="6" t="s">
        <v>543</v>
      </c>
      <c r="C29" s="6">
        <v>1.5</v>
      </c>
      <c r="D29" s="6">
        <v>4.7</v>
      </c>
      <c r="E29" s="6">
        <v>6.9</v>
      </c>
      <c r="F29" s="6">
        <v>3.77</v>
      </c>
      <c r="G29" s="6">
        <v>1.72</v>
      </c>
      <c r="H29" s="6">
        <v>2.2400000000000002</v>
      </c>
      <c r="I29" s="6">
        <v>1.53</v>
      </c>
      <c r="J29" s="6" t="s">
        <v>225</v>
      </c>
      <c r="K29" s="6">
        <v>1.33</v>
      </c>
      <c r="L29" s="6" t="s">
        <v>131</v>
      </c>
      <c r="M29">
        <v>29</v>
      </c>
      <c r="N29" t="s">
        <v>36</v>
      </c>
      <c r="O29">
        <v>1.27</v>
      </c>
      <c r="P29">
        <v>1.91</v>
      </c>
      <c r="Q29">
        <v>2.19</v>
      </c>
      <c r="R29">
        <v>2.5</v>
      </c>
      <c r="S29">
        <v>2.79</v>
      </c>
    </row>
    <row r="30" spans="1:19" x14ac:dyDescent="0.25">
      <c r="A30" s="5">
        <v>44850</v>
      </c>
      <c r="B30" s="6" t="s">
        <v>431</v>
      </c>
      <c r="C30" s="6">
        <v>6.53</v>
      </c>
      <c r="D30" s="6">
        <v>4.24</v>
      </c>
      <c r="E30" s="6">
        <v>1.57</v>
      </c>
      <c r="F30" s="6">
        <v>4.01</v>
      </c>
      <c r="G30" s="6">
        <v>1.72</v>
      </c>
      <c r="H30" s="6">
        <v>2.23</v>
      </c>
      <c r="I30" s="6">
        <v>1.53</v>
      </c>
      <c r="J30" s="6" t="s">
        <v>225</v>
      </c>
      <c r="K30" s="6">
        <v>1.33</v>
      </c>
      <c r="L30" s="6" t="s">
        <v>142</v>
      </c>
      <c r="M30">
        <v>69</v>
      </c>
      <c r="N30" t="s">
        <v>170</v>
      </c>
      <c r="O30">
        <v>1.27</v>
      </c>
      <c r="P30">
        <v>1.9</v>
      </c>
      <c r="Q30">
        <v>2.1800000000000002</v>
      </c>
      <c r="R30">
        <v>2.48</v>
      </c>
      <c r="S30">
        <v>2.76</v>
      </c>
    </row>
    <row r="31" spans="1:19" x14ac:dyDescent="0.25">
      <c r="A31" s="5">
        <v>44850</v>
      </c>
      <c r="B31" s="6" t="s">
        <v>544</v>
      </c>
      <c r="C31" s="6">
        <v>1.81</v>
      </c>
      <c r="D31" s="6">
        <v>3.52</v>
      </c>
      <c r="E31" s="6">
        <v>3.71</v>
      </c>
      <c r="F31" s="6">
        <v>404</v>
      </c>
      <c r="G31" s="6">
        <v>1.72</v>
      </c>
      <c r="H31" s="6">
        <v>2.0099999999999998</v>
      </c>
      <c r="I31" s="6">
        <v>1.52</v>
      </c>
      <c r="J31" s="6" t="s">
        <v>225</v>
      </c>
      <c r="K31" s="6">
        <v>1.46</v>
      </c>
      <c r="L31" s="6" t="s">
        <v>132</v>
      </c>
      <c r="M31">
        <v>34</v>
      </c>
      <c r="N31" t="s">
        <v>117</v>
      </c>
      <c r="O31">
        <v>404</v>
      </c>
      <c r="P31">
        <v>1.93</v>
      </c>
      <c r="Q31">
        <v>2.2599999999999998</v>
      </c>
      <c r="R31">
        <v>2.54</v>
      </c>
      <c r="S31">
        <v>404</v>
      </c>
    </row>
    <row r="32" spans="1:19" x14ac:dyDescent="0.25">
      <c r="A32" s="5">
        <v>44850</v>
      </c>
      <c r="B32" s="6" t="s">
        <v>545</v>
      </c>
      <c r="C32" s="6">
        <v>1.62</v>
      </c>
      <c r="D32" s="6">
        <v>3.64</v>
      </c>
      <c r="E32" s="6">
        <v>4.66</v>
      </c>
      <c r="F32" s="6">
        <v>404</v>
      </c>
      <c r="G32" s="6">
        <v>1.85</v>
      </c>
      <c r="H32" s="6">
        <v>1.89</v>
      </c>
      <c r="I32" s="6">
        <v>1.63</v>
      </c>
      <c r="J32" s="6" t="s">
        <v>225</v>
      </c>
      <c r="K32" s="6">
        <v>1.41</v>
      </c>
      <c r="L32" s="6" t="s">
        <v>218</v>
      </c>
      <c r="M32">
        <v>42</v>
      </c>
      <c r="N32" t="s">
        <v>117</v>
      </c>
      <c r="O32">
        <v>404</v>
      </c>
      <c r="P32">
        <v>2.0699999999999998</v>
      </c>
      <c r="Q32">
        <v>2.4700000000000002</v>
      </c>
      <c r="R32">
        <v>404</v>
      </c>
      <c r="S32">
        <v>404</v>
      </c>
    </row>
    <row r="33" spans="1:19" x14ac:dyDescent="0.25">
      <c r="A33" s="5">
        <v>44850</v>
      </c>
      <c r="B33" s="6" t="s">
        <v>546</v>
      </c>
      <c r="C33" s="6">
        <v>2.57</v>
      </c>
      <c r="D33" s="6">
        <v>3.25</v>
      </c>
      <c r="E33" s="6">
        <v>3.08</v>
      </c>
      <c r="F33" s="6">
        <v>3.45</v>
      </c>
      <c r="G33" s="6">
        <v>2.06</v>
      </c>
      <c r="H33" s="6">
        <v>1.85</v>
      </c>
      <c r="I33" s="6">
        <v>1.79</v>
      </c>
      <c r="J33" s="6" t="s">
        <v>225</v>
      </c>
      <c r="K33" s="6">
        <v>1.54</v>
      </c>
      <c r="L33" s="6" t="s">
        <v>217</v>
      </c>
      <c r="M33">
        <v>80</v>
      </c>
      <c r="N33" t="s">
        <v>170</v>
      </c>
      <c r="O33">
        <v>1.42</v>
      </c>
      <c r="P33">
        <v>2.35</v>
      </c>
      <c r="Q33">
        <v>2.88</v>
      </c>
      <c r="R33">
        <v>3.22</v>
      </c>
      <c r="S33">
        <v>3.58</v>
      </c>
    </row>
    <row r="34" spans="1:19" x14ac:dyDescent="0.25">
      <c r="A34" s="5">
        <v>44850</v>
      </c>
      <c r="B34" s="6" t="s">
        <v>547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 t="s">
        <v>225</v>
      </c>
      <c r="K34" s="6">
        <v>0</v>
      </c>
      <c r="L34" s="6" t="s">
        <v>130</v>
      </c>
      <c r="M34">
        <v>26</v>
      </c>
      <c r="N34" t="s">
        <v>117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5">
        <v>44850</v>
      </c>
      <c r="B35" s="6" t="s">
        <v>548</v>
      </c>
      <c r="C35" s="6">
        <v>1.87</v>
      </c>
      <c r="D35" s="6">
        <v>3.97</v>
      </c>
      <c r="E35" s="6">
        <v>4.22</v>
      </c>
      <c r="F35" s="6">
        <v>3.84</v>
      </c>
      <c r="G35" s="6">
        <v>1.7</v>
      </c>
      <c r="H35" s="6">
        <v>2.2599999999999998</v>
      </c>
      <c r="I35" s="6">
        <v>1.51</v>
      </c>
      <c r="J35" s="6" t="s">
        <v>225</v>
      </c>
      <c r="K35" s="6">
        <v>1.32</v>
      </c>
      <c r="L35" s="6" t="s">
        <v>221</v>
      </c>
      <c r="M35">
        <v>46</v>
      </c>
      <c r="N35" t="s">
        <v>56</v>
      </c>
      <c r="O35">
        <v>1.26</v>
      </c>
      <c r="P35">
        <v>1.88</v>
      </c>
      <c r="Q35">
        <v>2.14</v>
      </c>
      <c r="R35">
        <v>2.4300000000000002</v>
      </c>
      <c r="S35">
        <v>2.71</v>
      </c>
    </row>
    <row r="36" spans="1:19" x14ac:dyDescent="0.25">
      <c r="A36" s="5">
        <v>44850</v>
      </c>
      <c r="B36" s="6" t="s">
        <v>549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 t="s">
        <v>225</v>
      </c>
      <c r="K36" s="6">
        <v>0</v>
      </c>
      <c r="L36" s="6">
        <v>0</v>
      </c>
      <c r="M36">
        <v>44</v>
      </c>
      <c r="N36" t="s">
        <v>550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s="5">
        <v>44851</v>
      </c>
      <c r="B37" s="6" t="s">
        <v>551</v>
      </c>
      <c r="C37" s="6">
        <v>2.75</v>
      </c>
      <c r="D37" s="6">
        <v>3.45</v>
      </c>
      <c r="E37" s="6">
        <v>2.63</v>
      </c>
      <c r="F37" s="6">
        <v>3.64</v>
      </c>
      <c r="G37" s="6">
        <v>1.96</v>
      </c>
      <c r="H37" s="6">
        <v>1.91</v>
      </c>
      <c r="I37" s="6">
        <v>1.71</v>
      </c>
      <c r="J37" s="6" t="s">
        <v>225</v>
      </c>
      <c r="K37" s="6">
        <v>1.47</v>
      </c>
      <c r="L37" s="6" t="s">
        <v>127</v>
      </c>
      <c r="M37">
        <v>68</v>
      </c>
      <c r="N37" t="s">
        <v>20</v>
      </c>
      <c r="O37">
        <v>404</v>
      </c>
      <c r="P37">
        <v>2.2200000000000002</v>
      </c>
      <c r="Q37">
        <v>2.7</v>
      </c>
      <c r="R37">
        <v>404</v>
      </c>
      <c r="S37">
        <v>3.39</v>
      </c>
    </row>
    <row r="38" spans="1:19" x14ac:dyDescent="0.25">
      <c r="A38" s="5">
        <v>44852</v>
      </c>
      <c r="B38" s="6" t="s">
        <v>552</v>
      </c>
      <c r="C38" s="6">
        <v>5.26</v>
      </c>
      <c r="D38" s="6">
        <v>3.37</v>
      </c>
      <c r="E38" s="6">
        <v>1.86</v>
      </c>
      <c r="F38" s="6">
        <v>2.64</v>
      </c>
      <c r="G38" s="6">
        <v>2.63</v>
      </c>
      <c r="H38" s="6">
        <v>1.55</v>
      </c>
      <c r="I38" s="6">
        <v>2.27</v>
      </c>
      <c r="J38" s="6" t="s">
        <v>225</v>
      </c>
      <c r="K38" s="6">
        <v>1.96</v>
      </c>
      <c r="L38" s="6" t="s">
        <v>217</v>
      </c>
      <c r="M38">
        <v>29</v>
      </c>
      <c r="N38" t="s">
        <v>265</v>
      </c>
      <c r="O38">
        <v>1.68</v>
      </c>
      <c r="P38">
        <v>3.13</v>
      </c>
      <c r="Q38">
        <v>4.3</v>
      </c>
      <c r="R38">
        <v>4.24</v>
      </c>
      <c r="S38">
        <v>404</v>
      </c>
    </row>
    <row r="39" spans="1:19" x14ac:dyDescent="0.25">
      <c r="A39" s="5">
        <v>44852</v>
      </c>
      <c r="B39" s="6" t="s">
        <v>553</v>
      </c>
      <c r="C39" s="6">
        <v>1.89</v>
      </c>
      <c r="D39" s="6">
        <v>3.6</v>
      </c>
      <c r="E39" s="6">
        <v>4.18</v>
      </c>
      <c r="F39" s="6">
        <v>3.46</v>
      </c>
      <c r="G39" s="6">
        <v>1.96</v>
      </c>
      <c r="H39" s="6">
        <v>1.88</v>
      </c>
      <c r="I39" s="6">
        <v>1.72</v>
      </c>
      <c r="J39" s="6" t="s">
        <v>225</v>
      </c>
      <c r="K39" s="6">
        <v>1.48</v>
      </c>
      <c r="L39" s="6" t="s">
        <v>143</v>
      </c>
      <c r="M39">
        <v>47</v>
      </c>
      <c r="N39" t="s">
        <v>81</v>
      </c>
      <c r="O39">
        <v>1.45</v>
      </c>
      <c r="P39">
        <v>2.23</v>
      </c>
      <c r="Q39">
        <v>2.72</v>
      </c>
      <c r="R39">
        <v>404</v>
      </c>
      <c r="S39">
        <v>3.41</v>
      </c>
    </row>
    <row r="40" spans="1:19" x14ac:dyDescent="0.25">
      <c r="A40" s="5">
        <v>44852</v>
      </c>
      <c r="B40" s="6" t="s">
        <v>554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 t="s">
        <v>225</v>
      </c>
      <c r="K40" s="6">
        <v>0</v>
      </c>
      <c r="L40" s="6">
        <v>0</v>
      </c>
      <c r="M40">
        <v>29</v>
      </c>
      <c r="N40" t="s">
        <v>297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s="5">
        <v>44852</v>
      </c>
      <c r="B41" s="6" t="s">
        <v>555</v>
      </c>
      <c r="C41" s="6">
        <v>1.77</v>
      </c>
      <c r="D41" s="6">
        <v>3.91</v>
      </c>
      <c r="E41" s="6">
        <v>4.78</v>
      </c>
      <c r="F41" s="6">
        <v>4.45</v>
      </c>
      <c r="G41" s="6">
        <v>1.72</v>
      </c>
      <c r="H41" s="6">
        <v>2.23</v>
      </c>
      <c r="I41" s="6">
        <v>1.53</v>
      </c>
      <c r="J41" s="6" t="s">
        <v>225</v>
      </c>
      <c r="K41" s="6">
        <v>1.41</v>
      </c>
      <c r="L41" s="6" t="s">
        <v>137</v>
      </c>
      <c r="M41">
        <v>43</v>
      </c>
      <c r="N41" t="s">
        <v>52</v>
      </c>
      <c r="O41">
        <v>404</v>
      </c>
      <c r="P41">
        <v>1.91</v>
      </c>
      <c r="Q41">
        <v>2.2000000000000002</v>
      </c>
      <c r="R41">
        <v>2.5</v>
      </c>
      <c r="S41">
        <v>2.79</v>
      </c>
    </row>
    <row r="42" spans="1:19" x14ac:dyDescent="0.25">
      <c r="A42" s="5">
        <v>44856</v>
      </c>
      <c r="B42" s="6" t="s">
        <v>556</v>
      </c>
      <c r="C42" s="6">
        <v>5.22</v>
      </c>
      <c r="D42" s="6">
        <v>4.6900000000000004</v>
      </c>
      <c r="E42" s="6">
        <v>1.61</v>
      </c>
      <c r="F42" s="6">
        <v>404</v>
      </c>
      <c r="G42" s="6">
        <v>1.4</v>
      </c>
      <c r="H42" s="6">
        <v>3.11</v>
      </c>
      <c r="I42" s="6">
        <v>404</v>
      </c>
      <c r="J42" s="6" t="s">
        <v>225</v>
      </c>
      <c r="K42" s="6">
        <v>404</v>
      </c>
      <c r="L42" s="6" t="s">
        <v>137</v>
      </c>
      <c r="M42">
        <v>29</v>
      </c>
      <c r="N42" t="s">
        <v>165</v>
      </c>
      <c r="O42">
        <v>404</v>
      </c>
      <c r="P42">
        <v>1.48</v>
      </c>
      <c r="Q42">
        <v>1.59</v>
      </c>
      <c r="R42">
        <v>1.8</v>
      </c>
      <c r="S42">
        <v>2.02</v>
      </c>
    </row>
    <row r="43" spans="1:19" x14ac:dyDescent="0.25">
      <c r="A43" s="5">
        <v>44856</v>
      </c>
      <c r="B43" s="6" t="s">
        <v>557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 t="s">
        <v>225</v>
      </c>
      <c r="K43" s="6">
        <v>0</v>
      </c>
      <c r="L43" s="6">
        <v>0</v>
      </c>
      <c r="M43">
        <v>24</v>
      </c>
      <c r="N43" s="7" t="s">
        <v>74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5">
        <v>44856</v>
      </c>
      <c r="B44" s="6" t="s">
        <v>558</v>
      </c>
      <c r="C44" s="6">
        <v>3.59</v>
      </c>
      <c r="D44" s="6">
        <v>3.57</v>
      </c>
      <c r="E44" s="6">
        <v>2.0499999999999998</v>
      </c>
      <c r="F44" s="6">
        <v>3.59</v>
      </c>
      <c r="G44" s="6">
        <v>1.92</v>
      </c>
      <c r="H44" s="6">
        <v>1.92</v>
      </c>
      <c r="I44" s="6">
        <v>1.68</v>
      </c>
      <c r="J44" s="6" t="s">
        <v>225</v>
      </c>
      <c r="K44" s="6">
        <v>1.45</v>
      </c>
      <c r="L44" s="6" t="s">
        <v>128</v>
      </c>
      <c r="M44">
        <v>71</v>
      </c>
      <c r="N44" t="s">
        <v>29</v>
      </c>
      <c r="O44">
        <v>404</v>
      </c>
      <c r="P44">
        <v>2.16</v>
      </c>
      <c r="Q44">
        <v>2.59</v>
      </c>
      <c r="R44">
        <v>2.67</v>
      </c>
      <c r="S44">
        <v>3.22</v>
      </c>
    </row>
    <row r="45" spans="1:19" x14ac:dyDescent="0.25">
      <c r="A45" s="5">
        <v>44856</v>
      </c>
      <c r="B45" s="6" t="s">
        <v>559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 t="s">
        <v>225</v>
      </c>
      <c r="K45" s="6">
        <v>0</v>
      </c>
      <c r="L45" s="6">
        <v>0</v>
      </c>
      <c r="M45">
        <v>60</v>
      </c>
      <c r="N45" t="s">
        <v>74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s="5">
        <v>44856</v>
      </c>
      <c r="B46" s="6" t="s">
        <v>560</v>
      </c>
      <c r="C46" s="6">
        <v>3.15</v>
      </c>
      <c r="D46" s="6">
        <v>3.36</v>
      </c>
      <c r="E46" s="6">
        <v>2.33</v>
      </c>
      <c r="F46" s="6">
        <v>3.85</v>
      </c>
      <c r="G46" s="6">
        <v>1.83</v>
      </c>
      <c r="H46" s="6">
        <v>2.0099999999999998</v>
      </c>
      <c r="I46" s="6">
        <v>1.61</v>
      </c>
      <c r="J46" s="6" t="s">
        <v>225</v>
      </c>
      <c r="K46" s="6">
        <v>1.4</v>
      </c>
      <c r="L46" s="6" t="s">
        <v>652</v>
      </c>
      <c r="M46">
        <v>46</v>
      </c>
      <c r="N46" t="s">
        <v>29</v>
      </c>
      <c r="O46">
        <v>404</v>
      </c>
      <c r="P46">
        <v>2.04</v>
      </c>
      <c r="Q46">
        <v>2.39</v>
      </c>
      <c r="R46">
        <v>2.4700000000000002</v>
      </c>
      <c r="S46">
        <v>2.97</v>
      </c>
    </row>
    <row r="47" spans="1:19" x14ac:dyDescent="0.25">
      <c r="A47" s="5">
        <v>44857</v>
      </c>
      <c r="B47" s="6" t="s">
        <v>561</v>
      </c>
      <c r="C47" s="6">
        <v>1.64</v>
      </c>
      <c r="D47" s="6">
        <v>4</v>
      </c>
      <c r="E47" s="6">
        <v>6.1</v>
      </c>
      <c r="F47" s="6">
        <v>3.52</v>
      </c>
      <c r="G47" s="6">
        <v>2.02</v>
      </c>
      <c r="H47" s="6">
        <v>1.89</v>
      </c>
      <c r="I47" s="6">
        <v>1.76</v>
      </c>
      <c r="J47" s="6" t="s">
        <v>225</v>
      </c>
      <c r="K47" s="6">
        <v>1.52</v>
      </c>
      <c r="L47" s="6" t="s">
        <v>217</v>
      </c>
      <c r="M47">
        <v>12</v>
      </c>
      <c r="N47" t="s">
        <v>160</v>
      </c>
      <c r="O47">
        <v>1.4</v>
      </c>
      <c r="P47">
        <v>2.31</v>
      </c>
      <c r="Q47">
        <v>2.85</v>
      </c>
      <c r="R47">
        <v>3.21</v>
      </c>
      <c r="S47">
        <v>3.58</v>
      </c>
    </row>
    <row r="48" spans="1:19" x14ac:dyDescent="0.25">
      <c r="A48" s="5">
        <v>44857</v>
      </c>
      <c r="B48" s="6" t="s">
        <v>562</v>
      </c>
      <c r="C48" s="6">
        <v>1.88</v>
      </c>
      <c r="D48" s="6">
        <v>3.76</v>
      </c>
      <c r="E48" s="6">
        <v>4.45</v>
      </c>
      <c r="F48" s="6">
        <v>3.61</v>
      </c>
      <c r="G48" s="6">
        <v>1.97</v>
      </c>
      <c r="H48" s="6">
        <v>1.93</v>
      </c>
      <c r="I48" s="6">
        <v>1.73</v>
      </c>
      <c r="J48" s="6" t="s">
        <v>225</v>
      </c>
      <c r="K48" s="6">
        <v>1.49</v>
      </c>
      <c r="L48" s="6" t="s">
        <v>132</v>
      </c>
      <c r="M48">
        <v>26</v>
      </c>
      <c r="N48" t="s">
        <v>56</v>
      </c>
      <c r="O48">
        <v>1.39</v>
      </c>
      <c r="P48">
        <v>2.2400000000000002</v>
      </c>
      <c r="Q48">
        <v>2.74</v>
      </c>
      <c r="R48">
        <v>3.09</v>
      </c>
      <c r="S48">
        <v>3.45</v>
      </c>
    </row>
    <row r="49" spans="1:19" x14ac:dyDescent="0.25">
      <c r="A49" s="5">
        <v>44857</v>
      </c>
      <c r="B49" s="6" t="s">
        <v>563</v>
      </c>
      <c r="C49" s="6">
        <v>2.27</v>
      </c>
      <c r="D49" s="6">
        <v>3.57</v>
      </c>
      <c r="E49" s="6">
        <v>3.31</v>
      </c>
      <c r="F49" s="6">
        <v>4.12</v>
      </c>
      <c r="G49" s="6">
        <v>1.8</v>
      </c>
      <c r="H49" s="6">
        <v>2.12</v>
      </c>
      <c r="I49" s="6">
        <v>1.58</v>
      </c>
      <c r="J49" s="6" t="s">
        <v>225</v>
      </c>
      <c r="K49" s="6">
        <v>1.37</v>
      </c>
      <c r="L49" s="6" t="s">
        <v>217</v>
      </c>
      <c r="M49">
        <v>31</v>
      </c>
      <c r="N49" t="s">
        <v>56</v>
      </c>
      <c r="O49">
        <v>1.3</v>
      </c>
      <c r="P49">
        <v>2.02</v>
      </c>
      <c r="Q49">
        <v>2.37</v>
      </c>
      <c r="R49">
        <v>2.7</v>
      </c>
      <c r="S49">
        <v>3</v>
      </c>
    </row>
    <row r="50" spans="1:19" x14ac:dyDescent="0.25">
      <c r="A50" s="5">
        <v>44859</v>
      </c>
      <c r="B50" s="6" t="s">
        <v>564</v>
      </c>
      <c r="C50" s="6">
        <v>3.18</v>
      </c>
      <c r="D50" s="6">
        <v>3.57</v>
      </c>
      <c r="E50" s="6">
        <v>2.23</v>
      </c>
      <c r="F50" s="6">
        <v>3.63</v>
      </c>
      <c r="G50" s="6">
        <v>1.85</v>
      </c>
      <c r="H50" s="6">
        <v>1.98</v>
      </c>
      <c r="I50" s="6">
        <v>1.64</v>
      </c>
      <c r="J50" s="6" t="s">
        <v>225</v>
      </c>
      <c r="K50" s="6">
        <v>1.43</v>
      </c>
      <c r="L50" s="6" t="s">
        <v>138</v>
      </c>
      <c r="M50">
        <v>36</v>
      </c>
      <c r="N50" t="s">
        <v>29</v>
      </c>
      <c r="O50">
        <v>404</v>
      </c>
      <c r="P50">
        <v>2.08</v>
      </c>
      <c r="Q50">
        <v>2.4660000000000002</v>
      </c>
      <c r="R50">
        <v>404</v>
      </c>
      <c r="S50">
        <v>3.08</v>
      </c>
    </row>
    <row r="51" spans="1:19" x14ac:dyDescent="0.25">
      <c r="A51" s="5">
        <v>44859</v>
      </c>
      <c r="B51" s="6" t="s">
        <v>565</v>
      </c>
      <c r="C51" s="6">
        <v>2.81</v>
      </c>
      <c r="D51" s="6">
        <v>3.61</v>
      </c>
      <c r="E51" s="6">
        <v>2.44</v>
      </c>
      <c r="F51" s="6">
        <v>3.73</v>
      </c>
      <c r="G51" s="6">
        <v>1.85</v>
      </c>
      <c r="H51" s="6">
        <v>1.98</v>
      </c>
      <c r="I51" s="6">
        <v>1.64</v>
      </c>
      <c r="J51" s="6" t="s">
        <v>225</v>
      </c>
      <c r="K51" s="6">
        <v>1.42</v>
      </c>
      <c r="L51" s="6" t="s">
        <v>134</v>
      </c>
      <c r="M51">
        <v>68</v>
      </c>
      <c r="N51" t="s">
        <v>29</v>
      </c>
      <c r="O51">
        <v>404</v>
      </c>
      <c r="P51">
        <v>2.08</v>
      </c>
      <c r="Q51">
        <v>2.48</v>
      </c>
      <c r="R51">
        <v>2.69</v>
      </c>
      <c r="S51">
        <v>3.12</v>
      </c>
    </row>
    <row r="52" spans="1:19" x14ac:dyDescent="0.25">
      <c r="A52" s="5">
        <v>44859</v>
      </c>
      <c r="B52" s="6" t="s">
        <v>566</v>
      </c>
      <c r="C52" s="6">
        <v>7.45</v>
      </c>
      <c r="D52" s="6">
        <v>4.88</v>
      </c>
      <c r="E52" s="6">
        <v>1.4</v>
      </c>
      <c r="F52" s="6">
        <v>4.95</v>
      </c>
      <c r="G52" s="6">
        <v>1.56</v>
      </c>
      <c r="H52" s="6">
        <v>2.4500000000000002</v>
      </c>
      <c r="I52" s="6">
        <v>1.4670000000000001</v>
      </c>
      <c r="J52" s="6" t="s">
        <v>225</v>
      </c>
      <c r="K52" s="6">
        <v>404</v>
      </c>
      <c r="L52" s="6" t="s">
        <v>653</v>
      </c>
      <c r="M52">
        <v>47</v>
      </c>
      <c r="N52" t="s">
        <v>29</v>
      </c>
      <c r="O52">
        <v>404</v>
      </c>
      <c r="P52">
        <v>1.69</v>
      </c>
      <c r="Q52">
        <v>1.9</v>
      </c>
      <c r="R52">
        <v>2.14</v>
      </c>
      <c r="S52">
        <v>2.4</v>
      </c>
    </row>
    <row r="53" spans="1:19" x14ac:dyDescent="0.25">
      <c r="A53" s="5">
        <v>44862</v>
      </c>
      <c r="B53" s="6" t="s">
        <v>567</v>
      </c>
      <c r="C53" s="6">
        <v>2.12</v>
      </c>
      <c r="D53" s="6">
        <v>3.93</v>
      </c>
      <c r="E53" s="6">
        <v>3.38</v>
      </c>
      <c r="F53" s="6">
        <v>404</v>
      </c>
      <c r="G53" s="6">
        <v>1.61</v>
      </c>
      <c r="H53" s="6">
        <v>2.46</v>
      </c>
      <c r="I53" s="6">
        <v>1.43</v>
      </c>
      <c r="J53" s="6" t="s">
        <v>225</v>
      </c>
      <c r="K53" s="6">
        <v>1.26</v>
      </c>
      <c r="L53" s="6" t="s">
        <v>128</v>
      </c>
      <c r="M53">
        <v>22</v>
      </c>
      <c r="N53" t="s">
        <v>167</v>
      </c>
      <c r="O53">
        <v>404</v>
      </c>
      <c r="P53">
        <v>1.75</v>
      </c>
      <c r="Q53">
        <v>1.97</v>
      </c>
      <c r="R53">
        <v>2.23</v>
      </c>
      <c r="S53">
        <v>2.5</v>
      </c>
    </row>
    <row r="54" spans="1:19" x14ac:dyDescent="0.25">
      <c r="A54" s="5">
        <v>44863</v>
      </c>
      <c r="B54" s="6" t="s">
        <v>568</v>
      </c>
      <c r="C54" s="6">
        <v>1.53</v>
      </c>
      <c r="D54" s="6">
        <v>4.32</v>
      </c>
      <c r="E54" s="6">
        <v>6.31</v>
      </c>
      <c r="F54" s="6">
        <v>4.0199999999999996</v>
      </c>
      <c r="G54" s="6">
        <v>1.81</v>
      </c>
      <c r="H54" s="6">
        <v>2.06</v>
      </c>
      <c r="I54" s="6">
        <v>1.6</v>
      </c>
      <c r="J54" s="6" t="s">
        <v>225</v>
      </c>
      <c r="K54" s="6">
        <v>1.4</v>
      </c>
      <c r="L54" s="6" t="s">
        <v>131</v>
      </c>
      <c r="M54">
        <v>28</v>
      </c>
      <c r="N54" t="s">
        <v>20</v>
      </c>
      <c r="O54">
        <v>404</v>
      </c>
      <c r="P54">
        <v>2.04</v>
      </c>
      <c r="Q54">
        <v>2.41</v>
      </c>
      <c r="R54">
        <v>2.75</v>
      </c>
      <c r="S54">
        <v>3.06</v>
      </c>
    </row>
    <row r="55" spans="1:19" x14ac:dyDescent="0.25">
      <c r="A55" s="5">
        <v>44863</v>
      </c>
      <c r="B55" s="6" t="s">
        <v>569</v>
      </c>
      <c r="C55" s="6">
        <v>1.22</v>
      </c>
      <c r="D55" s="6">
        <v>7.5</v>
      </c>
      <c r="E55" s="6">
        <v>13</v>
      </c>
      <c r="F55" s="6">
        <v>404</v>
      </c>
      <c r="G55" s="6">
        <v>1.33</v>
      </c>
      <c r="H55" s="6">
        <v>404</v>
      </c>
      <c r="I55" s="6">
        <v>404</v>
      </c>
      <c r="J55" s="6" t="s">
        <v>225</v>
      </c>
      <c r="K55" s="6">
        <v>404</v>
      </c>
      <c r="L55" s="6" t="s">
        <v>654</v>
      </c>
      <c r="M55">
        <v>53</v>
      </c>
      <c r="N55" t="s">
        <v>167</v>
      </c>
      <c r="O55">
        <v>404</v>
      </c>
      <c r="P55">
        <v>1.33</v>
      </c>
      <c r="Q55">
        <v>1.4</v>
      </c>
      <c r="R55">
        <v>1.56</v>
      </c>
      <c r="S55">
        <v>1.73</v>
      </c>
    </row>
    <row r="56" spans="1:19" x14ac:dyDescent="0.25">
      <c r="A56" s="5">
        <v>44863</v>
      </c>
      <c r="B56" s="6" t="s">
        <v>570</v>
      </c>
      <c r="C56" s="6">
        <v>2.5</v>
      </c>
      <c r="D56" s="6">
        <v>3.22</v>
      </c>
      <c r="E56" s="6">
        <v>3.15</v>
      </c>
      <c r="F56" s="6">
        <v>3.2</v>
      </c>
      <c r="G56" s="6">
        <v>2.16</v>
      </c>
      <c r="H56" s="6">
        <v>1.75</v>
      </c>
      <c r="I56" s="6">
        <v>1.89</v>
      </c>
      <c r="J56" s="6" t="s">
        <v>225</v>
      </c>
      <c r="K56" s="6">
        <v>1.61</v>
      </c>
      <c r="L56" s="6" t="s">
        <v>133</v>
      </c>
      <c r="M56">
        <v>17</v>
      </c>
      <c r="N56" t="s">
        <v>40</v>
      </c>
      <c r="O56">
        <v>1.47</v>
      </c>
      <c r="P56">
        <v>2.5099999999999998</v>
      </c>
      <c r="Q56">
        <v>2.92</v>
      </c>
      <c r="R56">
        <v>404</v>
      </c>
      <c r="S56">
        <v>3.88</v>
      </c>
    </row>
    <row r="57" spans="1:19" x14ac:dyDescent="0.25">
      <c r="A57" s="5">
        <v>44863</v>
      </c>
      <c r="B57" s="6" t="s">
        <v>571</v>
      </c>
      <c r="C57" s="6">
        <v>1.88</v>
      </c>
      <c r="D57" s="6">
        <v>3.91</v>
      </c>
      <c r="E57" s="6">
        <v>3.88</v>
      </c>
      <c r="F57" s="6">
        <v>4.78</v>
      </c>
      <c r="G57" s="6">
        <v>1.63</v>
      </c>
      <c r="H57" s="6">
        <v>2.3199999999999998</v>
      </c>
      <c r="I57" s="6">
        <v>1.47</v>
      </c>
      <c r="J57" s="6" t="s">
        <v>225</v>
      </c>
      <c r="K57" s="6">
        <v>404</v>
      </c>
      <c r="L57" s="6" t="s">
        <v>224</v>
      </c>
      <c r="M57">
        <v>48</v>
      </c>
      <c r="N57" t="s">
        <v>29</v>
      </c>
      <c r="O57">
        <v>404</v>
      </c>
      <c r="P57">
        <v>1.77</v>
      </c>
      <c r="Q57">
        <v>2.0099999999999998</v>
      </c>
      <c r="R57">
        <v>2.27</v>
      </c>
      <c r="S57">
        <v>2.5299999999999998</v>
      </c>
    </row>
    <row r="58" spans="1:19" x14ac:dyDescent="0.25">
      <c r="A58" s="5">
        <v>44863</v>
      </c>
      <c r="B58" s="6" t="s">
        <v>572</v>
      </c>
      <c r="C58" s="6">
        <v>1.74</v>
      </c>
      <c r="D58" s="6">
        <v>3.97</v>
      </c>
      <c r="E58" s="6">
        <v>4.78</v>
      </c>
      <c r="F58" s="6">
        <v>4.29</v>
      </c>
      <c r="G58" s="6">
        <v>1.74</v>
      </c>
      <c r="H58" s="6">
        <v>2.16</v>
      </c>
      <c r="I58" s="6">
        <v>1.54</v>
      </c>
      <c r="J58" s="6" t="s">
        <v>225</v>
      </c>
      <c r="K58" s="6">
        <v>1.4</v>
      </c>
      <c r="L58" s="6" t="s">
        <v>135</v>
      </c>
      <c r="M58">
        <v>45</v>
      </c>
      <c r="N58" t="s">
        <v>20</v>
      </c>
      <c r="O58">
        <v>404</v>
      </c>
      <c r="P58">
        <v>1.93</v>
      </c>
      <c r="Q58">
        <v>2.2400000000000002</v>
      </c>
      <c r="R58">
        <v>2.56</v>
      </c>
      <c r="S58">
        <v>2.84</v>
      </c>
    </row>
    <row r="59" spans="1:19" x14ac:dyDescent="0.25">
      <c r="A59" s="5">
        <v>44863</v>
      </c>
      <c r="B59" s="6" t="s">
        <v>573</v>
      </c>
      <c r="C59" s="6">
        <v>2.33</v>
      </c>
      <c r="D59" s="6">
        <v>3.49</v>
      </c>
      <c r="E59" s="6">
        <v>2.27</v>
      </c>
      <c r="F59" s="6">
        <v>3.84</v>
      </c>
      <c r="G59" s="6">
        <v>1.92</v>
      </c>
      <c r="H59" s="6">
        <v>1.99</v>
      </c>
      <c r="I59" s="6">
        <v>1.68</v>
      </c>
      <c r="J59" s="6" t="s">
        <v>225</v>
      </c>
      <c r="K59" s="6">
        <v>1.45</v>
      </c>
      <c r="L59" s="6" t="s">
        <v>133</v>
      </c>
      <c r="M59">
        <v>54</v>
      </c>
      <c r="N59" t="s">
        <v>36</v>
      </c>
      <c r="O59">
        <v>1.35</v>
      </c>
      <c r="P59">
        <v>2.15</v>
      </c>
      <c r="Q59">
        <v>2.5499999999999998</v>
      </c>
      <c r="R59">
        <v>2.86</v>
      </c>
      <c r="S59">
        <v>3.18</v>
      </c>
    </row>
    <row r="60" spans="1:19" x14ac:dyDescent="0.25">
      <c r="A60" s="5">
        <v>44863</v>
      </c>
      <c r="B60" s="6" t="s">
        <v>574</v>
      </c>
      <c r="C60" s="6">
        <v>4.0999999999999996</v>
      </c>
      <c r="D60" s="6">
        <v>4.33</v>
      </c>
      <c r="E60" s="6">
        <v>1.75</v>
      </c>
      <c r="F60" s="6">
        <v>5.1100000000000003</v>
      </c>
      <c r="G60" s="6">
        <v>1.55</v>
      </c>
      <c r="H60" s="6">
        <v>2.4900000000000002</v>
      </c>
      <c r="I60" s="6">
        <v>1.49</v>
      </c>
      <c r="J60" s="6" t="s">
        <v>225</v>
      </c>
      <c r="K60" s="6">
        <v>1.38</v>
      </c>
      <c r="L60" s="6" t="s">
        <v>138</v>
      </c>
      <c r="M60">
        <v>38</v>
      </c>
      <c r="N60" t="s">
        <v>54</v>
      </c>
      <c r="O60">
        <v>404</v>
      </c>
      <c r="P60">
        <v>1.67</v>
      </c>
      <c r="Q60">
        <v>1.87</v>
      </c>
      <c r="R60">
        <v>2.12</v>
      </c>
      <c r="S60">
        <v>2.37</v>
      </c>
    </row>
    <row r="61" spans="1:19" x14ac:dyDescent="0.25">
      <c r="A61" s="5">
        <v>44863</v>
      </c>
      <c r="B61" s="6" t="s">
        <v>575</v>
      </c>
      <c r="C61" s="6">
        <v>1.66</v>
      </c>
      <c r="D61" s="6">
        <v>4.3099999999999996</v>
      </c>
      <c r="E61" s="6">
        <v>5.09</v>
      </c>
      <c r="F61" s="6">
        <v>4.6500000000000004</v>
      </c>
      <c r="G61" s="6">
        <v>1.68</v>
      </c>
      <c r="H61" s="6">
        <v>2.31</v>
      </c>
      <c r="I61" s="6">
        <v>1.5</v>
      </c>
      <c r="J61" s="6" t="s">
        <v>225</v>
      </c>
      <c r="K61" s="6">
        <v>404</v>
      </c>
      <c r="L61" s="6" t="s">
        <v>142</v>
      </c>
      <c r="M61">
        <v>62</v>
      </c>
      <c r="N61" t="s">
        <v>63</v>
      </c>
      <c r="O61">
        <v>404</v>
      </c>
      <c r="P61">
        <v>1.85</v>
      </c>
      <c r="Q61">
        <v>2.11</v>
      </c>
      <c r="R61">
        <v>2.41</v>
      </c>
      <c r="S61">
        <v>2.7</v>
      </c>
    </row>
    <row r="62" spans="1:19" x14ac:dyDescent="0.25">
      <c r="A62" s="5">
        <v>44864</v>
      </c>
      <c r="B62" s="6" t="s">
        <v>576</v>
      </c>
      <c r="C62" s="6">
        <v>3.89</v>
      </c>
      <c r="D62" s="6">
        <v>3.78</v>
      </c>
      <c r="E62" s="6">
        <v>2</v>
      </c>
      <c r="F62" s="6">
        <v>3.88</v>
      </c>
      <c r="G62" s="6">
        <v>1.75</v>
      </c>
      <c r="H62" s="6">
        <v>2.19</v>
      </c>
      <c r="I62" s="6">
        <v>1.55</v>
      </c>
      <c r="J62" s="6" t="s">
        <v>225</v>
      </c>
      <c r="K62" s="6">
        <v>1.34</v>
      </c>
      <c r="L62" s="6" t="s">
        <v>133</v>
      </c>
      <c r="M62">
        <v>54</v>
      </c>
      <c r="N62" t="s">
        <v>170</v>
      </c>
      <c r="O62">
        <v>1.28</v>
      </c>
      <c r="P62">
        <v>1.89</v>
      </c>
      <c r="Q62">
        <v>2.16</v>
      </c>
      <c r="R62">
        <v>2.52</v>
      </c>
      <c r="S62">
        <v>2.72</v>
      </c>
    </row>
    <row r="63" spans="1:19" x14ac:dyDescent="0.25">
      <c r="A63" s="5">
        <v>44864</v>
      </c>
      <c r="B63" s="6" t="s">
        <v>577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 t="s">
        <v>225</v>
      </c>
      <c r="K63" s="6">
        <v>0</v>
      </c>
      <c r="L63" s="6">
        <v>0</v>
      </c>
      <c r="M63">
        <v>58</v>
      </c>
      <c r="N63" t="s">
        <v>352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5">
        <v>44864</v>
      </c>
      <c r="B64" s="6" t="s">
        <v>578</v>
      </c>
      <c r="C64" s="6">
        <v>4.33</v>
      </c>
      <c r="D64" s="6">
        <v>3.76</v>
      </c>
      <c r="E64" s="6">
        <v>1.9</v>
      </c>
      <c r="F64" s="6">
        <v>3.96</v>
      </c>
      <c r="G64" s="6">
        <v>1.86</v>
      </c>
      <c r="H64" s="6">
        <v>2.0499999999999998</v>
      </c>
      <c r="I64" s="6">
        <v>1.64</v>
      </c>
      <c r="J64" s="6" t="s">
        <v>225</v>
      </c>
      <c r="K64" s="6">
        <v>1.42</v>
      </c>
      <c r="L64" s="6" t="s">
        <v>137</v>
      </c>
      <c r="M64">
        <v>37</v>
      </c>
      <c r="N64" t="s">
        <v>165</v>
      </c>
      <c r="O64">
        <v>1.33</v>
      </c>
      <c r="P64">
        <v>2.08</v>
      </c>
      <c r="Q64">
        <v>2.4700000000000002</v>
      </c>
      <c r="R64">
        <v>2.79</v>
      </c>
      <c r="S64">
        <v>3.12</v>
      </c>
    </row>
    <row r="65" spans="1:19" x14ac:dyDescent="0.25">
      <c r="A65" s="5">
        <v>44865</v>
      </c>
      <c r="B65" s="6" t="s">
        <v>579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 t="s">
        <v>225</v>
      </c>
      <c r="K65" s="6">
        <v>0</v>
      </c>
      <c r="L65" s="6">
        <v>0</v>
      </c>
      <c r="M65">
        <v>63</v>
      </c>
      <c r="N65" t="s">
        <v>580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s="5">
        <v>44865</v>
      </c>
      <c r="B66" s="6" t="s">
        <v>581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 t="s">
        <v>225</v>
      </c>
      <c r="K66" s="6">
        <v>0</v>
      </c>
      <c r="L66" s="6" t="s">
        <v>133</v>
      </c>
      <c r="M66">
        <v>49</v>
      </c>
      <c r="N66" t="s">
        <v>117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5">
        <v>44865</v>
      </c>
      <c r="B67" s="6" t="s">
        <v>582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 t="s">
        <v>225</v>
      </c>
      <c r="K67" s="6">
        <v>0</v>
      </c>
      <c r="L67" s="6" t="s">
        <v>142</v>
      </c>
      <c r="M67">
        <v>73</v>
      </c>
      <c r="N67" t="s">
        <v>117</v>
      </c>
      <c r="O67">
        <v>0</v>
      </c>
      <c r="P67">
        <v>0</v>
      </c>
      <c r="Q67">
        <v>0</v>
      </c>
      <c r="R67">
        <v>0</v>
      </c>
      <c r="S67">
        <v>0</v>
      </c>
    </row>
  </sheetData>
  <conditionalFormatting sqref="K1">
    <cfRule type="cellIs" dxfId="26" priority="1" operator="equal">
      <formula>"NOT INVEST"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4" workbookViewId="0">
      <selection activeCell="I43" sqref="I43"/>
    </sheetView>
  </sheetViews>
  <sheetFormatPr defaultRowHeight="15" x14ac:dyDescent="0.25"/>
  <cols>
    <col min="1" max="1" width="10.7109375" bestFit="1" customWidth="1"/>
    <col min="2" max="2" width="34.85546875" bestFit="1" customWidth="1"/>
    <col min="4" max="4" width="16.42578125" bestFit="1" customWidth="1"/>
    <col min="6" max="6" width="9.140625" style="27"/>
    <col min="7" max="7" width="10.28515625" bestFit="1" customWidth="1"/>
    <col min="10" max="10" width="28.140625" style="6" bestFit="1" customWidth="1"/>
  </cols>
  <sheetData>
    <row r="1" spans="1:10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343</v>
      </c>
      <c r="F1" s="34" t="s">
        <v>228</v>
      </c>
      <c r="G1" s="34" t="s">
        <v>229</v>
      </c>
      <c r="H1" s="34" t="s">
        <v>230</v>
      </c>
      <c r="I1" s="34" t="s">
        <v>11</v>
      </c>
      <c r="J1" s="43" t="s">
        <v>231</v>
      </c>
    </row>
    <row r="2" spans="1:10" x14ac:dyDescent="0.25">
      <c r="A2" s="5">
        <v>44835</v>
      </c>
      <c r="B2" s="6" t="s">
        <v>515</v>
      </c>
      <c r="C2" s="35">
        <v>1.93</v>
      </c>
      <c r="D2" s="16" t="s">
        <v>225</v>
      </c>
      <c r="E2" s="16" t="s">
        <v>248</v>
      </c>
      <c r="F2" s="37" t="s">
        <v>232</v>
      </c>
      <c r="G2" s="33">
        <v>0</v>
      </c>
      <c r="H2" s="33">
        <f>G2-D$41</f>
        <v>-950</v>
      </c>
      <c r="I2" s="6" t="s">
        <v>143</v>
      </c>
      <c r="J2" s="16" t="s">
        <v>63</v>
      </c>
    </row>
    <row r="3" spans="1:10" x14ac:dyDescent="0.25">
      <c r="A3" s="5">
        <v>44835</v>
      </c>
      <c r="B3" s="6" t="s">
        <v>518</v>
      </c>
      <c r="C3" s="35">
        <v>1.58</v>
      </c>
      <c r="D3" s="16" t="s">
        <v>225</v>
      </c>
      <c r="E3" s="16" t="s">
        <v>248</v>
      </c>
      <c r="F3" s="22" t="s">
        <v>232</v>
      </c>
      <c r="G3" s="33">
        <f>C3*D$41</f>
        <v>1501</v>
      </c>
      <c r="H3" s="33">
        <f>G3-D$41</f>
        <v>551</v>
      </c>
      <c r="I3" s="6" t="s">
        <v>218</v>
      </c>
      <c r="J3" s="6" t="s">
        <v>165</v>
      </c>
    </row>
    <row r="4" spans="1:10" x14ac:dyDescent="0.25">
      <c r="A4" s="5">
        <v>44841</v>
      </c>
      <c r="B4" s="6" t="s">
        <v>526</v>
      </c>
      <c r="C4" s="35">
        <v>1.52</v>
      </c>
      <c r="D4" s="16" t="s">
        <v>225</v>
      </c>
      <c r="E4" s="16" t="s">
        <v>248</v>
      </c>
      <c r="F4" s="22" t="s">
        <v>232</v>
      </c>
      <c r="G4" s="33">
        <f>C4*D$41</f>
        <v>1444</v>
      </c>
      <c r="H4" s="33">
        <f>G4-D$41</f>
        <v>494</v>
      </c>
      <c r="I4" s="6" t="s">
        <v>142</v>
      </c>
      <c r="J4" s="6" t="s">
        <v>165</v>
      </c>
    </row>
    <row r="5" spans="1:10" x14ac:dyDescent="0.25">
      <c r="A5" s="5">
        <v>44842</v>
      </c>
      <c r="B5" s="6" t="s">
        <v>527</v>
      </c>
      <c r="C5" s="35">
        <v>1.93</v>
      </c>
      <c r="D5" s="16" t="s">
        <v>225</v>
      </c>
      <c r="E5" s="16" t="s">
        <v>248</v>
      </c>
      <c r="F5" s="22" t="s">
        <v>232</v>
      </c>
      <c r="G5" s="33">
        <f>C5*D$41</f>
        <v>1833.5</v>
      </c>
      <c r="H5" s="33">
        <f>G5-D$41</f>
        <v>883.5</v>
      </c>
      <c r="I5" s="6" t="s">
        <v>127</v>
      </c>
      <c r="J5" s="6" t="s">
        <v>52</v>
      </c>
    </row>
    <row r="6" spans="1:10" x14ac:dyDescent="0.25">
      <c r="A6" s="5">
        <v>44842</v>
      </c>
      <c r="B6" s="6" t="s">
        <v>528</v>
      </c>
      <c r="C6" s="35">
        <v>1.91</v>
      </c>
      <c r="D6" s="16" t="s">
        <v>225</v>
      </c>
      <c r="E6" s="16" t="s">
        <v>247</v>
      </c>
      <c r="F6" s="22" t="s">
        <v>246</v>
      </c>
      <c r="G6" s="33">
        <f>C6*D$41</f>
        <v>1814.5</v>
      </c>
      <c r="H6" s="33">
        <f>G6-D$41</f>
        <v>864.5</v>
      </c>
      <c r="I6" s="6" t="s">
        <v>133</v>
      </c>
      <c r="J6" s="6" t="s">
        <v>63</v>
      </c>
    </row>
    <row r="7" spans="1:10" x14ac:dyDescent="0.25">
      <c r="A7" s="5">
        <v>44842</v>
      </c>
      <c r="B7" s="6" t="s">
        <v>529</v>
      </c>
      <c r="C7" s="35">
        <v>1.93</v>
      </c>
      <c r="D7" s="16" t="s">
        <v>225</v>
      </c>
      <c r="E7" s="16" t="s">
        <v>248</v>
      </c>
      <c r="F7" s="22" t="s">
        <v>232</v>
      </c>
      <c r="G7" s="33">
        <f>C7*D$41</f>
        <v>1833.5</v>
      </c>
      <c r="H7" s="33">
        <f>G7-D$41</f>
        <v>883.5</v>
      </c>
      <c r="I7" s="6" t="s">
        <v>132</v>
      </c>
      <c r="J7" s="6" t="s">
        <v>63</v>
      </c>
    </row>
    <row r="8" spans="1:10" x14ac:dyDescent="0.25">
      <c r="A8" s="5">
        <v>44842</v>
      </c>
      <c r="B8" s="6" t="s">
        <v>530</v>
      </c>
      <c r="C8" s="35">
        <v>1.83</v>
      </c>
      <c r="D8" s="16" t="s">
        <v>225</v>
      </c>
      <c r="E8" s="16" t="s">
        <v>247</v>
      </c>
      <c r="F8" s="22" t="s">
        <v>246</v>
      </c>
      <c r="G8" s="33">
        <f>C8*D$41</f>
        <v>1738.5</v>
      </c>
      <c r="H8" s="33">
        <f>G8-D$41</f>
        <v>788.5</v>
      </c>
      <c r="I8" s="6" t="s">
        <v>133</v>
      </c>
      <c r="J8" s="6" t="s">
        <v>52</v>
      </c>
    </row>
    <row r="9" spans="1:10" x14ac:dyDescent="0.25">
      <c r="A9" s="5">
        <v>44846</v>
      </c>
      <c r="B9" s="6" t="s">
        <v>537</v>
      </c>
      <c r="C9" s="35">
        <v>1.74</v>
      </c>
      <c r="D9" s="16" t="s">
        <v>225</v>
      </c>
      <c r="E9" s="16" t="s">
        <v>248</v>
      </c>
      <c r="F9" s="37" t="s">
        <v>232</v>
      </c>
      <c r="G9" s="33">
        <v>0</v>
      </c>
      <c r="H9" s="33">
        <f>G9-D$41</f>
        <v>-950</v>
      </c>
      <c r="I9" s="6" t="s">
        <v>138</v>
      </c>
      <c r="J9" s="16" t="s">
        <v>63</v>
      </c>
    </row>
    <row r="10" spans="1:10" x14ac:dyDescent="0.25">
      <c r="A10" s="5">
        <v>44849</v>
      </c>
      <c r="B10" s="6" t="s">
        <v>539</v>
      </c>
      <c r="C10" s="35">
        <v>1.77</v>
      </c>
      <c r="D10" s="16" t="s">
        <v>225</v>
      </c>
      <c r="E10" s="16" t="s">
        <v>247</v>
      </c>
      <c r="F10" s="22" t="s">
        <v>246</v>
      </c>
      <c r="G10" s="33">
        <f>C10*D$41</f>
        <v>1681.5</v>
      </c>
      <c r="H10" s="33">
        <f>G10-D$41</f>
        <v>731.5</v>
      </c>
      <c r="I10" s="6" t="s">
        <v>137</v>
      </c>
      <c r="J10" s="6" t="s">
        <v>40</v>
      </c>
    </row>
    <row r="11" spans="1:10" x14ac:dyDescent="0.25">
      <c r="A11" s="5">
        <v>44849</v>
      </c>
      <c r="B11" s="6" t="s">
        <v>540</v>
      </c>
      <c r="C11" s="35">
        <v>1.76</v>
      </c>
      <c r="D11" s="16" t="s">
        <v>225</v>
      </c>
      <c r="E11" s="16" t="s">
        <v>248</v>
      </c>
      <c r="F11" s="22" t="s">
        <v>232</v>
      </c>
      <c r="G11" s="33">
        <f>C11*D$41</f>
        <v>1672</v>
      </c>
      <c r="H11" s="33">
        <f>G11-D$41</f>
        <v>722</v>
      </c>
      <c r="I11" s="6" t="s">
        <v>218</v>
      </c>
      <c r="J11" s="6" t="s">
        <v>165</v>
      </c>
    </row>
    <row r="12" spans="1:10" x14ac:dyDescent="0.25">
      <c r="A12" s="5">
        <v>44849</v>
      </c>
      <c r="B12" s="6" t="s">
        <v>542</v>
      </c>
      <c r="C12" s="35">
        <v>1.89</v>
      </c>
      <c r="D12" s="16" t="s">
        <v>225</v>
      </c>
      <c r="E12" s="16" t="s">
        <v>248</v>
      </c>
      <c r="F12" s="37" t="s">
        <v>232</v>
      </c>
      <c r="G12" s="33">
        <v>0</v>
      </c>
      <c r="H12" s="33">
        <f>G12-D$41</f>
        <v>-950</v>
      </c>
      <c r="I12" s="6" t="s">
        <v>143</v>
      </c>
      <c r="J12" s="6" t="s">
        <v>20</v>
      </c>
    </row>
    <row r="13" spans="1:10" x14ac:dyDescent="0.25">
      <c r="A13" s="5">
        <v>44850</v>
      </c>
      <c r="B13" s="6" t="s">
        <v>431</v>
      </c>
      <c r="C13" s="35">
        <v>1.72</v>
      </c>
      <c r="D13" s="16" t="s">
        <v>225</v>
      </c>
      <c r="E13" s="16" t="s">
        <v>248</v>
      </c>
      <c r="F13" s="22" t="s">
        <v>232</v>
      </c>
      <c r="G13" s="33">
        <f>C13*D$41</f>
        <v>1634</v>
      </c>
      <c r="H13" s="33">
        <f>G13-D$41</f>
        <v>684</v>
      </c>
      <c r="I13" s="6" t="s">
        <v>142</v>
      </c>
      <c r="J13" s="6" t="s">
        <v>170</v>
      </c>
    </row>
    <row r="14" spans="1:10" x14ac:dyDescent="0.25">
      <c r="A14" s="5">
        <v>44850</v>
      </c>
      <c r="B14" s="6" t="s">
        <v>546</v>
      </c>
      <c r="C14" s="35">
        <v>1.85</v>
      </c>
      <c r="D14" s="16" t="s">
        <v>225</v>
      </c>
      <c r="E14" s="16" t="s">
        <v>247</v>
      </c>
      <c r="F14" s="52" t="s">
        <v>246</v>
      </c>
      <c r="G14" s="33">
        <v>0</v>
      </c>
      <c r="H14" s="33">
        <f>G14-D$41</f>
        <v>-950</v>
      </c>
      <c r="I14" s="6" t="s">
        <v>217</v>
      </c>
      <c r="J14" s="6" t="s">
        <v>170</v>
      </c>
    </row>
    <row r="15" spans="1:10" x14ac:dyDescent="0.25">
      <c r="A15" s="5">
        <v>44850</v>
      </c>
      <c r="B15" s="6" t="s">
        <v>548</v>
      </c>
      <c r="C15" s="35">
        <v>1.7</v>
      </c>
      <c r="D15" s="16" t="s">
        <v>225</v>
      </c>
      <c r="E15" s="16" t="s">
        <v>248</v>
      </c>
      <c r="F15" s="38" t="s">
        <v>232</v>
      </c>
      <c r="G15" s="33">
        <f>C15*D$41</f>
        <v>1615</v>
      </c>
      <c r="H15" s="33">
        <f>G15-D$41</f>
        <v>665</v>
      </c>
      <c r="I15" s="6" t="s">
        <v>221</v>
      </c>
      <c r="J15" s="6" t="s">
        <v>56</v>
      </c>
    </row>
    <row r="16" spans="1:10" x14ac:dyDescent="0.25">
      <c r="A16" s="5">
        <v>44852</v>
      </c>
      <c r="B16" s="6" t="s">
        <v>555</v>
      </c>
      <c r="C16" s="35">
        <v>1.72</v>
      </c>
      <c r="D16" s="16" t="s">
        <v>225</v>
      </c>
      <c r="E16" s="16" t="s">
        <v>248</v>
      </c>
      <c r="F16" s="52" t="s">
        <v>232</v>
      </c>
      <c r="G16" s="33">
        <v>0</v>
      </c>
      <c r="H16" s="33">
        <f>G16-D$41</f>
        <v>-950</v>
      </c>
      <c r="I16" s="6" t="s">
        <v>137</v>
      </c>
      <c r="J16" s="6" t="s">
        <v>52</v>
      </c>
    </row>
    <row r="17" spans="1:10" x14ac:dyDescent="0.25">
      <c r="A17" s="5">
        <v>44856</v>
      </c>
      <c r="B17" s="6" t="s">
        <v>556</v>
      </c>
      <c r="C17" s="35">
        <v>1.4</v>
      </c>
      <c r="D17" s="16" t="s">
        <v>225</v>
      </c>
      <c r="E17" s="16" t="s">
        <v>248</v>
      </c>
      <c r="F17" s="52" t="s">
        <v>232</v>
      </c>
      <c r="G17" s="33">
        <v>0</v>
      </c>
      <c r="H17" s="33">
        <f>G17-D$41</f>
        <v>-950</v>
      </c>
      <c r="I17" s="6" t="s">
        <v>137</v>
      </c>
      <c r="J17" s="6" t="s">
        <v>165</v>
      </c>
    </row>
    <row r="18" spans="1:10" x14ac:dyDescent="0.25">
      <c r="A18" s="5">
        <v>44857</v>
      </c>
      <c r="B18" s="6" t="s">
        <v>563</v>
      </c>
      <c r="C18" s="35">
        <v>1.8</v>
      </c>
      <c r="D18" s="16" t="s">
        <v>225</v>
      </c>
      <c r="E18" s="16" t="s">
        <v>248</v>
      </c>
      <c r="F18" s="38" t="s">
        <v>232</v>
      </c>
      <c r="G18" s="33">
        <f>C18*D$41</f>
        <v>1710</v>
      </c>
      <c r="H18" s="33">
        <f>G18-D$41</f>
        <v>760</v>
      </c>
      <c r="I18" s="6" t="s">
        <v>217</v>
      </c>
      <c r="J18" s="6" t="s">
        <v>56</v>
      </c>
    </row>
    <row r="19" spans="1:10" x14ac:dyDescent="0.25">
      <c r="A19" s="5">
        <v>44862</v>
      </c>
      <c r="B19" s="6" t="s">
        <v>567</v>
      </c>
      <c r="C19" s="35">
        <v>1.61</v>
      </c>
      <c r="D19" s="16" t="s">
        <v>225</v>
      </c>
      <c r="E19" s="16" t="s">
        <v>248</v>
      </c>
      <c r="F19" s="52" t="s">
        <v>232</v>
      </c>
      <c r="G19" s="33">
        <v>0</v>
      </c>
      <c r="H19" s="33">
        <f>G19-D$41</f>
        <v>-950</v>
      </c>
      <c r="I19" s="6" t="s">
        <v>128</v>
      </c>
      <c r="J19" s="6" t="s">
        <v>165</v>
      </c>
    </row>
    <row r="20" spans="1:10" x14ac:dyDescent="0.25">
      <c r="A20" s="5">
        <v>44863</v>
      </c>
      <c r="B20" s="6" t="s">
        <v>568</v>
      </c>
      <c r="C20" s="35">
        <v>1.81</v>
      </c>
      <c r="D20" s="16" t="s">
        <v>225</v>
      </c>
      <c r="E20" s="16" t="s">
        <v>248</v>
      </c>
      <c r="F20" s="52" t="s">
        <v>232</v>
      </c>
      <c r="G20" s="33">
        <v>0</v>
      </c>
      <c r="H20" s="33">
        <f>G20-D$41</f>
        <v>-950</v>
      </c>
      <c r="I20" s="6" t="s">
        <v>131</v>
      </c>
      <c r="J20" s="6" t="s">
        <v>20</v>
      </c>
    </row>
    <row r="21" spans="1:10" x14ac:dyDescent="0.25">
      <c r="A21" s="5">
        <v>44863</v>
      </c>
      <c r="B21" s="6" t="s">
        <v>569</v>
      </c>
      <c r="C21" s="35">
        <v>1.33</v>
      </c>
      <c r="D21" s="16" t="s">
        <v>225</v>
      </c>
      <c r="E21" s="16" t="s">
        <v>248</v>
      </c>
      <c r="F21" s="38" t="s">
        <v>232</v>
      </c>
      <c r="G21" s="33">
        <f>C21*D$41</f>
        <v>1263.5</v>
      </c>
      <c r="H21" s="33">
        <f>G21-D$41</f>
        <v>313.5</v>
      </c>
      <c r="I21" s="6" t="s">
        <v>654</v>
      </c>
      <c r="J21" s="6" t="s">
        <v>165</v>
      </c>
    </row>
    <row r="22" spans="1:10" x14ac:dyDescent="0.25">
      <c r="A22" s="5">
        <v>44863</v>
      </c>
      <c r="B22" s="6" t="s">
        <v>570</v>
      </c>
      <c r="C22" s="35">
        <v>1.75</v>
      </c>
      <c r="D22" s="16" t="s">
        <v>225</v>
      </c>
      <c r="E22" s="16" t="s">
        <v>247</v>
      </c>
      <c r="F22" s="38" t="s">
        <v>246</v>
      </c>
      <c r="G22" s="33">
        <f>C22*D$41</f>
        <v>1662.5</v>
      </c>
      <c r="H22" s="33">
        <f>G22-D$41</f>
        <v>712.5</v>
      </c>
      <c r="I22" s="6" t="s">
        <v>133</v>
      </c>
      <c r="J22" s="6" t="s">
        <v>40</v>
      </c>
    </row>
    <row r="23" spans="1:10" x14ac:dyDescent="0.25">
      <c r="A23" s="5">
        <v>44863</v>
      </c>
      <c r="B23" s="6" t="s">
        <v>572</v>
      </c>
      <c r="C23" s="35">
        <v>1.74</v>
      </c>
      <c r="D23" s="16" t="s">
        <v>225</v>
      </c>
      <c r="E23" s="16" t="s">
        <v>248</v>
      </c>
      <c r="F23" s="38" t="s">
        <v>232</v>
      </c>
      <c r="G23" s="33">
        <f>C23*D$41</f>
        <v>1653</v>
      </c>
      <c r="H23" s="33">
        <f>G23-D$41</f>
        <v>703</v>
      </c>
      <c r="I23" s="6" t="s">
        <v>135</v>
      </c>
      <c r="J23" s="6" t="s">
        <v>20</v>
      </c>
    </row>
    <row r="24" spans="1:10" x14ac:dyDescent="0.25">
      <c r="A24" s="5">
        <v>44863</v>
      </c>
      <c r="B24" s="6" t="s">
        <v>575</v>
      </c>
      <c r="C24" s="35">
        <v>1.68</v>
      </c>
      <c r="D24" s="16" t="s">
        <v>225</v>
      </c>
      <c r="E24" s="16" t="s">
        <v>248</v>
      </c>
      <c r="F24" s="38" t="s">
        <v>232</v>
      </c>
      <c r="G24" s="33">
        <f>C24*D$41</f>
        <v>1596</v>
      </c>
      <c r="H24" s="33">
        <f>G24-D$41</f>
        <v>646</v>
      </c>
      <c r="I24" s="6" t="s">
        <v>142</v>
      </c>
      <c r="J24" s="6" t="s">
        <v>63</v>
      </c>
    </row>
    <row r="25" spans="1:10" x14ac:dyDescent="0.25">
      <c r="A25" s="5">
        <v>44864</v>
      </c>
      <c r="B25" s="6" t="s">
        <v>576</v>
      </c>
      <c r="C25" s="35">
        <v>1.75</v>
      </c>
      <c r="D25" s="16" t="s">
        <v>225</v>
      </c>
      <c r="E25" s="16" t="s">
        <v>248</v>
      </c>
      <c r="F25" s="52" t="s">
        <v>232</v>
      </c>
      <c r="G25" s="33">
        <v>0</v>
      </c>
      <c r="H25" s="33">
        <f>G25-D$41</f>
        <v>-950</v>
      </c>
      <c r="I25" s="6" t="s">
        <v>133</v>
      </c>
      <c r="J25" s="6" t="s">
        <v>170</v>
      </c>
    </row>
    <row r="26" spans="1:10" x14ac:dyDescent="0.25">
      <c r="A26" s="5">
        <v>44864</v>
      </c>
      <c r="B26" s="6" t="s">
        <v>578</v>
      </c>
      <c r="C26" s="35">
        <v>1.86</v>
      </c>
      <c r="D26" s="16" t="s">
        <v>225</v>
      </c>
      <c r="E26" s="16" t="s">
        <v>248</v>
      </c>
      <c r="F26" s="52" t="s">
        <v>232</v>
      </c>
      <c r="G26" s="33">
        <v>0</v>
      </c>
      <c r="H26" s="33">
        <f>G26-D$41</f>
        <v>-950</v>
      </c>
      <c r="I26" s="6" t="s">
        <v>137</v>
      </c>
      <c r="J26" s="6" t="s">
        <v>165</v>
      </c>
    </row>
    <row r="27" spans="1:10" x14ac:dyDescent="0.25">
      <c r="A27" s="5"/>
      <c r="B27" s="6"/>
      <c r="C27" s="35"/>
      <c r="D27" s="16"/>
      <c r="E27" s="16"/>
      <c r="F27" s="36"/>
      <c r="G27" s="33"/>
      <c r="H27" s="33"/>
      <c r="I27" s="6"/>
    </row>
    <row r="28" spans="1:10" x14ac:dyDescent="0.25">
      <c r="A28" s="5"/>
      <c r="B28" s="6"/>
      <c r="C28" s="35"/>
      <c r="D28" s="16"/>
      <c r="E28" s="16"/>
      <c r="F28" s="36"/>
      <c r="G28" s="33"/>
      <c r="H28" s="33"/>
      <c r="I28" s="6"/>
    </row>
    <row r="29" spans="1:10" x14ac:dyDescent="0.25">
      <c r="A29" s="5"/>
      <c r="B29" s="6"/>
      <c r="C29" s="35"/>
      <c r="D29" s="16"/>
      <c r="E29" s="16"/>
      <c r="F29" s="36"/>
      <c r="G29" s="33"/>
      <c r="H29" s="33"/>
      <c r="I29" s="6"/>
    </row>
    <row r="30" spans="1:10" x14ac:dyDescent="0.25">
      <c r="A30" s="6"/>
      <c r="B30" s="6" t="s">
        <v>233</v>
      </c>
      <c r="C30" s="6"/>
      <c r="D30" s="26">
        <f>COUNT(C2:C29)</f>
        <v>25</v>
      </c>
      <c r="E30" s="26"/>
      <c r="F30" s="36"/>
      <c r="G30" s="18"/>
      <c r="H30" s="18"/>
      <c r="I30" s="39"/>
      <c r="J30" s="16"/>
    </row>
    <row r="31" spans="1:10" x14ac:dyDescent="0.25">
      <c r="A31" s="6"/>
      <c r="B31" s="6" t="s">
        <v>234</v>
      </c>
      <c r="C31" s="6"/>
      <c r="D31" s="23">
        <f>COUNTIF(H2:H29,"&lt;0")</f>
        <v>10</v>
      </c>
      <c r="E31" s="23"/>
      <c r="F31" s="36"/>
      <c r="G31" s="40"/>
      <c r="H31" s="40"/>
      <c r="I31" s="36"/>
      <c r="J31" s="16"/>
    </row>
    <row r="32" spans="1:10" x14ac:dyDescent="0.25">
      <c r="A32" s="6"/>
      <c r="B32" s="6" t="s">
        <v>235</v>
      </c>
      <c r="C32" s="6"/>
      <c r="D32" s="24">
        <f>D30-D31</f>
        <v>15</v>
      </c>
      <c r="E32" s="24"/>
      <c r="F32" s="36"/>
      <c r="G32" s="40"/>
      <c r="H32" s="40"/>
      <c r="I32" s="36"/>
      <c r="J32" s="16"/>
    </row>
    <row r="33" spans="1:10" x14ac:dyDescent="0.25">
      <c r="A33" s="6"/>
      <c r="B33" s="6" t="s">
        <v>236</v>
      </c>
      <c r="C33" s="6"/>
      <c r="D33" s="6">
        <f>D32/D30*100</f>
        <v>60</v>
      </c>
      <c r="E33" s="16"/>
      <c r="F33" s="36"/>
      <c r="G33" s="40"/>
      <c r="H33" s="40"/>
      <c r="I33" s="36"/>
      <c r="J33" s="16"/>
    </row>
    <row r="34" spans="1:10" x14ac:dyDescent="0.25">
      <c r="A34" s="6"/>
      <c r="B34" s="6" t="s">
        <v>237</v>
      </c>
      <c r="C34" s="6"/>
      <c r="D34" s="6">
        <f>1/D35*100</f>
        <v>57.45805561939784</v>
      </c>
      <c r="E34" s="16"/>
      <c r="F34" s="36"/>
      <c r="G34" s="40"/>
      <c r="H34" s="40"/>
      <c r="I34" s="36"/>
      <c r="J34" s="16"/>
    </row>
    <row r="35" spans="1:10" x14ac:dyDescent="0.25">
      <c r="A35" s="6"/>
      <c r="B35" s="6" t="s">
        <v>238</v>
      </c>
      <c r="C35" s="6"/>
      <c r="D35" s="6">
        <f>SUM(C2:C29)/D30</f>
        <v>1.7403999999999999</v>
      </c>
      <c r="E35" s="16"/>
      <c r="F35" s="36"/>
      <c r="G35" s="40"/>
      <c r="H35" s="40"/>
      <c r="I35" s="36"/>
      <c r="J35" s="16"/>
    </row>
    <row r="36" spans="1:10" x14ac:dyDescent="0.25">
      <c r="A36" s="6"/>
      <c r="B36" s="6" t="s">
        <v>239</v>
      </c>
      <c r="C36" s="6"/>
      <c r="D36" s="24">
        <f>D33-D34</f>
        <v>2.5419443806021604</v>
      </c>
      <c r="E36" s="38"/>
      <c r="F36" s="36"/>
      <c r="G36" s="40"/>
      <c r="H36" s="40"/>
      <c r="I36" s="36"/>
      <c r="J36" s="16"/>
    </row>
    <row r="37" spans="1:10" x14ac:dyDescent="0.25">
      <c r="A37" s="6"/>
      <c r="B37" s="6" t="s">
        <v>240</v>
      </c>
      <c r="C37" s="6"/>
      <c r="D37" s="24">
        <f>D36/1</f>
        <v>2.5419443806021604</v>
      </c>
      <c r="E37" s="38"/>
      <c r="F37" s="36"/>
      <c r="G37" s="40"/>
      <c r="H37" s="40"/>
      <c r="I37" s="36"/>
      <c r="J37" s="16"/>
    </row>
    <row r="38" spans="1:10" ht="18.75" x14ac:dyDescent="0.3">
      <c r="A38" s="6"/>
      <c r="B38" s="28" t="s">
        <v>241</v>
      </c>
      <c r="C38" s="6"/>
      <c r="D38" s="29">
        <v>25000</v>
      </c>
      <c r="E38" s="47"/>
      <c r="F38" s="36"/>
      <c r="G38" s="40"/>
      <c r="H38" s="40"/>
      <c r="I38" s="36"/>
      <c r="J38" s="16"/>
    </row>
    <row r="39" spans="1:10" ht="18.75" x14ac:dyDescent="0.3">
      <c r="A39" s="6"/>
      <c r="B39" s="6" t="s">
        <v>242</v>
      </c>
      <c r="C39" s="6"/>
      <c r="D39" s="30">
        <v>25000</v>
      </c>
      <c r="E39" s="48"/>
      <c r="F39" s="36"/>
      <c r="G39" s="40"/>
      <c r="H39" s="40"/>
      <c r="I39" s="36"/>
      <c r="J39" s="16"/>
    </row>
    <row r="40" spans="1:10" x14ac:dyDescent="0.25">
      <c r="A40" s="6"/>
      <c r="B40" s="6" t="s">
        <v>243</v>
      </c>
      <c r="C40" s="6"/>
      <c r="D40" s="21">
        <f>D39/100</f>
        <v>250</v>
      </c>
      <c r="E40" s="33"/>
      <c r="F40" s="36"/>
      <c r="G40" s="40"/>
      <c r="H40" s="40"/>
      <c r="I40" s="36"/>
      <c r="J40" s="16"/>
    </row>
    <row r="41" spans="1:10" x14ac:dyDescent="0.25">
      <c r="A41" s="6"/>
      <c r="B41" s="31" t="s">
        <v>250</v>
      </c>
      <c r="C41" s="6"/>
      <c r="D41" s="32">
        <f>D40*3.8</f>
        <v>950</v>
      </c>
      <c r="E41" s="33"/>
      <c r="F41" s="36"/>
      <c r="G41" s="40"/>
      <c r="H41" s="40"/>
      <c r="I41" s="36"/>
      <c r="J41" s="16"/>
    </row>
    <row r="42" spans="1:10" x14ac:dyDescent="0.25">
      <c r="A42" s="6"/>
      <c r="B42" s="6" t="s">
        <v>244</v>
      </c>
      <c r="C42" s="6"/>
      <c r="D42" s="33">
        <f>SUM(H2:H29)</f>
        <v>902.5</v>
      </c>
      <c r="E42" s="33"/>
      <c r="F42" s="36"/>
      <c r="G42" s="41"/>
      <c r="H42" s="40"/>
      <c r="I42" s="36"/>
      <c r="J42" s="16"/>
    </row>
    <row r="43" spans="1:10" x14ac:dyDescent="0.25">
      <c r="A43" s="6"/>
      <c r="B43" s="13" t="s">
        <v>245</v>
      </c>
      <c r="C43" s="6"/>
      <c r="D43" s="16">
        <f>D42/D38*100</f>
        <v>3.61</v>
      </c>
      <c r="E43" s="16"/>
      <c r="F43" s="36"/>
      <c r="G43" s="40"/>
      <c r="H43" s="40"/>
      <c r="I43" s="36"/>
      <c r="J43" s="16"/>
    </row>
    <row r="44" spans="1:10" x14ac:dyDescent="0.25">
      <c r="F44" s="39"/>
      <c r="G44" s="18"/>
      <c r="H44" s="18"/>
      <c r="I44" s="18"/>
      <c r="J44" s="16"/>
    </row>
  </sheetData>
  <conditionalFormatting sqref="H2:H29">
    <cfRule type="cellIs" dxfId="25" priority="4" operator="lessThan">
      <formula>0</formula>
    </cfRule>
    <cfRule type="cellIs" dxfId="24" priority="5" operator="greaterThan">
      <formula>0</formula>
    </cfRule>
  </conditionalFormatting>
  <conditionalFormatting sqref="G31:G43">
    <cfRule type="cellIs" dxfId="23" priority="1" operator="greaterThan">
      <formula>0</formula>
    </cfRule>
    <cfRule type="cellIs" dxfId="22" priority="2" operator="lessThan">
      <formula>-240.63</formula>
    </cfRule>
    <cfRule type="cellIs" dxfId="21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8"/>
  <sheetViews>
    <sheetView topLeftCell="D1" workbookViewId="0">
      <selection sqref="A1:S1"/>
    </sheetView>
  </sheetViews>
  <sheetFormatPr defaultRowHeight="15" x14ac:dyDescent="0.25"/>
  <cols>
    <col min="1" max="1" width="10.7109375" bestFit="1" customWidth="1"/>
    <col min="2" max="2" width="34.5703125" bestFit="1" customWidth="1"/>
    <col min="3" max="13" width="9.140625" style="6"/>
    <col min="14" max="14" width="28.5703125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126</v>
      </c>
      <c r="Q1" s="2" t="s">
        <v>123</v>
      </c>
      <c r="R1" s="2" t="s">
        <v>124</v>
      </c>
      <c r="S1" s="2" t="s">
        <v>125</v>
      </c>
    </row>
    <row r="2" spans="1:19" x14ac:dyDescent="0.25">
      <c r="A2" s="5">
        <v>44866</v>
      </c>
      <c r="B2" t="s">
        <v>585</v>
      </c>
      <c r="C2" s="6">
        <v>1.83</v>
      </c>
      <c r="D2" s="6">
        <v>4.01</v>
      </c>
      <c r="E2" s="6">
        <v>3.95</v>
      </c>
      <c r="F2" s="6">
        <v>5.12</v>
      </c>
      <c r="G2" s="6">
        <v>1.55</v>
      </c>
      <c r="H2" s="6">
        <v>1.48</v>
      </c>
      <c r="I2" s="6">
        <v>1.43</v>
      </c>
      <c r="J2" s="6" t="s">
        <v>225</v>
      </c>
      <c r="K2" s="6">
        <v>404</v>
      </c>
      <c r="L2" s="6" t="s">
        <v>143</v>
      </c>
      <c r="M2" s="6">
        <v>40</v>
      </c>
      <c r="N2" s="6" t="s">
        <v>54</v>
      </c>
      <c r="O2" s="6">
        <v>404</v>
      </c>
      <c r="P2" s="6">
        <v>1.68</v>
      </c>
      <c r="Q2" s="6">
        <v>1.88</v>
      </c>
      <c r="R2" s="6">
        <v>2.13</v>
      </c>
      <c r="S2" s="6">
        <v>2.38</v>
      </c>
    </row>
    <row r="3" spans="1:19" x14ac:dyDescent="0.25">
      <c r="A3" s="5">
        <v>44866</v>
      </c>
      <c r="B3" t="s">
        <v>586</v>
      </c>
      <c r="C3" s="6">
        <v>4.3099999999999996</v>
      </c>
      <c r="D3" s="6">
        <v>4.3899999999999997</v>
      </c>
      <c r="E3" s="6">
        <v>1.7</v>
      </c>
      <c r="F3" s="6">
        <v>4.8099999999999996</v>
      </c>
      <c r="G3" s="6">
        <v>1.6</v>
      </c>
      <c r="H3" s="6">
        <v>1.49</v>
      </c>
      <c r="I3" s="6">
        <v>404</v>
      </c>
      <c r="J3" s="6" t="s">
        <v>225</v>
      </c>
      <c r="K3" s="6">
        <v>404</v>
      </c>
      <c r="L3" s="6" t="s">
        <v>133</v>
      </c>
      <c r="M3" s="6">
        <v>53</v>
      </c>
      <c r="N3" s="6" t="s">
        <v>54</v>
      </c>
      <c r="O3" s="6">
        <v>404</v>
      </c>
      <c r="P3" s="6">
        <v>1.74</v>
      </c>
      <c r="Q3" s="6">
        <v>1.97</v>
      </c>
      <c r="R3" s="6">
        <v>2.2400000000000002</v>
      </c>
      <c r="S3" s="6">
        <v>2.5</v>
      </c>
    </row>
    <row r="4" spans="1:19" x14ac:dyDescent="0.25">
      <c r="A4" s="5">
        <v>44870</v>
      </c>
      <c r="B4" t="s">
        <v>587</v>
      </c>
      <c r="C4" s="6">
        <v>2.11</v>
      </c>
      <c r="D4" s="6">
        <v>3.56</v>
      </c>
      <c r="E4" s="6">
        <v>3.43</v>
      </c>
      <c r="F4" s="6">
        <v>3.46</v>
      </c>
      <c r="G4" s="6">
        <v>1.96</v>
      </c>
      <c r="H4" s="6">
        <v>1.88</v>
      </c>
      <c r="I4" s="6">
        <v>1.72</v>
      </c>
      <c r="J4" s="6" t="s">
        <v>225</v>
      </c>
      <c r="K4" s="6">
        <v>1.48</v>
      </c>
      <c r="L4" s="6" t="s">
        <v>138</v>
      </c>
      <c r="M4" s="6">
        <v>59</v>
      </c>
      <c r="N4" s="6" t="s">
        <v>61</v>
      </c>
      <c r="O4" s="6">
        <v>404</v>
      </c>
      <c r="P4" s="6">
        <v>2.23</v>
      </c>
      <c r="Q4" s="6">
        <v>2.74</v>
      </c>
      <c r="R4" s="6">
        <v>404</v>
      </c>
      <c r="S4" s="6">
        <v>3.44</v>
      </c>
    </row>
    <row r="5" spans="1:19" x14ac:dyDescent="0.25">
      <c r="A5" s="5">
        <v>44870</v>
      </c>
      <c r="B5" t="s">
        <v>588</v>
      </c>
      <c r="C5" s="6">
        <v>11</v>
      </c>
      <c r="D5" s="6">
        <v>6.75</v>
      </c>
      <c r="E5" s="6">
        <v>1.26</v>
      </c>
      <c r="F5" s="6">
        <v>404</v>
      </c>
      <c r="G5" s="6">
        <v>1.33</v>
      </c>
      <c r="H5" s="6">
        <v>404</v>
      </c>
      <c r="I5" s="6">
        <v>404</v>
      </c>
      <c r="J5" s="6" t="s">
        <v>225</v>
      </c>
      <c r="K5" s="6">
        <v>404</v>
      </c>
      <c r="L5" s="6" t="s">
        <v>130</v>
      </c>
      <c r="M5" s="6">
        <v>33</v>
      </c>
      <c r="N5" s="6" t="s">
        <v>165</v>
      </c>
      <c r="O5" s="6">
        <v>404</v>
      </c>
      <c r="P5" s="6">
        <v>1.36</v>
      </c>
      <c r="Q5" s="6">
        <v>1.43</v>
      </c>
      <c r="R5" s="6">
        <v>1.61</v>
      </c>
      <c r="S5" s="6">
        <v>1.78</v>
      </c>
    </row>
    <row r="6" spans="1:19" x14ac:dyDescent="0.25">
      <c r="A6" s="5">
        <v>44870</v>
      </c>
      <c r="B6" t="s">
        <v>589</v>
      </c>
      <c r="C6" s="6">
        <v>2.2799999999999998</v>
      </c>
      <c r="D6" s="6">
        <v>3.48</v>
      </c>
      <c r="E6" s="6">
        <v>3.37</v>
      </c>
      <c r="F6" s="6">
        <v>3.79</v>
      </c>
      <c r="G6" s="6">
        <v>1.93</v>
      </c>
      <c r="H6" s="6">
        <v>1.97</v>
      </c>
      <c r="I6" s="6">
        <v>1.69</v>
      </c>
      <c r="J6" s="6" t="s">
        <v>225</v>
      </c>
      <c r="K6" s="6">
        <v>1.46</v>
      </c>
      <c r="L6" s="6" t="s">
        <v>217</v>
      </c>
      <c r="M6" s="6">
        <v>33</v>
      </c>
      <c r="N6" s="6" t="s">
        <v>170</v>
      </c>
      <c r="O6" s="6">
        <v>1.36</v>
      </c>
      <c r="P6" s="6">
        <v>2.1800000000000002</v>
      </c>
      <c r="Q6" s="6">
        <v>2.62</v>
      </c>
      <c r="R6" s="6">
        <v>2.96</v>
      </c>
      <c r="S6" s="6">
        <v>3.3</v>
      </c>
    </row>
    <row r="7" spans="1:19" x14ac:dyDescent="0.25">
      <c r="A7" s="5">
        <v>44870</v>
      </c>
      <c r="B7" t="s">
        <v>590</v>
      </c>
      <c r="C7" s="6">
        <v>2.36</v>
      </c>
      <c r="D7" s="6">
        <v>3.36</v>
      </c>
      <c r="E7" s="6">
        <v>3.25</v>
      </c>
      <c r="F7" s="6">
        <v>3.44</v>
      </c>
      <c r="G7" s="6">
        <v>2.09</v>
      </c>
      <c r="H7" s="6">
        <v>1.83</v>
      </c>
      <c r="I7" s="6">
        <v>1.81</v>
      </c>
      <c r="J7" s="6" t="s">
        <v>225</v>
      </c>
      <c r="K7" s="6">
        <v>1.55</v>
      </c>
      <c r="L7" s="6" t="s">
        <v>139</v>
      </c>
      <c r="M7" s="6">
        <v>27</v>
      </c>
      <c r="N7" s="6" t="s">
        <v>52</v>
      </c>
      <c r="O7" s="6">
        <v>1.43</v>
      </c>
      <c r="P7" s="6">
        <v>2.39</v>
      </c>
      <c r="Q7" s="6">
        <v>2.96</v>
      </c>
      <c r="R7" s="6">
        <v>404</v>
      </c>
      <c r="S7" s="6">
        <v>3.68</v>
      </c>
    </row>
    <row r="8" spans="1:19" x14ac:dyDescent="0.25">
      <c r="A8" s="5">
        <v>44870</v>
      </c>
      <c r="B8" t="s">
        <v>591</v>
      </c>
      <c r="C8" s="6">
        <v>1.58</v>
      </c>
      <c r="D8" s="6">
        <v>4.62</v>
      </c>
      <c r="E8" s="6">
        <v>5.65</v>
      </c>
      <c r="F8" s="6">
        <v>404</v>
      </c>
      <c r="G8" s="6">
        <v>1.56</v>
      </c>
      <c r="H8" s="6">
        <v>2.57</v>
      </c>
      <c r="I8" s="6">
        <v>1.4</v>
      </c>
      <c r="J8" s="6" t="s">
        <v>225</v>
      </c>
      <c r="K8" s="6">
        <v>1.25</v>
      </c>
      <c r="L8" s="6" t="s">
        <v>132</v>
      </c>
      <c r="M8" s="6">
        <v>48</v>
      </c>
      <c r="N8" s="6" t="s">
        <v>165</v>
      </c>
      <c r="O8" s="6">
        <v>404</v>
      </c>
      <c r="P8" s="6">
        <v>1.69</v>
      </c>
      <c r="Q8" s="6">
        <v>1.9</v>
      </c>
      <c r="R8" s="6">
        <v>2.16</v>
      </c>
      <c r="S8" s="6">
        <v>2.42</v>
      </c>
    </row>
    <row r="9" spans="1:19" x14ac:dyDescent="0.25">
      <c r="A9" s="5">
        <v>44871</v>
      </c>
      <c r="B9" t="s">
        <v>592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 t="s">
        <v>225</v>
      </c>
      <c r="K9" s="6">
        <v>0</v>
      </c>
      <c r="L9" s="6" t="s">
        <v>143</v>
      </c>
      <c r="M9" s="6">
        <v>26</v>
      </c>
      <c r="N9" s="6" t="s">
        <v>117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 s="5">
        <v>44871</v>
      </c>
      <c r="B10" t="s">
        <v>593</v>
      </c>
      <c r="C10" s="6">
        <v>4.4400000000000004</v>
      </c>
      <c r="D10" s="6">
        <v>3.55</v>
      </c>
      <c r="E10" s="6">
        <v>1.67</v>
      </c>
      <c r="F10" s="6">
        <v>404</v>
      </c>
      <c r="G10" s="6">
        <v>1.85</v>
      </c>
      <c r="H10" s="6">
        <v>1.89</v>
      </c>
      <c r="I10" s="6">
        <v>1.66</v>
      </c>
      <c r="J10" s="6" t="s">
        <v>225</v>
      </c>
      <c r="K10" s="6">
        <v>1.43</v>
      </c>
      <c r="L10" s="6" t="s">
        <v>652</v>
      </c>
      <c r="M10" s="6">
        <v>22</v>
      </c>
      <c r="N10" s="6" t="s">
        <v>117</v>
      </c>
      <c r="O10" s="6">
        <v>404</v>
      </c>
      <c r="P10" s="6">
        <v>2.13</v>
      </c>
      <c r="Q10" s="6">
        <v>2.5499999999999998</v>
      </c>
      <c r="R10" s="6">
        <v>404</v>
      </c>
      <c r="S10" s="6">
        <v>404</v>
      </c>
    </row>
    <row r="11" spans="1:19" x14ac:dyDescent="0.25">
      <c r="A11" s="5">
        <v>44871</v>
      </c>
      <c r="B11" t="s">
        <v>594</v>
      </c>
      <c r="C11" s="6">
        <v>2.4700000000000002</v>
      </c>
      <c r="D11" s="6">
        <v>3.14</v>
      </c>
      <c r="E11" s="6">
        <v>2.63</v>
      </c>
      <c r="F11" s="6">
        <v>404</v>
      </c>
      <c r="G11" s="6">
        <v>1.91</v>
      </c>
      <c r="H11" s="6">
        <v>1.83</v>
      </c>
      <c r="I11" s="6">
        <v>1.68</v>
      </c>
      <c r="J11" s="6" t="s">
        <v>225</v>
      </c>
      <c r="K11" s="6">
        <v>1.44</v>
      </c>
      <c r="L11" s="6" t="s">
        <v>142</v>
      </c>
      <c r="M11" s="6">
        <v>24</v>
      </c>
      <c r="N11" s="6" t="s">
        <v>117</v>
      </c>
      <c r="O11" s="6">
        <v>1.44</v>
      </c>
      <c r="P11" s="6">
        <v>2.16</v>
      </c>
      <c r="Q11" s="6">
        <v>2.6</v>
      </c>
      <c r="R11" s="6">
        <v>404</v>
      </c>
      <c r="S11" s="6">
        <v>404</v>
      </c>
    </row>
    <row r="12" spans="1:19" x14ac:dyDescent="0.25">
      <c r="A12" s="5">
        <v>44871</v>
      </c>
      <c r="B12" t="s">
        <v>595</v>
      </c>
      <c r="C12" s="6">
        <v>3.24</v>
      </c>
      <c r="D12" s="6">
        <v>3.88</v>
      </c>
      <c r="E12" s="6">
        <v>2.19</v>
      </c>
      <c r="F12" s="6">
        <v>404</v>
      </c>
      <c r="G12" s="6">
        <v>1.661</v>
      </c>
      <c r="H12" s="6">
        <v>2.46</v>
      </c>
      <c r="I12" s="6">
        <v>1.43</v>
      </c>
      <c r="J12" s="6" t="s">
        <v>225</v>
      </c>
      <c r="K12" s="6">
        <v>1.27</v>
      </c>
      <c r="L12" s="6" t="s">
        <v>137</v>
      </c>
      <c r="M12" s="6">
        <v>60</v>
      </c>
      <c r="N12" s="6" t="s">
        <v>56</v>
      </c>
      <c r="O12" s="6">
        <v>404</v>
      </c>
      <c r="P12" s="6">
        <v>1.74</v>
      </c>
      <c r="Q12" s="6">
        <v>1.96</v>
      </c>
      <c r="R12" s="6">
        <v>2.21</v>
      </c>
      <c r="S12" s="6">
        <v>2.48</v>
      </c>
    </row>
    <row r="13" spans="1:19" x14ac:dyDescent="0.25">
      <c r="A13" s="5">
        <v>44873</v>
      </c>
      <c r="B13" t="s">
        <v>596</v>
      </c>
      <c r="C13" s="6">
        <v>1.18</v>
      </c>
      <c r="D13" s="6">
        <v>8.75</v>
      </c>
      <c r="E13" s="6">
        <v>14.5</v>
      </c>
      <c r="F13" s="6">
        <v>404</v>
      </c>
      <c r="G13" s="6">
        <v>404</v>
      </c>
      <c r="H13" s="6">
        <v>404</v>
      </c>
      <c r="I13" s="6">
        <v>404</v>
      </c>
      <c r="J13" s="6" t="s">
        <v>225</v>
      </c>
      <c r="K13" s="6">
        <v>404</v>
      </c>
      <c r="L13" s="6" t="s">
        <v>510</v>
      </c>
      <c r="M13" s="6">
        <v>8</v>
      </c>
      <c r="N13" s="6" t="s">
        <v>165</v>
      </c>
      <c r="O13" s="6">
        <v>404</v>
      </c>
      <c r="P13" s="6">
        <v>1.32</v>
      </c>
      <c r="Q13" s="6">
        <v>1.33</v>
      </c>
      <c r="R13" s="6">
        <v>1.48</v>
      </c>
      <c r="S13" s="6">
        <v>1.64</v>
      </c>
    </row>
    <row r="14" spans="1:19" x14ac:dyDescent="0.25">
      <c r="A14" s="5">
        <v>44873</v>
      </c>
      <c r="B14" t="s">
        <v>597</v>
      </c>
      <c r="C14" s="6">
        <v>404</v>
      </c>
      <c r="D14" s="6">
        <v>404</v>
      </c>
      <c r="E14" s="6">
        <v>404</v>
      </c>
      <c r="F14" s="6">
        <v>0</v>
      </c>
      <c r="G14" s="6">
        <v>404</v>
      </c>
      <c r="H14" s="6">
        <v>404</v>
      </c>
      <c r="I14" s="6">
        <v>404</v>
      </c>
      <c r="J14" s="6" t="s">
        <v>225</v>
      </c>
      <c r="K14" s="6">
        <v>404</v>
      </c>
      <c r="L14" s="6">
        <v>404</v>
      </c>
      <c r="M14" s="6">
        <v>5</v>
      </c>
      <c r="N14" s="6" t="s">
        <v>29</v>
      </c>
      <c r="O14" s="6">
        <v>404</v>
      </c>
      <c r="P14" s="6">
        <v>404</v>
      </c>
      <c r="Q14" s="6">
        <v>404</v>
      </c>
      <c r="R14" s="6">
        <v>404</v>
      </c>
      <c r="S14" s="6">
        <v>404</v>
      </c>
    </row>
    <row r="15" spans="1:19" x14ac:dyDescent="0.25">
      <c r="A15" s="5">
        <v>44874</v>
      </c>
      <c r="B15" s="9" t="s">
        <v>598</v>
      </c>
      <c r="C15" s="6">
        <v>3.25</v>
      </c>
      <c r="D15" s="6">
        <v>3.6</v>
      </c>
      <c r="E15" s="6">
        <v>2.29</v>
      </c>
      <c r="F15" s="6">
        <v>3.97</v>
      </c>
      <c r="G15" s="6">
        <v>1.8</v>
      </c>
      <c r="H15" s="6">
        <v>2.11</v>
      </c>
      <c r="I15" s="6">
        <v>1.59</v>
      </c>
      <c r="J15" s="6" t="s">
        <v>225</v>
      </c>
      <c r="K15" s="6">
        <v>1.37</v>
      </c>
      <c r="L15" s="6" t="s">
        <v>142</v>
      </c>
      <c r="M15" s="6">
        <v>81</v>
      </c>
      <c r="N15" s="6" t="s">
        <v>165</v>
      </c>
      <c r="O15" s="6">
        <v>1.3</v>
      </c>
      <c r="P15" s="6">
        <v>2.0099999999999998</v>
      </c>
      <c r="Q15" s="6">
        <v>2.34</v>
      </c>
      <c r="R15" s="6">
        <v>2.56</v>
      </c>
      <c r="S15" s="6">
        <v>2.94</v>
      </c>
    </row>
    <row r="16" spans="1:19" x14ac:dyDescent="0.25">
      <c r="A16" s="5">
        <v>44874</v>
      </c>
      <c r="B16" s="9" t="s">
        <v>599</v>
      </c>
      <c r="C16" s="6">
        <v>1.55</v>
      </c>
      <c r="D16" s="6">
        <v>4.41</v>
      </c>
      <c r="E16" s="6">
        <v>6.49</v>
      </c>
      <c r="F16" s="6">
        <v>3.95</v>
      </c>
      <c r="G16" s="6">
        <v>1.79</v>
      </c>
      <c r="H16" s="6">
        <v>2.13</v>
      </c>
      <c r="I16" s="6">
        <v>1.59</v>
      </c>
      <c r="J16" s="6" t="s">
        <v>225</v>
      </c>
      <c r="K16" s="6">
        <v>1.38</v>
      </c>
      <c r="L16" s="6" t="s">
        <v>132</v>
      </c>
      <c r="M16" s="6">
        <v>49</v>
      </c>
      <c r="N16" s="6" t="s">
        <v>170</v>
      </c>
      <c r="O16" s="6">
        <v>1.31</v>
      </c>
      <c r="P16" s="6">
        <v>2.0099999999999998</v>
      </c>
      <c r="Q16" s="6">
        <v>2.36</v>
      </c>
      <c r="R16" s="6">
        <v>2.7</v>
      </c>
      <c r="S16" s="6">
        <v>3.01</v>
      </c>
    </row>
    <row r="17" spans="1:19" x14ac:dyDescent="0.25">
      <c r="A17" s="5">
        <v>44874</v>
      </c>
      <c r="B17" s="9" t="s">
        <v>600</v>
      </c>
      <c r="C17" s="6">
        <v>1.39</v>
      </c>
      <c r="D17" s="6">
        <v>5.37</v>
      </c>
      <c r="E17" s="6">
        <v>7.93</v>
      </c>
      <c r="F17" s="6">
        <v>4.8499999999999996</v>
      </c>
      <c r="G17" s="6">
        <v>1.64</v>
      </c>
      <c r="H17" s="6">
        <v>2.36</v>
      </c>
      <c r="I17" s="6">
        <v>1.47</v>
      </c>
      <c r="J17" s="6" t="s">
        <v>225</v>
      </c>
      <c r="K17" s="6">
        <v>1.4</v>
      </c>
      <c r="L17" s="6" t="s">
        <v>127</v>
      </c>
      <c r="M17" s="6">
        <v>36</v>
      </c>
      <c r="N17" s="6" t="s">
        <v>23</v>
      </c>
      <c r="O17" s="6">
        <v>404</v>
      </c>
      <c r="P17" s="6">
        <v>1.8</v>
      </c>
      <c r="Q17" s="6">
        <v>2.0699999999999998</v>
      </c>
      <c r="R17" s="6">
        <v>2.36</v>
      </c>
      <c r="S17" s="6">
        <v>2.66</v>
      </c>
    </row>
    <row r="18" spans="1:19" x14ac:dyDescent="0.25">
      <c r="A18" s="5">
        <v>44874</v>
      </c>
      <c r="B18" s="9" t="s">
        <v>598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 t="s">
        <v>225</v>
      </c>
      <c r="K18" s="6">
        <v>0</v>
      </c>
      <c r="L18" s="6" t="s">
        <v>142</v>
      </c>
      <c r="M18" s="6">
        <v>81</v>
      </c>
      <c r="N18" s="6" t="s">
        <v>165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 s="5">
        <v>44875</v>
      </c>
      <c r="B19" s="9" t="s">
        <v>599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 t="s">
        <v>225</v>
      </c>
      <c r="K19" s="6">
        <v>0</v>
      </c>
      <c r="L19" s="6" t="s">
        <v>132</v>
      </c>
      <c r="M19" s="6">
        <v>49</v>
      </c>
      <c r="N19" s="6" t="s">
        <v>170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 s="5">
        <v>44875</v>
      </c>
      <c r="B20" s="9" t="s">
        <v>601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 t="s">
        <v>225</v>
      </c>
      <c r="K20" s="6">
        <v>0</v>
      </c>
      <c r="L20" s="6" t="s">
        <v>127</v>
      </c>
      <c r="M20" s="6">
        <v>36</v>
      </c>
      <c r="N20" s="6" t="s">
        <v>23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 s="5">
        <v>44877</v>
      </c>
      <c r="B21" t="s">
        <v>602</v>
      </c>
      <c r="C21" s="6">
        <v>2</v>
      </c>
      <c r="D21" s="6">
        <v>3.47</v>
      </c>
      <c r="E21" s="6">
        <v>4.05</v>
      </c>
      <c r="F21" s="6">
        <v>3.4</v>
      </c>
      <c r="G21" s="6">
        <v>2.04</v>
      </c>
      <c r="H21" s="6">
        <v>1.84</v>
      </c>
      <c r="I21" s="6">
        <v>1.78</v>
      </c>
      <c r="J21" s="6" t="s">
        <v>225</v>
      </c>
      <c r="K21" s="6">
        <v>1.53</v>
      </c>
      <c r="L21" s="6" t="s">
        <v>217</v>
      </c>
      <c r="M21" s="6">
        <v>24</v>
      </c>
      <c r="N21" s="6" t="s">
        <v>20</v>
      </c>
      <c r="O21" s="6">
        <v>1.42</v>
      </c>
      <c r="P21" s="6">
        <v>2.33</v>
      </c>
      <c r="Q21" s="6">
        <v>2.86</v>
      </c>
      <c r="R21" s="6">
        <v>404</v>
      </c>
      <c r="S21" s="6">
        <v>3.55</v>
      </c>
    </row>
    <row r="22" spans="1:19" x14ac:dyDescent="0.25">
      <c r="A22" s="5">
        <v>44877</v>
      </c>
      <c r="B22" t="s">
        <v>603</v>
      </c>
      <c r="C22" s="6">
        <v>2.16</v>
      </c>
      <c r="D22" s="6">
        <v>3.29</v>
      </c>
      <c r="E22" s="6">
        <v>3.83</v>
      </c>
      <c r="F22" s="6">
        <v>3.32</v>
      </c>
      <c r="G22" s="6">
        <v>2.09</v>
      </c>
      <c r="H22" s="6">
        <v>1.8</v>
      </c>
      <c r="I22" s="6">
        <v>1.84</v>
      </c>
      <c r="J22" s="6" t="s">
        <v>225</v>
      </c>
      <c r="K22" s="6">
        <v>1.57</v>
      </c>
      <c r="L22" s="6" t="s">
        <v>138</v>
      </c>
      <c r="M22" s="6">
        <v>24</v>
      </c>
      <c r="N22" s="6" t="s">
        <v>40</v>
      </c>
      <c r="O22" s="6">
        <v>1.44</v>
      </c>
      <c r="P22" s="6">
        <v>2.41</v>
      </c>
      <c r="Q22" s="6">
        <v>2.93</v>
      </c>
      <c r="R22" s="6">
        <v>404</v>
      </c>
      <c r="S22" s="6">
        <v>3.73</v>
      </c>
    </row>
    <row r="23" spans="1:19" x14ac:dyDescent="0.25">
      <c r="A23" s="5">
        <v>44877</v>
      </c>
      <c r="B23" t="s">
        <v>604</v>
      </c>
      <c r="C23" s="6">
        <v>2.63</v>
      </c>
      <c r="D23" s="6">
        <v>3.46</v>
      </c>
      <c r="E23" s="6">
        <v>2.84</v>
      </c>
      <c r="F23" s="6">
        <v>3.82</v>
      </c>
      <c r="G23" s="6">
        <v>1.93</v>
      </c>
      <c r="H23" s="6">
        <v>1.97</v>
      </c>
      <c r="I23" s="6">
        <v>1.69</v>
      </c>
      <c r="J23" s="6" t="s">
        <v>225</v>
      </c>
      <c r="K23" s="6">
        <v>1.45</v>
      </c>
      <c r="L23" s="6" t="s">
        <v>131</v>
      </c>
      <c r="M23" s="6">
        <v>57</v>
      </c>
      <c r="N23" s="6" t="s">
        <v>165</v>
      </c>
      <c r="O23" s="6">
        <v>1.36</v>
      </c>
      <c r="P23" s="6">
        <v>2.17</v>
      </c>
      <c r="Q23" s="6">
        <v>2.57</v>
      </c>
      <c r="R23" s="6">
        <v>2.88</v>
      </c>
      <c r="S23" s="6">
        <v>3.2</v>
      </c>
    </row>
    <row r="24" spans="1:19" x14ac:dyDescent="0.25">
      <c r="A24" s="5">
        <v>44877</v>
      </c>
      <c r="B24" t="s">
        <v>605</v>
      </c>
      <c r="C24" s="6">
        <v>2.29</v>
      </c>
      <c r="D24" s="6">
        <v>3.53</v>
      </c>
      <c r="E24" s="6">
        <v>3.24</v>
      </c>
      <c r="F24" s="6">
        <v>3.87</v>
      </c>
      <c r="G24" s="6">
        <v>1.89</v>
      </c>
      <c r="H24" s="6">
        <v>2.02</v>
      </c>
      <c r="I24" s="6">
        <v>1.66</v>
      </c>
      <c r="J24" s="6" t="s">
        <v>225</v>
      </c>
      <c r="K24" s="6">
        <v>1.44</v>
      </c>
      <c r="L24" s="6" t="s">
        <v>142</v>
      </c>
      <c r="M24" s="6">
        <v>28</v>
      </c>
      <c r="N24" s="6" t="s">
        <v>52</v>
      </c>
      <c r="O24" s="6">
        <v>404</v>
      </c>
      <c r="P24" s="6">
        <v>2.13</v>
      </c>
      <c r="Q24" s="6">
        <v>2.5499999999999998</v>
      </c>
      <c r="R24" s="6">
        <v>404</v>
      </c>
      <c r="S24" s="6">
        <v>3.21</v>
      </c>
    </row>
    <row r="25" spans="1:19" x14ac:dyDescent="0.25">
      <c r="A25" s="5">
        <v>44877</v>
      </c>
      <c r="B25" t="s">
        <v>606</v>
      </c>
      <c r="C25" s="6">
        <v>2.12</v>
      </c>
      <c r="D25" s="6">
        <v>3.67</v>
      </c>
      <c r="E25" s="6">
        <v>3.33</v>
      </c>
      <c r="F25" s="6">
        <v>4.01</v>
      </c>
      <c r="G25" s="6">
        <v>1.78</v>
      </c>
      <c r="H25" s="6">
        <v>2.0699999999999998</v>
      </c>
      <c r="I25" s="6">
        <v>1.57</v>
      </c>
      <c r="J25" s="6" t="s">
        <v>225</v>
      </c>
      <c r="K25" s="6">
        <v>1.4</v>
      </c>
      <c r="L25" s="6" t="s">
        <v>132</v>
      </c>
      <c r="M25" s="6">
        <v>28</v>
      </c>
      <c r="N25" s="46" t="s">
        <v>61</v>
      </c>
      <c r="O25" s="6">
        <v>404</v>
      </c>
      <c r="P25" s="6">
        <v>1.99</v>
      </c>
      <c r="Q25" s="6">
        <v>2.3199999999999998</v>
      </c>
      <c r="R25" s="6">
        <v>2.64</v>
      </c>
      <c r="S25" s="6">
        <v>2.93</v>
      </c>
    </row>
    <row r="26" spans="1:19" x14ac:dyDescent="0.25">
      <c r="A26" s="5">
        <v>44877</v>
      </c>
      <c r="B26" t="s">
        <v>607</v>
      </c>
      <c r="C26" s="6">
        <v>12</v>
      </c>
      <c r="D26" s="6">
        <v>7.5</v>
      </c>
      <c r="E26" s="6">
        <v>1.23</v>
      </c>
      <c r="F26" s="6">
        <v>404</v>
      </c>
      <c r="G26" s="6">
        <v>1.35</v>
      </c>
      <c r="H26" s="6">
        <v>3.37</v>
      </c>
      <c r="I26" s="6">
        <v>404</v>
      </c>
      <c r="J26" s="6" t="s">
        <v>225</v>
      </c>
      <c r="K26" s="6">
        <v>404</v>
      </c>
      <c r="L26" s="6" t="s">
        <v>137</v>
      </c>
      <c r="M26" s="6">
        <v>60</v>
      </c>
      <c r="N26" s="6" t="s">
        <v>167</v>
      </c>
      <c r="O26" s="6">
        <v>404</v>
      </c>
      <c r="P26" s="6">
        <v>1.41</v>
      </c>
      <c r="Q26" s="6">
        <v>1.5</v>
      </c>
      <c r="R26" s="6">
        <v>1.68</v>
      </c>
      <c r="S26" s="6">
        <v>1.88</v>
      </c>
    </row>
    <row r="27" spans="1:19" x14ac:dyDescent="0.25">
      <c r="A27" s="5">
        <v>44877</v>
      </c>
      <c r="B27" t="s">
        <v>608</v>
      </c>
      <c r="C27" s="6">
        <v>1.81</v>
      </c>
      <c r="D27" s="6">
        <v>4.05</v>
      </c>
      <c r="E27" s="6">
        <v>4.04</v>
      </c>
      <c r="F27" s="6">
        <v>4.67</v>
      </c>
      <c r="G27" s="6">
        <v>1.63</v>
      </c>
      <c r="H27" s="6">
        <v>2.2999999999999998</v>
      </c>
      <c r="I27" s="6">
        <v>1.51</v>
      </c>
      <c r="J27" s="6" t="s">
        <v>225</v>
      </c>
      <c r="K27" s="6">
        <v>404</v>
      </c>
      <c r="L27" s="6" t="s">
        <v>140</v>
      </c>
      <c r="M27" s="6">
        <v>71</v>
      </c>
      <c r="N27" s="6" t="s">
        <v>54</v>
      </c>
      <c r="O27" s="6">
        <v>404</v>
      </c>
      <c r="P27" s="6">
        <v>1.78</v>
      </c>
      <c r="Q27" s="6">
        <v>2.0099999999999998</v>
      </c>
      <c r="R27" s="6">
        <v>2.2599999999999998</v>
      </c>
      <c r="S27" s="6">
        <v>2.5099999999999998</v>
      </c>
    </row>
    <row r="28" spans="1:19" x14ac:dyDescent="0.25">
      <c r="A28" s="5">
        <v>44877</v>
      </c>
      <c r="B28" t="s">
        <v>609</v>
      </c>
      <c r="C28" s="6">
        <v>1.48</v>
      </c>
      <c r="D28" s="6">
        <v>4.8600000000000003</v>
      </c>
      <c r="E28" s="6">
        <v>5.85</v>
      </c>
      <c r="F28" s="6">
        <v>5.76</v>
      </c>
      <c r="G28" s="6">
        <v>1.48</v>
      </c>
      <c r="H28" s="6">
        <v>2.67</v>
      </c>
      <c r="I28" s="6">
        <v>1.48</v>
      </c>
      <c r="J28" s="6" t="s">
        <v>225</v>
      </c>
      <c r="K28" s="6">
        <v>404</v>
      </c>
      <c r="L28" s="6" t="s">
        <v>131</v>
      </c>
      <c r="M28" s="6">
        <v>24</v>
      </c>
      <c r="N28" s="6" t="s">
        <v>29</v>
      </c>
      <c r="O28" s="6">
        <v>404</v>
      </c>
      <c r="P28" s="6">
        <v>1.58</v>
      </c>
      <c r="Q28" s="6">
        <v>1.74</v>
      </c>
      <c r="R28" s="6">
        <v>1.99</v>
      </c>
      <c r="S28" s="6">
        <v>2.2200000000000002</v>
      </c>
    </row>
    <row r="29" spans="1:19" x14ac:dyDescent="0.25">
      <c r="A29" s="5">
        <v>44877</v>
      </c>
      <c r="B29" t="s">
        <v>610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 t="s">
        <v>225</v>
      </c>
      <c r="K29" s="6">
        <v>0</v>
      </c>
      <c r="L29" s="6">
        <v>0</v>
      </c>
      <c r="M29" s="6">
        <v>49</v>
      </c>
      <c r="N29" s="6" t="s">
        <v>550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x14ac:dyDescent="0.25">
      <c r="A30" s="5">
        <v>44877</v>
      </c>
      <c r="B30" t="s">
        <v>611</v>
      </c>
      <c r="C30" s="6">
        <v>3.68</v>
      </c>
      <c r="D30" s="6">
        <v>4.03</v>
      </c>
      <c r="E30" s="6">
        <v>1.99</v>
      </c>
      <c r="F30" s="6">
        <v>404</v>
      </c>
      <c r="G30" s="6">
        <v>1.64</v>
      </c>
      <c r="H30" s="6">
        <v>2.39</v>
      </c>
      <c r="I30" s="6">
        <v>1.46</v>
      </c>
      <c r="J30" s="6" t="s">
        <v>225</v>
      </c>
      <c r="K30" s="6">
        <v>1.28</v>
      </c>
      <c r="L30" s="6" t="s">
        <v>142</v>
      </c>
      <c r="M30" s="6">
        <v>77</v>
      </c>
      <c r="N30" s="6" t="s">
        <v>165</v>
      </c>
      <c r="O30" s="6">
        <v>1.25</v>
      </c>
      <c r="P30" s="6">
        <v>1.78</v>
      </c>
      <c r="Q30" s="6">
        <v>2.02</v>
      </c>
      <c r="R30" s="6">
        <v>2.2799999999999998</v>
      </c>
      <c r="S30" s="6">
        <v>2.54</v>
      </c>
    </row>
    <row r="31" spans="1:19" x14ac:dyDescent="0.25">
      <c r="A31" s="5">
        <v>44878</v>
      </c>
      <c r="B31" t="s">
        <v>612</v>
      </c>
      <c r="C31" s="6">
        <v>2.4</v>
      </c>
      <c r="D31" s="6">
        <v>3.01</v>
      </c>
      <c r="E31" s="6">
        <v>2.81</v>
      </c>
      <c r="F31" s="6">
        <v>404</v>
      </c>
      <c r="G31" s="8">
        <v>2.16</v>
      </c>
      <c r="H31" s="6">
        <v>1.63</v>
      </c>
      <c r="I31" s="6">
        <v>1.91</v>
      </c>
      <c r="J31" s="6" t="s">
        <v>225</v>
      </c>
      <c r="K31" s="6">
        <v>1.63</v>
      </c>
      <c r="L31" s="6" t="s">
        <v>133</v>
      </c>
      <c r="M31" s="6">
        <v>10</v>
      </c>
      <c r="N31" s="6" t="s">
        <v>117</v>
      </c>
      <c r="O31" s="6">
        <v>404</v>
      </c>
      <c r="P31" s="6">
        <v>2.5</v>
      </c>
      <c r="Q31" s="6">
        <v>404</v>
      </c>
      <c r="R31" s="6">
        <v>404</v>
      </c>
      <c r="S31" s="6">
        <v>404</v>
      </c>
    </row>
    <row r="32" spans="1:19" x14ac:dyDescent="0.25">
      <c r="A32" s="5">
        <v>44878</v>
      </c>
      <c r="B32" t="s">
        <v>613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 t="s">
        <v>225</v>
      </c>
      <c r="K32" s="6">
        <v>0</v>
      </c>
      <c r="L32" s="6">
        <v>0</v>
      </c>
      <c r="M32" s="6">
        <v>19</v>
      </c>
      <c r="N32" s="6" t="s">
        <v>288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x14ac:dyDescent="0.25">
      <c r="A33" s="5">
        <v>44878</v>
      </c>
      <c r="B33" t="s">
        <v>614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 t="s">
        <v>225</v>
      </c>
      <c r="K33" s="6">
        <v>0</v>
      </c>
      <c r="L33" s="6">
        <v>0</v>
      </c>
      <c r="M33" s="6">
        <v>61</v>
      </c>
      <c r="N33" s="6" t="s">
        <v>288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19" x14ac:dyDescent="0.25">
      <c r="A34" s="5">
        <v>44878</v>
      </c>
      <c r="B34" t="s">
        <v>615</v>
      </c>
      <c r="C34" s="6">
        <v>2.42</v>
      </c>
      <c r="D34" s="6">
        <v>3.59</v>
      </c>
      <c r="E34" s="6">
        <v>3.03</v>
      </c>
      <c r="F34" s="6">
        <v>404</v>
      </c>
      <c r="G34" s="6">
        <v>1.76</v>
      </c>
      <c r="H34" s="6">
        <v>2.17</v>
      </c>
      <c r="I34" s="6">
        <v>1.56</v>
      </c>
      <c r="J34" s="6" t="s">
        <v>225</v>
      </c>
      <c r="K34" s="6">
        <v>1.35</v>
      </c>
      <c r="L34" s="6" t="s">
        <v>130</v>
      </c>
      <c r="M34" s="6">
        <v>31</v>
      </c>
      <c r="N34" s="6" t="s">
        <v>56</v>
      </c>
      <c r="O34" s="6">
        <v>1.28</v>
      </c>
      <c r="P34" s="6">
        <v>1.96</v>
      </c>
      <c r="Q34" s="6">
        <v>2.2599999999999998</v>
      </c>
      <c r="R34" s="6">
        <v>2.5</v>
      </c>
      <c r="S34" s="6">
        <v>2.84</v>
      </c>
    </row>
    <row r="35" spans="1:19" x14ac:dyDescent="0.25">
      <c r="A35" s="5">
        <v>44878</v>
      </c>
      <c r="B35" t="s">
        <v>616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 t="s">
        <v>225</v>
      </c>
      <c r="K35" s="6">
        <v>0</v>
      </c>
      <c r="L35" s="6">
        <v>0</v>
      </c>
      <c r="M35" s="6">
        <v>49</v>
      </c>
      <c r="N35" s="6" t="s">
        <v>533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pans="1:19" x14ac:dyDescent="0.25">
      <c r="A36" s="5">
        <v>44878</v>
      </c>
      <c r="B36" t="s">
        <v>617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 t="s">
        <v>225</v>
      </c>
      <c r="K36" s="6">
        <v>0</v>
      </c>
      <c r="L36" s="6">
        <v>0</v>
      </c>
      <c r="M36" s="6">
        <v>43</v>
      </c>
      <c r="N36" s="6" t="s">
        <v>352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s="5">
        <v>44878</v>
      </c>
      <c r="B37" t="s">
        <v>618</v>
      </c>
      <c r="C37" s="6">
        <v>2.44</v>
      </c>
      <c r="D37" s="6">
        <v>3.41</v>
      </c>
      <c r="E37" s="6">
        <v>3.22</v>
      </c>
      <c r="F37" s="6">
        <v>3.69</v>
      </c>
      <c r="G37" s="6">
        <v>1.98</v>
      </c>
      <c r="H37" s="6">
        <v>1.93</v>
      </c>
      <c r="I37" s="6">
        <v>1.73</v>
      </c>
      <c r="J37" s="6" t="s">
        <v>225</v>
      </c>
      <c r="K37" s="6">
        <v>1.48</v>
      </c>
      <c r="L37" s="6" t="s">
        <v>138</v>
      </c>
      <c r="M37" s="6">
        <v>33</v>
      </c>
      <c r="N37" s="6" t="s">
        <v>56</v>
      </c>
      <c r="O37" s="6">
        <v>1.36</v>
      </c>
      <c r="P37" s="6">
        <v>2.2999999999999998</v>
      </c>
      <c r="Q37" s="6">
        <v>2.67</v>
      </c>
      <c r="R37" s="6">
        <v>2.98</v>
      </c>
      <c r="S37" s="6">
        <v>3.3</v>
      </c>
    </row>
    <row r="38" spans="1:19" x14ac:dyDescent="0.25">
      <c r="A38" s="5">
        <v>44884</v>
      </c>
      <c r="B38" t="s">
        <v>619</v>
      </c>
      <c r="C38" s="6">
        <v>3.02</v>
      </c>
      <c r="D38" s="6">
        <v>4.05</v>
      </c>
      <c r="E38" s="6">
        <v>2.14</v>
      </c>
      <c r="F38" s="6">
        <v>5.45</v>
      </c>
      <c r="G38" s="6">
        <v>1.49</v>
      </c>
      <c r="H38" s="6">
        <v>2.62</v>
      </c>
      <c r="I38" s="6">
        <v>404</v>
      </c>
      <c r="J38" s="6" t="s">
        <v>225</v>
      </c>
      <c r="K38" s="6">
        <v>404</v>
      </c>
      <c r="L38" s="6" t="s">
        <v>130</v>
      </c>
      <c r="M38" s="6">
        <v>59</v>
      </c>
      <c r="N38" s="6" t="s">
        <v>29</v>
      </c>
      <c r="O38" s="6">
        <v>404</v>
      </c>
      <c r="P38" s="6">
        <v>1.6</v>
      </c>
      <c r="Q38" s="6">
        <v>1.75</v>
      </c>
      <c r="R38" s="6">
        <v>1.98</v>
      </c>
      <c r="S38" s="6">
        <v>2.2000000000000002</v>
      </c>
    </row>
    <row r="39" spans="1:19" x14ac:dyDescent="0.25">
      <c r="A39" s="5">
        <v>44884</v>
      </c>
      <c r="B39" t="s">
        <v>620</v>
      </c>
      <c r="C39" s="6">
        <v>1.56</v>
      </c>
      <c r="D39" s="6">
        <v>4.46</v>
      </c>
      <c r="E39" s="6">
        <v>5.43</v>
      </c>
      <c r="F39" s="6">
        <v>4.74</v>
      </c>
      <c r="G39" s="6">
        <v>1.63</v>
      </c>
      <c r="H39" s="6">
        <v>2.2999999999999998</v>
      </c>
      <c r="I39" s="6">
        <v>1.46</v>
      </c>
      <c r="J39" s="6" t="s">
        <v>225</v>
      </c>
      <c r="K39" s="6">
        <v>1.38</v>
      </c>
      <c r="L39" s="6" t="s">
        <v>128</v>
      </c>
      <c r="M39" s="6">
        <v>19</v>
      </c>
      <c r="N39" s="6" t="s">
        <v>61</v>
      </c>
      <c r="O39" s="6">
        <v>404</v>
      </c>
      <c r="P39" s="6">
        <v>1.79</v>
      </c>
      <c r="Q39" s="6">
        <v>2.0499999999999998</v>
      </c>
      <c r="R39" s="6">
        <v>2.33</v>
      </c>
      <c r="S39" s="6">
        <v>2.61</v>
      </c>
    </row>
    <row r="40" spans="1:19" x14ac:dyDescent="0.25">
      <c r="A40" s="5">
        <v>44884</v>
      </c>
      <c r="B40" t="s">
        <v>621</v>
      </c>
      <c r="C40" s="6">
        <v>3.08</v>
      </c>
      <c r="D40" s="6">
        <v>3.48</v>
      </c>
      <c r="E40" s="6">
        <v>2.31</v>
      </c>
      <c r="F40" s="6">
        <v>3.48</v>
      </c>
      <c r="G40" s="6">
        <v>1.96</v>
      </c>
      <c r="H40" s="6">
        <v>1.88</v>
      </c>
      <c r="I40" s="6">
        <v>1.72</v>
      </c>
      <c r="J40" s="6" t="s">
        <v>225</v>
      </c>
      <c r="K40" s="6">
        <v>1.48</v>
      </c>
      <c r="L40" s="6" t="s">
        <v>217</v>
      </c>
      <c r="M40" s="6">
        <v>35</v>
      </c>
      <c r="N40" s="6" t="s">
        <v>61</v>
      </c>
      <c r="O40" s="6">
        <v>404</v>
      </c>
      <c r="P40" s="6">
        <v>2.2200000000000002</v>
      </c>
      <c r="Q40" s="6">
        <v>2.7</v>
      </c>
      <c r="R40" s="6">
        <v>404</v>
      </c>
      <c r="S40" s="6">
        <v>3.36</v>
      </c>
    </row>
    <row r="41" spans="1:19" x14ac:dyDescent="0.25">
      <c r="A41" s="5">
        <v>44884</v>
      </c>
      <c r="B41" t="s">
        <v>622</v>
      </c>
      <c r="C41" s="6">
        <v>1.48</v>
      </c>
      <c r="D41" s="6">
        <v>4.75</v>
      </c>
      <c r="E41" s="6">
        <v>6.58</v>
      </c>
      <c r="F41" s="6">
        <v>5.1100000000000003</v>
      </c>
      <c r="G41" s="6">
        <v>1.57</v>
      </c>
      <c r="H41" s="6">
        <v>2.48</v>
      </c>
      <c r="I41" s="6">
        <v>1.49</v>
      </c>
      <c r="J41" s="6" t="s">
        <v>225</v>
      </c>
      <c r="K41" s="6">
        <v>404</v>
      </c>
      <c r="L41" s="6" t="s">
        <v>138</v>
      </c>
      <c r="M41" s="6">
        <v>27</v>
      </c>
      <c r="N41" s="6" t="s">
        <v>94</v>
      </c>
      <c r="O41" s="6">
        <v>404</v>
      </c>
      <c r="P41" s="6">
        <v>1.71</v>
      </c>
      <c r="Q41" s="6">
        <v>1.93</v>
      </c>
      <c r="R41" s="6">
        <v>2.19</v>
      </c>
      <c r="S41" s="6">
        <v>2.46</v>
      </c>
    </row>
    <row r="42" spans="1:19" x14ac:dyDescent="0.25">
      <c r="A42" s="5">
        <v>44884</v>
      </c>
      <c r="B42" t="s">
        <v>623</v>
      </c>
      <c r="C42" s="6">
        <v>1.43</v>
      </c>
      <c r="D42" s="6">
        <v>4.66</v>
      </c>
      <c r="E42" s="6">
        <v>7.95</v>
      </c>
      <c r="F42" s="6">
        <v>3.96</v>
      </c>
      <c r="G42" s="6">
        <v>1.85</v>
      </c>
      <c r="H42" s="6">
        <v>2.0299999999999998</v>
      </c>
      <c r="I42" s="6">
        <v>1.62</v>
      </c>
      <c r="J42" s="6" t="s">
        <v>225</v>
      </c>
      <c r="K42" s="6">
        <v>1.4</v>
      </c>
      <c r="L42" s="6" t="s">
        <v>128</v>
      </c>
      <c r="M42" s="6">
        <v>39</v>
      </c>
      <c r="N42" s="6" t="s">
        <v>20</v>
      </c>
      <c r="O42" s="6">
        <v>404</v>
      </c>
      <c r="P42" s="6">
        <v>2.0699999999999998</v>
      </c>
      <c r="Q42" s="6">
        <v>2.48</v>
      </c>
      <c r="R42" s="6">
        <v>2.77</v>
      </c>
      <c r="S42" s="6">
        <v>3.14</v>
      </c>
    </row>
    <row r="43" spans="1:19" x14ac:dyDescent="0.25">
      <c r="A43" s="5">
        <v>44885</v>
      </c>
      <c r="B43" t="s">
        <v>624</v>
      </c>
      <c r="C43" s="6">
        <v>1.94</v>
      </c>
      <c r="D43" s="6">
        <v>3.27</v>
      </c>
      <c r="E43" s="6">
        <v>3.5</v>
      </c>
      <c r="F43" s="6">
        <v>404</v>
      </c>
      <c r="G43" s="6">
        <v>1.96</v>
      </c>
      <c r="H43" s="6">
        <v>1.79</v>
      </c>
      <c r="I43" s="6">
        <v>1.71</v>
      </c>
      <c r="J43" s="6" t="s">
        <v>225</v>
      </c>
      <c r="K43" s="6">
        <v>1.48</v>
      </c>
      <c r="L43" s="6" t="s">
        <v>132</v>
      </c>
      <c r="M43" s="6">
        <v>43</v>
      </c>
      <c r="N43" s="6" t="s">
        <v>117</v>
      </c>
      <c r="O43" s="6">
        <v>404</v>
      </c>
      <c r="P43" s="6">
        <v>2.2200000000000002</v>
      </c>
      <c r="Q43" s="6">
        <v>2.69</v>
      </c>
      <c r="R43" s="6">
        <v>404</v>
      </c>
      <c r="S43" s="6">
        <v>404</v>
      </c>
    </row>
    <row r="44" spans="1:19" x14ac:dyDescent="0.25">
      <c r="A44" s="5">
        <v>44885</v>
      </c>
      <c r="B44" t="s">
        <v>625</v>
      </c>
      <c r="C44" s="6">
        <v>2.06</v>
      </c>
      <c r="D44" s="6">
        <v>3.32</v>
      </c>
      <c r="E44" s="6">
        <v>3.09</v>
      </c>
      <c r="F44" s="6">
        <v>2.4500000000000002</v>
      </c>
      <c r="G44" s="6">
        <v>1.79</v>
      </c>
      <c r="H44" s="6">
        <v>1.96</v>
      </c>
      <c r="I44" s="6">
        <v>1.57</v>
      </c>
      <c r="J44" s="6" t="s">
        <v>225</v>
      </c>
      <c r="K44" s="6">
        <v>1.36</v>
      </c>
      <c r="L44" s="6" t="s">
        <v>128</v>
      </c>
      <c r="M44" s="6">
        <v>37</v>
      </c>
      <c r="N44" s="6" t="s">
        <v>117</v>
      </c>
      <c r="O44" s="6">
        <v>1.61</v>
      </c>
      <c r="P44" s="6">
        <v>1.98</v>
      </c>
      <c r="Q44" s="6">
        <v>2.34</v>
      </c>
      <c r="R44" s="6">
        <v>404</v>
      </c>
      <c r="S44" s="6">
        <v>404</v>
      </c>
    </row>
    <row r="45" spans="1:19" x14ac:dyDescent="0.25">
      <c r="A45" s="5">
        <v>44885</v>
      </c>
      <c r="B45" t="s">
        <v>626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 t="s">
        <v>225</v>
      </c>
      <c r="K45" s="6">
        <v>0</v>
      </c>
      <c r="L45" s="6">
        <v>0</v>
      </c>
      <c r="M45" s="6">
        <v>46</v>
      </c>
      <c r="N45" s="6" t="s">
        <v>111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 s="5">
        <v>44885</v>
      </c>
      <c r="B46" t="s">
        <v>627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 t="s">
        <v>225</v>
      </c>
      <c r="K46" s="6">
        <v>0</v>
      </c>
      <c r="L46" s="6">
        <v>0</v>
      </c>
      <c r="M46" s="6">
        <v>20</v>
      </c>
      <c r="N46" s="6" t="s">
        <v>533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25">
      <c r="A47" s="5">
        <v>44885</v>
      </c>
      <c r="B47" t="s">
        <v>628</v>
      </c>
      <c r="C47" s="6">
        <v>4.8099999999999996</v>
      </c>
      <c r="D47" s="6">
        <v>3.67</v>
      </c>
      <c r="E47" s="6">
        <v>1.6</v>
      </c>
      <c r="F47" s="6">
        <v>404</v>
      </c>
      <c r="G47" s="6">
        <v>1.97</v>
      </c>
      <c r="H47" s="6">
        <v>1.78</v>
      </c>
      <c r="I47" s="6">
        <v>1.72</v>
      </c>
      <c r="J47" s="6" t="s">
        <v>225</v>
      </c>
      <c r="K47" s="6">
        <v>1.47</v>
      </c>
      <c r="L47" s="6" t="s">
        <v>130</v>
      </c>
      <c r="M47" s="6">
        <v>46</v>
      </c>
      <c r="N47" s="6" t="s">
        <v>117</v>
      </c>
      <c r="O47" s="6">
        <v>1.38</v>
      </c>
      <c r="P47" s="6">
        <v>2.2400000000000002</v>
      </c>
      <c r="Q47" s="6">
        <v>2.74</v>
      </c>
      <c r="R47" s="6">
        <v>404</v>
      </c>
      <c r="S47" s="6">
        <v>404</v>
      </c>
    </row>
    <row r="48" spans="1:19" x14ac:dyDescent="0.25">
      <c r="A48" s="5">
        <v>44891</v>
      </c>
      <c r="B48" t="s">
        <v>629</v>
      </c>
      <c r="C48" s="6">
        <v>2.4</v>
      </c>
      <c r="D48" s="6">
        <v>3.74</v>
      </c>
      <c r="E48" s="6">
        <v>2.78</v>
      </c>
      <c r="F48" s="6">
        <v>4.6500000000000004</v>
      </c>
      <c r="G48" s="6">
        <v>1.63</v>
      </c>
      <c r="H48" s="6">
        <v>2.31</v>
      </c>
      <c r="I48" s="6">
        <v>1.48</v>
      </c>
      <c r="J48" s="6" t="s">
        <v>225</v>
      </c>
      <c r="K48" s="6">
        <v>404</v>
      </c>
      <c r="L48" s="6" t="s">
        <v>128</v>
      </c>
      <c r="M48" s="6">
        <v>21</v>
      </c>
      <c r="N48" s="6" t="s">
        <v>29</v>
      </c>
      <c r="O48" s="6">
        <v>404</v>
      </c>
      <c r="P48" s="6">
        <v>1.78</v>
      </c>
      <c r="Q48" s="6">
        <v>2.0299999999999998</v>
      </c>
      <c r="R48" s="6">
        <v>2.31</v>
      </c>
      <c r="S48" s="6">
        <v>2.58</v>
      </c>
    </row>
    <row r="49" spans="1:19" x14ac:dyDescent="0.25">
      <c r="A49" s="5">
        <v>44892</v>
      </c>
      <c r="B49" t="s">
        <v>630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 t="s">
        <v>225</v>
      </c>
      <c r="K49" s="6">
        <v>0</v>
      </c>
      <c r="L49" s="6">
        <v>0</v>
      </c>
      <c r="M49" s="6">
        <v>47</v>
      </c>
      <c r="N49" s="6" t="s">
        <v>288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 s="5">
        <v>44892</v>
      </c>
      <c r="B50" t="s">
        <v>631</v>
      </c>
      <c r="C50" s="6">
        <v>2.12</v>
      </c>
      <c r="D50" s="6">
        <v>3.51</v>
      </c>
      <c r="E50" s="6">
        <v>2.88</v>
      </c>
      <c r="F50" s="6">
        <v>404</v>
      </c>
      <c r="G50" s="6">
        <v>1.79</v>
      </c>
      <c r="H50" s="6">
        <v>1.96</v>
      </c>
      <c r="I50" s="6">
        <v>1.57</v>
      </c>
      <c r="J50" s="6" t="s">
        <v>225</v>
      </c>
      <c r="K50" s="6">
        <v>1.36</v>
      </c>
      <c r="L50" s="6" t="s">
        <v>133</v>
      </c>
      <c r="M50" s="6">
        <v>58</v>
      </c>
      <c r="N50" s="6" t="s">
        <v>117</v>
      </c>
      <c r="O50" s="6">
        <v>404</v>
      </c>
      <c r="P50" s="6">
        <v>1.98</v>
      </c>
      <c r="Q50" s="6">
        <v>2.31</v>
      </c>
      <c r="R50" s="6">
        <v>2.56</v>
      </c>
      <c r="S50" s="6">
        <v>404</v>
      </c>
    </row>
    <row r="51" spans="1:19" x14ac:dyDescent="0.25">
      <c r="A51" s="5">
        <v>44892</v>
      </c>
      <c r="B51" t="s">
        <v>632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 t="s">
        <v>225</v>
      </c>
      <c r="K51" s="6">
        <v>0</v>
      </c>
      <c r="L51" s="6">
        <v>0</v>
      </c>
      <c r="M51" s="6">
        <v>83</v>
      </c>
      <c r="N51" s="6" t="s">
        <v>633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pans="1:19" x14ac:dyDescent="0.25">
      <c r="A52" s="5">
        <v>44892</v>
      </c>
      <c r="B52" t="s">
        <v>634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 t="s">
        <v>225</v>
      </c>
      <c r="K52" s="6">
        <v>0</v>
      </c>
      <c r="L52" s="6">
        <v>0</v>
      </c>
      <c r="M52" s="6">
        <v>18</v>
      </c>
      <c r="N52" s="6" t="s">
        <v>580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 x14ac:dyDescent="0.25">
      <c r="A53" s="5">
        <v>44892</v>
      </c>
      <c r="B53" t="s">
        <v>635</v>
      </c>
      <c r="C53" s="6">
        <v>2.23</v>
      </c>
      <c r="D53" s="6">
        <v>3.33</v>
      </c>
      <c r="E53" s="6">
        <v>2.8</v>
      </c>
      <c r="F53" s="6">
        <v>404</v>
      </c>
      <c r="G53" s="6">
        <v>1.76</v>
      </c>
      <c r="H53" s="6">
        <v>1.96</v>
      </c>
      <c r="I53" s="6">
        <v>1.55</v>
      </c>
      <c r="J53" s="6" t="s">
        <v>225</v>
      </c>
      <c r="K53" s="6">
        <v>1.39</v>
      </c>
      <c r="L53" s="6" t="s">
        <v>138</v>
      </c>
      <c r="M53" s="6">
        <v>21</v>
      </c>
      <c r="N53" s="6" t="s">
        <v>117</v>
      </c>
      <c r="O53" s="6">
        <v>404</v>
      </c>
      <c r="P53" s="6">
        <v>1.97</v>
      </c>
      <c r="Q53" s="6">
        <v>2.2999999999999998</v>
      </c>
      <c r="R53" s="6">
        <v>2.56</v>
      </c>
      <c r="S53" s="6">
        <v>404</v>
      </c>
    </row>
    <row r="54" spans="1:19" x14ac:dyDescent="0.25">
      <c r="A54" s="5">
        <v>44892</v>
      </c>
      <c r="B54" t="s">
        <v>636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 t="s">
        <v>225</v>
      </c>
      <c r="K54" s="6">
        <v>0</v>
      </c>
      <c r="L54" s="6">
        <v>0</v>
      </c>
      <c r="M54" s="6">
        <v>42</v>
      </c>
      <c r="N54" s="6" t="s">
        <v>637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x14ac:dyDescent="0.25">
      <c r="A55" s="5">
        <v>44893</v>
      </c>
      <c r="B55" t="s">
        <v>632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 t="s">
        <v>225</v>
      </c>
      <c r="K55" s="6">
        <v>0</v>
      </c>
      <c r="L55" s="6">
        <v>0</v>
      </c>
      <c r="M55" s="6">
        <v>83</v>
      </c>
      <c r="N55" s="6" t="s">
        <v>633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</row>
    <row r="56" spans="1:19" x14ac:dyDescent="0.25">
      <c r="A56" s="5">
        <v>44895</v>
      </c>
      <c r="B56" t="s">
        <v>638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 t="s">
        <v>225</v>
      </c>
      <c r="K56" s="6">
        <v>0</v>
      </c>
      <c r="L56" s="6">
        <v>0</v>
      </c>
      <c r="M56" s="6">
        <v>33</v>
      </c>
      <c r="N56" s="6" t="s">
        <v>550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pans="1:19" x14ac:dyDescent="0.25">
      <c r="A57" s="5">
        <v>44895</v>
      </c>
      <c r="B57" t="s">
        <v>639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 t="s">
        <v>225</v>
      </c>
      <c r="K57" s="6">
        <v>0</v>
      </c>
      <c r="L57" s="6">
        <v>0</v>
      </c>
      <c r="M57" s="6">
        <v>71</v>
      </c>
      <c r="N57" s="6" t="s">
        <v>352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 s="5">
        <v>44895</v>
      </c>
      <c r="B58" t="s">
        <v>640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 t="s">
        <v>225</v>
      </c>
      <c r="K58" s="6">
        <v>0</v>
      </c>
      <c r="L58" s="6">
        <v>0</v>
      </c>
      <c r="M58" s="6">
        <v>31</v>
      </c>
      <c r="N58" s="6" t="s">
        <v>352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</sheetData>
  <conditionalFormatting sqref="K1">
    <cfRule type="cellIs" dxfId="20" priority="1" operator="equal">
      <formula>"NOT INVEST"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J1" sqref="J1"/>
    </sheetView>
  </sheetViews>
  <sheetFormatPr defaultRowHeight="15" x14ac:dyDescent="0.25"/>
  <cols>
    <col min="1" max="1" width="10.7109375" bestFit="1" customWidth="1"/>
    <col min="2" max="2" width="39.85546875" bestFit="1" customWidth="1"/>
    <col min="4" max="4" width="16.42578125" bestFit="1" customWidth="1"/>
    <col min="6" max="6" width="9.140625" style="27"/>
    <col min="7" max="8" width="10.28515625" bestFit="1" customWidth="1"/>
    <col min="10" max="10" width="33.85546875" customWidth="1"/>
  </cols>
  <sheetData>
    <row r="1" spans="1:10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343</v>
      </c>
      <c r="F1" s="34" t="s">
        <v>228</v>
      </c>
      <c r="G1" s="34" t="s">
        <v>229</v>
      </c>
      <c r="H1" s="34" t="s">
        <v>230</v>
      </c>
      <c r="I1" s="34" t="s">
        <v>11</v>
      </c>
      <c r="J1" s="43" t="s">
        <v>231</v>
      </c>
    </row>
    <row r="2" spans="1:10" x14ac:dyDescent="0.25">
      <c r="A2" s="5">
        <v>44870</v>
      </c>
      <c r="B2" t="s">
        <v>588</v>
      </c>
      <c r="C2" s="35">
        <v>1.33</v>
      </c>
      <c r="D2" s="16" t="s">
        <v>225</v>
      </c>
      <c r="E2" s="16" t="s">
        <v>248</v>
      </c>
      <c r="F2" s="22" t="s">
        <v>232</v>
      </c>
      <c r="G2" s="33">
        <f>C2*D$35</f>
        <v>1163.75</v>
      </c>
      <c r="H2" s="33">
        <f>G2-D$35</f>
        <v>288.75</v>
      </c>
      <c r="I2" s="6" t="s">
        <v>130</v>
      </c>
      <c r="J2" s="6" t="s">
        <v>165</v>
      </c>
    </row>
    <row r="3" spans="1:10" x14ac:dyDescent="0.25">
      <c r="A3" s="5">
        <v>44870</v>
      </c>
      <c r="B3" t="s">
        <v>589</v>
      </c>
      <c r="C3" s="35">
        <v>1.93</v>
      </c>
      <c r="D3" s="16" t="s">
        <v>225</v>
      </c>
      <c r="E3" s="16" t="s">
        <v>248</v>
      </c>
      <c r="F3" s="22" t="s">
        <v>232</v>
      </c>
      <c r="G3" s="33">
        <f>C3*D$35</f>
        <v>1688.75</v>
      </c>
      <c r="H3" s="33">
        <f>G3-D$35</f>
        <v>813.75</v>
      </c>
      <c r="I3" s="6" t="s">
        <v>217</v>
      </c>
      <c r="J3" s="6" t="s">
        <v>170</v>
      </c>
    </row>
    <row r="4" spans="1:10" x14ac:dyDescent="0.25">
      <c r="A4" s="5">
        <v>44870</v>
      </c>
      <c r="B4" t="s">
        <v>590</v>
      </c>
      <c r="C4" s="35">
        <v>1.83</v>
      </c>
      <c r="D4" s="16" t="s">
        <v>225</v>
      </c>
      <c r="E4" s="16" t="s">
        <v>247</v>
      </c>
      <c r="F4" s="37" t="s">
        <v>246</v>
      </c>
      <c r="G4" s="33">
        <v>0</v>
      </c>
      <c r="H4" s="33">
        <f>G4-D$35</f>
        <v>-875</v>
      </c>
      <c r="I4" s="6" t="s">
        <v>139</v>
      </c>
      <c r="J4" s="6" t="s">
        <v>52</v>
      </c>
    </row>
    <row r="5" spans="1:10" x14ac:dyDescent="0.25">
      <c r="A5" s="5">
        <v>44870</v>
      </c>
      <c r="B5" t="s">
        <v>591</v>
      </c>
      <c r="C5" s="35">
        <v>1.56</v>
      </c>
      <c r="D5" s="16" t="s">
        <v>225</v>
      </c>
      <c r="E5" s="16" t="s">
        <v>248</v>
      </c>
      <c r="F5" s="22" t="s">
        <v>232</v>
      </c>
      <c r="G5" s="33">
        <f>C5*D$35</f>
        <v>1365</v>
      </c>
      <c r="H5" s="33">
        <f>G5-D$35</f>
        <v>490</v>
      </c>
      <c r="I5" s="6" t="s">
        <v>132</v>
      </c>
      <c r="J5" s="6" t="s">
        <v>165</v>
      </c>
    </row>
    <row r="6" spans="1:10" x14ac:dyDescent="0.25">
      <c r="A6" s="5">
        <v>44873</v>
      </c>
      <c r="B6" t="s">
        <v>596</v>
      </c>
      <c r="C6" s="35">
        <v>1.32</v>
      </c>
      <c r="D6" s="16" t="s">
        <v>225</v>
      </c>
      <c r="E6" s="16" t="s">
        <v>248</v>
      </c>
      <c r="F6" s="22" t="s">
        <v>126</v>
      </c>
      <c r="G6" s="33">
        <f>C6*D$35</f>
        <v>1155</v>
      </c>
      <c r="H6" s="33">
        <f>G6-D$35</f>
        <v>280</v>
      </c>
      <c r="I6" s="6" t="s">
        <v>510</v>
      </c>
      <c r="J6" s="6" t="s">
        <v>165</v>
      </c>
    </row>
    <row r="7" spans="1:10" x14ac:dyDescent="0.25">
      <c r="A7" s="25">
        <v>44874</v>
      </c>
      <c r="B7" s="18" t="s">
        <v>598</v>
      </c>
      <c r="C7" s="6">
        <v>1.8</v>
      </c>
      <c r="D7" s="16" t="s">
        <v>225</v>
      </c>
      <c r="E7" s="16" t="s">
        <v>248</v>
      </c>
      <c r="F7" s="22" t="s">
        <v>232</v>
      </c>
      <c r="G7" s="33">
        <f>C7*D$35</f>
        <v>1575</v>
      </c>
      <c r="H7" s="33">
        <f>G7-D$35</f>
        <v>700</v>
      </c>
      <c r="I7" s="6" t="s">
        <v>142</v>
      </c>
      <c r="J7" s="6" t="s">
        <v>165</v>
      </c>
    </row>
    <row r="8" spans="1:10" x14ac:dyDescent="0.25">
      <c r="A8" s="25">
        <v>44874</v>
      </c>
      <c r="B8" s="18" t="s">
        <v>599</v>
      </c>
      <c r="C8" s="6">
        <v>1.79</v>
      </c>
      <c r="D8" s="16" t="s">
        <v>225</v>
      </c>
      <c r="E8" s="16" t="s">
        <v>248</v>
      </c>
      <c r="F8" s="22" t="s">
        <v>232</v>
      </c>
      <c r="G8" s="33">
        <f>C8*D$35</f>
        <v>1566.25</v>
      </c>
      <c r="H8" s="33">
        <f>G8-D$35</f>
        <v>691.25</v>
      </c>
      <c r="I8" s="6" t="s">
        <v>132</v>
      </c>
      <c r="J8" s="6" t="s">
        <v>170</v>
      </c>
    </row>
    <row r="9" spans="1:10" x14ac:dyDescent="0.25">
      <c r="A9" s="25">
        <v>44874</v>
      </c>
      <c r="B9" s="18" t="s">
        <v>600</v>
      </c>
      <c r="C9" s="6">
        <v>1.64</v>
      </c>
      <c r="D9" s="16" t="s">
        <v>225</v>
      </c>
      <c r="E9" s="16" t="s">
        <v>248</v>
      </c>
      <c r="F9" s="22" t="s">
        <v>232</v>
      </c>
      <c r="G9" s="33">
        <f>C9*D$35</f>
        <v>1435</v>
      </c>
      <c r="H9" s="33">
        <f>G9-D$35</f>
        <v>560</v>
      </c>
      <c r="I9" s="6" t="s">
        <v>127</v>
      </c>
      <c r="J9" s="6" t="s">
        <v>23</v>
      </c>
    </row>
    <row r="10" spans="1:10" x14ac:dyDescent="0.25">
      <c r="A10" s="5">
        <v>44877</v>
      </c>
      <c r="B10" t="s">
        <v>602</v>
      </c>
      <c r="C10" s="35">
        <v>1.84</v>
      </c>
      <c r="D10" s="16" t="s">
        <v>225</v>
      </c>
      <c r="E10" s="16" t="s">
        <v>247</v>
      </c>
      <c r="F10" s="37" t="s">
        <v>246</v>
      </c>
      <c r="G10" s="33">
        <v>0</v>
      </c>
      <c r="H10" s="33">
        <f>G10-D$35</f>
        <v>-875</v>
      </c>
      <c r="I10" s="6" t="s">
        <v>217</v>
      </c>
      <c r="J10" s="6" t="s">
        <v>20</v>
      </c>
    </row>
    <row r="11" spans="1:10" x14ac:dyDescent="0.25">
      <c r="A11" s="5">
        <v>44877</v>
      </c>
      <c r="B11" t="s">
        <v>603</v>
      </c>
      <c r="C11" s="35">
        <v>1.8</v>
      </c>
      <c r="D11" s="16" t="s">
        <v>225</v>
      </c>
      <c r="E11" s="16" t="s">
        <v>247</v>
      </c>
      <c r="F11" s="38" t="s">
        <v>246</v>
      </c>
      <c r="G11" s="33">
        <f>C11*D$35</f>
        <v>1575</v>
      </c>
      <c r="H11" s="33">
        <f>G11-D$35</f>
        <v>700</v>
      </c>
      <c r="I11" s="6" t="s">
        <v>138</v>
      </c>
      <c r="J11" s="6" t="s">
        <v>40</v>
      </c>
    </row>
    <row r="12" spans="1:10" x14ac:dyDescent="0.25">
      <c r="A12" s="5">
        <v>44877</v>
      </c>
      <c r="B12" t="s">
        <v>604</v>
      </c>
      <c r="C12" s="6">
        <v>1.93</v>
      </c>
      <c r="D12" s="16" t="s">
        <v>225</v>
      </c>
      <c r="E12" s="16" t="s">
        <v>248</v>
      </c>
      <c r="F12" s="52" t="s">
        <v>232</v>
      </c>
      <c r="G12" s="33">
        <v>0</v>
      </c>
      <c r="H12" s="33">
        <f>G12-D$35</f>
        <v>-875</v>
      </c>
      <c r="I12" s="6" t="s">
        <v>131</v>
      </c>
      <c r="J12" s="6" t="s">
        <v>165</v>
      </c>
    </row>
    <row r="13" spans="1:10" x14ac:dyDescent="0.25">
      <c r="A13" s="5">
        <v>44877</v>
      </c>
      <c r="B13" t="s">
        <v>605</v>
      </c>
      <c r="C13" s="6">
        <v>1.89</v>
      </c>
      <c r="D13" s="16" t="s">
        <v>225</v>
      </c>
      <c r="E13" s="16" t="s">
        <v>248</v>
      </c>
      <c r="F13" s="38" t="s">
        <v>232</v>
      </c>
      <c r="G13" s="33">
        <f>C13*D$35</f>
        <v>1653.75</v>
      </c>
      <c r="H13" s="33">
        <f>G13-D$35</f>
        <v>778.75</v>
      </c>
      <c r="I13" s="6" t="s">
        <v>142</v>
      </c>
      <c r="J13" s="6" t="s">
        <v>52</v>
      </c>
    </row>
    <row r="14" spans="1:10" x14ac:dyDescent="0.25">
      <c r="A14" s="5">
        <v>44877</v>
      </c>
      <c r="B14" t="s">
        <v>607</v>
      </c>
      <c r="C14" s="6">
        <v>1.35</v>
      </c>
      <c r="D14" s="16" t="s">
        <v>225</v>
      </c>
      <c r="E14" s="16" t="s">
        <v>248</v>
      </c>
      <c r="F14" s="52" t="s">
        <v>232</v>
      </c>
      <c r="G14" s="33">
        <v>0</v>
      </c>
      <c r="H14" s="33">
        <f>G14-D$35</f>
        <v>-875</v>
      </c>
      <c r="I14" s="6" t="s">
        <v>137</v>
      </c>
      <c r="J14" s="6" t="s">
        <v>165</v>
      </c>
    </row>
    <row r="15" spans="1:10" x14ac:dyDescent="0.25">
      <c r="A15" s="5">
        <v>44877</v>
      </c>
      <c r="B15" t="s">
        <v>611</v>
      </c>
      <c r="C15" s="35">
        <v>1.64</v>
      </c>
      <c r="D15" s="16" t="s">
        <v>225</v>
      </c>
      <c r="E15" s="16" t="s">
        <v>248</v>
      </c>
      <c r="F15" s="38" t="s">
        <v>232</v>
      </c>
      <c r="G15" s="33">
        <f>C15*D$35</f>
        <v>1435</v>
      </c>
      <c r="H15" s="33">
        <f>G15-D$35</f>
        <v>560</v>
      </c>
      <c r="I15" s="6" t="s">
        <v>142</v>
      </c>
      <c r="J15" s="6" t="s">
        <v>165</v>
      </c>
    </row>
    <row r="16" spans="1:10" x14ac:dyDescent="0.25">
      <c r="A16" s="5">
        <v>44884</v>
      </c>
      <c r="B16" t="s">
        <v>622</v>
      </c>
      <c r="C16" s="35">
        <v>1.57</v>
      </c>
      <c r="D16" s="16" t="s">
        <v>225</v>
      </c>
      <c r="E16" s="16" t="s">
        <v>248</v>
      </c>
      <c r="F16" s="52" t="s">
        <v>232</v>
      </c>
      <c r="G16" s="33">
        <v>0</v>
      </c>
      <c r="H16" s="33">
        <f>G16-D$35</f>
        <v>-875</v>
      </c>
      <c r="I16" s="6" t="s">
        <v>138</v>
      </c>
      <c r="J16" s="6" t="s">
        <v>20</v>
      </c>
    </row>
    <row r="17" spans="1:10" x14ac:dyDescent="0.25">
      <c r="A17" s="5">
        <v>44884</v>
      </c>
      <c r="B17" t="s">
        <v>623</v>
      </c>
      <c r="C17" s="35">
        <v>1.85</v>
      </c>
      <c r="D17" s="16" t="s">
        <v>225</v>
      </c>
      <c r="E17" s="16" t="s">
        <v>248</v>
      </c>
      <c r="F17" s="52" t="s">
        <v>232</v>
      </c>
      <c r="G17" s="33">
        <v>0</v>
      </c>
      <c r="H17" s="33">
        <f>G17-D$35</f>
        <v>-875</v>
      </c>
      <c r="I17" s="6" t="s">
        <v>128</v>
      </c>
      <c r="J17" s="6" t="s">
        <v>20</v>
      </c>
    </row>
    <row r="18" spans="1:10" x14ac:dyDescent="0.25">
      <c r="A18" s="5"/>
      <c r="B18" s="6"/>
      <c r="C18" s="35"/>
      <c r="D18" s="16"/>
      <c r="E18" s="16"/>
      <c r="F18" s="36"/>
      <c r="G18" s="33"/>
      <c r="H18" s="33"/>
      <c r="I18" s="6"/>
      <c r="J18" s="6"/>
    </row>
    <row r="19" spans="1:10" x14ac:dyDescent="0.25">
      <c r="A19" s="5"/>
      <c r="B19" s="6"/>
      <c r="C19" s="35"/>
      <c r="D19" s="16"/>
      <c r="E19" s="16"/>
      <c r="F19" s="36"/>
      <c r="G19" s="33"/>
      <c r="H19" s="33"/>
      <c r="I19" s="6"/>
      <c r="J19" s="6"/>
    </row>
    <row r="20" spans="1:10" x14ac:dyDescent="0.25">
      <c r="A20" s="5"/>
      <c r="B20" s="6"/>
      <c r="C20" s="35"/>
      <c r="D20" s="16"/>
      <c r="E20" s="16"/>
      <c r="F20" s="36"/>
      <c r="G20" s="33"/>
      <c r="H20" s="33"/>
      <c r="I20" s="6"/>
      <c r="J20" s="6"/>
    </row>
    <row r="21" spans="1:10" x14ac:dyDescent="0.25">
      <c r="A21" s="5"/>
      <c r="B21" s="6"/>
      <c r="C21" s="35"/>
      <c r="D21" s="16"/>
      <c r="E21" s="16"/>
      <c r="F21" s="36"/>
      <c r="G21" s="33"/>
      <c r="H21" s="33"/>
      <c r="I21" s="6"/>
      <c r="J21" s="6"/>
    </row>
    <row r="22" spans="1:10" x14ac:dyDescent="0.25">
      <c r="A22" s="5"/>
      <c r="B22" s="6"/>
      <c r="C22" s="35"/>
      <c r="D22" s="16"/>
      <c r="E22" s="16"/>
      <c r="F22" s="36"/>
      <c r="G22" s="33"/>
      <c r="H22" s="33"/>
      <c r="I22" s="6"/>
      <c r="J22" s="6"/>
    </row>
    <row r="23" spans="1:10" x14ac:dyDescent="0.25">
      <c r="A23" s="5"/>
      <c r="B23" s="6"/>
      <c r="C23" s="35"/>
      <c r="D23" s="16"/>
      <c r="E23" s="16"/>
      <c r="F23" s="36"/>
      <c r="G23" s="33"/>
      <c r="H23" s="33"/>
      <c r="I23" s="6"/>
      <c r="J23" s="6"/>
    </row>
    <row r="24" spans="1:10" x14ac:dyDescent="0.25">
      <c r="A24" s="6"/>
      <c r="B24" s="6" t="s">
        <v>233</v>
      </c>
      <c r="C24" s="6"/>
      <c r="D24" s="26">
        <f>COUNT(C2:C23)</f>
        <v>16</v>
      </c>
      <c r="E24" s="26"/>
      <c r="F24" s="36"/>
      <c r="G24" s="18"/>
      <c r="H24" s="18"/>
      <c r="I24" s="39"/>
      <c r="J24" s="16"/>
    </row>
    <row r="25" spans="1:10" x14ac:dyDescent="0.25">
      <c r="A25" s="6"/>
      <c r="B25" s="6" t="s">
        <v>234</v>
      </c>
      <c r="C25" s="6"/>
      <c r="D25" s="23">
        <f>COUNTIF(H2:H23,"&lt;0")</f>
        <v>6</v>
      </c>
      <c r="E25" s="23"/>
      <c r="F25" s="36"/>
      <c r="G25" s="40"/>
      <c r="H25" s="40"/>
      <c r="I25" s="36"/>
      <c r="J25" s="16"/>
    </row>
    <row r="26" spans="1:10" x14ac:dyDescent="0.25">
      <c r="A26" s="6"/>
      <c r="B26" s="6" t="s">
        <v>235</v>
      </c>
      <c r="C26" s="6"/>
      <c r="D26" s="24">
        <f>D24-D25</f>
        <v>10</v>
      </c>
      <c r="E26" s="24"/>
      <c r="F26" s="36"/>
      <c r="G26" s="40"/>
      <c r="H26" s="40"/>
      <c r="I26" s="36"/>
      <c r="J26" s="16"/>
    </row>
    <row r="27" spans="1:10" x14ac:dyDescent="0.25">
      <c r="A27" s="6"/>
      <c r="B27" s="6" t="s">
        <v>236</v>
      </c>
      <c r="C27" s="6"/>
      <c r="D27" s="6">
        <f>D26/D24*100</f>
        <v>62.5</v>
      </c>
      <c r="E27" s="16"/>
      <c r="F27" s="36"/>
      <c r="G27" s="40"/>
      <c r="H27" s="40"/>
      <c r="I27" s="36"/>
      <c r="J27" s="16"/>
    </row>
    <row r="28" spans="1:10" x14ac:dyDescent="0.25">
      <c r="A28" s="6"/>
      <c r="B28" s="6" t="s">
        <v>237</v>
      </c>
      <c r="C28" s="6"/>
      <c r="D28" s="6">
        <f>1/D29*100</f>
        <v>59.106021425932752</v>
      </c>
      <c r="E28" s="16"/>
      <c r="F28" s="36"/>
      <c r="G28" s="40"/>
      <c r="H28" s="40"/>
      <c r="I28" s="36"/>
      <c r="J28" s="16"/>
    </row>
    <row r="29" spans="1:10" x14ac:dyDescent="0.25">
      <c r="A29" s="6"/>
      <c r="B29" s="6" t="s">
        <v>238</v>
      </c>
      <c r="C29" s="6"/>
      <c r="D29" s="6">
        <f>SUM(C2:C23)/D24</f>
        <v>1.6918750000000005</v>
      </c>
      <c r="E29" s="16"/>
      <c r="F29" s="36"/>
      <c r="G29" s="40"/>
      <c r="H29" s="40"/>
      <c r="I29" s="36"/>
      <c r="J29" s="16"/>
    </row>
    <row r="30" spans="1:10" x14ac:dyDescent="0.25">
      <c r="A30" s="6"/>
      <c r="B30" s="6" t="s">
        <v>239</v>
      </c>
      <c r="C30" s="6"/>
      <c r="D30" s="24">
        <f>D27-D28</f>
        <v>3.3939785740672477</v>
      </c>
      <c r="E30" s="38"/>
      <c r="F30" s="36"/>
      <c r="G30" s="40"/>
      <c r="H30" s="40"/>
      <c r="I30" s="36"/>
      <c r="J30" s="16"/>
    </row>
    <row r="31" spans="1:10" x14ac:dyDescent="0.25">
      <c r="A31" s="6"/>
      <c r="B31" s="6" t="s">
        <v>240</v>
      </c>
      <c r="C31" s="6"/>
      <c r="D31" s="24">
        <f>D30/1</f>
        <v>3.3939785740672477</v>
      </c>
      <c r="E31" s="38"/>
      <c r="F31" s="36"/>
      <c r="G31" s="40"/>
      <c r="H31" s="40"/>
      <c r="I31" s="36"/>
      <c r="J31" s="16"/>
    </row>
    <row r="32" spans="1:10" ht="18.75" x14ac:dyDescent="0.3">
      <c r="A32" s="6"/>
      <c r="B32" s="28" t="s">
        <v>241</v>
      </c>
      <c r="C32" s="6"/>
      <c r="D32" s="29">
        <v>25000</v>
      </c>
      <c r="E32" s="47"/>
      <c r="F32" s="36"/>
      <c r="G32" s="40"/>
      <c r="H32" s="40"/>
      <c r="I32" s="36"/>
      <c r="J32" s="16"/>
    </row>
    <row r="33" spans="1:10" ht="18.75" x14ac:dyDescent="0.3">
      <c r="A33" s="6"/>
      <c r="B33" s="6" t="s">
        <v>242</v>
      </c>
      <c r="C33" s="6"/>
      <c r="D33" s="30">
        <v>25000</v>
      </c>
      <c r="E33" s="48"/>
      <c r="F33" s="36"/>
      <c r="G33" s="40"/>
      <c r="H33" s="40"/>
      <c r="I33" s="36"/>
      <c r="J33" s="16"/>
    </row>
    <row r="34" spans="1:10" x14ac:dyDescent="0.25">
      <c r="A34" s="6"/>
      <c r="B34" s="6" t="s">
        <v>243</v>
      </c>
      <c r="C34" s="6"/>
      <c r="D34" s="21">
        <f>D33/100</f>
        <v>250</v>
      </c>
      <c r="E34" s="33"/>
      <c r="F34" s="36"/>
      <c r="G34" s="40"/>
      <c r="H34" s="40"/>
      <c r="I34" s="36"/>
      <c r="J34" s="16"/>
    </row>
    <row r="35" spans="1:10" x14ac:dyDescent="0.25">
      <c r="A35" s="6"/>
      <c r="B35" s="31" t="s">
        <v>250</v>
      </c>
      <c r="C35" s="6"/>
      <c r="D35" s="32">
        <f>D34*3.5</f>
        <v>875</v>
      </c>
      <c r="E35" s="33"/>
      <c r="F35" s="36"/>
      <c r="G35" s="40"/>
      <c r="H35" s="40"/>
      <c r="I35" s="36"/>
      <c r="J35" s="16"/>
    </row>
    <row r="36" spans="1:10" x14ac:dyDescent="0.25">
      <c r="A36" s="6"/>
      <c r="B36" s="6" t="s">
        <v>244</v>
      </c>
      <c r="C36" s="6"/>
      <c r="D36" s="33">
        <f>SUM(H2:H23)</f>
        <v>612.5</v>
      </c>
      <c r="E36" s="33"/>
      <c r="F36" s="36"/>
      <c r="G36" s="41"/>
      <c r="H36" s="40"/>
      <c r="I36" s="36"/>
      <c r="J36" s="16"/>
    </row>
    <row r="37" spans="1:10" x14ac:dyDescent="0.25">
      <c r="A37" s="6"/>
      <c r="B37" s="13" t="s">
        <v>245</v>
      </c>
      <c r="C37" s="6"/>
      <c r="D37" s="16">
        <f>D36/D32*100</f>
        <v>2.4500000000000002</v>
      </c>
      <c r="E37" s="16"/>
      <c r="F37" s="36"/>
      <c r="G37" s="40"/>
      <c r="H37" s="40"/>
      <c r="I37" s="36"/>
      <c r="J37" s="16"/>
    </row>
    <row r="38" spans="1:10" x14ac:dyDescent="0.25">
      <c r="F38" s="39"/>
      <c r="G38" s="18"/>
      <c r="H38" s="18"/>
      <c r="I38" s="18"/>
      <c r="J38" s="16"/>
    </row>
    <row r="39" spans="1:10" x14ac:dyDescent="0.25">
      <c r="J39" s="6"/>
    </row>
    <row r="40" spans="1:10" x14ac:dyDescent="0.25">
      <c r="J40" s="6"/>
    </row>
    <row r="41" spans="1:10" x14ac:dyDescent="0.25">
      <c r="J41" s="6"/>
    </row>
    <row r="42" spans="1:10" x14ac:dyDescent="0.25">
      <c r="J42" s="6"/>
    </row>
  </sheetData>
  <conditionalFormatting sqref="H2:H23">
    <cfRule type="cellIs" dxfId="19" priority="4" operator="lessThan">
      <formula>0</formula>
    </cfRule>
    <cfRule type="cellIs" dxfId="18" priority="5" operator="greaterThan">
      <formula>0</formula>
    </cfRule>
  </conditionalFormatting>
  <conditionalFormatting sqref="G25:G37">
    <cfRule type="cellIs" dxfId="17" priority="1" operator="greaterThan">
      <formula>0</formula>
    </cfRule>
    <cfRule type="cellIs" dxfId="16" priority="2" operator="lessThan">
      <formula>-240.63</formula>
    </cfRule>
    <cfRule type="cellIs" dxfId="15" priority="3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A10" workbookViewId="0">
      <selection activeCell="N19" sqref="N19"/>
    </sheetView>
  </sheetViews>
  <sheetFormatPr defaultRowHeight="15" x14ac:dyDescent="0.25"/>
  <cols>
    <col min="1" max="1" width="10.7109375" bestFit="1" customWidth="1"/>
    <col min="2" max="2" width="29.85546875" bestFit="1" customWidth="1"/>
    <col min="3" max="13" width="9.140625" style="6"/>
    <col min="14" max="14" width="28.5703125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126</v>
      </c>
      <c r="Q1" s="2" t="s">
        <v>123</v>
      </c>
      <c r="R1" s="2" t="s">
        <v>124</v>
      </c>
      <c r="S1" s="2" t="s">
        <v>125</v>
      </c>
    </row>
    <row r="2" spans="1:19" x14ac:dyDescent="0.25">
      <c r="A2" s="5">
        <v>44898</v>
      </c>
      <c r="B2" s="6" t="s">
        <v>655</v>
      </c>
      <c r="C2" s="6">
        <v>11.91</v>
      </c>
      <c r="D2" s="6">
        <v>6.01</v>
      </c>
      <c r="E2" s="6">
        <v>1.24</v>
      </c>
      <c r="F2" s="6">
        <v>5.62</v>
      </c>
      <c r="G2" s="6">
        <v>1.46</v>
      </c>
      <c r="H2" s="6">
        <v>2.7</v>
      </c>
      <c r="I2" s="6">
        <v>404</v>
      </c>
      <c r="J2" s="6" t="s">
        <v>225</v>
      </c>
      <c r="K2" s="6">
        <v>404</v>
      </c>
      <c r="L2" s="6" t="s">
        <v>219</v>
      </c>
      <c r="M2" s="6">
        <v>56</v>
      </c>
      <c r="N2" s="6" t="s">
        <v>54</v>
      </c>
      <c r="O2" s="6">
        <v>404</v>
      </c>
      <c r="P2" s="6">
        <v>1.56</v>
      </c>
      <c r="Q2" s="6">
        <v>1.69</v>
      </c>
      <c r="R2" s="6">
        <v>1.93</v>
      </c>
      <c r="S2" s="6">
        <v>2.14</v>
      </c>
    </row>
    <row r="3" spans="1:19" x14ac:dyDescent="0.25">
      <c r="A3" s="5">
        <v>44899</v>
      </c>
      <c r="B3" s="6" t="s">
        <v>656</v>
      </c>
      <c r="C3" s="6">
        <v>2.31</v>
      </c>
      <c r="D3" s="6">
        <v>3.2</v>
      </c>
      <c r="E3" s="6">
        <v>3.53</v>
      </c>
      <c r="F3" s="6">
        <v>3.25</v>
      </c>
      <c r="G3" s="6">
        <v>2.14</v>
      </c>
      <c r="H3" s="6">
        <v>1.77</v>
      </c>
      <c r="I3" s="6">
        <v>1.88</v>
      </c>
      <c r="J3" s="6" t="s">
        <v>225</v>
      </c>
      <c r="K3" s="6">
        <v>1.6</v>
      </c>
      <c r="L3" s="6" t="s">
        <v>133</v>
      </c>
      <c r="M3" s="6">
        <v>11</v>
      </c>
      <c r="N3" s="6" t="s">
        <v>40</v>
      </c>
      <c r="O3" s="6">
        <v>1.46</v>
      </c>
      <c r="P3" s="6">
        <v>2.4700000000000002</v>
      </c>
      <c r="Q3" s="6">
        <v>404</v>
      </c>
      <c r="R3" s="6">
        <v>404</v>
      </c>
      <c r="S3" s="6">
        <v>3.82</v>
      </c>
    </row>
    <row r="4" spans="1:19" x14ac:dyDescent="0.25">
      <c r="A4" s="5">
        <v>44899</v>
      </c>
      <c r="B4" s="6" t="s">
        <v>657</v>
      </c>
      <c r="C4" s="6">
        <v>3.34</v>
      </c>
      <c r="D4" s="6">
        <v>3.16</v>
      </c>
      <c r="E4" s="6">
        <v>2.04</v>
      </c>
      <c r="F4" s="6">
        <v>2.38</v>
      </c>
      <c r="G4" s="6">
        <v>2</v>
      </c>
      <c r="H4" s="6">
        <v>1.73</v>
      </c>
      <c r="I4" s="6">
        <v>1.82</v>
      </c>
      <c r="J4" s="6" t="s">
        <v>225</v>
      </c>
      <c r="K4" s="6">
        <v>1.6</v>
      </c>
      <c r="L4" s="6" t="s">
        <v>217</v>
      </c>
      <c r="M4" s="6">
        <v>44</v>
      </c>
      <c r="N4" s="8" t="s">
        <v>117</v>
      </c>
      <c r="O4" s="6">
        <v>1.48</v>
      </c>
      <c r="P4" s="6">
        <v>2.27</v>
      </c>
      <c r="Q4" s="6">
        <v>2.44</v>
      </c>
      <c r="R4" s="6">
        <v>404</v>
      </c>
      <c r="S4" s="6">
        <v>404</v>
      </c>
    </row>
    <row r="5" spans="1:19" x14ac:dyDescent="0.25">
      <c r="A5" s="5">
        <v>44899</v>
      </c>
      <c r="B5" s="6" t="s">
        <v>658</v>
      </c>
      <c r="C5" s="6">
        <v>9.1999999999999993</v>
      </c>
      <c r="D5" s="6">
        <v>5.23</v>
      </c>
      <c r="E5" s="6">
        <v>1.25</v>
      </c>
      <c r="F5" s="6">
        <v>2.5299999999999998</v>
      </c>
      <c r="G5" s="6">
        <v>1.83</v>
      </c>
      <c r="H5" s="6">
        <v>1.88</v>
      </c>
      <c r="I5" s="6">
        <v>1.6</v>
      </c>
      <c r="J5" s="6" t="s">
        <v>225</v>
      </c>
      <c r="K5" s="6">
        <v>1.37</v>
      </c>
      <c r="L5" s="6" t="s">
        <v>140</v>
      </c>
      <c r="M5" s="6">
        <v>10</v>
      </c>
      <c r="N5" s="8" t="s">
        <v>117</v>
      </c>
      <c r="O5" s="6">
        <v>1.37</v>
      </c>
      <c r="P5" s="6">
        <v>2.06</v>
      </c>
      <c r="Q5" s="6">
        <v>2.4700000000000002</v>
      </c>
      <c r="R5" s="6">
        <v>404</v>
      </c>
      <c r="S5" s="6">
        <v>404</v>
      </c>
    </row>
    <row r="6" spans="1:19" x14ac:dyDescent="0.25">
      <c r="A6" s="5">
        <v>44899</v>
      </c>
      <c r="B6" s="6" t="s">
        <v>659</v>
      </c>
      <c r="C6" s="6">
        <v>2.48</v>
      </c>
      <c r="D6" s="6">
        <v>2.88</v>
      </c>
      <c r="E6" s="6">
        <v>3</v>
      </c>
      <c r="F6" s="6">
        <v>404</v>
      </c>
      <c r="G6" s="6">
        <v>2.31</v>
      </c>
      <c r="H6" s="6">
        <v>1.58</v>
      </c>
      <c r="I6" s="6">
        <v>2.0299999999999998</v>
      </c>
      <c r="J6" s="6" t="s">
        <v>225</v>
      </c>
      <c r="K6" s="6">
        <v>1.71</v>
      </c>
      <c r="L6" s="6" t="s">
        <v>129</v>
      </c>
      <c r="M6" s="6">
        <v>38</v>
      </c>
      <c r="N6" s="6" t="s">
        <v>352</v>
      </c>
      <c r="O6" s="6">
        <v>1.52</v>
      </c>
      <c r="P6" s="6">
        <v>2.7</v>
      </c>
      <c r="Q6" s="6">
        <v>404</v>
      </c>
      <c r="R6" s="6">
        <v>404</v>
      </c>
      <c r="S6" s="6">
        <v>404</v>
      </c>
    </row>
    <row r="7" spans="1:19" x14ac:dyDescent="0.25">
      <c r="A7" s="5">
        <v>44901</v>
      </c>
      <c r="B7" t="s">
        <v>660</v>
      </c>
      <c r="C7" s="6">
        <v>3.4</v>
      </c>
      <c r="D7" s="6">
        <v>3.11</v>
      </c>
      <c r="E7" s="6">
        <v>2.4300000000000002</v>
      </c>
      <c r="F7" s="6">
        <v>2.9</v>
      </c>
      <c r="G7" s="6">
        <v>2.35</v>
      </c>
      <c r="H7" s="6">
        <v>1.65</v>
      </c>
      <c r="I7" s="6">
        <v>2.06</v>
      </c>
      <c r="J7" s="6" t="s">
        <v>225</v>
      </c>
      <c r="K7" s="6">
        <v>1.75</v>
      </c>
      <c r="L7" s="6" t="s">
        <v>138</v>
      </c>
      <c r="M7" s="6">
        <v>80</v>
      </c>
      <c r="N7" s="6" t="s">
        <v>40</v>
      </c>
      <c r="O7" s="6">
        <v>1.56</v>
      </c>
      <c r="P7" s="6">
        <v>2.77</v>
      </c>
      <c r="Q7" s="6">
        <v>404</v>
      </c>
      <c r="R7" s="6">
        <v>404</v>
      </c>
      <c r="S7" s="6">
        <v>4.34</v>
      </c>
    </row>
    <row r="8" spans="1:19" x14ac:dyDescent="0.25">
      <c r="A8" s="5">
        <v>44905</v>
      </c>
      <c r="B8" t="s">
        <v>661</v>
      </c>
      <c r="C8" s="6">
        <v>404</v>
      </c>
      <c r="D8" s="6">
        <v>404</v>
      </c>
      <c r="E8" s="6">
        <v>404</v>
      </c>
      <c r="F8" s="6">
        <v>0</v>
      </c>
      <c r="G8" s="6">
        <v>404</v>
      </c>
      <c r="H8" s="6">
        <v>404</v>
      </c>
      <c r="I8" s="6">
        <v>404</v>
      </c>
      <c r="J8" s="6" t="s">
        <v>225</v>
      </c>
      <c r="K8" s="6">
        <v>404</v>
      </c>
      <c r="L8" s="6">
        <v>404</v>
      </c>
      <c r="M8" s="6">
        <v>24</v>
      </c>
      <c r="N8" s="6" t="s">
        <v>20</v>
      </c>
      <c r="O8" s="6">
        <v>404</v>
      </c>
      <c r="P8" s="6">
        <v>404</v>
      </c>
      <c r="Q8" s="6">
        <v>404</v>
      </c>
      <c r="R8" s="6">
        <v>404</v>
      </c>
      <c r="S8" s="6">
        <v>404</v>
      </c>
    </row>
    <row r="9" spans="1:19" x14ac:dyDescent="0.25">
      <c r="A9" s="5">
        <v>44905</v>
      </c>
      <c r="B9" t="s">
        <v>662</v>
      </c>
      <c r="C9" s="6">
        <v>2.7</v>
      </c>
      <c r="D9" s="6">
        <v>3.34</v>
      </c>
      <c r="E9" s="6">
        <v>2.75</v>
      </c>
      <c r="F9" s="6">
        <v>3.39</v>
      </c>
      <c r="G9" s="6">
        <v>2.06</v>
      </c>
      <c r="H9" s="6">
        <v>1.83</v>
      </c>
      <c r="I9" s="6">
        <v>1.79</v>
      </c>
      <c r="J9" s="6" t="s">
        <v>225</v>
      </c>
      <c r="K9" s="6">
        <v>1.53</v>
      </c>
      <c r="L9" s="6" t="s">
        <v>128</v>
      </c>
      <c r="M9" s="6">
        <v>15</v>
      </c>
      <c r="N9" s="6" t="s">
        <v>20</v>
      </c>
      <c r="O9" s="6">
        <v>1.43</v>
      </c>
      <c r="P9" s="6">
        <v>2.35</v>
      </c>
      <c r="Q9" s="6">
        <v>2.91</v>
      </c>
      <c r="R9" s="6">
        <v>404</v>
      </c>
      <c r="S9" s="6">
        <v>3.62</v>
      </c>
    </row>
    <row r="10" spans="1:19" x14ac:dyDescent="0.25">
      <c r="A10" s="5">
        <v>44905</v>
      </c>
      <c r="B10" t="s">
        <v>663</v>
      </c>
      <c r="C10" s="6">
        <v>2.91</v>
      </c>
      <c r="D10" s="6">
        <v>3.48</v>
      </c>
      <c r="E10" s="6">
        <v>2.5299999999999998</v>
      </c>
      <c r="F10" s="6">
        <v>3.53</v>
      </c>
      <c r="G10" s="6">
        <v>2.0299999999999998</v>
      </c>
      <c r="H10" s="6">
        <v>1.88</v>
      </c>
      <c r="I10" s="6">
        <v>1.77</v>
      </c>
      <c r="J10" s="6" t="s">
        <v>225</v>
      </c>
      <c r="K10" s="6">
        <v>1.52</v>
      </c>
      <c r="L10" s="6" t="s">
        <v>129</v>
      </c>
      <c r="M10" s="6">
        <v>56</v>
      </c>
      <c r="N10" s="6" t="s">
        <v>52</v>
      </c>
      <c r="O10" s="6">
        <v>1.4</v>
      </c>
      <c r="P10" s="6">
        <v>2.33</v>
      </c>
      <c r="Q10" s="6">
        <v>2.91</v>
      </c>
      <c r="R10" s="6">
        <v>3.3</v>
      </c>
      <c r="S10" s="6">
        <v>3.7</v>
      </c>
    </row>
    <row r="11" spans="1:19" x14ac:dyDescent="0.25">
      <c r="A11" s="5">
        <v>44905</v>
      </c>
      <c r="B11" t="s">
        <v>664</v>
      </c>
      <c r="C11" s="6">
        <v>1.49</v>
      </c>
      <c r="D11" s="6">
        <v>4.55</v>
      </c>
      <c r="E11" s="6">
        <v>7.11</v>
      </c>
      <c r="F11" s="6">
        <v>3.96</v>
      </c>
      <c r="G11" s="6">
        <v>1.88</v>
      </c>
      <c r="H11" s="6">
        <v>2.04</v>
      </c>
      <c r="I11" s="6">
        <v>1.65</v>
      </c>
      <c r="J11" s="6" t="s">
        <v>225</v>
      </c>
      <c r="K11" s="6">
        <v>1.42</v>
      </c>
      <c r="L11" s="6" t="s">
        <v>128</v>
      </c>
      <c r="M11" s="6">
        <v>41</v>
      </c>
      <c r="N11" s="6" t="s">
        <v>52</v>
      </c>
      <c r="O11" s="6">
        <v>1.34</v>
      </c>
      <c r="P11" s="6">
        <v>2.1</v>
      </c>
      <c r="Q11" s="6">
        <v>2.5099999999999998</v>
      </c>
      <c r="R11" s="6">
        <v>2.84</v>
      </c>
      <c r="S11" s="6">
        <v>3.18</v>
      </c>
    </row>
    <row r="12" spans="1:19" x14ac:dyDescent="0.25">
      <c r="A12" s="5">
        <v>44912</v>
      </c>
      <c r="B12" t="s">
        <v>665</v>
      </c>
      <c r="C12" s="6">
        <v>2.0299999999999998</v>
      </c>
      <c r="D12" s="6">
        <v>3.53</v>
      </c>
      <c r="E12" s="6">
        <v>3.97</v>
      </c>
      <c r="F12" s="6">
        <v>3.6</v>
      </c>
      <c r="G12" s="6">
        <v>2.02</v>
      </c>
      <c r="H12" s="6">
        <v>1.88</v>
      </c>
      <c r="I12" s="6">
        <v>1.76</v>
      </c>
      <c r="J12" s="6" t="s">
        <v>225</v>
      </c>
      <c r="K12" s="6">
        <v>1.51</v>
      </c>
      <c r="L12" s="6" t="s">
        <v>134</v>
      </c>
      <c r="M12" s="6">
        <v>35</v>
      </c>
      <c r="N12" s="6" t="s">
        <v>49</v>
      </c>
      <c r="O12" s="6">
        <v>1.43</v>
      </c>
      <c r="P12" s="6">
        <v>2.31</v>
      </c>
      <c r="Q12" s="6">
        <v>2.85</v>
      </c>
      <c r="R12" s="6">
        <v>404</v>
      </c>
      <c r="S12" s="6">
        <v>3.58</v>
      </c>
    </row>
    <row r="13" spans="1:19" x14ac:dyDescent="0.25">
      <c r="A13" s="5">
        <v>44912</v>
      </c>
      <c r="B13" t="s">
        <v>666</v>
      </c>
      <c r="C13" s="6">
        <v>2.17</v>
      </c>
      <c r="D13" s="6">
        <v>3.59</v>
      </c>
      <c r="E13" s="6">
        <v>3.38</v>
      </c>
      <c r="F13" s="6">
        <v>4.1399999999999997</v>
      </c>
      <c r="G13" s="6">
        <v>1.76</v>
      </c>
      <c r="H13" s="6">
        <v>2.13</v>
      </c>
      <c r="I13" s="6">
        <v>1.56</v>
      </c>
      <c r="J13" s="6" t="s">
        <v>225</v>
      </c>
      <c r="K13" s="6">
        <v>1.42</v>
      </c>
      <c r="L13" s="45" t="s">
        <v>142</v>
      </c>
      <c r="M13" s="6">
        <v>45</v>
      </c>
      <c r="N13" s="6" t="s">
        <v>20</v>
      </c>
      <c r="O13" s="6">
        <v>404</v>
      </c>
      <c r="P13" s="6">
        <v>1.97</v>
      </c>
      <c r="Q13" s="6">
        <v>2.2999999999999998</v>
      </c>
      <c r="R13" s="6">
        <v>2.63</v>
      </c>
      <c r="S13" s="6">
        <v>2.92</v>
      </c>
    </row>
    <row r="14" spans="1:19" x14ac:dyDescent="0.25">
      <c r="A14" s="5">
        <v>44912</v>
      </c>
      <c r="B14" t="s">
        <v>667</v>
      </c>
      <c r="C14" s="6">
        <v>1.42</v>
      </c>
      <c r="D14" s="6">
        <v>4.83</v>
      </c>
      <c r="E14" s="6">
        <v>8.01</v>
      </c>
      <c r="F14" s="6">
        <v>4.22</v>
      </c>
      <c r="G14" s="6">
        <v>1.74</v>
      </c>
      <c r="H14" s="6">
        <v>2.15</v>
      </c>
      <c r="I14" s="6">
        <v>1.55</v>
      </c>
      <c r="J14" s="6" t="s">
        <v>225</v>
      </c>
      <c r="K14" s="6">
        <v>404</v>
      </c>
      <c r="L14" s="6" t="s">
        <v>136</v>
      </c>
      <c r="M14" s="6">
        <v>20</v>
      </c>
      <c r="N14" s="6" t="s">
        <v>94</v>
      </c>
      <c r="O14" s="6">
        <v>404</v>
      </c>
      <c r="P14" s="6">
        <v>1.95</v>
      </c>
      <c r="Q14" s="6">
        <v>2.2799999999999998</v>
      </c>
      <c r="R14" s="6">
        <v>2.6</v>
      </c>
      <c r="S14" s="6">
        <v>2.9</v>
      </c>
    </row>
    <row r="15" spans="1:19" x14ac:dyDescent="0.25">
      <c r="A15" s="5">
        <v>44912</v>
      </c>
      <c r="B15" t="s">
        <v>668</v>
      </c>
      <c r="C15" s="6">
        <v>404</v>
      </c>
      <c r="D15" s="6">
        <v>404</v>
      </c>
      <c r="E15" s="6">
        <v>404</v>
      </c>
      <c r="F15" s="6">
        <v>0</v>
      </c>
      <c r="G15" s="6">
        <v>404</v>
      </c>
      <c r="H15" s="6">
        <v>404</v>
      </c>
      <c r="I15" s="6">
        <v>404</v>
      </c>
      <c r="J15" s="6" t="s">
        <v>225</v>
      </c>
      <c r="K15" s="6">
        <v>404</v>
      </c>
      <c r="L15" s="6">
        <v>404</v>
      </c>
      <c r="M15" s="6">
        <v>66</v>
      </c>
      <c r="N15" s="8" t="s">
        <v>61</v>
      </c>
      <c r="O15" s="6">
        <v>404</v>
      </c>
      <c r="P15" s="6">
        <v>404</v>
      </c>
      <c r="Q15" s="6">
        <v>404</v>
      </c>
      <c r="R15" s="6">
        <v>404</v>
      </c>
      <c r="S15" s="6">
        <v>404</v>
      </c>
    </row>
    <row r="16" spans="1:19" x14ac:dyDescent="0.25">
      <c r="A16" s="5">
        <v>44912</v>
      </c>
      <c r="B16" t="s">
        <v>669</v>
      </c>
      <c r="C16" s="6">
        <v>2.2799999999999998</v>
      </c>
      <c r="D16" s="6">
        <v>3.08</v>
      </c>
      <c r="E16" s="6">
        <v>3.78</v>
      </c>
      <c r="F16" s="6">
        <v>2.9</v>
      </c>
      <c r="G16" s="6">
        <v>2.38</v>
      </c>
      <c r="H16" s="6">
        <v>1.63</v>
      </c>
      <c r="I16" s="6">
        <v>2.08</v>
      </c>
      <c r="J16" s="6" t="s">
        <v>225</v>
      </c>
      <c r="K16" s="6">
        <v>1.76</v>
      </c>
      <c r="L16" s="6" t="s">
        <v>127</v>
      </c>
      <c r="M16" s="6">
        <v>54</v>
      </c>
      <c r="N16" s="6" t="s">
        <v>77</v>
      </c>
      <c r="O16" s="6">
        <v>1.56</v>
      </c>
      <c r="P16" s="6">
        <v>2.82</v>
      </c>
      <c r="Q16" s="6">
        <v>404</v>
      </c>
      <c r="R16" s="6">
        <v>404</v>
      </c>
      <c r="S16" s="6">
        <v>4.42</v>
      </c>
    </row>
    <row r="17" spans="1:19" x14ac:dyDescent="0.25">
      <c r="A17" s="5">
        <v>44912</v>
      </c>
      <c r="B17" t="s">
        <v>670</v>
      </c>
      <c r="C17" s="6">
        <v>1.85</v>
      </c>
      <c r="D17" s="6">
        <v>3.79</v>
      </c>
      <c r="E17" s="6">
        <v>4.3</v>
      </c>
      <c r="F17" s="6">
        <v>3.73</v>
      </c>
      <c r="G17" s="6">
        <v>1.89</v>
      </c>
      <c r="H17" s="6">
        <v>1.98</v>
      </c>
      <c r="I17" s="6">
        <v>1.66</v>
      </c>
      <c r="J17" s="6" t="s">
        <v>225</v>
      </c>
      <c r="K17" s="6">
        <v>1.44</v>
      </c>
      <c r="L17" s="6" t="s">
        <v>133</v>
      </c>
      <c r="M17" s="6">
        <v>31</v>
      </c>
      <c r="N17" s="6" t="s">
        <v>94</v>
      </c>
      <c r="O17" s="6">
        <v>404</v>
      </c>
      <c r="P17" s="6">
        <v>2.13</v>
      </c>
      <c r="Q17" s="6">
        <v>2.56</v>
      </c>
      <c r="R17" s="6">
        <v>2.73</v>
      </c>
      <c r="S17" s="6">
        <v>3.23</v>
      </c>
    </row>
    <row r="18" spans="1:19" x14ac:dyDescent="0.25">
      <c r="A18" s="5">
        <v>44912</v>
      </c>
      <c r="B18" t="s">
        <v>671</v>
      </c>
      <c r="C18" s="6">
        <v>4.07</v>
      </c>
      <c r="D18" s="6">
        <v>3.64</v>
      </c>
      <c r="E18" s="6">
        <v>1.94</v>
      </c>
      <c r="F18" s="6">
        <v>3.65</v>
      </c>
      <c r="G18" s="6">
        <v>1.92</v>
      </c>
      <c r="H18" s="6">
        <v>1.93</v>
      </c>
      <c r="I18" s="6">
        <v>1.68</v>
      </c>
      <c r="J18" s="6" t="s">
        <v>225</v>
      </c>
      <c r="K18" s="6">
        <v>1.46</v>
      </c>
      <c r="L18" s="6" t="s">
        <v>128</v>
      </c>
      <c r="M18" s="6">
        <v>17</v>
      </c>
      <c r="N18" s="6" t="s">
        <v>20</v>
      </c>
      <c r="O18" s="6">
        <v>1.44</v>
      </c>
      <c r="P18" s="6">
        <v>2.17</v>
      </c>
      <c r="Q18" s="6">
        <v>2.62</v>
      </c>
      <c r="R18" s="6">
        <v>404</v>
      </c>
      <c r="S18" s="6">
        <v>3.3</v>
      </c>
    </row>
    <row r="19" spans="1:19" x14ac:dyDescent="0.25">
      <c r="A19" s="5">
        <v>44913</v>
      </c>
      <c r="B19" t="s">
        <v>672</v>
      </c>
      <c r="C19" s="6">
        <v>3.01</v>
      </c>
      <c r="D19" s="6">
        <v>2.75</v>
      </c>
      <c r="E19" s="6">
        <v>2.57</v>
      </c>
      <c r="F19" s="6">
        <v>2.5499999999999998</v>
      </c>
      <c r="G19" s="6">
        <v>2.44</v>
      </c>
      <c r="H19" s="6">
        <v>1.51</v>
      </c>
      <c r="I19" s="6">
        <v>2.16</v>
      </c>
      <c r="J19" s="6" t="s">
        <v>225</v>
      </c>
      <c r="K19" s="6">
        <v>1.61</v>
      </c>
      <c r="L19" s="6" t="s">
        <v>133</v>
      </c>
      <c r="M19" s="6">
        <v>67</v>
      </c>
      <c r="N19" s="6" t="s">
        <v>352</v>
      </c>
      <c r="O19" s="6">
        <v>2.5499999999999998</v>
      </c>
      <c r="P19" s="6">
        <v>404</v>
      </c>
      <c r="Q19" s="6">
        <v>404</v>
      </c>
      <c r="R19" s="6">
        <v>404</v>
      </c>
      <c r="S19" s="6">
        <v>404</v>
      </c>
    </row>
    <row r="20" spans="1:19" x14ac:dyDescent="0.25">
      <c r="A20" s="5">
        <v>44913</v>
      </c>
      <c r="B20" t="s">
        <v>673</v>
      </c>
      <c r="C20" s="6">
        <v>2.98</v>
      </c>
      <c r="D20" s="6">
        <v>3.14</v>
      </c>
      <c r="E20" s="6">
        <v>2.3199999999999998</v>
      </c>
      <c r="F20" s="6">
        <v>404</v>
      </c>
      <c r="G20" s="6">
        <v>2.0699999999999998</v>
      </c>
      <c r="H20" s="6">
        <v>1.72</v>
      </c>
      <c r="I20" s="6">
        <v>1.83</v>
      </c>
      <c r="J20" s="6" t="s">
        <v>225</v>
      </c>
      <c r="K20" s="6">
        <v>1.56</v>
      </c>
      <c r="L20" s="6" t="s">
        <v>142</v>
      </c>
      <c r="M20" s="6">
        <v>12</v>
      </c>
      <c r="N20" s="6" t="s">
        <v>352</v>
      </c>
      <c r="O20" s="6">
        <v>1.42</v>
      </c>
      <c r="P20" s="6">
        <v>2.38</v>
      </c>
      <c r="Q20" s="6">
        <v>2.56</v>
      </c>
      <c r="R20" s="6">
        <v>404</v>
      </c>
      <c r="S20" s="6">
        <v>404</v>
      </c>
    </row>
    <row r="21" spans="1:19" x14ac:dyDescent="0.25">
      <c r="A21" s="5">
        <v>44916</v>
      </c>
      <c r="B21" t="s">
        <v>674</v>
      </c>
      <c r="C21" s="6">
        <v>2.96</v>
      </c>
      <c r="D21" s="6">
        <v>3.12</v>
      </c>
      <c r="E21" s="6">
        <v>2.2400000000000002</v>
      </c>
      <c r="F21" s="6">
        <v>404</v>
      </c>
      <c r="G21" s="6">
        <v>1.95</v>
      </c>
      <c r="H21" s="6">
        <v>1.79</v>
      </c>
      <c r="I21" s="6">
        <v>1.71</v>
      </c>
      <c r="J21" s="6" t="s">
        <v>225</v>
      </c>
      <c r="K21" s="6">
        <v>1.47</v>
      </c>
      <c r="L21" s="6" t="s">
        <v>133</v>
      </c>
      <c r="M21" s="6">
        <v>47</v>
      </c>
      <c r="N21" s="8" t="s">
        <v>107</v>
      </c>
      <c r="O21" s="6">
        <v>1.4</v>
      </c>
      <c r="P21" s="6">
        <v>2.21</v>
      </c>
      <c r="Q21" s="6">
        <v>2.66</v>
      </c>
      <c r="R21" s="6">
        <v>404</v>
      </c>
      <c r="S21" s="6">
        <v>404</v>
      </c>
    </row>
    <row r="22" spans="1:19" x14ac:dyDescent="0.25">
      <c r="A22" s="5">
        <v>44918</v>
      </c>
      <c r="B22" t="s">
        <v>675</v>
      </c>
      <c r="C22" s="6">
        <v>3.42</v>
      </c>
      <c r="D22" s="6">
        <v>3.48</v>
      </c>
      <c r="E22" s="6">
        <v>2.15</v>
      </c>
      <c r="F22" s="6">
        <v>4.16</v>
      </c>
      <c r="G22" s="6">
        <v>1.75</v>
      </c>
      <c r="H22" s="6">
        <v>2.1</v>
      </c>
      <c r="I22" s="6">
        <v>1.55</v>
      </c>
      <c r="J22" s="6" t="s">
        <v>225</v>
      </c>
      <c r="K22" s="6">
        <v>1.38</v>
      </c>
      <c r="L22" s="6" t="s">
        <v>137</v>
      </c>
      <c r="M22" s="6">
        <v>28</v>
      </c>
      <c r="N22" s="8" t="s">
        <v>61</v>
      </c>
      <c r="O22" s="6">
        <v>404</v>
      </c>
      <c r="P22" s="6">
        <v>1.96</v>
      </c>
      <c r="Q22" s="6">
        <v>2.27</v>
      </c>
      <c r="R22" s="6">
        <v>2.58</v>
      </c>
      <c r="S22" s="6">
        <v>2.86</v>
      </c>
    </row>
    <row r="23" spans="1:19" x14ac:dyDescent="0.25">
      <c r="A23" s="5">
        <v>44921</v>
      </c>
      <c r="B23" t="s">
        <v>676</v>
      </c>
      <c r="C23" s="6">
        <v>3.58</v>
      </c>
      <c r="D23" s="6">
        <v>3.59</v>
      </c>
      <c r="E23" s="6">
        <v>2.1</v>
      </c>
      <c r="F23" s="6">
        <v>3.62</v>
      </c>
      <c r="G23" s="6">
        <v>1.93</v>
      </c>
      <c r="H23" s="6">
        <v>1.93</v>
      </c>
      <c r="I23" s="6">
        <v>1.7</v>
      </c>
      <c r="J23" s="6" t="s">
        <v>225</v>
      </c>
      <c r="K23" s="6">
        <v>1.47</v>
      </c>
      <c r="L23" s="6" t="s">
        <v>143</v>
      </c>
      <c r="M23" s="6">
        <v>61</v>
      </c>
      <c r="N23" s="6" t="s">
        <v>20</v>
      </c>
      <c r="O23" s="6">
        <v>404</v>
      </c>
      <c r="P23" s="6">
        <v>2.1800000000000002</v>
      </c>
      <c r="Q23" s="6">
        <v>2.63</v>
      </c>
      <c r="R23" s="6">
        <v>404</v>
      </c>
      <c r="S23" s="6">
        <v>3.29</v>
      </c>
    </row>
    <row r="24" spans="1:19" x14ac:dyDescent="0.25">
      <c r="A24" s="5">
        <v>44921</v>
      </c>
      <c r="B24" t="s">
        <v>677</v>
      </c>
      <c r="C24" s="6">
        <v>2.7</v>
      </c>
      <c r="D24" s="6">
        <v>3.42</v>
      </c>
      <c r="E24" s="6">
        <v>2.7</v>
      </c>
      <c r="F24" s="6">
        <v>3.39</v>
      </c>
      <c r="G24" s="6">
        <v>2.04</v>
      </c>
      <c r="H24" s="6">
        <v>1.84</v>
      </c>
      <c r="I24" s="6">
        <v>1.78</v>
      </c>
      <c r="J24" s="6" t="s">
        <v>225</v>
      </c>
      <c r="K24" s="6">
        <v>1.53</v>
      </c>
      <c r="L24" s="6" t="s">
        <v>133</v>
      </c>
      <c r="M24" s="6">
        <v>31</v>
      </c>
      <c r="N24" s="6" t="s">
        <v>20</v>
      </c>
      <c r="O24" s="6">
        <v>404</v>
      </c>
      <c r="P24" s="6">
        <v>2.33</v>
      </c>
      <c r="Q24" s="6">
        <v>2.87</v>
      </c>
      <c r="R24" s="6">
        <v>404</v>
      </c>
      <c r="S24" s="6">
        <v>3.57</v>
      </c>
    </row>
    <row r="25" spans="1:19" x14ac:dyDescent="0.25">
      <c r="A25" s="5">
        <v>44921</v>
      </c>
      <c r="B25" t="s">
        <v>678</v>
      </c>
      <c r="C25" s="6">
        <v>2.2000000000000002</v>
      </c>
      <c r="D25" s="6">
        <v>3.4</v>
      </c>
      <c r="E25" s="6">
        <v>3.5</v>
      </c>
      <c r="F25" s="6">
        <v>3.24</v>
      </c>
      <c r="G25" s="6">
        <v>2.17</v>
      </c>
      <c r="H25" s="6">
        <v>1.74</v>
      </c>
      <c r="I25" s="6">
        <v>1.89</v>
      </c>
      <c r="J25" s="6" t="s">
        <v>225</v>
      </c>
      <c r="K25" s="6">
        <v>1.6</v>
      </c>
      <c r="L25" s="6" t="s">
        <v>138</v>
      </c>
      <c r="M25" s="6">
        <v>16</v>
      </c>
      <c r="N25" s="6" t="s">
        <v>204</v>
      </c>
      <c r="O25" s="6">
        <v>1.45</v>
      </c>
      <c r="P25" s="6">
        <v>2.52</v>
      </c>
      <c r="Q25" s="6">
        <v>2.73</v>
      </c>
      <c r="R25" s="6">
        <v>404</v>
      </c>
      <c r="S25" s="6">
        <v>3.95</v>
      </c>
    </row>
    <row r="26" spans="1:19" x14ac:dyDescent="0.25">
      <c r="A26" s="5">
        <v>44921</v>
      </c>
      <c r="B26" t="s">
        <v>679</v>
      </c>
      <c r="C26" s="6">
        <v>6.12</v>
      </c>
      <c r="D26" s="6">
        <v>4.5599999999999996</v>
      </c>
      <c r="E26" s="6">
        <v>1.5</v>
      </c>
      <c r="F26" s="6">
        <v>4.32</v>
      </c>
      <c r="G26" s="6">
        <v>1.69</v>
      </c>
      <c r="H26" s="6">
        <v>2.19</v>
      </c>
      <c r="I26" s="6">
        <v>1.51</v>
      </c>
      <c r="J26" s="6" t="s">
        <v>225</v>
      </c>
      <c r="K26" s="6">
        <v>404</v>
      </c>
      <c r="L26" s="6" t="s">
        <v>142</v>
      </c>
      <c r="M26" s="6">
        <v>52</v>
      </c>
      <c r="N26" s="6" t="s">
        <v>29</v>
      </c>
      <c r="O26" s="6">
        <v>404</v>
      </c>
      <c r="P26" s="6">
        <v>1.87</v>
      </c>
      <c r="Q26" s="6">
        <v>3.14</v>
      </c>
      <c r="R26" s="6">
        <v>2.42</v>
      </c>
      <c r="S26" s="6">
        <v>2.69</v>
      </c>
    </row>
    <row r="27" spans="1:19" x14ac:dyDescent="0.25">
      <c r="A27" s="5">
        <v>44921</v>
      </c>
      <c r="B27" t="s">
        <v>680</v>
      </c>
      <c r="C27" s="6">
        <v>3.83</v>
      </c>
      <c r="D27" s="6">
        <v>3.52</v>
      </c>
      <c r="E27" s="6">
        <v>2.08</v>
      </c>
      <c r="F27" s="6">
        <v>3.54</v>
      </c>
      <c r="G27" s="6">
        <v>2.0099999999999998</v>
      </c>
      <c r="H27" s="6">
        <v>1.89</v>
      </c>
      <c r="I27" s="6">
        <v>1.76</v>
      </c>
      <c r="J27" s="6" t="s">
        <v>225</v>
      </c>
      <c r="K27" s="6">
        <v>1.51</v>
      </c>
      <c r="L27" s="6" t="s">
        <v>129</v>
      </c>
      <c r="M27" s="6">
        <v>36</v>
      </c>
      <c r="N27" s="6" t="s">
        <v>36</v>
      </c>
      <c r="O27" s="6">
        <v>1.4</v>
      </c>
      <c r="P27" s="6">
        <v>2.29</v>
      </c>
      <c r="Q27" s="6">
        <v>2.8</v>
      </c>
      <c r="R27" s="6">
        <v>3.13</v>
      </c>
      <c r="S27" s="6">
        <v>3.5</v>
      </c>
    </row>
    <row r="28" spans="1:19" x14ac:dyDescent="0.25">
      <c r="A28" s="5">
        <v>44921</v>
      </c>
      <c r="B28" t="s">
        <v>681</v>
      </c>
      <c r="C28" s="6">
        <v>2.06</v>
      </c>
      <c r="D28" s="6">
        <v>3.74</v>
      </c>
      <c r="E28" s="6">
        <v>3.55</v>
      </c>
      <c r="F28" s="6">
        <v>4.0199999999999996</v>
      </c>
      <c r="G28" s="6">
        <v>1.78</v>
      </c>
      <c r="H28" s="6">
        <v>2.1</v>
      </c>
      <c r="I28" s="6">
        <v>1.58</v>
      </c>
      <c r="J28" s="6" t="s">
        <v>225</v>
      </c>
      <c r="K28" s="6">
        <v>1.43</v>
      </c>
      <c r="L28" s="6" t="s">
        <v>132</v>
      </c>
      <c r="M28" s="6">
        <v>21</v>
      </c>
      <c r="N28" s="6" t="s">
        <v>20</v>
      </c>
      <c r="O28" s="6">
        <v>404</v>
      </c>
      <c r="P28" s="6">
        <v>2</v>
      </c>
      <c r="Q28" s="6">
        <v>2.35</v>
      </c>
      <c r="R28" s="6">
        <v>2.68</v>
      </c>
      <c r="S28" s="6">
        <v>2.98</v>
      </c>
    </row>
    <row r="29" spans="1:19" x14ac:dyDescent="0.25">
      <c r="A29" s="5">
        <v>44924</v>
      </c>
      <c r="B29" t="s">
        <v>682</v>
      </c>
      <c r="C29" s="6">
        <v>1.29</v>
      </c>
      <c r="D29" s="6">
        <v>6</v>
      </c>
      <c r="E29" s="6">
        <v>12.5</v>
      </c>
      <c r="F29" s="6">
        <v>3.89</v>
      </c>
      <c r="G29" s="6">
        <v>1.62</v>
      </c>
      <c r="H29" s="6">
        <v>2.4</v>
      </c>
      <c r="I29" s="6">
        <v>1.44</v>
      </c>
      <c r="J29" s="6" t="s">
        <v>225</v>
      </c>
      <c r="K29" s="6">
        <v>1.27</v>
      </c>
      <c r="L29" s="6" t="s">
        <v>131</v>
      </c>
      <c r="M29" s="6">
        <v>35</v>
      </c>
      <c r="N29" s="6" t="s">
        <v>160</v>
      </c>
      <c r="O29" s="6">
        <v>1.24</v>
      </c>
      <c r="P29" s="6">
        <v>1.76</v>
      </c>
      <c r="Q29" s="6">
        <v>2</v>
      </c>
      <c r="R29" s="6">
        <v>2.27</v>
      </c>
      <c r="S29" s="6">
        <v>2.5499999999999998</v>
      </c>
    </row>
    <row r="30" spans="1:19" x14ac:dyDescent="0.25">
      <c r="A30" s="5">
        <v>44924</v>
      </c>
      <c r="B30" t="s">
        <v>683</v>
      </c>
      <c r="C30" s="6">
        <v>2.27</v>
      </c>
      <c r="D30" s="6">
        <v>3.58</v>
      </c>
      <c r="E30" s="6">
        <v>3.18</v>
      </c>
      <c r="F30" s="6">
        <v>3.7</v>
      </c>
      <c r="G30" s="6">
        <v>1.93</v>
      </c>
      <c r="H30" s="6">
        <v>1.93</v>
      </c>
      <c r="I30" s="6">
        <v>1.69</v>
      </c>
      <c r="J30" s="6" t="s">
        <v>225</v>
      </c>
      <c r="K30" s="6">
        <v>1.46</v>
      </c>
      <c r="L30" s="6" t="s">
        <v>689</v>
      </c>
      <c r="M30" s="6">
        <v>23</v>
      </c>
      <c r="N30" s="6" t="s">
        <v>94</v>
      </c>
      <c r="O30" s="6">
        <v>1.43</v>
      </c>
      <c r="P30" s="6">
        <v>2.17</v>
      </c>
      <c r="Q30" s="6">
        <v>2.61</v>
      </c>
      <c r="R30" s="6">
        <v>404</v>
      </c>
      <c r="S30" s="6">
        <v>3.25</v>
      </c>
    </row>
    <row r="31" spans="1:19" x14ac:dyDescent="0.25">
      <c r="A31" s="5">
        <v>44924</v>
      </c>
      <c r="B31" t="s">
        <v>684</v>
      </c>
      <c r="C31" s="6">
        <v>2.16</v>
      </c>
      <c r="D31" s="6">
        <v>3.46</v>
      </c>
      <c r="E31" s="6">
        <v>3.69</v>
      </c>
      <c r="F31" s="6">
        <v>3.33</v>
      </c>
      <c r="G31" s="6">
        <v>2.11</v>
      </c>
      <c r="H31" s="6">
        <v>1.8</v>
      </c>
      <c r="I31" s="6">
        <v>1.85</v>
      </c>
      <c r="J31" s="6" t="s">
        <v>225</v>
      </c>
      <c r="K31" s="6">
        <v>1.58</v>
      </c>
      <c r="L31" s="6" t="s">
        <v>217</v>
      </c>
      <c r="M31" s="6">
        <v>59</v>
      </c>
      <c r="N31" s="6" t="s">
        <v>160</v>
      </c>
      <c r="O31" s="6">
        <v>1.45</v>
      </c>
      <c r="P31" s="6">
        <v>2.4500000000000002</v>
      </c>
      <c r="Q31" s="6">
        <v>3.06</v>
      </c>
      <c r="R31" s="6">
        <v>3.45</v>
      </c>
      <c r="S31" s="6">
        <v>3.75</v>
      </c>
    </row>
    <row r="32" spans="1:19" x14ac:dyDescent="0.25">
      <c r="A32" s="5">
        <v>44924</v>
      </c>
      <c r="B32" t="s">
        <v>685</v>
      </c>
      <c r="C32" s="6">
        <v>1.66</v>
      </c>
      <c r="D32" s="6">
        <v>3.83</v>
      </c>
      <c r="E32" s="6">
        <v>5.76</v>
      </c>
      <c r="F32" s="6">
        <v>3.16</v>
      </c>
      <c r="G32" s="6">
        <v>2.15</v>
      </c>
      <c r="H32" s="6">
        <v>1.75</v>
      </c>
      <c r="I32" s="6">
        <v>1.88</v>
      </c>
      <c r="J32" s="6" t="s">
        <v>225</v>
      </c>
      <c r="K32" s="6">
        <v>1.61</v>
      </c>
      <c r="L32" s="6" t="s">
        <v>131</v>
      </c>
      <c r="M32" s="6">
        <v>20</v>
      </c>
      <c r="N32" s="6" t="s">
        <v>94</v>
      </c>
      <c r="O32" s="6">
        <v>1.47</v>
      </c>
      <c r="P32" s="6">
        <v>2.5099999999999998</v>
      </c>
      <c r="Q32" s="6">
        <v>2.87</v>
      </c>
      <c r="R32" s="6">
        <v>404</v>
      </c>
      <c r="S32" s="6">
        <v>3.95</v>
      </c>
    </row>
    <row r="33" spans="1:19" x14ac:dyDescent="0.25">
      <c r="A33" s="5">
        <v>44925</v>
      </c>
      <c r="B33" t="s">
        <v>686</v>
      </c>
      <c r="C33" s="6">
        <v>2.33</v>
      </c>
      <c r="D33" s="6">
        <v>3.22</v>
      </c>
      <c r="E33" s="6">
        <v>3.54</v>
      </c>
      <c r="F33" s="6">
        <v>2.8</v>
      </c>
      <c r="G33" s="6">
        <v>2.44</v>
      </c>
      <c r="H33" s="6">
        <v>1.51</v>
      </c>
      <c r="I33" s="6">
        <v>2.13</v>
      </c>
      <c r="J33" s="6" t="s">
        <v>225</v>
      </c>
      <c r="K33" s="6">
        <v>1.83</v>
      </c>
      <c r="L33" s="6" t="s">
        <v>138</v>
      </c>
      <c r="M33" s="6">
        <v>16</v>
      </c>
      <c r="N33" s="6" t="s">
        <v>160</v>
      </c>
      <c r="O33" s="6">
        <v>1.61</v>
      </c>
      <c r="P33" s="6">
        <v>2.91</v>
      </c>
      <c r="Q33" s="6">
        <v>3.87</v>
      </c>
      <c r="R33" s="6">
        <v>4.2300000000000004</v>
      </c>
      <c r="S33" s="6">
        <v>404</v>
      </c>
    </row>
    <row r="34" spans="1:19" x14ac:dyDescent="0.25">
      <c r="A34" s="5">
        <v>44925</v>
      </c>
      <c r="B34" t="s">
        <v>687</v>
      </c>
      <c r="C34" s="6">
        <v>3.77</v>
      </c>
      <c r="D34" s="6">
        <v>3.29</v>
      </c>
      <c r="E34" s="6">
        <v>2.1800000000000002</v>
      </c>
      <c r="F34" s="6">
        <v>2.91</v>
      </c>
      <c r="G34" s="6">
        <v>2.36</v>
      </c>
      <c r="H34" s="6">
        <v>1.65</v>
      </c>
      <c r="I34" s="6">
        <v>2.0699999999999998</v>
      </c>
      <c r="J34" s="6" t="s">
        <v>225</v>
      </c>
      <c r="K34" s="6">
        <v>1.75</v>
      </c>
      <c r="L34" s="6" t="s">
        <v>143</v>
      </c>
      <c r="M34" s="6">
        <v>11</v>
      </c>
      <c r="N34" s="6" t="s">
        <v>52</v>
      </c>
      <c r="O34" s="6">
        <v>1.57</v>
      </c>
      <c r="P34" s="6">
        <v>2.79</v>
      </c>
      <c r="Q34" s="6">
        <v>3.58</v>
      </c>
      <c r="R34" s="6">
        <v>4</v>
      </c>
      <c r="S34" s="6">
        <v>4.1500000000000004</v>
      </c>
    </row>
    <row r="35" spans="1:19" x14ac:dyDescent="0.25">
      <c r="A35" s="5">
        <v>44926</v>
      </c>
      <c r="B35" t="s">
        <v>688</v>
      </c>
      <c r="C35" s="6">
        <v>1.46</v>
      </c>
      <c r="D35" s="6">
        <v>4.87</v>
      </c>
      <c r="E35" s="6">
        <v>6.94</v>
      </c>
      <c r="F35" s="6">
        <v>404</v>
      </c>
      <c r="G35" s="6">
        <v>1.68</v>
      </c>
      <c r="H35" s="6">
        <v>2.2999999999999998</v>
      </c>
      <c r="I35" s="6">
        <v>1.5</v>
      </c>
      <c r="J35" s="6" t="s">
        <v>225</v>
      </c>
      <c r="K35" s="6">
        <v>1.31</v>
      </c>
      <c r="L35" s="6" t="s">
        <v>133</v>
      </c>
      <c r="M35" s="6">
        <v>52</v>
      </c>
      <c r="N35" s="6" t="s">
        <v>158</v>
      </c>
      <c r="O35" s="6">
        <v>1.26</v>
      </c>
      <c r="P35" s="6">
        <v>1.85</v>
      </c>
      <c r="Q35" s="6">
        <v>2.13</v>
      </c>
      <c r="R35" s="6">
        <v>2.4300000000000002</v>
      </c>
      <c r="S35" s="6">
        <v>2.7</v>
      </c>
    </row>
  </sheetData>
  <conditionalFormatting sqref="K1">
    <cfRule type="cellIs" dxfId="14" priority="1" operator="equal">
      <formula>"NOT INVEST"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A2" sqref="A2:J14"/>
    </sheetView>
  </sheetViews>
  <sheetFormatPr defaultRowHeight="15" x14ac:dyDescent="0.25"/>
  <cols>
    <col min="1" max="1" width="10.7109375" bestFit="1" customWidth="1"/>
    <col min="2" max="2" width="34.85546875" bestFit="1" customWidth="1"/>
    <col min="4" max="4" width="16.42578125" bestFit="1" customWidth="1"/>
    <col min="6" max="6" width="10.42578125" style="27" bestFit="1" customWidth="1"/>
    <col min="7" max="7" width="10.28515625" bestFit="1" customWidth="1"/>
    <col min="10" max="10" width="28.140625" bestFit="1" customWidth="1"/>
  </cols>
  <sheetData>
    <row r="1" spans="1:10" ht="154.5" x14ac:dyDescent="0.25">
      <c r="A1" s="34" t="s">
        <v>0</v>
      </c>
      <c r="B1" s="34" t="s">
        <v>1</v>
      </c>
      <c r="C1" s="34" t="s">
        <v>226</v>
      </c>
      <c r="D1" s="34" t="s">
        <v>227</v>
      </c>
      <c r="E1" s="34" t="s">
        <v>343</v>
      </c>
      <c r="F1" s="34" t="s">
        <v>228</v>
      </c>
      <c r="G1" s="34" t="s">
        <v>229</v>
      </c>
      <c r="H1" s="34" t="s">
        <v>230</v>
      </c>
      <c r="I1" s="34" t="s">
        <v>11</v>
      </c>
      <c r="J1" s="43" t="s">
        <v>231</v>
      </c>
    </row>
    <row r="2" spans="1:10" x14ac:dyDescent="0.25">
      <c r="A2" s="5">
        <v>44899</v>
      </c>
      <c r="B2" s="6" t="s">
        <v>656</v>
      </c>
      <c r="C2" s="6">
        <v>1.77</v>
      </c>
      <c r="D2" s="16" t="s">
        <v>225</v>
      </c>
      <c r="E2" s="16" t="s">
        <v>247</v>
      </c>
      <c r="F2" s="22" t="s">
        <v>246</v>
      </c>
      <c r="G2" s="33">
        <f>C2*D$30</f>
        <v>1548.75</v>
      </c>
      <c r="H2" s="33">
        <f>G2-D$30</f>
        <v>673.75</v>
      </c>
      <c r="I2" s="6" t="s">
        <v>133</v>
      </c>
      <c r="J2" s="6" t="s">
        <v>40</v>
      </c>
    </row>
    <row r="3" spans="1:10" x14ac:dyDescent="0.25">
      <c r="A3" s="5">
        <v>44901</v>
      </c>
      <c r="B3" s="6" t="s">
        <v>660</v>
      </c>
      <c r="C3" s="35">
        <v>1.65</v>
      </c>
      <c r="D3" s="16" t="s">
        <v>225</v>
      </c>
      <c r="E3" s="16" t="s">
        <v>249</v>
      </c>
      <c r="F3" s="22" t="s">
        <v>246</v>
      </c>
      <c r="G3" s="33">
        <f>C3*D$30</f>
        <v>1443.75</v>
      </c>
      <c r="H3" s="33">
        <f>G3-D$30</f>
        <v>568.75</v>
      </c>
      <c r="I3" s="6" t="s">
        <v>138</v>
      </c>
      <c r="J3" s="6" t="s">
        <v>40</v>
      </c>
    </row>
    <row r="4" spans="1:10" x14ac:dyDescent="0.25">
      <c r="A4" s="5">
        <v>44905</v>
      </c>
      <c r="B4" s="6" t="s">
        <v>662</v>
      </c>
      <c r="C4" s="35">
        <v>1.83</v>
      </c>
      <c r="D4" s="16" t="s">
        <v>225</v>
      </c>
      <c r="E4" s="16" t="s">
        <v>247</v>
      </c>
      <c r="F4" s="22" t="s">
        <v>246</v>
      </c>
      <c r="G4" s="33">
        <f>C4*D$30</f>
        <v>1601.25</v>
      </c>
      <c r="H4" s="33">
        <f>G4-D$30</f>
        <v>726.25</v>
      </c>
      <c r="I4" s="6" t="s">
        <v>128</v>
      </c>
      <c r="J4" s="6" t="s">
        <v>20</v>
      </c>
    </row>
    <row r="5" spans="1:10" x14ac:dyDescent="0.25">
      <c r="A5" s="5">
        <v>44905</v>
      </c>
      <c r="B5" s="6" t="s">
        <v>663</v>
      </c>
      <c r="C5" s="35">
        <v>1.88</v>
      </c>
      <c r="D5" s="16" t="s">
        <v>225</v>
      </c>
      <c r="E5" s="16" t="s">
        <v>247</v>
      </c>
      <c r="F5" s="37" t="s">
        <v>246</v>
      </c>
      <c r="G5" s="33">
        <v>0</v>
      </c>
      <c r="H5" s="33">
        <f>G5-D$30</f>
        <v>-875</v>
      </c>
      <c r="I5" s="6" t="s">
        <v>129</v>
      </c>
      <c r="J5" s="6" t="s">
        <v>52</v>
      </c>
    </row>
    <row r="6" spans="1:10" x14ac:dyDescent="0.25">
      <c r="A6" s="5">
        <v>44905</v>
      </c>
      <c r="B6" s="6" t="s">
        <v>664</v>
      </c>
      <c r="C6" s="35">
        <v>1.88</v>
      </c>
      <c r="D6" s="16" t="s">
        <v>225</v>
      </c>
      <c r="E6" s="16" t="s">
        <v>248</v>
      </c>
      <c r="F6" s="37" t="s">
        <v>232</v>
      </c>
      <c r="G6" s="33">
        <v>0</v>
      </c>
      <c r="H6" s="33">
        <f>G6-D$30</f>
        <v>-875</v>
      </c>
      <c r="I6" s="6" t="s">
        <v>128</v>
      </c>
      <c r="J6" s="6" t="s">
        <v>52</v>
      </c>
    </row>
    <row r="7" spans="1:10" x14ac:dyDescent="0.25">
      <c r="A7" s="5">
        <v>44912</v>
      </c>
      <c r="B7" s="6" t="s">
        <v>666</v>
      </c>
      <c r="C7" s="35">
        <v>1.76</v>
      </c>
      <c r="D7" s="16" t="s">
        <v>225</v>
      </c>
      <c r="E7" s="16" t="s">
        <v>248</v>
      </c>
      <c r="F7" s="22" t="s">
        <v>232</v>
      </c>
      <c r="G7" s="33">
        <f>C7*D$30</f>
        <v>1540</v>
      </c>
      <c r="H7" s="33">
        <f>G7-D$30</f>
        <v>665</v>
      </c>
      <c r="I7" s="45" t="s">
        <v>142</v>
      </c>
      <c r="J7" s="6" t="s">
        <v>20</v>
      </c>
    </row>
    <row r="8" spans="1:10" x14ac:dyDescent="0.25">
      <c r="A8" s="5">
        <v>44912</v>
      </c>
      <c r="B8" s="6" t="s">
        <v>667</v>
      </c>
      <c r="C8" s="35">
        <v>1.74</v>
      </c>
      <c r="D8" s="16" t="s">
        <v>225</v>
      </c>
      <c r="E8" s="16" t="s">
        <v>248</v>
      </c>
      <c r="F8" s="22" t="s">
        <v>232</v>
      </c>
      <c r="G8" s="33">
        <f>C8*D$30</f>
        <v>1522.5</v>
      </c>
      <c r="H8" s="33">
        <f>G8-D$30</f>
        <v>647.5</v>
      </c>
      <c r="I8" s="6" t="s">
        <v>136</v>
      </c>
      <c r="J8" s="6" t="s">
        <v>94</v>
      </c>
    </row>
    <row r="9" spans="1:10" x14ac:dyDescent="0.25">
      <c r="A9" s="5">
        <v>44912</v>
      </c>
      <c r="B9" s="6" t="s">
        <v>669</v>
      </c>
      <c r="C9" s="16">
        <v>1.63</v>
      </c>
      <c r="D9" s="16" t="s">
        <v>225</v>
      </c>
      <c r="E9" s="16" t="s">
        <v>249</v>
      </c>
      <c r="F9" s="37" t="s">
        <v>246</v>
      </c>
      <c r="G9" s="33">
        <v>0</v>
      </c>
      <c r="H9" s="33">
        <f>G9-D$30</f>
        <v>-875</v>
      </c>
      <c r="I9" s="6" t="s">
        <v>127</v>
      </c>
      <c r="J9" s="6" t="s">
        <v>77</v>
      </c>
    </row>
    <row r="10" spans="1:10" x14ac:dyDescent="0.25">
      <c r="A10" s="5">
        <v>44913</v>
      </c>
      <c r="B10" s="6" t="s">
        <v>672</v>
      </c>
      <c r="C10" s="16">
        <v>1.51</v>
      </c>
      <c r="D10" s="16" t="s">
        <v>225</v>
      </c>
      <c r="E10" s="16" t="s">
        <v>249</v>
      </c>
      <c r="F10" s="22" t="s">
        <v>246</v>
      </c>
      <c r="G10" s="33">
        <f>C10*D$30</f>
        <v>1321.25</v>
      </c>
      <c r="H10" s="33">
        <f>G10-D$30</f>
        <v>446.25</v>
      </c>
      <c r="I10" s="6" t="s">
        <v>133</v>
      </c>
      <c r="J10" s="6" t="s">
        <v>352</v>
      </c>
    </row>
    <row r="11" spans="1:10" x14ac:dyDescent="0.25">
      <c r="A11" s="5">
        <v>44921</v>
      </c>
      <c r="B11" s="6" t="s">
        <v>677</v>
      </c>
      <c r="C11" s="16">
        <v>1.84</v>
      </c>
      <c r="D11" s="16" t="s">
        <v>225</v>
      </c>
      <c r="E11" s="16" t="s">
        <v>247</v>
      </c>
      <c r="F11" s="38" t="s">
        <v>246</v>
      </c>
      <c r="G11" s="33">
        <f>C11*D$30</f>
        <v>1610</v>
      </c>
      <c r="H11" s="33">
        <f>G11-D$30</f>
        <v>735</v>
      </c>
      <c r="I11" s="6" t="s">
        <v>133</v>
      </c>
      <c r="J11" s="6" t="s">
        <v>20</v>
      </c>
    </row>
    <row r="12" spans="1:10" x14ac:dyDescent="0.25">
      <c r="A12" s="5">
        <v>44921</v>
      </c>
      <c r="B12" s="6" t="s">
        <v>681</v>
      </c>
      <c r="C12" s="16">
        <v>1.78</v>
      </c>
      <c r="D12" s="16" t="s">
        <v>225</v>
      </c>
      <c r="E12" s="16" t="s">
        <v>248</v>
      </c>
      <c r="F12" s="38" t="s">
        <v>232</v>
      </c>
      <c r="G12" s="33">
        <f>C12*D$30</f>
        <v>1557.5</v>
      </c>
      <c r="H12" s="33">
        <f>G12-D$30</f>
        <v>682.5</v>
      </c>
      <c r="I12" s="6" t="s">
        <v>132</v>
      </c>
      <c r="J12" s="6" t="s">
        <v>20</v>
      </c>
    </row>
    <row r="13" spans="1:10" x14ac:dyDescent="0.25">
      <c r="A13" s="5">
        <v>44924</v>
      </c>
      <c r="B13" s="6" t="s">
        <v>685</v>
      </c>
      <c r="C13" s="6">
        <v>1.75</v>
      </c>
      <c r="D13" s="16" t="s">
        <v>225</v>
      </c>
      <c r="E13" s="16" t="s">
        <v>247</v>
      </c>
      <c r="F13" s="38" t="s">
        <v>246</v>
      </c>
      <c r="G13" s="33">
        <f>C13*D$30</f>
        <v>1531.25</v>
      </c>
      <c r="H13" s="33">
        <f>G13-D$30</f>
        <v>656.25</v>
      </c>
      <c r="I13" s="6" t="s">
        <v>131</v>
      </c>
      <c r="J13" s="6" t="s">
        <v>94</v>
      </c>
    </row>
    <row r="14" spans="1:10" x14ac:dyDescent="0.25">
      <c r="A14" s="5">
        <v>44925</v>
      </c>
      <c r="B14" s="6" t="s">
        <v>687</v>
      </c>
      <c r="C14" s="6">
        <v>1.65</v>
      </c>
      <c r="D14" s="16" t="s">
        <v>225</v>
      </c>
      <c r="E14" s="16" t="s">
        <v>249</v>
      </c>
      <c r="F14" s="38" t="s">
        <v>246</v>
      </c>
      <c r="G14" s="33">
        <f>C14*D$30</f>
        <v>1443.75</v>
      </c>
      <c r="H14" s="33">
        <f>G14-D$30</f>
        <v>568.75</v>
      </c>
      <c r="I14" s="6" t="s">
        <v>143</v>
      </c>
      <c r="J14" s="6" t="s">
        <v>52</v>
      </c>
    </row>
    <row r="15" spans="1:10" x14ac:dyDescent="0.25">
      <c r="A15" s="25"/>
      <c r="B15" s="18"/>
      <c r="C15" s="35"/>
      <c r="D15" s="16"/>
      <c r="E15" s="16"/>
      <c r="F15" s="36"/>
      <c r="G15" s="33"/>
      <c r="H15" s="33"/>
      <c r="I15" s="16"/>
      <c r="J15" s="16"/>
    </row>
    <row r="16" spans="1:10" x14ac:dyDescent="0.25">
      <c r="A16" s="25"/>
      <c r="B16" s="18"/>
      <c r="C16" s="35"/>
      <c r="D16" s="16"/>
      <c r="E16" s="16"/>
      <c r="F16" s="36"/>
      <c r="G16" s="33"/>
      <c r="H16" s="33"/>
      <c r="I16" s="16"/>
      <c r="J16" s="16"/>
    </row>
    <row r="17" spans="1:10" x14ac:dyDescent="0.25">
      <c r="A17" s="5"/>
      <c r="B17" s="6"/>
      <c r="C17" s="35"/>
      <c r="D17" s="16"/>
      <c r="E17" s="16"/>
      <c r="F17" s="36"/>
      <c r="G17" s="33"/>
      <c r="H17" s="33"/>
      <c r="I17" s="6"/>
      <c r="J17" s="6"/>
    </row>
    <row r="18" spans="1:10" x14ac:dyDescent="0.25">
      <c r="A18" s="5"/>
      <c r="B18" s="6"/>
      <c r="C18" s="35"/>
      <c r="D18" s="16"/>
      <c r="E18" s="16"/>
      <c r="F18" s="36"/>
      <c r="G18" s="33"/>
      <c r="H18" s="33"/>
      <c r="I18" s="6"/>
      <c r="J18" s="6"/>
    </row>
    <row r="19" spans="1:10" x14ac:dyDescent="0.25">
      <c r="A19" s="6"/>
      <c r="B19" s="6" t="s">
        <v>233</v>
      </c>
      <c r="C19" s="6"/>
      <c r="D19" s="26">
        <f>COUNT(C2:C18)</f>
        <v>13</v>
      </c>
      <c r="E19" s="26"/>
      <c r="F19" s="36"/>
      <c r="G19" s="18"/>
      <c r="H19" s="18"/>
      <c r="I19" s="39"/>
      <c r="J19" s="16"/>
    </row>
    <row r="20" spans="1:10" x14ac:dyDescent="0.25">
      <c r="A20" s="6"/>
      <c r="B20" s="6" t="s">
        <v>234</v>
      </c>
      <c r="C20" s="6"/>
      <c r="D20" s="23">
        <f>COUNTIF(H2:H18,"&lt;0")</f>
        <v>3</v>
      </c>
      <c r="E20" s="23"/>
      <c r="F20" s="36"/>
      <c r="G20" s="40"/>
      <c r="H20" s="40"/>
      <c r="I20" s="36"/>
      <c r="J20" s="16"/>
    </row>
    <row r="21" spans="1:10" x14ac:dyDescent="0.25">
      <c r="A21" s="6"/>
      <c r="B21" s="6" t="s">
        <v>235</v>
      </c>
      <c r="C21" s="6"/>
      <c r="D21" s="24">
        <f>D19-D20</f>
        <v>10</v>
      </c>
      <c r="E21" s="24"/>
      <c r="F21" s="36"/>
      <c r="G21" s="40"/>
      <c r="H21" s="40"/>
      <c r="I21" s="36"/>
      <c r="J21" s="16"/>
    </row>
    <row r="22" spans="1:10" x14ac:dyDescent="0.25">
      <c r="A22" s="6"/>
      <c r="B22" s="6" t="s">
        <v>236</v>
      </c>
      <c r="C22" s="6"/>
      <c r="D22" s="6">
        <f>D21/D19*100</f>
        <v>76.923076923076934</v>
      </c>
      <c r="E22" s="16"/>
      <c r="F22" s="36"/>
      <c r="G22" s="40"/>
      <c r="H22" s="40"/>
      <c r="I22" s="36"/>
      <c r="J22" s="16"/>
    </row>
    <row r="23" spans="1:10" x14ac:dyDescent="0.25">
      <c r="A23" s="6"/>
      <c r="B23" s="6" t="s">
        <v>237</v>
      </c>
      <c r="C23" s="6"/>
      <c r="D23" s="6">
        <f>1/D24*100</f>
        <v>57.344508160564608</v>
      </c>
      <c r="E23" s="16"/>
      <c r="F23" s="36"/>
      <c r="G23" s="40"/>
      <c r="H23" s="40"/>
      <c r="I23" s="36"/>
      <c r="J23" s="16"/>
    </row>
    <row r="24" spans="1:10" x14ac:dyDescent="0.25">
      <c r="A24" s="6"/>
      <c r="B24" s="6" t="s">
        <v>238</v>
      </c>
      <c r="C24" s="6"/>
      <c r="D24" s="6">
        <f>SUM(C2:C18)/D19</f>
        <v>1.743846153846154</v>
      </c>
      <c r="E24" s="16"/>
      <c r="F24" s="36"/>
      <c r="G24" s="40"/>
      <c r="H24" s="40"/>
      <c r="I24" s="36"/>
      <c r="J24" s="16"/>
    </row>
    <row r="25" spans="1:10" x14ac:dyDescent="0.25">
      <c r="A25" s="6"/>
      <c r="B25" s="6" t="s">
        <v>239</v>
      </c>
      <c r="C25" s="6"/>
      <c r="D25" s="24">
        <f>D22-D23</f>
        <v>19.578568762512326</v>
      </c>
      <c r="E25" s="38"/>
      <c r="F25" s="36"/>
      <c r="G25" s="40"/>
      <c r="H25" s="40"/>
      <c r="I25" s="36"/>
      <c r="J25" s="16"/>
    </row>
    <row r="26" spans="1:10" x14ac:dyDescent="0.25">
      <c r="A26" s="6"/>
      <c r="B26" s="6" t="s">
        <v>240</v>
      </c>
      <c r="C26" s="6"/>
      <c r="D26" s="24">
        <f>D25/1</f>
        <v>19.578568762512326</v>
      </c>
      <c r="E26" s="38"/>
      <c r="F26" s="36"/>
      <c r="G26" s="40"/>
      <c r="H26" s="40"/>
      <c r="I26" s="36"/>
      <c r="J26" s="16"/>
    </row>
    <row r="27" spans="1:10" ht="18.75" x14ac:dyDescent="0.3">
      <c r="A27" s="6"/>
      <c r="B27" s="28" t="s">
        <v>241</v>
      </c>
      <c r="C27" s="6"/>
      <c r="D27" s="29">
        <v>25000</v>
      </c>
      <c r="E27" s="47"/>
      <c r="F27" s="36"/>
      <c r="G27" s="40"/>
      <c r="H27" s="40"/>
      <c r="I27" s="36"/>
      <c r="J27" s="16"/>
    </row>
    <row r="28" spans="1:10" ht="18.75" x14ac:dyDescent="0.3">
      <c r="A28" s="6"/>
      <c r="B28" s="6" t="s">
        <v>242</v>
      </c>
      <c r="C28" s="6"/>
      <c r="D28" s="30">
        <v>25000</v>
      </c>
      <c r="E28" s="48"/>
      <c r="F28" s="36"/>
      <c r="G28" s="40"/>
      <c r="H28" s="40"/>
      <c r="I28" s="36"/>
      <c r="J28" s="16"/>
    </row>
    <row r="29" spans="1:10" x14ac:dyDescent="0.25">
      <c r="A29" s="6"/>
      <c r="B29" s="6" t="s">
        <v>243</v>
      </c>
      <c r="C29" s="6"/>
      <c r="D29" s="21">
        <f>D28/100</f>
        <v>250</v>
      </c>
      <c r="E29" s="33"/>
      <c r="F29" s="36"/>
      <c r="G29" s="40"/>
      <c r="H29" s="40"/>
      <c r="I29" s="36"/>
      <c r="J29" s="16"/>
    </row>
    <row r="30" spans="1:10" x14ac:dyDescent="0.25">
      <c r="A30" s="6"/>
      <c r="B30" s="31" t="s">
        <v>250</v>
      </c>
      <c r="C30" s="6"/>
      <c r="D30" s="32">
        <f>D29*3.5</f>
        <v>875</v>
      </c>
      <c r="E30" s="33"/>
      <c r="F30" s="36"/>
      <c r="G30" s="40"/>
      <c r="H30" s="40"/>
      <c r="I30" s="36"/>
      <c r="J30" s="16"/>
    </row>
    <row r="31" spans="1:10" x14ac:dyDescent="0.25">
      <c r="A31" s="6"/>
      <c r="B31" s="6" t="s">
        <v>244</v>
      </c>
      <c r="C31" s="6"/>
      <c r="D31" s="33">
        <f>SUM(H2:H18)</f>
        <v>3745</v>
      </c>
      <c r="E31" s="33"/>
      <c r="F31" s="36"/>
      <c r="G31" s="41"/>
      <c r="H31" s="40"/>
      <c r="I31" s="36"/>
      <c r="J31" s="16"/>
    </row>
    <row r="32" spans="1:10" x14ac:dyDescent="0.25">
      <c r="A32" s="6"/>
      <c r="B32" s="13" t="s">
        <v>245</v>
      </c>
      <c r="C32" s="6"/>
      <c r="D32" s="16">
        <f>D31/D27*100</f>
        <v>14.979999999999999</v>
      </c>
      <c r="E32" s="16"/>
      <c r="F32" s="36"/>
      <c r="G32" s="40"/>
      <c r="H32" s="40"/>
      <c r="I32" s="36"/>
      <c r="J32" s="16"/>
    </row>
    <row r="33" spans="6:10" x14ac:dyDescent="0.25">
      <c r="F33" s="39"/>
      <c r="G33" s="18"/>
      <c r="H33" s="18"/>
      <c r="I33" s="18"/>
      <c r="J33" s="16"/>
    </row>
    <row r="34" spans="6:10" x14ac:dyDescent="0.25">
      <c r="J34" s="6"/>
    </row>
    <row r="35" spans="6:10" x14ac:dyDescent="0.25">
      <c r="J35" s="6"/>
    </row>
  </sheetData>
  <conditionalFormatting sqref="H2:H18">
    <cfRule type="cellIs" dxfId="13" priority="4" operator="lessThan">
      <formula>0</formula>
    </cfRule>
    <cfRule type="cellIs" dxfId="12" priority="5" operator="greaterThan">
      <formula>0</formula>
    </cfRule>
  </conditionalFormatting>
  <conditionalFormatting sqref="G20:G32">
    <cfRule type="cellIs" dxfId="11" priority="1" operator="greaterThan">
      <formula>0</formula>
    </cfRule>
    <cfRule type="cellIs" dxfId="10" priority="2" operator="lessThan">
      <formula>-240.63</formula>
    </cfRule>
    <cfRule type="cellIs" dxfId="9" priority="3" operator="greaterThan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</vt:lpstr>
      <vt:lpstr>fevereiro</vt:lpstr>
      <vt:lpstr>fevereiroInvest</vt:lpstr>
      <vt:lpstr>marco</vt:lpstr>
      <vt:lpstr>marcoInvest</vt:lpstr>
      <vt:lpstr>abril</vt:lpstr>
      <vt:lpstr>abrilInvest</vt:lpstr>
      <vt:lpstr>maio</vt:lpstr>
      <vt:lpstr>maioInvest</vt:lpstr>
      <vt:lpstr>junho</vt:lpstr>
      <vt:lpstr>junhoInvest</vt:lpstr>
      <vt:lpstr>julho</vt:lpstr>
      <vt:lpstr>julhoInvest</vt:lpstr>
      <vt:lpstr>agosto</vt:lpstr>
      <vt:lpstr>agostoInvest</vt:lpstr>
      <vt:lpstr>setembro</vt:lpstr>
      <vt:lpstr>setembroInvest</vt:lpstr>
      <vt:lpstr>outubro</vt:lpstr>
      <vt:lpstr>outubroInvest</vt:lpstr>
      <vt:lpstr>novembro</vt:lpstr>
      <vt:lpstr>novembroInvest</vt:lpstr>
      <vt:lpstr>dezembro</vt:lpstr>
      <vt:lpstr>dezembroInvest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2023-08-04T18:35:07Z</dcterms:modified>
</cp:coreProperties>
</file>