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8" activeTab="14"/>
  </bookViews>
  <sheets>
    <sheet name="maioGENESIS2023" sheetId="10" r:id="rId1"/>
    <sheet name="fevereiro" sheetId="1" r:id="rId2"/>
    <sheet name="fevereiroInvest" sheetId="3" r:id="rId3"/>
    <sheet name="marco" sheetId="2" r:id="rId4"/>
    <sheet name="marcoInvest" sheetId="4" r:id="rId5"/>
    <sheet name="abril" sheetId="5" r:id="rId6"/>
    <sheet name="abrilInvest" sheetId="7" r:id="rId7"/>
    <sheet name="maio" sheetId="6" r:id="rId8"/>
    <sheet name="maioInvest2" sheetId="9" r:id="rId9"/>
    <sheet name="maioInvest" sheetId="8" r:id="rId10"/>
    <sheet name="junho" sheetId="11" r:id="rId11"/>
    <sheet name="junhoInvest2" sheetId="13" r:id="rId12"/>
    <sheet name="juhoInvest" sheetId="15" r:id="rId13"/>
    <sheet name="julho" sheetId="12" r:id="rId14"/>
    <sheet name="julhoInvest" sheetId="14" r:id="rId15"/>
  </sheets>
  <calcPr calcId="152511"/>
</workbook>
</file>

<file path=xl/calcChain.xml><?xml version="1.0" encoding="utf-8"?>
<calcChain xmlns="http://schemas.openxmlformats.org/spreadsheetml/2006/main">
  <c r="D30" i="14" l="1"/>
  <c r="I2" i="14"/>
  <c r="D26" i="15"/>
  <c r="D21" i="7"/>
  <c r="D16" i="7"/>
  <c r="D27" i="7"/>
  <c r="D24" i="3"/>
  <c r="I2" i="3"/>
  <c r="D13" i="15" l="1"/>
  <c r="D23" i="15" l="1"/>
  <c r="D18" i="15"/>
  <c r="D17" i="15" s="1"/>
  <c r="D15" i="15"/>
  <c r="D16" i="15" s="1"/>
  <c r="D24" i="14"/>
  <c r="D23" i="14" s="1"/>
  <c r="D19" i="14"/>
  <c r="D21" i="14" s="1"/>
  <c r="D22" i="14" s="1"/>
  <c r="I12" i="13"/>
  <c r="D26" i="13"/>
  <c r="D21" i="13"/>
  <c r="I3" i="13"/>
  <c r="I4" i="13"/>
  <c r="I5" i="13"/>
  <c r="I8" i="13"/>
  <c r="I9" i="13"/>
  <c r="I10" i="13"/>
  <c r="I11" i="13"/>
  <c r="I14" i="13"/>
  <c r="I2" i="13"/>
  <c r="H3" i="13"/>
  <c r="H6" i="13"/>
  <c r="H7" i="13"/>
  <c r="H9" i="13"/>
  <c r="H13" i="13"/>
  <c r="H14" i="13"/>
  <c r="D29" i="14"/>
  <c r="H4" i="14" s="1"/>
  <c r="D31" i="13"/>
  <c r="D32" i="13" s="1"/>
  <c r="D25" i="13"/>
  <c r="D23" i="13"/>
  <c r="D24" i="13" s="1"/>
  <c r="D25" i="15" l="1"/>
  <c r="D24" i="15"/>
  <c r="I6" i="15" s="1"/>
  <c r="H5" i="14"/>
  <c r="I5" i="14" s="1"/>
  <c r="H3" i="14"/>
  <c r="H6" i="14"/>
  <c r="H3" i="15"/>
  <c r="D19" i="15"/>
  <c r="D25" i="14"/>
  <c r="D31" i="14"/>
  <c r="D27" i="13"/>
  <c r="D34" i="13"/>
  <c r="D35" i="13" s="1"/>
  <c r="D28" i="13" s="1"/>
  <c r="D33" i="13"/>
  <c r="D16" i="8"/>
  <c r="D43" i="9"/>
  <c r="I25" i="9" s="1"/>
  <c r="D42" i="9"/>
  <c r="D44" i="9" s="1"/>
  <c r="D37" i="9"/>
  <c r="D36" i="9" s="1"/>
  <c r="D32" i="9"/>
  <c r="D34" i="9" s="1"/>
  <c r="D35" i="9" s="1"/>
  <c r="D38" i="9" s="1"/>
  <c r="H26" i="9"/>
  <c r="I26" i="9" s="1"/>
  <c r="I24" i="9"/>
  <c r="H23" i="9"/>
  <c r="I23" i="9" s="1"/>
  <c r="I21" i="9"/>
  <c r="H20" i="9"/>
  <c r="I20" i="9" s="1"/>
  <c r="I16" i="9"/>
  <c r="H15" i="9"/>
  <c r="I15" i="9" s="1"/>
  <c r="I10" i="9"/>
  <c r="H9" i="9"/>
  <c r="I9" i="9" s="1"/>
  <c r="I7" i="9"/>
  <c r="D32" i="14" l="1"/>
  <c r="D33" i="14" s="1"/>
  <c r="D26" i="14" s="1"/>
  <c r="H2" i="15"/>
  <c r="I2" i="15" s="1"/>
  <c r="I5" i="15"/>
  <c r="H4" i="15"/>
  <c r="I4" i="15" s="1"/>
  <c r="H3" i="9"/>
  <c r="I3" i="9" s="1"/>
  <c r="H4" i="9"/>
  <c r="I4" i="9" s="1"/>
  <c r="H5" i="9"/>
  <c r="I5" i="9" s="1"/>
  <c r="I6" i="9"/>
  <c r="I8" i="9"/>
  <c r="H11" i="9"/>
  <c r="I11" i="9" s="1"/>
  <c r="H12" i="9"/>
  <c r="I12" i="9" s="1"/>
  <c r="H13" i="9"/>
  <c r="I13" i="9" s="1"/>
  <c r="I14" i="9"/>
  <c r="H17" i="9"/>
  <c r="I17" i="9" s="1"/>
  <c r="I18" i="9"/>
  <c r="I22" i="9"/>
  <c r="D27" i="15" l="1"/>
  <c r="D20" i="15" s="1"/>
  <c r="D45" i="9"/>
  <c r="D46" i="9" s="1"/>
  <c r="D39" i="9" s="1"/>
  <c r="D21" i="8" l="1"/>
  <c r="D20" i="8" s="1"/>
  <c r="D26" i="8"/>
  <c r="D18" i="8"/>
  <c r="D19" i="8" s="1"/>
  <c r="D28" i="8" l="1"/>
  <c r="D27" i="8"/>
  <c r="D22" i="8"/>
  <c r="D10" i="4"/>
  <c r="D15" i="4"/>
  <c r="H9" i="8" l="1"/>
  <c r="H3" i="8"/>
  <c r="I3" i="8" s="1"/>
  <c r="H6" i="8"/>
  <c r="I6" i="8" s="1"/>
  <c r="H8" i="8"/>
  <c r="I8" i="8" s="1"/>
  <c r="I4" i="8"/>
  <c r="I9" i="8"/>
  <c r="H2" i="8"/>
  <c r="I2" i="8" s="1"/>
  <c r="H5" i="8"/>
  <c r="I5" i="8" s="1"/>
  <c r="H7" i="8"/>
  <c r="I7" i="8" s="1"/>
  <c r="H10" i="8"/>
  <c r="I10" i="8" s="1"/>
  <c r="D29" i="8" l="1"/>
  <c r="D30" i="8" s="1"/>
  <c r="D23" i="8" s="1"/>
  <c r="D26" i="7"/>
  <c r="D18" i="7"/>
  <c r="D19" i="7" s="1"/>
  <c r="D28" i="7" l="1"/>
  <c r="D20" i="7"/>
  <c r="D22" i="7" s="1"/>
  <c r="I8" i="7" l="1"/>
  <c r="H2" i="7"/>
  <c r="I2" i="7" s="1"/>
  <c r="H4" i="7"/>
  <c r="H5" i="7"/>
  <c r="I5" i="7" s="1"/>
  <c r="H6" i="7"/>
  <c r="I6" i="7" s="1"/>
  <c r="H9" i="7"/>
  <c r="I9" i="7" s="1"/>
  <c r="H3" i="7"/>
  <c r="H7" i="7"/>
  <c r="I7" i="7" s="1"/>
  <c r="I10" i="7"/>
  <c r="D14" i="4"/>
  <c r="D20" i="4"/>
  <c r="D21" i="4" s="1"/>
  <c r="I3" i="4" s="1"/>
  <c r="D12" i="4"/>
  <c r="D13" i="4" s="1"/>
  <c r="D22" i="4" l="1"/>
  <c r="D29" i="7"/>
  <c r="D30" i="7" s="1"/>
  <c r="D23" i="7" s="1"/>
  <c r="D16" i="4"/>
  <c r="D18" i="3"/>
  <c r="H4" i="4" l="1"/>
  <c r="I4" i="4" s="1"/>
  <c r="D23" i="3"/>
  <c r="D17" i="3"/>
  <c r="D25" i="3" l="1"/>
  <c r="D23" i="4"/>
  <c r="D24" i="4" s="1"/>
  <c r="D17" i="4" s="1"/>
  <c r="D15" i="3"/>
  <c r="D16" i="3" s="1"/>
  <c r="D19" i="3" s="1"/>
  <c r="D26" i="3" l="1"/>
  <c r="D27" i="3" s="1"/>
  <c r="H8" i="3"/>
  <c r="H6" i="3"/>
  <c r="H4" i="3"/>
  <c r="F32" i="3"/>
  <c r="H7" i="3"/>
  <c r="H5" i="3"/>
  <c r="F21" i="3"/>
  <c r="F14" i="3" l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D20" i="3"/>
</calcChain>
</file>

<file path=xl/sharedStrings.xml><?xml version="1.0" encoding="utf-8"?>
<sst xmlns="http://schemas.openxmlformats.org/spreadsheetml/2006/main" count="1218" uniqueCount="237">
  <si>
    <t>DATA</t>
  </si>
  <si>
    <t>GAME</t>
  </si>
  <si>
    <t>ANALISE-FUNDAMENTALISTA</t>
  </si>
  <si>
    <t>PERFORMANCE</t>
  </si>
  <si>
    <t>LEAGUE</t>
  </si>
  <si>
    <r>
      <t xml:space="preserve">HOME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</si>
  <si>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</si>
  <si>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DRAW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</si>
  <si>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</si>
  <si>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</si>
  <si>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</si>
  <si>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</si>
  <si>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</si>
  <si>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OVER 2,5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</si>
  <si>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</si>
  <si>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</si>
  <si>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</si>
  <si>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</si>
  <si>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</si>
  <si>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t>ANALISE-TECNICA</t>
  </si>
  <si>
    <t>LEAGUE TWO</t>
  </si>
  <si>
    <t>RESULT</t>
  </si>
  <si>
    <t>TOTAL DE GOLS</t>
  </si>
  <si>
    <t>EXETER CITY vs BARROW</t>
  </si>
  <si>
    <t>matriz-primo</t>
  </si>
  <si>
    <t>NORTHAMPTON vs COLCHESTER UTD</t>
  </si>
  <si>
    <t> SALFORD CITY vs CRAWLEY TOWN</t>
  </si>
  <si>
    <t>COMO vs BRESCIA</t>
  </si>
  <si>
    <t>ITALY - SERIE B</t>
  </si>
  <si>
    <t>PERUGIA vs BENEVENTO</t>
  </si>
  <si>
    <t>3--0</t>
  </si>
  <si>
    <t>1--1</t>
  </si>
  <si>
    <t>1--0</t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</si>
  <si>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</si>
  <si>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OVER 2,5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</si>
  <si>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t>SCOTLAND - CHAMPIONSHIP</t>
  </si>
  <si>
    <t>matriz-magico</t>
  </si>
  <si>
    <t>PERUGIA vs LECCE</t>
  </si>
  <si>
    <t>PARMA vs CITTADELLA</t>
  </si>
  <si>
    <t>ROCHDALE vs BARROW</t>
  </si>
  <si>
    <t>PISA vs CREMONESE</t>
  </si>
  <si>
    <t> PRO PATRIA vs GIANA ERMINIO</t>
  </si>
  <si>
    <t>ITALY - SERIE C - GROUP A</t>
  </si>
  <si>
    <t> SCUNTHORPE vs BARROW</t>
  </si>
  <si>
    <t>ASCOLI vs PISA</t>
  </si>
  <si>
    <t>PISA vs CITTADELLA</t>
  </si>
  <si>
    <t>CARLISLE UTD vs BRISTOL ROVERS</t>
  </si>
  <si>
    <t>LEYTON ORIENT vs BARROW</t>
  </si>
  <si>
    <t>PRICE</t>
  </si>
  <si>
    <t>ANALISE-FUNDAMENTALSTA</t>
  </si>
  <si>
    <t>RETURN</t>
  </si>
  <si>
    <t>PROFIT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</si>
  <si>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</si>
  <si>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</si>
  <si>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</si>
  <si>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</si>
  <si>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</si>
  <si>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</si>
  <si>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</si>
  <si>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</si>
  <si>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</si>
  <si>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</si>
  <si>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</si>
  <si>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</si>
  <si>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STAKE BET PRIMO 3%</t>
  </si>
  <si>
    <t>STAKE BET MAGICO 7%</t>
  </si>
  <si>
    <t>LUCRO</t>
  </si>
  <si>
    <t>RATE</t>
  </si>
  <si>
    <t>over 2,25</t>
  </si>
  <si>
    <t>FULLGREEN/FULLRED</t>
  </si>
  <si>
    <t>fullgreen</t>
  </si>
  <si>
    <t>under 2,5</t>
  </si>
  <si>
    <t>0--0</t>
  </si>
  <si>
    <t>5--1</t>
  </si>
  <si>
    <t>2--0</t>
  </si>
  <si>
    <t>0--1</t>
  </si>
  <si>
    <t>3--3</t>
  </si>
  <si>
    <t>under 2</t>
  </si>
  <si>
    <t>fullred</t>
  </si>
  <si>
    <t>void</t>
  </si>
  <si>
    <t> DEPORTIVO MAIPU vs D. DE BELGRANO</t>
  </si>
  <si>
    <t>ARGENTINA - PRIMERA NACIONAL</t>
  </si>
  <si>
    <t>ATLETICO MITRE vs INSTITUTO</t>
  </si>
  <si>
    <t>JEONNAM DRAGONS vs DAEJEON CITIZEN</t>
  </si>
  <si>
    <t>SOUTH KOREA - K LEAGUE 2</t>
  </si>
  <si>
    <t>SAGAN TOSU vs C. SAPPORO</t>
  </si>
  <si>
    <t>JAPAN - J1 LEAGUE</t>
  </si>
  <si>
    <t>BOURG-EN-BRESSE vs BOULOGNE</t>
  </si>
  <si>
    <t>FRANCE - NATIONAL</t>
  </si>
  <si>
    <t>CARLISLE UTD vs EXETER CITY</t>
  </si>
  <si>
    <t> CHUNGNAM ASAN vs ANSAN GREENERS</t>
  </si>
  <si>
    <t> SOUTH KOREA - K LEAGUE 2</t>
  </si>
  <si>
    <t>COMO vs CITTADELLA</t>
  </si>
  <si>
    <t>NORTHAMPTON vs BRADFORD</t>
  </si>
  <si>
    <t>QUEVILLY ROUEN vs RODEZ AVEYRON</t>
  </si>
  <si>
    <t>FRANCE - LIGUE 2</t>
  </si>
  <si>
    <t> PERUGIA vs PISA</t>
  </si>
  <si>
    <t> D. SANTA MARINA vs E. RIO CUARTO</t>
  </si>
  <si>
    <t>PARTICK THISTLE vs RAITH ROVERS</t>
  </si>
  <si>
    <t>TEMPERLEY vs CHACO FOR EVER</t>
  </si>
  <si>
    <t>COVENTRY CITY vs BOURNEMOUTH</t>
  </si>
  <si>
    <t>CHAMPIONSHIP</t>
  </si>
  <si>
    <t>MILLWALL vs HULL CITY</t>
  </si>
  <si>
    <t> VICENZA vs PERUGIA</t>
  </si>
  <si>
    <t>PERUGIA vs PARMA</t>
  </si>
  <si>
    <t>SWANSEA CITY vs BOURNEMOUTH</t>
  </si>
  <si>
    <t>BOULOGNE vs CONCARNEAU</t>
  </si>
  <si>
    <t>CITTADELLA vs BRESCIA</t>
  </si>
  <si>
    <t> ITALY - SERIE B</t>
  </si>
  <si>
    <t> COVENTRY CITY vs HUDDERSFIELD</t>
  </si>
  <si>
    <t>D. ESPANOL vs G. LAMADRID</t>
  </si>
  <si>
    <t>ARGENTINA - PRIMERA C - APERTURA</t>
  </si>
  <si>
    <t>CHAPECOENSE vs CRUZEIRO</t>
  </si>
  <si>
    <t>BRAZIL - SERIE B</t>
  </si>
  <si>
    <t>ATLETICO MITRE vs D. DE BELGRANO</t>
  </si>
  <si>
    <t>PORT VALE vs NEWPORT</t>
  </si>
  <si>
    <t>VENTFORET KOFU vs T. GUNMA</t>
  </si>
  <si>
    <t>JAPAN - J2 LEAGUE</t>
  </si>
  <si>
    <t>COMO vs CREMONESE</t>
  </si>
  <si>
    <t>PERUGIA vs MONZA</t>
  </si>
  <si>
    <t>SAN TELMO vs D. MADRYN</t>
  </si>
  <si>
    <t>C. SAPPORO vs KYOTO SANGA</t>
  </si>
  <si>
    <t>CADIZ vs ELCHE</t>
  </si>
  <si>
    <t>LA LIGA</t>
  </si>
  <si>
    <t>FREE STATE S. vs POLOKWANE</t>
  </si>
  <si>
    <t>SOUTH AFRICA - FIRST DIVISION</t>
  </si>
  <si>
    <t>JEF UTD CHIBA vs FAGIANO OKAYAMA</t>
  </si>
  <si>
    <t> SEOUL vs SUWON CITY</t>
  </si>
  <si>
    <t>SOUTH KOREA - K LEAGUE 1</t>
  </si>
  <si>
    <t>FC BARCELONA vs CELTA VIGO</t>
  </si>
  <si>
    <t>SHONAN BELLMARE vs YOKOHAMA M.</t>
  </si>
  <si>
    <t>JEONNAM DRAGONS vs ANYANG</t>
  </si>
  <si>
    <t>INSTITUTO vs D. DE BELGRANO</t>
  </si>
  <si>
    <t>BROWN DE A. vs INSTITUTO</t>
  </si>
  <si>
    <t> S. HIROSHIMA vs KYOTO SANGA</t>
  </si>
  <si>
    <t> SHONAN BELLMARE vs VISSEL KOBE</t>
  </si>
  <si>
    <t> VALENCIA vs CELTA VIGO</t>
  </si>
  <si>
    <t>MACHIDA ZELVIA vs T. GUNMA</t>
  </si>
  <si>
    <t> JAPAN - J2 LEAGUE</t>
  </si>
  <si>
    <t>C. SAPPORO vs KASHIWA REYSOL</t>
  </si>
  <si>
    <t>SHIMIZU S-PULSE vs FC TOKYO</t>
  </si>
  <si>
    <t> CHUNGNAM ASAN vs JEONNAM DRAGONS</t>
  </si>
  <si>
    <t>D. MADRYN vs CA GUEMES</t>
  </si>
  <si>
    <t>DANGJIN CITIZEN vs CHEONAN CITY</t>
  </si>
  <si>
    <t>SOUTH KOREA - K3 LEAGUE</t>
  </si>
  <si>
    <t> FC TOKYO vs KASHIMA ANTLERS</t>
  </si>
  <si>
    <t>JEF UTD CHIBA vs MITO HOLLYHOCK</t>
  </si>
  <si>
    <t>KYOTO SANGA vs K. FRONTALE</t>
  </si>
  <si>
    <t>S. ITALIANO vs D. ESPANOL</t>
  </si>
  <si>
    <t>2--1</t>
  </si>
  <si>
    <t>3--1</t>
  </si>
  <si>
    <t>5--0</t>
  </si>
  <si>
    <t>2--2</t>
  </si>
  <si>
    <t>0--2</t>
  </si>
  <si>
    <t>1--2</t>
  </si>
  <si>
    <t>0--3</t>
  </si>
  <si>
    <t>1--3</t>
  </si>
  <si>
    <t>PIACENZA vs ALBINOLEFFE--NOTINVEST</t>
  </si>
  <si>
    <t>VILLEFRANCHE vs LE MANS-NOTINVEST</t>
  </si>
  <si>
    <t>ALBINOLEFFE vs TRENTO-NOTINVEST</t>
  </si>
  <si>
    <t>PARTICK THISTLE vs INVERNESS-NOTINVEST</t>
  </si>
  <si>
    <t>INVERNESS vs ARBROATH-NOTINVEST</t>
  </si>
  <si>
    <t>DUNFERMLINE vs GREENOCK MORTON-NOTINVEST</t>
  </si>
  <si>
    <t>ARBROATH vs RAITH ROVERS-NOTINVEST</t>
  </si>
  <si>
    <t> HAMILTON vs RAITH ROVERS-NOTINVEST</t>
  </si>
  <si>
    <t>AYR UTD vs INVERNESS-NOTINVEST</t>
  </si>
  <si>
    <t>1--4</t>
  </si>
  <si>
    <t>1--6</t>
  </si>
  <si>
    <t>VILLA DELMINE vs GIMNASIA JUJUY</t>
  </si>
  <si>
    <t>6--1</t>
  </si>
  <si>
    <t>BARI vs CITTADELLA</t>
  </si>
  <si>
    <t>   BOCA JUNIORS vs RACING CLUB</t>
  </si>
  <si>
    <t>ARGENTINA - LIGA PROFESIONAL</t>
  </si>
  <si>
    <t>AC NUMAZU vs EHIME FC</t>
  </si>
  <si>
    <t> JAPAN - J3 LEAGUE</t>
  </si>
  <si>
    <t>BELGRANO vs A. TUCUMAN</t>
  </si>
  <si>
    <t>MODENA vs BARI</t>
  </si>
  <si>
    <t>AUXERRE vs CLERMONT</t>
  </si>
  <si>
    <t>FRANCE - LIGUE 1</t>
  </si>
  <si>
    <t>CAMPODARSEGO vs ADRIESE</t>
  </si>
  <si>
    <t>ITALY - SERIE D - GROUP C</t>
  </si>
  <si>
    <t>ESTE vs CLODIENSE</t>
  </si>
  <si>
    <t>0--4</t>
  </si>
  <si>
    <t>LORIENT vs BREST</t>
  </si>
  <si>
    <t> FRANCE - LIGUE 1</t>
  </si>
  <si>
    <t>S. HIROSHIMA vs AVISPA FUKUOKA</t>
  </si>
  <si>
    <t> JAPAN - J1 LEAGUE</t>
  </si>
  <si>
    <t>BRADFORD vs LEYTON ORIENT</t>
  </si>
  <si>
    <t> LEAGUE TWO</t>
  </si>
  <si>
    <t>COLCHESTER UTD vs MANSFIELD</t>
  </si>
  <si>
    <t>LE HAVRE vs RODEZ AVEYRON</t>
  </si>
  <si>
    <t>PRESTON vs SUNDERLAND</t>
  </si>
  <si>
    <t>TS GALAXY vs CHIPPA UTD</t>
  </si>
  <si>
    <t>SOUTH AFRICA - PREMIER DIVISION</t>
  </si>
  <si>
    <t>4--0</t>
  </si>
  <si>
    <t>SUDTIROL vs CITTADELLA</t>
  </si>
  <si>
    <t>T. GUNMA vs MITO HOLLYHOCK</t>
  </si>
  <si>
    <t>PARMA vs VENEZIA</t>
  </si>
  <si>
    <t>GENOA vs BARI</t>
  </si>
  <si>
    <t>4--3</t>
  </si>
  <si>
    <t>CHIPPA UTD vs GOLDEN ARROWS</t>
  </si>
  <si>
    <t>GANGWON vs POHANG STEELERS</t>
  </si>
  <si>
    <t>MATRIZ-MAGICO</t>
  </si>
  <si>
    <t>MATRIZ-PRIMO</t>
  </si>
  <si>
    <t> FC IMABARI vs EHIME FC</t>
  </si>
  <si>
    <t>JAPAN - J3 LEAGUE</t>
  </si>
  <si>
    <t>POCHEON vs CHEONAN CITY</t>
  </si>
  <si>
    <t>BRAGANTINO vs FLAMENGO</t>
  </si>
  <si>
    <t>BRAZIL - SERIE A</t>
  </si>
  <si>
    <t>FLUMINENSE vs ATLETICO MG</t>
  </si>
  <si>
    <t>CHAPECOENSE vs CRICIUMA</t>
  </si>
  <si>
    <t>BERAZATEGUI vs D. LAFERRERE</t>
  </si>
  <si>
    <t>CUIABA vs BRAGANTINO</t>
  </si>
  <si>
    <t>INTERNACIONAL vs FLAMENGO</t>
  </si>
  <si>
    <t>ANSAN GREENERS vs BUCHEON FC</t>
  </si>
  <si>
    <t>CHUNGNAM ASAN vs DAEJEON CITIZEN</t>
  </si>
  <si>
    <t>GOIAS vs INTERNACIONAL</t>
  </si>
  <si>
    <t>JEJU UTD vs INCHEON UTD</t>
  </si>
  <si>
    <t>GREMIO ANAPOLIS vs COSTA RICA - MS</t>
  </si>
  <si>
    <t>BRAZIL - SERIE D</t>
  </si>
  <si>
    <t>JEONBUK MOTORS vs DAEGU</t>
  </si>
  <si>
    <t>SANTO ANDRE vs CIANORTE</t>
  </si>
  <si>
    <t>BOTAFOGO vs FLUMINENSE</t>
  </si>
  <si>
    <t>POHANG STEELERS vs ULSAN</t>
  </si>
  <si>
    <t>VITORIA vs FIGUEIRENSE</t>
  </si>
  <si>
    <t>BRAZIL - SERIE C</t>
  </si>
  <si>
    <t> SEOUL E-LAND vs JEONNAM DRAGONS</t>
  </si>
  <si>
    <t>JUVENTUDE vs TUNA LUSO</t>
  </si>
  <si>
    <t>SEOUL E-LAND vs GWANGJU</t>
  </si>
  <si>
    <t>ARSENAL SARANDI vs PLATENSE</t>
  </si>
  <si>
    <t>5--3</t>
  </si>
  <si>
    <t>2--3</t>
  </si>
  <si>
    <t> BAHIA DE FEIRA vs NOVA VENECIA</t>
  </si>
  <si>
    <t>NOVA IGUAÇU vs SANTO ANDRE</t>
  </si>
  <si>
    <t>over 2,5</t>
  </si>
  <si>
    <t>fullre</t>
  </si>
  <si>
    <t>STAKE BET PRIMO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</si>
</sst>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 textRotation="45"/>
    </xf>
    <xf numFmtId="0" fontId="2" fillId="0" borderId="0" xfId="0" applyFont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3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2" fillId="5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6" borderId="0" xfId="0" applyFont="1" applyFill="1" applyAlignment="1">
      <alignment horizontal="center" textRotation="90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3" borderId="0" xfId="0" applyFont="1" applyFill="1" applyAlignment="1">
      <alignment horizontal="center" textRotation="45"/>
    </xf>
    <xf numFmtId="2" fontId="9" fillId="3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164" fontId="13" fillId="7" borderId="0" xfId="0" applyNumberFormat="1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165" fontId="0" fillId="6" borderId="0" xfId="0" applyNumberFormat="1" applyFont="1" applyFill="1" applyAlignment="1">
      <alignment horizontal="center"/>
    </xf>
    <xf numFmtId="0" fontId="0" fillId="0" borderId="0" xfId="0" applyFont="1"/>
    <xf numFmtId="164" fontId="14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0" fontId="0" fillId="9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</cellXfs>
  <cellStyles count="1"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C1" workbookViewId="0">
      <selection activeCell="S27" sqref="S27"/>
    </sheetView>
  </sheetViews>
  <sheetFormatPr defaultRowHeight="15" x14ac:dyDescent="0.25"/>
  <cols>
    <col min="1" max="1" width="10.7109375" bestFit="1" customWidth="1"/>
    <col min="2" max="2" width="32.28515625" bestFit="1" customWidth="1"/>
    <col min="10" max="10" width="10.7109375" bestFit="1" customWidth="1"/>
    <col min="13" max="13" width="10.7109375" bestFit="1" customWidth="1"/>
    <col min="19" max="19" width="16" bestFit="1" customWidth="1"/>
    <col min="22" max="22" width="32.42578125" bestFit="1" customWidth="1"/>
  </cols>
  <sheetData>
    <row r="1" spans="1:26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6" x14ac:dyDescent="0.25">
      <c r="A2" s="45">
        <v>45047</v>
      </c>
      <c r="B2" s="8" t="s">
        <v>170</v>
      </c>
      <c r="C2" s="9">
        <v>1.96</v>
      </c>
      <c r="D2" s="9">
        <v>2.36</v>
      </c>
      <c r="E2" s="9">
        <v>3.37</v>
      </c>
      <c r="F2" s="9">
        <v>3.1</v>
      </c>
      <c r="G2" s="9">
        <v>4.26</v>
      </c>
      <c r="H2" s="9">
        <v>3.54</v>
      </c>
      <c r="I2" s="9">
        <v>2.81</v>
      </c>
      <c r="J2" s="11">
        <v>44675</v>
      </c>
      <c r="K2" s="9">
        <v>2.71</v>
      </c>
      <c r="L2" s="9">
        <v>2.41</v>
      </c>
      <c r="M2" s="11">
        <v>45040</v>
      </c>
      <c r="N2" s="9">
        <v>2.61</v>
      </c>
      <c r="O2" s="9">
        <v>1.59</v>
      </c>
      <c r="P2" s="9">
        <v>1.54</v>
      </c>
      <c r="Q2" s="9">
        <v>2.1</v>
      </c>
      <c r="R2" s="9">
        <v>2.25</v>
      </c>
      <c r="S2" s="46" t="s">
        <v>202</v>
      </c>
      <c r="T2" s="9"/>
      <c r="U2" s="9">
        <v>23</v>
      </c>
      <c r="V2" s="8" t="s">
        <v>28</v>
      </c>
      <c r="W2" s="9" t="s">
        <v>31</v>
      </c>
      <c r="X2" s="9">
        <v>2</v>
      </c>
      <c r="Y2" s="9"/>
      <c r="Z2" s="9"/>
    </row>
    <row r="3" spans="1:26" x14ac:dyDescent="0.25">
      <c r="A3" s="45">
        <v>45047</v>
      </c>
      <c r="B3" s="8" t="s">
        <v>171</v>
      </c>
      <c r="C3" s="9">
        <v>2.34</v>
      </c>
      <c r="D3" s="9">
        <v>2.71</v>
      </c>
      <c r="E3" s="9">
        <v>3.07</v>
      </c>
      <c r="F3" s="9">
        <v>3.18</v>
      </c>
      <c r="G3" s="9">
        <v>3.26</v>
      </c>
      <c r="H3" s="9">
        <v>2.87</v>
      </c>
      <c r="I3" s="9">
        <v>2.8</v>
      </c>
      <c r="J3" s="11">
        <v>44676</v>
      </c>
      <c r="K3" s="9">
        <v>3.09</v>
      </c>
      <c r="L3" s="9">
        <v>2.27</v>
      </c>
      <c r="M3" s="11">
        <v>45041</v>
      </c>
      <c r="N3" s="9">
        <v>2.2200000000000002</v>
      </c>
      <c r="O3" s="9">
        <v>1.61</v>
      </c>
      <c r="P3" s="9">
        <v>1.7</v>
      </c>
      <c r="Q3" s="9">
        <v>1.99</v>
      </c>
      <c r="R3" s="9">
        <v>1.94</v>
      </c>
      <c r="S3" s="46" t="s">
        <v>203</v>
      </c>
      <c r="T3" s="9"/>
      <c r="U3" s="9">
        <v>17</v>
      </c>
      <c r="V3" s="8" t="s">
        <v>172</v>
      </c>
      <c r="W3" s="9" t="s">
        <v>150</v>
      </c>
      <c r="X3" s="9">
        <v>4</v>
      </c>
      <c r="Y3" s="9"/>
      <c r="Z3" s="9"/>
    </row>
    <row r="4" spans="1:26" x14ac:dyDescent="0.25">
      <c r="A4" s="45">
        <v>45049</v>
      </c>
      <c r="B4" s="8" t="s">
        <v>173</v>
      </c>
      <c r="C4" s="9">
        <v>2.4</v>
      </c>
      <c r="D4" s="9">
        <v>2.57</v>
      </c>
      <c r="E4" s="9">
        <v>3.1</v>
      </c>
      <c r="F4" s="9">
        <v>3.04</v>
      </c>
      <c r="G4" s="9">
        <v>2.73</v>
      </c>
      <c r="H4" s="9">
        <v>2.84</v>
      </c>
      <c r="I4" s="9">
        <v>404</v>
      </c>
      <c r="J4" s="11">
        <v>44676</v>
      </c>
      <c r="K4" s="9">
        <v>404</v>
      </c>
      <c r="L4" s="9">
        <v>2.04</v>
      </c>
      <c r="M4" s="11">
        <v>45047</v>
      </c>
      <c r="N4" s="9">
        <v>2.12</v>
      </c>
      <c r="O4" s="9">
        <v>1.7</v>
      </c>
      <c r="P4" s="9">
        <v>1.71</v>
      </c>
      <c r="Q4" s="9">
        <v>1.8</v>
      </c>
      <c r="R4" s="9">
        <v>1.86</v>
      </c>
      <c r="S4" s="46" t="s">
        <v>202</v>
      </c>
      <c r="T4" s="9"/>
      <c r="U4" s="9">
        <v>26</v>
      </c>
      <c r="V4" s="8" t="s">
        <v>174</v>
      </c>
      <c r="W4" s="9" t="s">
        <v>154</v>
      </c>
      <c r="X4" s="9">
        <v>3</v>
      </c>
      <c r="Y4" s="9"/>
      <c r="Z4" s="9"/>
    </row>
    <row r="5" spans="1:26" x14ac:dyDescent="0.25">
      <c r="A5" s="11">
        <v>45052</v>
      </c>
      <c r="B5" s="8" t="s">
        <v>175</v>
      </c>
      <c r="C5" s="9">
        <v>2.25</v>
      </c>
      <c r="D5" s="9">
        <v>2.38</v>
      </c>
      <c r="E5" s="9">
        <v>3.04</v>
      </c>
      <c r="F5" s="9">
        <v>3</v>
      </c>
      <c r="G5" s="9">
        <v>3.7</v>
      </c>
      <c r="H5" s="9">
        <v>3.57</v>
      </c>
      <c r="I5" s="9">
        <v>2.71</v>
      </c>
      <c r="J5" s="11">
        <v>44681</v>
      </c>
      <c r="K5" s="9">
        <v>2.52</v>
      </c>
      <c r="L5" s="9">
        <v>2.56</v>
      </c>
      <c r="M5" s="11">
        <v>45046</v>
      </c>
      <c r="N5" s="9">
        <v>2.73</v>
      </c>
      <c r="O5" s="9">
        <v>1.54</v>
      </c>
      <c r="P5" s="9">
        <v>1.49</v>
      </c>
      <c r="Q5" s="9">
        <v>2.2200000000000002</v>
      </c>
      <c r="R5" s="9">
        <v>2.37</v>
      </c>
      <c r="S5" s="47" t="s">
        <v>203</v>
      </c>
      <c r="T5" s="9"/>
      <c r="U5" s="9">
        <v>22</v>
      </c>
      <c r="V5" s="8" t="s">
        <v>172</v>
      </c>
      <c r="W5" s="9" t="s">
        <v>32</v>
      </c>
      <c r="X5" s="9">
        <v>1</v>
      </c>
      <c r="Y5" s="9"/>
      <c r="Z5" s="9"/>
    </row>
    <row r="6" spans="1:26" x14ac:dyDescent="0.25">
      <c r="A6" s="11">
        <v>45052</v>
      </c>
      <c r="B6" s="8" t="s">
        <v>176</v>
      </c>
      <c r="C6" s="9">
        <v>2.5299999999999998</v>
      </c>
      <c r="D6" s="9">
        <v>2.2400000000000002</v>
      </c>
      <c r="E6" s="9">
        <v>3.16</v>
      </c>
      <c r="F6" s="9">
        <v>3.19</v>
      </c>
      <c r="G6" s="9">
        <v>3.06</v>
      </c>
      <c r="H6" s="9">
        <v>3.73</v>
      </c>
      <c r="I6" s="9">
        <v>2.97</v>
      </c>
      <c r="J6" s="11">
        <v>44682</v>
      </c>
      <c r="K6" s="9">
        <v>2.98</v>
      </c>
      <c r="L6" s="9">
        <v>2.2799999999999998</v>
      </c>
      <c r="M6" s="11">
        <v>45047</v>
      </c>
      <c r="N6" s="9">
        <v>2.31</v>
      </c>
      <c r="O6" s="9">
        <v>1.65</v>
      </c>
      <c r="P6" s="9">
        <v>1.67</v>
      </c>
      <c r="Q6" s="9">
        <v>2</v>
      </c>
      <c r="R6" s="9">
        <v>2.02</v>
      </c>
      <c r="S6" s="47" t="s">
        <v>203</v>
      </c>
      <c r="T6" s="9"/>
      <c r="U6" s="9">
        <v>17</v>
      </c>
      <c r="V6" s="8" t="s">
        <v>28</v>
      </c>
      <c r="W6" s="9" t="s">
        <v>31</v>
      </c>
      <c r="X6" s="9">
        <v>2</v>
      </c>
      <c r="Y6" s="9"/>
      <c r="Z6" s="9"/>
    </row>
    <row r="7" spans="1:26" x14ac:dyDescent="0.25">
      <c r="A7" s="11">
        <v>45053</v>
      </c>
      <c r="B7" s="8" t="s">
        <v>177</v>
      </c>
      <c r="C7" s="9">
        <v>2.2999999999999998</v>
      </c>
      <c r="D7" s="9">
        <v>2.48</v>
      </c>
      <c r="E7" s="9">
        <v>3.27</v>
      </c>
      <c r="F7" s="9">
        <v>3.32</v>
      </c>
      <c r="G7" s="9">
        <v>3.51</v>
      </c>
      <c r="H7" s="9">
        <v>3.15</v>
      </c>
      <c r="I7" s="9">
        <v>3.11</v>
      </c>
      <c r="J7" s="11">
        <v>45046</v>
      </c>
      <c r="K7" s="9">
        <v>3.23</v>
      </c>
      <c r="L7" s="9">
        <v>2.2200000000000002</v>
      </c>
      <c r="M7" s="11">
        <v>45046</v>
      </c>
      <c r="N7" s="9">
        <v>2.21</v>
      </c>
      <c r="O7" s="9">
        <v>1.73</v>
      </c>
      <c r="P7" s="9">
        <v>1.74</v>
      </c>
      <c r="Q7" s="9">
        <v>1.93</v>
      </c>
      <c r="R7" s="9">
        <v>1.93</v>
      </c>
      <c r="S7" s="47" t="s">
        <v>203</v>
      </c>
      <c r="T7" s="9"/>
      <c r="U7" s="9">
        <v>24</v>
      </c>
      <c r="V7" s="8" t="s">
        <v>178</v>
      </c>
      <c r="W7" s="9" t="s">
        <v>31</v>
      </c>
      <c r="X7" s="9">
        <v>2</v>
      </c>
      <c r="Y7" s="9"/>
      <c r="Z7" s="9"/>
    </row>
    <row r="8" spans="1:26" x14ac:dyDescent="0.25">
      <c r="A8" s="11">
        <v>45053</v>
      </c>
      <c r="B8" s="8" t="s">
        <v>179</v>
      </c>
      <c r="C8" s="9">
        <v>2.39</v>
      </c>
      <c r="D8" s="9">
        <v>2.31</v>
      </c>
      <c r="E8" s="9">
        <v>2.95</v>
      </c>
      <c r="F8" s="9">
        <v>2.96</v>
      </c>
      <c r="G8" s="9">
        <v>2.57</v>
      </c>
      <c r="H8" s="9">
        <v>3</v>
      </c>
      <c r="I8" s="9">
        <v>404</v>
      </c>
      <c r="J8" s="11">
        <v>45046</v>
      </c>
      <c r="K8" s="9">
        <v>404</v>
      </c>
      <c r="L8" s="9">
        <v>1.93</v>
      </c>
      <c r="M8" s="11">
        <v>45052</v>
      </c>
      <c r="N8" s="9">
        <v>2.02</v>
      </c>
      <c r="O8" s="9">
        <v>1.69</v>
      </c>
      <c r="P8" s="9">
        <v>1.71</v>
      </c>
      <c r="Q8" s="9">
        <v>1.74</v>
      </c>
      <c r="R8" s="9">
        <v>1.79</v>
      </c>
      <c r="S8" s="47" t="s">
        <v>202</v>
      </c>
      <c r="T8" s="9"/>
      <c r="U8" s="9">
        <v>26</v>
      </c>
      <c r="V8" s="8" t="s">
        <v>180</v>
      </c>
      <c r="W8" s="9" t="s">
        <v>152</v>
      </c>
      <c r="X8" s="9">
        <v>4</v>
      </c>
      <c r="Y8" s="9"/>
      <c r="Z8" s="9"/>
    </row>
    <row r="9" spans="1:26" x14ac:dyDescent="0.25">
      <c r="A9" s="11">
        <v>45053</v>
      </c>
      <c r="B9" s="8" t="s">
        <v>181</v>
      </c>
      <c r="C9" s="9">
        <v>3.14</v>
      </c>
      <c r="D9" s="9">
        <v>3.33</v>
      </c>
      <c r="E9" s="9">
        <v>3</v>
      </c>
      <c r="F9" s="9">
        <v>2.94</v>
      </c>
      <c r="G9" s="9">
        <v>2.0099999999999998</v>
      </c>
      <c r="H9" s="9">
        <v>2.15</v>
      </c>
      <c r="I9" s="9">
        <v>404</v>
      </c>
      <c r="J9" s="11">
        <v>45046</v>
      </c>
      <c r="K9" s="9">
        <v>404</v>
      </c>
      <c r="L9" s="9">
        <v>2.08</v>
      </c>
      <c r="M9" s="11">
        <v>45052</v>
      </c>
      <c r="N9" s="9">
        <v>2.2000000000000002</v>
      </c>
      <c r="O9" s="9">
        <v>1.6</v>
      </c>
      <c r="P9" s="9">
        <v>1.61</v>
      </c>
      <c r="Q9" s="9">
        <v>1.85</v>
      </c>
      <c r="R9" s="9">
        <v>1.93</v>
      </c>
      <c r="S9" s="47" t="s">
        <v>202</v>
      </c>
      <c r="T9" s="9"/>
      <c r="U9" s="9">
        <v>21</v>
      </c>
      <c r="V9" s="8" t="s">
        <v>180</v>
      </c>
      <c r="W9" s="9" t="s">
        <v>182</v>
      </c>
      <c r="X9" s="9">
        <v>4</v>
      </c>
      <c r="Y9" s="9"/>
      <c r="Z9" s="9"/>
    </row>
    <row r="10" spans="1:26" x14ac:dyDescent="0.25">
      <c r="A10" s="11">
        <v>45053</v>
      </c>
      <c r="B10" s="8" t="s">
        <v>183</v>
      </c>
      <c r="C10" s="9">
        <v>2.34</v>
      </c>
      <c r="D10" s="9">
        <v>2.64</v>
      </c>
      <c r="E10" s="9">
        <v>3.52</v>
      </c>
      <c r="F10" s="9">
        <v>3.18</v>
      </c>
      <c r="G10" s="9">
        <v>3.11</v>
      </c>
      <c r="H10" s="9">
        <v>3.05</v>
      </c>
      <c r="I10" s="9">
        <v>3.8</v>
      </c>
      <c r="J10" s="11">
        <v>45046</v>
      </c>
      <c r="K10" s="9">
        <v>3.01</v>
      </c>
      <c r="L10" s="9">
        <v>1.88</v>
      </c>
      <c r="M10" s="11">
        <v>45076</v>
      </c>
      <c r="N10" s="9">
        <v>2.34</v>
      </c>
      <c r="O10" s="9">
        <v>1.66</v>
      </c>
      <c r="P10" s="9">
        <v>1.99</v>
      </c>
      <c r="Q10" s="9">
        <v>1.65</v>
      </c>
      <c r="R10" s="9">
        <v>2.04</v>
      </c>
      <c r="S10" s="47" t="s">
        <v>203</v>
      </c>
      <c r="T10" s="9"/>
      <c r="U10" s="9">
        <v>25</v>
      </c>
      <c r="V10" s="8" t="s">
        <v>184</v>
      </c>
      <c r="W10" s="9" t="s">
        <v>149</v>
      </c>
      <c r="X10" s="9">
        <v>3</v>
      </c>
      <c r="Y10" s="9"/>
      <c r="Z10" s="9"/>
    </row>
    <row r="11" spans="1:26" x14ac:dyDescent="0.25">
      <c r="A11" s="11"/>
      <c r="B11" s="8"/>
      <c r="C11" s="9"/>
      <c r="D11" s="9"/>
      <c r="E11" s="9"/>
      <c r="F11" s="9"/>
      <c r="G11" s="9"/>
      <c r="H11" s="9"/>
      <c r="I11" s="9"/>
      <c r="J11" s="11"/>
      <c r="K11" s="9"/>
      <c r="L11" s="9"/>
      <c r="M11" s="11"/>
      <c r="N11" s="9"/>
      <c r="O11" s="9"/>
      <c r="P11" s="9"/>
      <c r="Q11" s="9"/>
      <c r="R11" s="9"/>
      <c r="S11" s="47" t="s">
        <v>203</v>
      </c>
      <c r="T11" s="9"/>
      <c r="U11" s="9"/>
      <c r="V11" s="8"/>
      <c r="W11" s="9"/>
      <c r="X11" s="9"/>
      <c r="Y11" s="9"/>
      <c r="Z11" s="9"/>
    </row>
    <row r="12" spans="1:26" x14ac:dyDescent="0.25">
      <c r="A12" s="11">
        <v>45053</v>
      </c>
      <c r="B12" s="8" t="s">
        <v>185</v>
      </c>
      <c r="C12" s="9">
        <v>1.56</v>
      </c>
      <c r="D12" s="9">
        <v>1.55</v>
      </c>
      <c r="E12" s="9">
        <v>4.05</v>
      </c>
      <c r="F12" s="9">
        <v>4.05</v>
      </c>
      <c r="G12" s="9">
        <v>6.76</v>
      </c>
      <c r="H12" s="9">
        <v>7.21</v>
      </c>
      <c r="I12" s="9">
        <v>3.22</v>
      </c>
      <c r="J12" s="11">
        <v>45049</v>
      </c>
      <c r="K12" s="9">
        <v>3.1</v>
      </c>
      <c r="L12" s="9">
        <v>2.14</v>
      </c>
      <c r="M12" s="11">
        <v>45049</v>
      </c>
      <c r="N12" s="9">
        <v>2.21</v>
      </c>
      <c r="O12" s="9">
        <v>1.72</v>
      </c>
      <c r="P12" s="9">
        <v>1.76</v>
      </c>
      <c r="Q12" s="9">
        <v>1.87</v>
      </c>
      <c r="R12" s="9">
        <v>1.94</v>
      </c>
      <c r="S12" s="47" t="s">
        <v>203</v>
      </c>
      <c r="T12" s="9"/>
      <c r="U12" s="9">
        <v>26</v>
      </c>
      <c r="V12" s="8" t="s">
        <v>186</v>
      </c>
      <c r="W12" s="9" t="s">
        <v>150</v>
      </c>
      <c r="X12" s="9">
        <v>4</v>
      </c>
      <c r="Y12" s="9"/>
      <c r="Z12" s="9"/>
    </row>
    <row r="13" spans="1:26" x14ac:dyDescent="0.25">
      <c r="A13" s="11">
        <v>45054</v>
      </c>
      <c r="B13" s="8" t="s">
        <v>187</v>
      </c>
      <c r="C13" s="9">
        <v>2.08</v>
      </c>
      <c r="D13" s="9">
        <v>1.93</v>
      </c>
      <c r="E13" s="9">
        <v>3.28</v>
      </c>
      <c r="F13" s="9">
        <v>3.45</v>
      </c>
      <c r="G13" s="9">
        <v>3.72</v>
      </c>
      <c r="H13" s="9">
        <v>4.18</v>
      </c>
      <c r="I13" s="9">
        <v>3.24</v>
      </c>
      <c r="J13" s="11">
        <v>45049</v>
      </c>
      <c r="K13" s="9">
        <v>3.27</v>
      </c>
      <c r="L13" s="9">
        <v>2.1</v>
      </c>
      <c r="M13" s="11">
        <v>45049</v>
      </c>
      <c r="N13" s="9">
        <v>2.08</v>
      </c>
      <c r="O13" s="9">
        <v>1.75</v>
      </c>
      <c r="P13" s="9">
        <v>1.77</v>
      </c>
      <c r="Q13" s="9">
        <v>1.8</v>
      </c>
      <c r="R13" s="9">
        <v>1.82</v>
      </c>
      <c r="S13" s="47" t="s">
        <v>203</v>
      </c>
      <c r="T13" s="9"/>
      <c r="U13" s="9">
        <v>20</v>
      </c>
      <c r="V13" s="8" t="s">
        <v>188</v>
      </c>
      <c r="W13" s="9" t="s">
        <v>31</v>
      </c>
      <c r="X13" s="9">
        <v>2</v>
      </c>
      <c r="Y13" s="9"/>
      <c r="Z13" s="9"/>
    </row>
    <row r="14" spans="1:26" x14ac:dyDescent="0.25">
      <c r="A14" s="11">
        <v>45054</v>
      </c>
      <c r="B14" s="8" t="s">
        <v>189</v>
      </c>
      <c r="C14" s="9">
        <v>3.16</v>
      </c>
      <c r="D14" s="9">
        <v>4.55</v>
      </c>
      <c r="E14" s="9">
        <v>3.29</v>
      </c>
      <c r="F14" s="9">
        <v>4.2300000000000004</v>
      </c>
      <c r="G14" s="9">
        <v>2.2999999999999998</v>
      </c>
      <c r="H14" s="9">
        <v>1.68</v>
      </c>
      <c r="I14" s="9">
        <v>3.51</v>
      </c>
      <c r="J14" s="11">
        <v>45046</v>
      </c>
      <c r="K14" s="9">
        <v>4.2</v>
      </c>
      <c r="L14" s="9">
        <v>1.89</v>
      </c>
      <c r="M14" s="11">
        <v>45046</v>
      </c>
      <c r="N14" s="9">
        <v>1.71</v>
      </c>
      <c r="O14" s="9">
        <v>1.86</v>
      </c>
      <c r="P14" s="9">
        <v>2.16</v>
      </c>
      <c r="Q14" s="9">
        <v>1.65</v>
      </c>
      <c r="R14" s="9">
        <v>1.52</v>
      </c>
      <c r="S14" s="47" t="s">
        <v>203</v>
      </c>
      <c r="T14" s="9"/>
      <c r="U14" s="9">
        <v>15</v>
      </c>
      <c r="V14" s="8" t="s">
        <v>20</v>
      </c>
      <c r="W14" s="9" t="s">
        <v>153</v>
      </c>
      <c r="X14" s="9">
        <v>2</v>
      </c>
      <c r="Y14" s="9"/>
      <c r="Z14" s="9"/>
    </row>
    <row r="15" spans="1:26" x14ac:dyDescent="0.25">
      <c r="A15" s="11">
        <v>45054</v>
      </c>
      <c r="B15" s="8" t="s">
        <v>190</v>
      </c>
      <c r="C15" s="9">
        <v>1.54</v>
      </c>
      <c r="D15" s="9">
        <v>1.76</v>
      </c>
      <c r="E15" s="9">
        <v>3.34</v>
      </c>
      <c r="F15" s="9">
        <v>3.75</v>
      </c>
      <c r="G15" s="9">
        <v>7.51</v>
      </c>
      <c r="H15" s="9">
        <v>5.93</v>
      </c>
      <c r="I15" s="9">
        <v>2.84</v>
      </c>
      <c r="J15" s="11">
        <v>45047</v>
      </c>
      <c r="K15" s="9">
        <v>2.74</v>
      </c>
      <c r="L15" s="9">
        <v>2.33</v>
      </c>
      <c r="M15" s="11">
        <v>45047</v>
      </c>
      <c r="N15" s="9">
        <v>2.56</v>
      </c>
      <c r="O15" s="9">
        <v>1.54</v>
      </c>
      <c r="P15" s="9">
        <v>1.64</v>
      </c>
      <c r="Q15" s="9">
        <v>2</v>
      </c>
      <c r="R15" s="9">
        <v>2.21</v>
      </c>
      <c r="S15" s="47" t="s">
        <v>202</v>
      </c>
      <c r="T15" s="9"/>
      <c r="U15" s="9">
        <v>20</v>
      </c>
      <c r="V15" s="8" t="s">
        <v>95</v>
      </c>
      <c r="W15" s="9" t="s">
        <v>32</v>
      </c>
      <c r="X15" s="9">
        <v>1</v>
      </c>
      <c r="Y15" s="9"/>
      <c r="Z15" s="9"/>
    </row>
    <row r="16" spans="1:26" x14ac:dyDescent="0.25">
      <c r="A16" s="11">
        <v>45054</v>
      </c>
      <c r="B16" s="8" t="s">
        <v>191</v>
      </c>
      <c r="C16" s="9">
        <v>2.54</v>
      </c>
      <c r="D16" s="9">
        <v>3.45</v>
      </c>
      <c r="E16" s="9">
        <v>3.47</v>
      </c>
      <c r="F16" s="9">
        <v>3.84</v>
      </c>
      <c r="G16" s="9">
        <v>2.8</v>
      </c>
      <c r="H16" s="9">
        <v>2.09</v>
      </c>
      <c r="I16" s="9">
        <v>4.22</v>
      </c>
      <c r="J16" s="11">
        <v>45047</v>
      </c>
      <c r="K16" s="9">
        <v>4.22</v>
      </c>
      <c r="L16" s="9">
        <v>1.85</v>
      </c>
      <c r="M16" s="11">
        <v>45046</v>
      </c>
      <c r="N16" s="9">
        <v>1.66</v>
      </c>
      <c r="O16" s="9">
        <v>2</v>
      </c>
      <c r="P16" s="9">
        <v>2.31</v>
      </c>
      <c r="Q16" s="9">
        <v>1.63</v>
      </c>
      <c r="R16" s="9">
        <v>1.48</v>
      </c>
      <c r="S16" s="47" t="s">
        <v>203</v>
      </c>
      <c r="T16" s="9"/>
      <c r="U16" s="9">
        <v>21</v>
      </c>
      <c r="V16" s="8" t="s">
        <v>101</v>
      </c>
      <c r="W16" s="9" t="s">
        <v>155</v>
      </c>
      <c r="X16" s="9">
        <v>3</v>
      </c>
      <c r="Y16" s="9"/>
      <c r="Z16" s="9"/>
    </row>
    <row r="17" spans="1:26" x14ac:dyDescent="0.25">
      <c r="A17" s="11">
        <v>45059</v>
      </c>
      <c r="B17" s="8" t="s">
        <v>192</v>
      </c>
      <c r="C17" s="9">
        <v>1.99</v>
      </c>
      <c r="D17" s="9">
        <v>1.97</v>
      </c>
      <c r="E17" s="9">
        <v>3.09</v>
      </c>
      <c r="F17" s="9">
        <v>3.03</v>
      </c>
      <c r="G17" s="9">
        <v>4.34</v>
      </c>
      <c r="H17" s="9">
        <v>4.7699999999999996</v>
      </c>
      <c r="I17" s="9">
        <v>2.69</v>
      </c>
      <c r="J17" s="11">
        <v>45052</v>
      </c>
      <c r="K17" s="9">
        <v>2.7</v>
      </c>
      <c r="L17" s="9">
        <v>2.5</v>
      </c>
      <c r="M17" s="11">
        <v>45052</v>
      </c>
      <c r="N17" s="9">
        <v>2.52</v>
      </c>
      <c r="O17" s="9">
        <v>1.55</v>
      </c>
      <c r="P17" s="9">
        <v>1.54</v>
      </c>
      <c r="Q17" s="9">
        <v>2.17</v>
      </c>
      <c r="R17" s="9">
        <v>2.19</v>
      </c>
      <c r="S17" s="47" t="s">
        <v>203</v>
      </c>
      <c r="T17" s="9"/>
      <c r="U17" s="9">
        <v>16</v>
      </c>
      <c r="V17" s="8" t="s">
        <v>193</v>
      </c>
      <c r="W17" s="9" t="s">
        <v>194</v>
      </c>
      <c r="X17" s="9">
        <v>4</v>
      </c>
      <c r="Y17" s="9"/>
      <c r="Z17" s="9"/>
    </row>
    <row r="18" spans="1:26" x14ac:dyDescent="0.25">
      <c r="A18" s="11">
        <v>45059</v>
      </c>
      <c r="B18" s="8" t="s">
        <v>195</v>
      </c>
      <c r="C18" s="9">
        <v>2.58</v>
      </c>
      <c r="D18" s="9">
        <v>2.84</v>
      </c>
      <c r="E18" s="9">
        <v>2.74</v>
      </c>
      <c r="F18" s="9">
        <v>2.86</v>
      </c>
      <c r="G18" s="9">
        <v>3.48</v>
      </c>
      <c r="H18" s="9">
        <v>3.07</v>
      </c>
      <c r="I18" s="9">
        <v>2.5299999999999998</v>
      </c>
      <c r="J18" s="11">
        <v>45053</v>
      </c>
      <c r="K18" s="9">
        <v>2.56</v>
      </c>
      <c r="L18" s="9">
        <v>2.7</v>
      </c>
      <c r="M18" s="11">
        <v>45053</v>
      </c>
      <c r="N18" s="9">
        <v>2.73</v>
      </c>
      <c r="O18" s="9">
        <v>1.49</v>
      </c>
      <c r="P18" s="9">
        <v>1.5</v>
      </c>
      <c r="Q18" s="9">
        <v>2.35</v>
      </c>
      <c r="R18" s="9">
        <v>2.36</v>
      </c>
      <c r="S18" s="47" t="s">
        <v>202</v>
      </c>
      <c r="T18" s="9"/>
      <c r="U18" s="9">
        <v>20</v>
      </c>
      <c r="V18" s="8" t="s">
        <v>28</v>
      </c>
      <c r="W18" s="9" t="s">
        <v>31</v>
      </c>
      <c r="X18" s="9">
        <v>2</v>
      </c>
      <c r="Y18" s="9"/>
      <c r="Z18" s="9"/>
    </row>
    <row r="19" spans="1:26" x14ac:dyDescent="0.25">
      <c r="A19" s="11"/>
      <c r="B19" s="8"/>
      <c r="C19" s="9"/>
      <c r="D19" s="9"/>
      <c r="E19" s="9"/>
      <c r="F19" s="9"/>
      <c r="G19" s="9"/>
      <c r="H19" s="9"/>
      <c r="I19" s="9"/>
      <c r="J19" s="11"/>
      <c r="K19" s="9"/>
      <c r="L19" s="9"/>
      <c r="M19" s="11"/>
      <c r="N19" s="9"/>
      <c r="O19" s="9"/>
      <c r="P19" s="9"/>
      <c r="Q19" s="9"/>
      <c r="R19" s="9"/>
      <c r="S19" s="47" t="s">
        <v>203</v>
      </c>
      <c r="T19" s="9"/>
      <c r="U19" s="9"/>
      <c r="V19" s="8"/>
      <c r="W19" s="9"/>
      <c r="X19" s="9"/>
      <c r="Y19" s="9"/>
      <c r="Z19" s="9"/>
    </row>
    <row r="20" spans="1:26" x14ac:dyDescent="0.25">
      <c r="A20" s="11">
        <v>45063</v>
      </c>
      <c r="B20" s="8" t="s">
        <v>196</v>
      </c>
      <c r="C20" s="9">
        <v>2.46</v>
      </c>
      <c r="D20" s="9">
        <v>2.88</v>
      </c>
      <c r="E20" s="9">
        <v>3.03</v>
      </c>
      <c r="F20" s="9">
        <v>3.21</v>
      </c>
      <c r="G20" s="9">
        <v>3.26</v>
      </c>
      <c r="H20" s="9">
        <v>2.67</v>
      </c>
      <c r="I20" s="9">
        <v>3.2</v>
      </c>
      <c r="J20" s="11">
        <v>45059</v>
      </c>
      <c r="K20" s="9">
        <v>3.21</v>
      </c>
      <c r="L20" s="9">
        <v>2.13</v>
      </c>
      <c r="M20" s="11">
        <v>45059</v>
      </c>
      <c r="N20" s="9">
        <v>2.15</v>
      </c>
      <c r="O20" s="9">
        <v>1.76</v>
      </c>
      <c r="P20" s="9">
        <v>1.75</v>
      </c>
      <c r="Q20" s="9">
        <v>1.83</v>
      </c>
      <c r="R20" s="9">
        <v>1.88</v>
      </c>
      <c r="S20" s="47" t="s">
        <v>203</v>
      </c>
      <c r="T20" s="9"/>
      <c r="U20" s="9">
        <v>20</v>
      </c>
      <c r="V20" s="8" t="s">
        <v>117</v>
      </c>
      <c r="W20" s="9" t="s">
        <v>149</v>
      </c>
      <c r="X20" s="9">
        <v>3</v>
      </c>
      <c r="Y20" s="9"/>
      <c r="Z20" s="9"/>
    </row>
    <row r="21" spans="1:26" x14ac:dyDescent="0.25">
      <c r="A21" s="11">
        <v>45065</v>
      </c>
      <c r="B21" s="8" t="s">
        <v>197</v>
      </c>
      <c r="C21" s="9">
        <v>1.97</v>
      </c>
      <c r="D21" s="9">
        <v>2.17</v>
      </c>
      <c r="E21" s="9">
        <v>3.71</v>
      </c>
      <c r="F21" s="9">
        <v>3.51</v>
      </c>
      <c r="G21" s="9">
        <v>3.9</v>
      </c>
      <c r="H21" s="9">
        <v>3.54</v>
      </c>
      <c r="I21" s="9">
        <v>4.18</v>
      </c>
      <c r="J21" s="11">
        <v>45060</v>
      </c>
      <c r="K21" s="9">
        <v>4.13</v>
      </c>
      <c r="L21" s="9">
        <v>1.79</v>
      </c>
      <c r="M21" s="11">
        <v>45060</v>
      </c>
      <c r="N21" s="9">
        <v>1.79</v>
      </c>
      <c r="O21" s="9">
        <v>2.1</v>
      </c>
      <c r="P21" s="9">
        <v>2.11</v>
      </c>
      <c r="Q21" s="9">
        <v>1.58</v>
      </c>
      <c r="R21" s="9">
        <v>1.58</v>
      </c>
      <c r="S21" s="47" t="s">
        <v>203</v>
      </c>
      <c r="T21" s="9"/>
      <c r="U21" s="9">
        <v>23</v>
      </c>
      <c r="V21" s="8" t="s">
        <v>28</v>
      </c>
      <c r="W21" s="9" t="s">
        <v>149</v>
      </c>
      <c r="X21" s="9">
        <v>3</v>
      </c>
      <c r="Y21" s="9"/>
      <c r="Z21" s="9"/>
    </row>
    <row r="22" spans="1:26" x14ac:dyDescent="0.25">
      <c r="A22" s="11">
        <v>45065</v>
      </c>
      <c r="B22" s="8" t="s">
        <v>198</v>
      </c>
      <c r="C22" s="9">
        <v>1.58</v>
      </c>
      <c r="D22" s="9">
        <v>1.47</v>
      </c>
      <c r="E22" s="9">
        <v>4.16</v>
      </c>
      <c r="F22" s="9">
        <v>4.47</v>
      </c>
      <c r="G22" s="9">
        <v>5.85</v>
      </c>
      <c r="H22" s="9">
        <v>7.74</v>
      </c>
      <c r="I22" s="9">
        <v>3.37</v>
      </c>
      <c r="J22" s="11">
        <v>45060</v>
      </c>
      <c r="K22" s="9">
        <v>4.05</v>
      </c>
      <c r="L22" s="9">
        <v>2.0299999999999998</v>
      </c>
      <c r="M22" s="11">
        <v>45060</v>
      </c>
      <c r="N22" s="9">
        <v>1.84</v>
      </c>
      <c r="O22" s="9">
        <v>1.83</v>
      </c>
      <c r="P22" s="9">
        <v>2.06</v>
      </c>
      <c r="Q22" s="9">
        <v>1.78</v>
      </c>
      <c r="R22" s="9">
        <v>1.61</v>
      </c>
      <c r="S22" s="47" t="s">
        <v>203</v>
      </c>
      <c r="T22" s="9"/>
      <c r="U22" s="9">
        <v>21</v>
      </c>
      <c r="V22" s="8" t="s">
        <v>28</v>
      </c>
      <c r="W22" s="9" t="s">
        <v>199</v>
      </c>
      <c r="X22" s="9">
        <v>7</v>
      </c>
      <c r="Y22" s="9"/>
      <c r="Z22" s="9"/>
    </row>
    <row r="23" spans="1:26" x14ac:dyDescent="0.25">
      <c r="A23" s="11">
        <v>45066</v>
      </c>
      <c r="B23" s="8" t="s">
        <v>200</v>
      </c>
      <c r="C23" s="9">
        <v>3.02</v>
      </c>
      <c r="D23" s="9">
        <v>2.0699999999999998</v>
      </c>
      <c r="E23" s="9">
        <v>2.89</v>
      </c>
      <c r="F23" s="9">
        <v>3.23</v>
      </c>
      <c r="G23" s="9">
        <v>2.66</v>
      </c>
      <c r="H23" s="9">
        <v>3.95</v>
      </c>
      <c r="I23" s="9">
        <v>2.77</v>
      </c>
      <c r="J23" s="11">
        <v>45059</v>
      </c>
      <c r="K23" s="9">
        <v>3.03</v>
      </c>
      <c r="L23" s="9">
        <v>2.4700000000000002</v>
      </c>
      <c r="M23" s="11">
        <v>45059</v>
      </c>
      <c r="N23" s="9">
        <v>2.23</v>
      </c>
      <c r="O23" s="9">
        <v>1.56</v>
      </c>
      <c r="P23" s="9">
        <v>1.67</v>
      </c>
      <c r="Q23" s="9">
        <v>2.14</v>
      </c>
      <c r="R23" s="9">
        <v>1.95</v>
      </c>
      <c r="S23" s="47" t="s">
        <v>203</v>
      </c>
      <c r="T23" s="9"/>
      <c r="U23" s="9">
        <v>26</v>
      </c>
      <c r="V23" s="8" t="s">
        <v>193</v>
      </c>
      <c r="W23" s="9" t="s">
        <v>72</v>
      </c>
      <c r="X23" s="9">
        <v>0</v>
      </c>
      <c r="Y23" s="9"/>
      <c r="Z23" s="9"/>
    </row>
    <row r="24" spans="1:26" x14ac:dyDescent="0.25">
      <c r="A24" s="11">
        <v>45067</v>
      </c>
      <c r="B24" s="8" t="s">
        <v>201</v>
      </c>
      <c r="C24" s="9">
        <v>3.08</v>
      </c>
      <c r="D24" s="9">
        <v>3.87</v>
      </c>
      <c r="E24" s="9">
        <v>3.26</v>
      </c>
      <c r="F24" s="9">
        <v>3.3</v>
      </c>
      <c r="G24" s="9">
        <v>2.46</v>
      </c>
      <c r="H24" s="9">
        <v>2.14</v>
      </c>
      <c r="I24" s="9">
        <v>3.24</v>
      </c>
      <c r="J24" s="11">
        <v>45059</v>
      </c>
      <c r="K24" s="9">
        <v>2.9</v>
      </c>
      <c r="L24" s="9">
        <v>2.14</v>
      </c>
      <c r="M24" s="11">
        <v>45060</v>
      </c>
      <c r="N24" s="9">
        <v>2.38</v>
      </c>
      <c r="O24" s="9">
        <v>1.74</v>
      </c>
      <c r="P24" s="9">
        <v>1.63</v>
      </c>
      <c r="Q24" s="9">
        <v>1.87</v>
      </c>
      <c r="R24" s="9">
        <v>2.08</v>
      </c>
      <c r="S24" s="47" t="s">
        <v>202</v>
      </c>
      <c r="T24" s="9"/>
      <c r="U24" s="9">
        <v>25</v>
      </c>
      <c r="V24" s="8" t="s">
        <v>128</v>
      </c>
      <c r="W24" s="9" t="s">
        <v>72</v>
      </c>
      <c r="X24" s="9">
        <v>0</v>
      </c>
      <c r="Y24" s="9"/>
      <c r="Z24" s="9"/>
    </row>
    <row r="25" spans="1:26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C1" workbookViewId="0">
      <selection activeCell="K4" sqref="K4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11">
        <v>44683</v>
      </c>
      <c r="B2" s="8" t="s">
        <v>115</v>
      </c>
      <c r="C2" s="21">
        <v>1.8</v>
      </c>
      <c r="D2" s="16">
        <v>18</v>
      </c>
      <c r="E2" s="9" t="s">
        <v>24</v>
      </c>
      <c r="F2" s="20" t="s">
        <v>234</v>
      </c>
      <c r="G2" s="17"/>
      <c r="H2" s="44">
        <f>C2*D$27</f>
        <v>35672.616000000002</v>
      </c>
      <c r="I2" s="18">
        <f t="shared" ref="I2:I10" si="0">H2-D$27</f>
        <v>15854.496000000003</v>
      </c>
      <c r="J2" s="19" t="s">
        <v>154</v>
      </c>
      <c r="K2" s="8" t="s">
        <v>20</v>
      </c>
      <c r="L2" s="9"/>
      <c r="M2" s="9"/>
    </row>
    <row r="3" spans="1:13" x14ac:dyDescent="0.25">
      <c r="A3" s="11">
        <v>44687</v>
      </c>
      <c r="B3" s="8" t="s">
        <v>118</v>
      </c>
      <c r="C3" s="21">
        <v>1.7</v>
      </c>
      <c r="D3" s="16">
        <v>24</v>
      </c>
      <c r="E3" s="9" t="s">
        <v>24</v>
      </c>
      <c r="F3" s="20" t="s">
        <v>234</v>
      </c>
      <c r="G3" s="20"/>
      <c r="H3" s="44">
        <f>C3*D$27</f>
        <v>33690.803999999996</v>
      </c>
      <c r="I3" s="18">
        <f t="shared" si="0"/>
        <v>13872.683999999997</v>
      </c>
      <c r="J3" s="19" t="s">
        <v>154</v>
      </c>
      <c r="K3" s="8" t="s">
        <v>28</v>
      </c>
      <c r="L3" s="9"/>
      <c r="M3" s="9"/>
    </row>
    <row r="4" spans="1:13" x14ac:dyDescent="0.25">
      <c r="A4" s="11">
        <v>44687</v>
      </c>
      <c r="B4" s="8" t="s">
        <v>119</v>
      </c>
      <c r="C4" s="21">
        <v>1.75</v>
      </c>
      <c r="D4" s="16">
        <v>26</v>
      </c>
      <c r="E4" s="9" t="s">
        <v>24</v>
      </c>
      <c r="F4" s="17" t="s">
        <v>234</v>
      </c>
      <c r="G4" s="37"/>
      <c r="H4" s="44">
        <v>0</v>
      </c>
      <c r="I4" s="18">
        <f t="shared" si="0"/>
        <v>-19818.12</v>
      </c>
      <c r="J4" s="19" t="s">
        <v>32</v>
      </c>
      <c r="K4" s="8" t="s">
        <v>28</v>
      </c>
      <c r="L4" s="9"/>
      <c r="M4" s="9"/>
    </row>
    <row r="5" spans="1:13" x14ac:dyDescent="0.25">
      <c r="A5" s="11">
        <v>44688</v>
      </c>
      <c r="B5" s="8" t="s">
        <v>122</v>
      </c>
      <c r="C5" s="21">
        <v>1.95</v>
      </c>
      <c r="D5" s="9">
        <v>24</v>
      </c>
      <c r="E5" s="9" t="s">
        <v>24</v>
      </c>
      <c r="F5" s="30" t="s">
        <v>234</v>
      </c>
      <c r="G5" s="9"/>
      <c r="H5" s="44">
        <f t="shared" ref="H5:H10" si="1">C5*D$27</f>
        <v>38645.333999999995</v>
      </c>
      <c r="I5" s="18">
        <f t="shared" si="0"/>
        <v>18827.213999999996</v>
      </c>
      <c r="J5" s="9" t="s">
        <v>30</v>
      </c>
      <c r="K5" s="8" t="s">
        <v>123</v>
      </c>
      <c r="L5" s="9"/>
      <c r="M5" s="9"/>
    </row>
    <row r="6" spans="1:13" x14ac:dyDescent="0.25">
      <c r="A6" s="11">
        <v>44689</v>
      </c>
      <c r="B6" s="8" t="s">
        <v>127</v>
      </c>
      <c r="C6" s="21">
        <v>1.76</v>
      </c>
      <c r="D6" s="9">
        <v>26</v>
      </c>
      <c r="E6" s="9" t="s">
        <v>24</v>
      </c>
      <c r="F6" s="30" t="s">
        <v>234</v>
      </c>
      <c r="G6" s="9"/>
      <c r="H6" s="44">
        <f t="shared" si="1"/>
        <v>34879.891199999998</v>
      </c>
      <c r="I6" s="18">
        <f t="shared" si="0"/>
        <v>15061.771199999999</v>
      </c>
      <c r="J6" s="9" t="s">
        <v>150</v>
      </c>
      <c r="K6" s="8" t="s">
        <v>128</v>
      </c>
      <c r="L6" s="9"/>
      <c r="M6" s="9"/>
    </row>
    <row r="7" spans="1:13" x14ac:dyDescent="0.25">
      <c r="A7" s="11">
        <v>44691</v>
      </c>
      <c r="B7" s="8" t="s">
        <v>129</v>
      </c>
      <c r="C7" s="21">
        <v>1.4</v>
      </c>
      <c r="D7" s="9">
        <v>22</v>
      </c>
      <c r="E7" s="9" t="s">
        <v>24</v>
      </c>
      <c r="F7" s="30" t="s">
        <v>234</v>
      </c>
      <c r="G7" s="9"/>
      <c r="H7" s="44">
        <f t="shared" si="1"/>
        <v>27745.367999999999</v>
      </c>
      <c r="I7" s="18">
        <f t="shared" si="0"/>
        <v>7927.2479999999996</v>
      </c>
      <c r="J7" s="9" t="s">
        <v>150</v>
      </c>
      <c r="K7" s="8" t="s">
        <v>123</v>
      </c>
      <c r="L7" s="9"/>
      <c r="M7" s="9"/>
    </row>
    <row r="8" spans="1:13" x14ac:dyDescent="0.25">
      <c r="A8" s="11">
        <v>44702</v>
      </c>
      <c r="B8" s="8" t="s">
        <v>136</v>
      </c>
      <c r="C8" s="21">
        <v>1.73</v>
      </c>
      <c r="D8" s="9">
        <v>18</v>
      </c>
      <c r="E8" s="9" t="s">
        <v>24</v>
      </c>
      <c r="F8" s="30" t="s">
        <v>234</v>
      </c>
      <c r="G8" s="9"/>
      <c r="H8" s="44">
        <f t="shared" si="1"/>
        <v>34285.347600000001</v>
      </c>
      <c r="I8" s="18">
        <f t="shared" si="0"/>
        <v>14467.227600000002</v>
      </c>
      <c r="J8" s="9" t="s">
        <v>74</v>
      </c>
      <c r="K8" s="8" t="s">
        <v>123</v>
      </c>
      <c r="L8" s="9"/>
      <c r="M8" s="9"/>
    </row>
    <row r="9" spans="1:13" x14ac:dyDescent="0.25">
      <c r="A9" s="11">
        <v>44710</v>
      </c>
      <c r="B9" s="8" t="s">
        <v>141</v>
      </c>
      <c r="C9" s="21">
        <v>2</v>
      </c>
      <c r="D9" s="9">
        <v>26</v>
      </c>
      <c r="E9" s="9" t="s">
        <v>24</v>
      </c>
      <c r="F9" s="30" t="s">
        <v>77</v>
      </c>
      <c r="G9" s="9"/>
      <c r="H9" s="44">
        <f t="shared" si="1"/>
        <v>39636.239999999998</v>
      </c>
      <c r="I9" s="18">
        <f t="shared" si="0"/>
        <v>19818.12</v>
      </c>
      <c r="J9" s="9" t="s">
        <v>32</v>
      </c>
      <c r="K9" s="8" t="s">
        <v>84</v>
      </c>
      <c r="L9" s="9"/>
      <c r="M9" s="9"/>
    </row>
    <row r="10" spans="1:13" x14ac:dyDescent="0.25">
      <c r="A10" s="11">
        <v>44710</v>
      </c>
      <c r="B10" s="8" t="s">
        <v>148</v>
      </c>
      <c r="C10" s="21">
        <v>2</v>
      </c>
      <c r="D10" s="9">
        <v>24</v>
      </c>
      <c r="E10" s="9" t="s">
        <v>24</v>
      </c>
      <c r="F10" s="30" t="s">
        <v>77</v>
      </c>
      <c r="G10" s="9"/>
      <c r="H10" s="44">
        <f t="shared" si="1"/>
        <v>39636.239999999998</v>
      </c>
      <c r="I10" s="18">
        <f t="shared" si="0"/>
        <v>19818.12</v>
      </c>
      <c r="J10" s="9" t="s">
        <v>72</v>
      </c>
      <c r="K10" s="8" t="s">
        <v>111</v>
      </c>
      <c r="L10" s="9"/>
      <c r="M10" s="9"/>
    </row>
    <row r="11" spans="1:13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  <c r="L11" s="9"/>
      <c r="M11" s="9"/>
    </row>
    <row r="12" spans="1:13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  <c r="L12" s="9"/>
      <c r="M12" s="9"/>
    </row>
    <row r="13" spans="1:13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  <c r="L13" s="9"/>
      <c r="M13" s="9"/>
    </row>
    <row r="14" spans="1:13" x14ac:dyDescent="0.25">
      <c r="A14" s="9"/>
      <c r="B14" s="9"/>
      <c r="C14" s="21"/>
      <c r="D14" s="9"/>
      <c r="E14" s="9"/>
      <c r="F14" s="19"/>
      <c r="G14" s="9"/>
      <c r="H14" s="9"/>
      <c r="I14" s="9"/>
      <c r="J14" s="9"/>
      <c r="K14" s="9"/>
      <c r="L14" s="9"/>
      <c r="M14" s="9"/>
    </row>
    <row r="15" spans="1:13" x14ac:dyDescent="0.25">
      <c r="A15" s="9"/>
      <c r="B15" s="9"/>
      <c r="C15" s="9"/>
      <c r="D15" s="9"/>
      <c r="E15" s="9"/>
      <c r="F15" s="19"/>
      <c r="G15" s="9"/>
      <c r="H15" s="9"/>
      <c r="I15" s="9"/>
      <c r="J15" s="9"/>
      <c r="K15" s="9"/>
      <c r="L15" s="9"/>
      <c r="M15" s="9"/>
    </row>
    <row r="16" spans="1:13" x14ac:dyDescent="0.25">
      <c r="A16" s="9"/>
      <c r="B16" s="9" t="s">
        <v>52</v>
      </c>
      <c r="C16" s="9"/>
      <c r="D16" s="9">
        <f>COUNT(D2:D10)-1</f>
        <v>8</v>
      </c>
      <c r="E16" s="12"/>
      <c r="F16" s="38"/>
      <c r="G16" s="12"/>
      <c r="H16" s="12"/>
      <c r="I16" s="12"/>
      <c r="J16" s="9"/>
      <c r="K16" s="9"/>
      <c r="L16" s="9"/>
      <c r="M16" s="9"/>
    </row>
    <row r="17" spans="1:13" x14ac:dyDescent="0.25">
      <c r="A17" s="9"/>
      <c r="B17" s="9" t="s">
        <v>55</v>
      </c>
      <c r="C17" s="9"/>
      <c r="D17" s="27">
        <v>1</v>
      </c>
      <c r="E17" s="12"/>
      <c r="F17" s="39"/>
      <c r="G17" s="40"/>
      <c r="H17" s="40"/>
      <c r="I17" s="12"/>
      <c r="J17" s="9"/>
      <c r="K17" s="9"/>
      <c r="L17" s="9"/>
      <c r="M17" s="9"/>
    </row>
    <row r="18" spans="1:13" x14ac:dyDescent="0.25">
      <c r="A18" s="9"/>
      <c r="B18" s="9" t="s">
        <v>56</v>
      </c>
      <c r="C18" s="9"/>
      <c r="D18" s="30">
        <f>D16-D17</f>
        <v>7</v>
      </c>
      <c r="E18" s="12"/>
      <c r="F18" s="39"/>
      <c r="G18" s="40"/>
      <c r="H18" s="40"/>
      <c r="I18" s="12"/>
      <c r="J18" s="9"/>
      <c r="K18" s="9"/>
      <c r="L18" s="9"/>
      <c r="M18" s="9"/>
    </row>
    <row r="19" spans="1:13" x14ac:dyDescent="0.25">
      <c r="A19" s="9"/>
      <c r="B19" s="9" t="s">
        <v>57</v>
      </c>
      <c r="C19" s="9"/>
      <c r="D19" s="9">
        <f>D18/D16*100</f>
        <v>87.5</v>
      </c>
      <c r="E19" s="12"/>
      <c r="F19" s="39"/>
      <c r="G19" s="40"/>
      <c r="H19" s="40"/>
      <c r="I19" s="12"/>
      <c r="J19" s="9"/>
      <c r="K19" s="9"/>
      <c r="L19" s="9"/>
      <c r="M19" s="9"/>
    </row>
    <row r="20" spans="1:13" x14ac:dyDescent="0.25">
      <c r="A20" s="9"/>
      <c r="B20" s="9" t="s">
        <v>58</v>
      </c>
      <c r="C20" s="9"/>
      <c r="D20" s="9">
        <f>1/D21*100</f>
        <v>55.935363579863264</v>
      </c>
      <c r="E20" s="12"/>
      <c r="F20" s="39"/>
      <c r="G20" s="40"/>
      <c r="H20" s="40"/>
      <c r="I20" s="12"/>
      <c r="J20" s="9"/>
      <c r="K20" s="9"/>
      <c r="L20" s="9"/>
      <c r="M20" s="9"/>
    </row>
    <row r="21" spans="1:13" x14ac:dyDescent="0.25">
      <c r="A21" s="9"/>
      <c r="B21" s="9" t="s">
        <v>59</v>
      </c>
      <c r="C21" s="9"/>
      <c r="D21" s="9">
        <f>SUM(C2:C10)/COUNT(D2:D10)</f>
        <v>1.7877777777777781</v>
      </c>
      <c r="E21" s="12"/>
      <c r="F21" s="39"/>
      <c r="G21" s="40"/>
      <c r="H21" s="40"/>
      <c r="I21" s="12"/>
      <c r="J21" s="9"/>
      <c r="K21" s="9"/>
      <c r="L21" s="9"/>
      <c r="M21" s="9"/>
    </row>
    <row r="22" spans="1:13" x14ac:dyDescent="0.25">
      <c r="A22" s="9"/>
      <c r="B22" s="9" t="s">
        <v>60</v>
      </c>
      <c r="C22" s="9"/>
      <c r="D22" s="30">
        <f>D19-D20</f>
        <v>31.564636420136736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 t="s">
        <v>61</v>
      </c>
      <c r="C23" s="9"/>
      <c r="D23" s="30">
        <f>D30/1</f>
        <v>21.36</v>
      </c>
      <c r="E23" s="12"/>
      <c r="F23" s="39"/>
      <c r="G23" s="40"/>
      <c r="H23" s="40"/>
      <c r="I23" s="12"/>
      <c r="J23" s="9"/>
      <c r="K23" s="9"/>
      <c r="L23" s="9"/>
      <c r="M23" s="9"/>
    </row>
    <row r="24" spans="1:13" x14ac:dyDescent="0.25">
      <c r="A24" s="9"/>
      <c r="B24" s="9"/>
      <c r="C24" s="9"/>
      <c r="D24" s="30"/>
      <c r="E24" s="12"/>
      <c r="F24" s="39"/>
      <c r="G24" s="40"/>
      <c r="H24" s="40"/>
      <c r="I24" s="12"/>
      <c r="J24" s="9"/>
      <c r="K24" s="9"/>
      <c r="L24" s="9"/>
      <c r="M24" s="9"/>
    </row>
    <row r="25" spans="1:13" ht="18.75" x14ac:dyDescent="0.3">
      <c r="A25" s="9"/>
      <c r="B25" s="9" t="s">
        <v>62</v>
      </c>
      <c r="C25" s="9"/>
      <c r="D25" s="31">
        <v>495453</v>
      </c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9" t="s">
        <v>63</v>
      </c>
      <c r="C26" s="9"/>
      <c r="D26" s="18">
        <f>D25/100</f>
        <v>4954.53</v>
      </c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9" t="s">
        <v>236</v>
      </c>
      <c r="C27" s="9"/>
      <c r="D27" s="18">
        <f>D26*4</f>
        <v>19818.12</v>
      </c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9" t="s">
        <v>65</v>
      </c>
      <c r="C28" s="9"/>
      <c r="D28" s="32">
        <f>D26*7</f>
        <v>34681.71</v>
      </c>
      <c r="E28" s="12"/>
      <c r="F28" s="39"/>
      <c r="G28" s="40"/>
      <c r="H28" s="40"/>
      <c r="I28" s="12"/>
      <c r="J28" s="9"/>
      <c r="K28" s="9"/>
      <c r="L28" s="9"/>
      <c r="M28" s="9"/>
    </row>
    <row r="29" spans="1:13" x14ac:dyDescent="0.25">
      <c r="A29" s="9"/>
      <c r="B29" s="9" t="s">
        <v>66</v>
      </c>
      <c r="C29" s="9"/>
      <c r="D29" s="18">
        <f>SUM(I2:I10)</f>
        <v>105828.76079999999</v>
      </c>
      <c r="E29" s="12"/>
      <c r="F29" s="39"/>
      <c r="G29" s="40"/>
      <c r="H29" s="40"/>
      <c r="I29" s="12"/>
      <c r="J29" s="9"/>
      <c r="K29" s="9"/>
      <c r="L29" s="9"/>
      <c r="M29" s="9"/>
    </row>
    <row r="30" spans="1:13" x14ac:dyDescent="0.25">
      <c r="A30" s="9"/>
      <c r="B30" s="33" t="s">
        <v>67</v>
      </c>
      <c r="C30" s="9"/>
      <c r="D30" s="9">
        <f>D29/D25*100</f>
        <v>21.36</v>
      </c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9"/>
      <c r="C31" s="9"/>
      <c r="D31" s="18"/>
      <c r="E31" s="12"/>
      <c r="F31" s="39"/>
      <c r="G31" s="40"/>
      <c r="H31" s="40"/>
      <c r="I31" s="12"/>
      <c r="J31" s="9"/>
      <c r="K31" s="9"/>
      <c r="L31" s="9"/>
      <c r="M31" s="9"/>
    </row>
  </sheetData>
  <conditionalFormatting sqref="F17:G31">
    <cfRule type="cellIs" dxfId="19" priority="3" operator="greaterThan">
      <formula>0</formula>
    </cfRule>
    <cfRule type="cellIs" dxfId="18" priority="4" operator="lessThan">
      <formula>-240.63</formula>
    </cfRule>
    <cfRule type="cellIs" dxfId="17" priority="5" operator="greaterThan">
      <formula>0</formula>
    </cfRule>
  </conditionalFormatting>
  <conditionalFormatting sqref="I2:I10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opLeftCell="K2" workbookViewId="0">
      <selection activeCell="V13" sqref="V13"/>
    </sheetView>
  </sheetViews>
  <sheetFormatPr defaultRowHeight="15" x14ac:dyDescent="0.25"/>
  <cols>
    <col min="1" max="1" width="10.7109375" bestFit="1" customWidth="1"/>
    <col min="2" max="2" width="36.140625" bestFit="1" customWidth="1"/>
    <col min="10" max="10" width="10.7109375" bestFit="1" customWidth="1"/>
    <col min="13" max="13" width="10.7109375" bestFit="1" customWidth="1"/>
    <col min="19" max="19" width="12.5703125" bestFit="1" customWidth="1"/>
    <col min="22" max="22" width="34.28515625" bestFit="1" customWidth="1"/>
  </cols>
  <sheetData>
    <row r="1" spans="1:25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5" x14ac:dyDescent="0.25">
      <c r="A2" s="11">
        <v>44717</v>
      </c>
      <c r="B2" s="8" t="s">
        <v>204</v>
      </c>
      <c r="C2" s="9">
        <v>2.44</v>
      </c>
      <c r="D2" s="9">
        <v>2.13</v>
      </c>
      <c r="E2" s="9">
        <v>2.97</v>
      </c>
      <c r="F2" s="9">
        <v>3.27</v>
      </c>
      <c r="G2" s="9">
        <v>2.9</v>
      </c>
      <c r="H2" s="9">
        <v>3.45</v>
      </c>
      <c r="I2" s="9">
        <v>404</v>
      </c>
      <c r="J2" s="11">
        <v>44717</v>
      </c>
      <c r="K2" s="9">
        <v>404</v>
      </c>
      <c r="L2" s="9">
        <v>2.19</v>
      </c>
      <c r="M2" s="11">
        <v>44715</v>
      </c>
      <c r="N2" s="9">
        <v>2.17</v>
      </c>
      <c r="O2" s="9">
        <v>1.62</v>
      </c>
      <c r="P2" s="9">
        <v>1.69</v>
      </c>
      <c r="Q2" s="9">
        <v>1.94</v>
      </c>
      <c r="R2" s="9">
        <v>1.92</v>
      </c>
      <c r="S2" s="9" t="s">
        <v>24</v>
      </c>
      <c r="T2" s="9"/>
      <c r="U2" s="9">
        <v>22</v>
      </c>
      <c r="V2" s="8" t="s">
        <v>205</v>
      </c>
      <c r="W2" s="9" t="s">
        <v>74</v>
      </c>
      <c r="X2" s="9">
        <v>2</v>
      </c>
      <c r="Y2" s="9"/>
    </row>
    <row r="3" spans="1:25" x14ac:dyDescent="0.25">
      <c r="A3" s="7">
        <v>44717</v>
      </c>
      <c r="B3" s="8" t="s">
        <v>206</v>
      </c>
      <c r="C3" s="9">
        <v>3.01</v>
      </c>
      <c r="D3" s="9">
        <v>2.82</v>
      </c>
      <c r="E3" s="9">
        <v>2.95</v>
      </c>
      <c r="F3" s="9">
        <v>3.11</v>
      </c>
      <c r="G3" s="9">
        <v>2.38</v>
      </c>
      <c r="H3" s="9">
        <v>2.57</v>
      </c>
      <c r="I3" s="9">
        <v>404</v>
      </c>
      <c r="J3" s="11">
        <v>44717</v>
      </c>
      <c r="K3" s="9">
        <v>404</v>
      </c>
      <c r="L3" s="9">
        <v>2.21</v>
      </c>
      <c r="M3" s="11">
        <v>44715</v>
      </c>
      <c r="N3" s="9">
        <v>2.0299999999999998</v>
      </c>
      <c r="O3" s="9">
        <v>1.61</v>
      </c>
      <c r="P3" s="9">
        <v>1.82</v>
      </c>
      <c r="Q3" s="9">
        <v>1.95</v>
      </c>
      <c r="R3" s="9">
        <v>1.75</v>
      </c>
      <c r="S3" s="9" t="s">
        <v>24</v>
      </c>
      <c r="T3" s="9"/>
      <c r="U3" s="9">
        <v>20</v>
      </c>
      <c r="V3" s="8" t="s">
        <v>144</v>
      </c>
      <c r="W3" s="9" t="s">
        <v>32</v>
      </c>
      <c r="X3" s="9">
        <v>1</v>
      </c>
      <c r="Y3" s="9"/>
    </row>
    <row r="4" spans="1:25" x14ac:dyDescent="0.25">
      <c r="A4" s="7">
        <v>44720</v>
      </c>
      <c r="B4" s="8" t="s">
        <v>207</v>
      </c>
      <c r="C4" s="9">
        <v>3.53</v>
      </c>
      <c r="D4" s="9">
        <v>2.39</v>
      </c>
      <c r="E4" s="9">
        <v>3.45</v>
      </c>
      <c r="F4" s="9">
        <v>3.27</v>
      </c>
      <c r="G4" s="9">
        <v>2.17</v>
      </c>
      <c r="H4" s="9">
        <v>3.23</v>
      </c>
      <c r="I4" s="9">
        <v>3.35</v>
      </c>
      <c r="J4" s="11">
        <v>44715</v>
      </c>
      <c r="K4" s="9">
        <v>2.98</v>
      </c>
      <c r="L4" s="9">
        <v>2.0299999999999998</v>
      </c>
      <c r="M4" s="11">
        <v>44715</v>
      </c>
      <c r="N4" s="9">
        <v>2.25</v>
      </c>
      <c r="O4" s="9">
        <v>1.82</v>
      </c>
      <c r="P4" s="9">
        <v>1.68</v>
      </c>
      <c r="Q4" s="9">
        <v>1.77</v>
      </c>
      <c r="R4" s="9">
        <v>1.97</v>
      </c>
      <c r="S4" s="9" t="s">
        <v>36</v>
      </c>
      <c r="T4" s="9"/>
      <c r="U4" s="9">
        <v>24</v>
      </c>
      <c r="V4" s="8" t="s">
        <v>208</v>
      </c>
      <c r="W4" s="9" t="s">
        <v>32</v>
      </c>
      <c r="X4" s="9">
        <v>1</v>
      </c>
      <c r="Y4" s="9"/>
    </row>
    <row r="5" spans="1:25" x14ac:dyDescent="0.25">
      <c r="A5" s="7">
        <v>44721</v>
      </c>
      <c r="B5" s="8" t="s">
        <v>209</v>
      </c>
      <c r="C5" s="9">
        <v>3.56</v>
      </c>
      <c r="D5" s="9">
        <v>3.78</v>
      </c>
      <c r="E5" s="9">
        <v>3.25</v>
      </c>
      <c r="F5" s="9">
        <v>3</v>
      </c>
      <c r="G5" s="9">
        <v>2.25</v>
      </c>
      <c r="H5" s="9">
        <v>2.2999999999999998</v>
      </c>
      <c r="I5" s="9">
        <v>2.91</v>
      </c>
      <c r="J5" s="11">
        <v>44715</v>
      </c>
      <c r="K5" s="9">
        <v>2.69</v>
      </c>
      <c r="L5" s="9">
        <v>2.2999999999999998</v>
      </c>
      <c r="M5" s="11">
        <v>44715</v>
      </c>
      <c r="N5" s="9">
        <v>2.56</v>
      </c>
      <c r="O5" s="9">
        <v>1.66</v>
      </c>
      <c r="P5" s="9">
        <v>1.54</v>
      </c>
      <c r="Q5" s="9">
        <v>2</v>
      </c>
      <c r="R5" s="9">
        <v>2.2200000000000002</v>
      </c>
      <c r="S5" s="9" t="s">
        <v>24</v>
      </c>
      <c r="T5" s="9"/>
      <c r="U5" s="9">
        <v>15</v>
      </c>
      <c r="V5" s="8" t="s">
        <v>208</v>
      </c>
      <c r="W5" s="9" t="s">
        <v>230</v>
      </c>
      <c r="X5" s="9">
        <v>8</v>
      </c>
      <c r="Y5" s="9"/>
    </row>
    <row r="6" spans="1:25" x14ac:dyDescent="0.25">
      <c r="A6" s="7">
        <v>44722</v>
      </c>
      <c r="B6" s="8" t="s">
        <v>210</v>
      </c>
      <c r="C6" s="9">
        <v>2.4700000000000002</v>
      </c>
      <c r="D6" s="9">
        <v>2.62</v>
      </c>
      <c r="E6" s="9">
        <v>2.8</v>
      </c>
      <c r="F6" s="9">
        <v>2.8</v>
      </c>
      <c r="G6" s="9">
        <v>3.35</v>
      </c>
      <c r="H6" s="9">
        <v>3.4</v>
      </c>
      <c r="I6" s="9">
        <v>2.3199999999999998</v>
      </c>
      <c r="J6" s="11">
        <v>44720</v>
      </c>
      <c r="K6" s="9">
        <v>2.27</v>
      </c>
      <c r="L6" s="9">
        <v>2.76</v>
      </c>
      <c r="M6" s="11">
        <v>44720</v>
      </c>
      <c r="N6" s="9">
        <v>3.11</v>
      </c>
      <c r="O6" s="9">
        <v>1.42</v>
      </c>
      <c r="P6" s="9">
        <v>1.39</v>
      </c>
      <c r="Q6" s="9">
        <v>2.4300000000000002</v>
      </c>
      <c r="R6" s="9">
        <v>2.72</v>
      </c>
      <c r="S6" s="9" t="s">
        <v>36</v>
      </c>
      <c r="T6" s="9"/>
      <c r="U6" s="9">
        <v>23</v>
      </c>
      <c r="V6" s="8" t="s">
        <v>113</v>
      </c>
      <c r="W6" s="9" t="s">
        <v>231</v>
      </c>
      <c r="X6" s="9">
        <v>5</v>
      </c>
      <c r="Y6" s="9"/>
    </row>
    <row r="7" spans="1:25" x14ac:dyDescent="0.25">
      <c r="A7" s="7">
        <v>44724</v>
      </c>
      <c r="B7" s="8" t="s">
        <v>211</v>
      </c>
      <c r="C7" s="9">
        <v>2.2599999999999998</v>
      </c>
      <c r="D7" s="9">
        <v>2.35</v>
      </c>
      <c r="E7" s="9">
        <v>2.78</v>
      </c>
      <c r="F7" s="9">
        <v>2.81</v>
      </c>
      <c r="G7" s="9">
        <v>3.31</v>
      </c>
      <c r="H7" s="9">
        <v>3.53</v>
      </c>
      <c r="I7" s="9">
        <v>2.4</v>
      </c>
      <c r="J7" s="11">
        <v>44723</v>
      </c>
      <c r="K7" s="9">
        <v>2.4300000000000002</v>
      </c>
      <c r="L7" s="9">
        <v>2.4700000000000002</v>
      </c>
      <c r="M7" s="11">
        <v>44723</v>
      </c>
      <c r="N7" s="9">
        <v>2.63</v>
      </c>
      <c r="O7" s="9">
        <v>1.46</v>
      </c>
      <c r="P7" s="9">
        <v>1.47</v>
      </c>
      <c r="Q7" s="9">
        <v>2.19</v>
      </c>
      <c r="R7" s="9">
        <v>2.33</v>
      </c>
      <c r="S7" s="9" t="s">
        <v>24</v>
      </c>
      <c r="T7" s="9"/>
      <c r="U7" s="9">
        <v>25</v>
      </c>
      <c r="V7" s="8" t="s">
        <v>111</v>
      </c>
      <c r="W7" s="9" t="s">
        <v>74</v>
      </c>
      <c r="X7" s="9">
        <v>2</v>
      </c>
      <c r="Y7" s="9"/>
    </row>
    <row r="8" spans="1:25" x14ac:dyDescent="0.25">
      <c r="A8" s="7">
        <v>44724</v>
      </c>
      <c r="B8" s="8" t="s">
        <v>212</v>
      </c>
      <c r="C8" s="9">
        <v>2.73</v>
      </c>
      <c r="D8" s="9">
        <v>3.56</v>
      </c>
      <c r="E8" s="9">
        <v>3.33</v>
      </c>
      <c r="F8" s="9">
        <v>2.96</v>
      </c>
      <c r="G8" s="9">
        <v>2.65</v>
      </c>
      <c r="H8" s="9">
        <v>2.41</v>
      </c>
      <c r="I8" s="9">
        <v>2.66</v>
      </c>
      <c r="J8" s="11">
        <v>44718</v>
      </c>
      <c r="K8" s="9">
        <v>2.44</v>
      </c>
      <c r="L8" s="9">
        <v>2.4300000000000002</v>
      </c>
      <c r="M8" s="11">
        <v>44718</v>
      </c>
      <c r="N8" s="9">
        <v>2.78</v>
      </c>
      <c r="O8" s="9">
        <v>1.57</v>
      </c>
      <c r="P8" s="9">
        <v>1.47</v>
      </c>
      <c r="Q8" s="9">
        <v>2.13</v>
      </c>
      <c r="R8" s="9">
        <v>2.4300000000000002</v>
      </c>
      <c r="S8" s="9" t="s">
        <v>24</v>
      </c>
      <c r="T8" s="9"/>
      <c r="U8" s="9">
        <v>26</v>
      </c>
      <c r="V8" s="8" t="s">
        <v>208</v>
      </c>
      <c r="W8" s="9" t="s">
        <v>31</v>
      </c>
      <c r="X8" s="9">
        <v>2</v>
      </c>
      <c r="Y8" s="9"/>
    </row>
    <row r="9" spans="1:25" x14ac:dyDescent="0.25">
      <c r="A9" s="7">
        <v>44724</v>
      </c>
      <c r="B9" s="8" t="s">
        <v>213</v>
      </c>
      <c r="C9" s="9">
        <v>2.99</v>
      </c>
      <c r="D9" s="9">
        <v>3.28</v>
      </c>
      <c r="E9" s="9">
        <v>3.55</v>
      </c>
      <c r="F9" s="9">
        <v>3.16</v>
      </c>
      <c r="G9" s="9">
        <v>2.34</v>
      </c>
      <c r="H9" s="9">
        <v>2.4300000000000002</v>
      </c>
      <c r="I9" s="9">
        <v>3.33</v>
      </c>
      <c r="J9" s="11">
        <v>44718</v>
      </c>
      <c r="K9" s="9">
        <v>3.14</v>
      </c>
      <c r="L9" s="9">
        <v>1.99</v>
      </c>
      <c r="M9" s="11">
        <v>44718</v>
      </c>
      <c r="N9" s="9">
        <v>2.16</v>
      </c>
      <c r="O9" s="9">
        <v>1.85</v>
      </c>
      <c r="P9" s="9">
        <v>1.74</v>
      </c>
      <c r="Q9" s="9">
        <v>1.75</v>
      </c>
      <c r="R9" s="9">
        <v>1.9</v>
      </c>
      <c r="S9" s="9" t="s">
        <v>24</v>
      </c>
      <c r="T9" s="9"/>
      <c r="U9" s="9">
        <v>23</v>
      </c>
      <c r="V9" s="8" t="s">
        <v>208</v>
      </c>
      <c r="W9" s="9" t="s">
        <v>150</v>
      </c>
      <c r="X9" s="9">
        <v>4</v>
      </c>
      <c r="Y9" s="9"/>
    </row>
    <row r="10" spans="1:25" x14ac:dyDescent="0.25">
      <c r="A10" s="7">
        <v>44725</v>
      </c>
      <c r="B10" s="8" t="s">
        <v>214</v>
      </c>
      <c r="C10" s="9">
        <v>4.2</v>
      </c>
      <c r="D10" s="9">
        <v>4.43</v>
      </c>
      <c r="E10" s="9">
        <v>3.29</v>
      </c>
      <c r="F10" s="9">
        <v>3.37</v>
      </c>
      <c r="G10" s="9">
        <v>1.88</v>
      </c>
      <c r="H10" s="9">
        <v>1.91</v>
      </c>
      <c r="I10" s="9">
        <v>2.69</v>
      </c>
      <c r="J10" s="11">
        <v>44719</v>
      </c>
      <c r="K10" s="9">
        <v>2.95</v>
      </c>
      <c r="L10" s="9">
        <v>2.2999999999999998</v>
      </c>
      <c r="M10" s="11">
        <v>44719</v>
      </c>
      <c r="N10" s="9">
        <v>2.2999999999999998</v>
      </c>
      <c r="O10" s="9">
        <v>1.57</v>
      </c>
      <c r="P10" s="9">
        <v>1.63</v>
      </c>
      <c r="Q10" s="9">
        <v>2.0299999999999998</v>
      </c>
      <c r="R10" s="9">
        <v>2.0099999999999998</v>
      </c>
      <c r="S10" s="9" t="s">
        <v>24</v>
      </c>
      <c r="T10" s="9"/>
      <c r="U10" s="9">
        <v>24</v>
      </c>
      <c r="V10" s="8" t="s">
        <v>84</v>
      </c>
      <c r="W10" s="9" t="s">
        <v>30</v>
      </c>
      <c r="X10" s="9">
        <v>3</v>
      </c>
      <c r="Y10" s="9"/>
    </row>
    <row r="11" spans="1:25" x14ac:dyDescent="0.25">
      <c r="A11" s="7">
        <v>44725</v>
      </c>
      <c r="B11" s="8" t="s">
        <v>215</v>
      </c>
      <c r="C11" s="9">
        <v>3.09</v>
      </c>
      <c r="D11" s="9">
        <v>2.74</v>
      </c>
      <c r="E11" s="9">
        <v>3.15</v>
      </c>
      <c r="F11" s="9">
        <v>3.1</v>
      </c>
      <c r="G11" s="9">
        <v>2.3199999999999998</v>
      </c>
      <c r="H11" s="9">
        <v>2.81</v>
      </c>
      <c r="I11" s="9">
        <v>2.85</v>
      </c>
      <c r="J11" s="11">
        <v>44719</v>
      </c>
      <c r="K11" s="9">
        <v>2.87</v>
      </c>
      <c r="L11" s="9">
        <v>2.17</v>
      </c>
      <c r="M11" s="11">
        <v>44719</v>
      </c>
      <c r="N11" s="9">
        <v>2.2200000000000002</v>
      </c>
      <c r="O11" s="9">
        <v>1.64</v>
      </c>
      <c r="P11" s="9">
        <v>1.68</v>
      </c>
      <c r="Q11" s="9">
        <v>1.92</v>
      </c>
      <c r="R11" s="9">
        <v>1.96</v>
      </c>
      <c r="S11" s="9" t="s">
        <v>24</v>
      </c>
      <c r="T11" s="9"/>
      <c r="U11" s="9">
        <v>23</v>
      </c>
      <c r="V11" s="8" t="s">
        <v>84</v>
      </c>
      <c r="W11" s="9" t="s">
        <v>32</v>
      </c>
      <c r="X11" s="9">
        <v>1</v>
      </c>
      <c r="Y11" s="9"/>
    </row>
    <row r="12" spans="1:25" x14ac:dyDescent="0.25">
      <c r="A12" s="7">
        <v>44726</v>
      </c>
      <c r="B12" s="8" t="s">
        <v>216</v>
      </c>
      <c r="C12" s="9">
        <v>3.16</v>
      </c>
      <c r="D12" s="9">
        <v>3.64</v>
      </c>
      <c r="E12" s="9">
        <v>3.12</v>
      </c>
      <c r="F12" s="9">
        <v>3.12</v>
      </c>
      <c r="G12" s="9">
        <v>2.4500000000000002</v>
      </c>
      <c r="H12" s="9">
        <v>2.2799999999999998</v>
      </c>
      <c r="I12" s="9">
        <v>2.78</v>
      </c>
      <c r="J12" s="11">
        <v>44722</v>
      </c>
      <c r="K12" s="9">
        <v>2.9</v>
      </c>
      <c r="L12" s="9">
        <v>2.35</v>
      </c>
      <c r="M12" s="11">
        <v>44722</v>
      </c>
      <c r="N12" s="9">
        <v>2.2599999999999998</v>
      </c>
      <c r="O12" s="9">
        <v>1.61</v>
      </c>
      <c r="P12" s="9">
        <v>1.63</v>
      </c>
      <c r="Q12" s="9">
        <v>2.06</v>
      </c>
      <c r="R12" s="9">
        <v>2.06</v>
      </c>
      <c r="S12" s="9" t="s">
        <v>36</v>
      </c>
      <c r="T12" s="9"/>
      <c r="U12" s="9">
        <v>21</v>
      </c>
      <c r="V12" s="8" t="s">
        <v>208</v>
      </c>
      <c r="W12" s="9" t="s">
        <v>154</v>
      </c>
      <c r="X12" s="9">
        <v>3</v>
      </c>
      <c r="Y12" s="9"/>
    </row>
    <row r="13" spans="1:25" x14ac:dyDescent="0.25">
      <c r="A13" s="7">
        <v>44730</v>
      </c>
      <c r="B13" s="8" t="s">
        <v>217</v>
      </c>
      <c r="C13" s="9">
        <v>1.93</v>
      </c>
      <c r="D13" s="9">
        <v>1.7</v>
      </c>
      <c r="E13" s="9">
        <v>3.49</v>
      </c>
      <c r="F13" s="9">
        <v>3.78</v>
      </c>
      <c r="G13" s="9">
        <v>4.2300000000000004</v>
      </c>
      <c r="H13" s="9">
        <v>5.57</v>
      </c>
      <c r="I13" s="9">
        <v>3.02</v>
      </c>
      <c r="J13" s="11">
        <v>44713</v>
      </c>
      <c r="K13" s="9">
        <v>3.23</v>
      </c>
      <c r="L13" s="9">
        <v>2.1800000000000002</v>
      </c>
      <c r="M13" s="11">
        <v>44713</v>
      </c>
      <c r="N13" s="9">
        <v>2.15</v>
      </c>
      <c r="O13" s="9">
        <v>1.71</v>
      </c>
      <c r="P13" s="9">
        <v>1.76</v>
      </c>
      <c r="Q13" s="9">
        <v>1.93</v>
      </c>
      <c r="R13" s="9">
        <v>1.88</v>
      </c>
      <c r="S13" s="9" t="s">
        <v>36</v>
      </c>
      <c r="T13" s="9"/>
      <c r="U13" s="9">
        <v>25</v>
      </c>
      <c r="V13" s="8" t="s">
        <v>128</v>
      </c>
      <c r="W13" s="9" t="s">
        <v>149</v>
      </c>
      <c r="X13" s="9">
        <v>3</v>
      </c>
      <c r="Y13" s="9"/>
    </row>
    <row r="14" spans="1:25" x14ac:dyDescent="0.25">
      <c r="A14" s="7">
        <v>44737</v>
      </c>
      <c r="B14" s="8" t="s">
        <v>218</v>
      </c>
      <c r="C14" s="9">
        <v>2.2200000000000002</v>
      </c>
      <c r="D14" s="9">
        <v>2.35</v>
      </c>
      <c r="E14" s="9">
        <v>2.4700000000000002</v>
      </c>
      <c r="F14" s="9">
        <v>2.52</v>
      </c>
      <c r="G14" s="9">
        <v>3.39</v>
      </c>
      <c r="H14" s="9">
        <v>3.46</v>
      </c>
      <c r="I14" s="9">
        <v>2.25</v>
      </c>
      <c r="J14" s="11">
        <v>44736</v>
      </c>
      <c r="K14" s="9">
        <v>2.39</v>
      </c>
      <c r="L14" s="9">
        <v>2.5299999999999998</v>
      </c>
      <c r="M14" s="11">
        <v>44736</v>
      </c>
      <c r="N14" s="9">
        <v>2.69</v>
      </c>
      <c r="O14" s="9">
        <v>1.39</v>
      </c>
      <c r="P14" s="9">
        <v>1.4</v>
      </c>
      <c r="Q14" s="9">
        <v>2.25</v>
      </c>
      <c r="R14" s="9">
        <v>2.36</v>
      </c>
      <c r="S14" s="9" t="s">
        <v>24</v>
      </c>
      <c r="T14" s="9"/>
      <c r="U14" s="9">
        <v>23</v>
      </c>
      <c r="V14" s="8" t="s">
        <v>219</v>
      </c>
      <c r="W14" s="9" t="s">
        <v>154</v>
      </c>
      <c r="X14" s="9">
        <v>3</v>
      </c>
      <c r="Y14" s="9"/>
    </row>
    <row r="15" spans="1:25" x14ac:dyDescent="0.25">
      <c r="A15" s="7">
        <v>44737</v>
      </c>
      <c r="B15" s="8" t="s">
        <v>220</v>
      </c>
      <c r="C15" s="9">
        <v>1.95</v>
      </c>
      <c r="D15" s="9">
        <v>1.95</v>
      </c>
      <c r="E15" s="9">
        <v>3.63</v>
      </c>
      <c r="F15" s="9">
        <v>3.69</v>
      </c>
      <c r="G15" s="9">
        <v>4.1500000000000004</v>
      </c>
      <c r="H15" s="9">
        <v>4.09</v>
      </c>
      <c r="I15" s="9">
        <v>3.37</v>
      </c>
      <c r="J15" s="11">
        <v>44731</v>
      </c>
      <c r="K15" s="9">
        <v>3.48</v>
      </c>
      <c r="L15" s="9">
        <v>2.0299999999999998</v>
      </c>
      <c r="M15" s="11">
        <v>44731</v>
      </c>
      <c r="N15" s="9">
        <v>2</v>
      </c>
      <c r="O15" s="9">
        <v>1.83</v>
      </c>
      <c r="P15" s="9">
        <v>1.89</v>
      </c>
      <c r="Q15" s="9">
        <v>1.79</v>
      </c>
      <c r="R15" s="9">
        <v>1.75</v>
      </c>
      <c r="S15" s="9" t="s">
        <v>24</v>
      </c>
      <c r="T15" s="9"/>
      <c r="U15" s="9">
        <v>16</v>
      </c>
      <c r="V15" s="8" t="s">
        <v>128</v>
      </c>
      <c r="W15" s="9" t="s">
        <v>31</v>
      </c>
      <c r="X15" s="9">
        <v>2</v>
      </c>
      <c r="Y15" s="9"/>
    </row>
    <row r="16" spans="1:25" x14ac:dyDescent="0.25">
      <c r="A16" s="7">
        <v>44737</v>
      </c>
      <c r="B16" s="8" t="s">
        <v>221</v>
      </c>
      <c r="C16" s="9">
        <v>2.5</v>
      </c>
      <c r="D16" s="9">
        <v>2.38</v>
      </c>
      <c r="E16" s="9">
        <v>2.2799999999999998</v>
      </c>
      <c r="F16" s="9">
        <v>2.39</v>
      </c>
      <c r="G16" s="9">
        <v>3.2</v>
      </c>
      <c r="H16" s="9">
        <v>3.65</v>
      </c>
      <c r="I16" s="9">
        <v>1.95</v>
      </c>
      <c r="J16" s="11">
        <v>44736</v>
      </c>
      <c r="K16" s="9">
        <v>1.98</v>
      </c>
      <c r="L16" s="9">
        <v>404</v>
      </c>
      <c r="M16" s="11">
        <v>44731</v>
      </c>
      <c r="N16" s="9">
        <v>404</v>
      </c>
      <c r="O16" s="9">
        <v>404</v>
      </c>
      <c r="P16" s="9">
        <v>404</v>
      </c>
      <c r="Q16" s="9">
        <v>2.83</v>
      </c>
      <c r="R16" s="9">
        <v>2.83</v>
      </c>
      <c r="S16" s="9" t="s">
        <v>24</v>
      </c>
      <c r="T16" s="9"/>
      <c r="U16" s="9">
        <v>21</v>
      </c>
      <c r="V16" s="8" t="s">
        <v>219</v>
      </c>
      <c r="W16" s="9" t="s">
        <v>31</v>
      </c>
      <c r="X16" s="9">
        <v>2</v>
      </c>
      <c r="Y16" s="9"/>
    </row>
    <row r="17" spans="1:25" x14ac:dyDescent="0.25">
      <c r="A17" s="7">
        <v>44738</v>
      </c>
      <c r="B17" s="8" t="s">
        <v>222</v>
      </c>
      <c r="C17" s="9">
        <v>2.4900000000000002</v>
      </c>
      <c r="D17" s="9">
        <v>3.19</v>
      </c>
      <c r="E17" s="9">
        <v>3.22</v>
      </c>
      <c r="F17" s="9">
        <v>3.06</v>
      </c>
      <c r="G17" s="9">
        <v>3.01</v>
      </c>
      <c r="H17" s="9">
        <v>2.5499999999999998</v>
      </c>
      <c r="I17" s="9">
        <v>2.76</v>
      </c>
      <c r="J17" s="11">
        <v>44732</v>
      </c>
      <c r="K17" s="9">
        <v>2.6</v>
      </c>
      <c r="L17" s="9">
        <v>2.37</v>
      </c>
      <c r="M17" s="11">
        <v>44732</v>
      </c>
      <c r="N17" s="9">
        <v>2.59</v>
      </c>
      <c r="O17" s="9">
        <v>1.6</v>
      </c>
      <c r="P17" s="9">
        <v>1.53</v>
      </c>
      <c r="Q17" s="9">
        <v>2.0699999999999998</v>
      </c>
      <c r="R17" s="9">
        <v>2.2599999999999998</v>
      </c>
      <c r="S17" s="9" t="s">
        <v>24</v>
      </c>
      <c r="T17" s="9"/>
      <c r="U17" s="9">
        <v>24</v>
      </c>
      <c r="V17" s="8" t="s">
        <v>208</v>
      </c>
      <c r="W17" s="9" t="s">
        <v>75</v>
      </c>
      <c r="X17" s="9">
        <v>1</v>
      </c>
      <c r="Y17" s="9"/>
    </row>
    <row r="18" spans="1:25" x14ac:dyDescent="0.25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</sheetData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C1" workbookViewId="0">
      <selection activeCell="J7" sqref="J7:K8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44717</v>
      </c>
      <c r="B2" s="8" t="s">
        <v>206</v>
      </c>
      <c r="C2" s="21">
        <v>1.75</v>
      </c>
      <c r="D2" s="16">
        <v>20</v>
      </c>
      <c r="E2" s="9" t="s">
        <v>24</v>
      </c>
      <c r="F2" s="17" t="s">
        <v>68</v>
      </c>
      <c r="G2" s="37"/>
      <c r="H2" s="44">
        <v>0</v>
      </c>
      <c r="I2" s="18">
        <f>H2-D$32</f>
        <v>-17340.855</v>
      </c>
      <c r="J2" s="19" t="s">
        <v>32</v>
      </c>
      <c r="K2" s="8" t="s">
        <v>144</v>
      </c>
      <c r="L2" s="9"/>
      <c r="M2" s="9"/>
    </row>
    <row r="3" spans="1:13" x14ac:dyDescent="0.25">
      <c r="A3" s="7">
        <v>44720</v>
      </c>
      <c r="B3" s="8" t="s">
        <v>207</v>
      </c>
      <c r="C3" s="21">
        <v>2</v>
      </c>
      <c r="D3" s="16">
        <v>24</v>
      </c>
      <c r="E3" s="9" t="s">
        <v>36</v>
      </c>
      <c r="F3" s="20" t="s">
        <v>77</v>
      </c>
      <c r="G3" s="17"/>
      <c r="H3" s="44">
        <f t="shared" ref="H3:H14" si="0">C3*D$32</f>
        <v>34681.71</v>
      </c>
      <c r="I3" s="18">
        <f t="shared" ref="I3:I14" si="1">H3-D$32</f>
        <v>17340.855</v>
      </c>
      <c r="J3" s="19" t="s">
        <v>32</v>
      </c>
      <c r="K3" s="8" t="s">
        <v>208</v>
      </c>
      <c r="L3" s="9"/>
      <c r="M3" s="9"/>
    </row>
    <row r="4" spans="1:13" x14ac:dyDescent="0.25">
      <c r="A4" s="7">
        <v>44721</v>
      </c>
      <c r="B4" s="8" t="s">
        <v>209</v>
      </c>
      <c r="C4" s="21">
        <v>2</v>
      </c>
      <c r="D4" s="16">
        <v>15</v>
      </c>
      <c r="E4" s="9" t="s">
        <v>24</v>
      </c>
      <c r="F4" s="17" t="s">
        <v>77</v>
      </c>
      <c r="G4" s="20"/>
      <c r="H4" s="44">
        <v>0</v>
      </c>
      <c r="I4" s="18">
        <f t="shared" si="1"/>
        <v>-17340.855</v>
      </c>
      <c r="J4" s="19" t="s">
        <v>230</v>
      </c>
      <c r="K4" s="8" t="s">
        <v>208</v>
      </c>
      <c r="L4" s="9"/>
      <c r="M4" s="9"/>
    </row>
    <row r="5" spans="1:13" x14ac:dyDescent="0.25">
      <c r="A5" s="7">
        <v>44722</v>
      </c>
      <c r="B5" s="8" t="s">
        <v>210</v>
      </c>
      <c r="C5" s="21">
        <v>2</v>
      </c>
      <c r="D5" s="16">
        <v>23</v>
      </c>
      <c r="E5" s="9" t="s">
        <v>36</v>
      </c>
      <c r="F5" s="17" t="s">
        <v>77</v>
      </c>
      <c r="G5" s="37"/>
      <c r="H5" s="44">
        <v>0</v>
      </c>
      <c r="I5" s="18">
        <f t="shared" si="1"/>
        <v>-17340.855</v>
      </c>
      <c r="J5" s="19" t="s">
        <v>231</v>
      </c>
      <c r="K5" s="8" t="s">
        <v>113</v>
      </c>
      <c r="L5" s="9"/>
      <c r="M5" s="9"/>
    </row>
    <row r="6" spans="1:13" x14ac:dyDescent="0.25">
      <c r="A6" s="7">
        <v>44724</v>
      </c>
      <c r="B6" s="8" t="s">
        <v>211</v>
      </c>
      <c r="C6" s="21">
        <v>2</v>
      </c>
      <c r="D6" s="9">
        <v>25</v>
      </c>
      <c r="E6" s="9" t="s">
        <v>24</v>
      </c>
      <c r="F6" s="43" t="s">
        <v>77</v>
      </c>
      <c r="G6" s="9"/>
      <c r="H6" s="44">
        <f t="shared" si="0"/>
        <v>34681.71</v>
      </c>
      <c r="I6" s="18">
        <v>0</v>
      </c>
      <c r="J6" s="9" t="s">
        <v>74</v>
      </c>
      <c r="K6" s="8" t="s">
        <v>111</v>
      </c>
      <c r="L6" s="9"/>
      <c r="M6" s="9"/>
    </row>
    <row r="7" spans="1:13" x14ac:dyDescent="0.25">
      <c r="A7" s="7">
        <v>44724</v>
      </c>
      <c r="B7" s="8" t="s">
        <v>212</v>
      </c>
      <c r="C7" s="21">
        <v>2</v>
      </c>
      <c r="D7" s="9">
        <v>26</v>
      </c>
      <c r="E7" s="9" t="s">
        <v>24</v>
      </c>
      <c r="F7" s="43" t="s">
        <v>77</v>
      </c>
      <c r="G7" s="9"/>
      <c r="H7" s="44">
        <f t="shared" si="0"/>
        <v>34681.71</v>
      </c>
      <c r="I7" s="18">
        <v>0</v>
      </c>
      <c r="J7" s="9" t="s">
        <v>31</v>
      </c>
      <c r="K7" s="8" t="s">
        <v>208</v>
      </c>
      <c r="L7" s="9"/>
      <c r="M7" s="9"/>
    </row>
    <row r="8" spans="1:13" x14ac:dyDescent="0.25">
      <c r="A8" s="7">
        <v>44724</v>
      </c>
      <c r="B8" s="8" t="s">
        <v>213</v>
      </c>
      <c r="C8" s="21">
        <v>1.74</v>
      </c>
      <c r="D8" s="9">
        <v>23</v>
      </c>
      <c r="E8" s="9" t="s">
        <v>24</v>
      </c>
      <c r="F8" s="27" t="s">
        <v>71</v>
      </c>
      <c r="G8" s="9"/>
      <c r="H8" s="44">
        <v>0</v>
      </c>
      <c r="I8" s="18">
        <f t="shared" si="1"/>
        <v>-17340.855</v>
      </c>
      <c r="J8" s="9" t="s">
        <v>150</v>
      </c>
      <c r="K8" s="8" t="s">
        <v>208</v>
      </c>
      <c r="L8" s="9"/>
      <c r="M8" s="9"/>
    </row>
    <row r="9" spans="1:13" x14ac:dyDescent="0.25">
      <c r="A9" s="7">
        <v>44725</v>
      </c>
      <c r="B9" s="8" t="s">
        <v>215</v>
      </c>
      <c r="C9" s="21">
        <v>2</v>
      </c>
      <c r="D9" s="9">
        <v>23</v>
      </c>
      <c r="E9" s="9" t="s">
        <v>24</v>
      </c>
      <c r="F9" s="30" t="s">
        <v>77</v>
      </c>
      <c r="G9" s="9"/>
      <c r="H9" s="44">
        <f t="shared" si="0"/>
        <v>34681.71</v>
      </c>
      <c r="I9" s="18">
        <f t="shared" si="1"/>
        <v>17340.855</v>
      </c>
      <c r="J9" s="9" t="s">
        <v>32</v>
      </c>
      <c r="K9" s="8" t="s">
        <v>84</v>
      </c>
      <c r="L9" s="9"/>
      <c r="M9" s="9"/>
    </row>
    <row r="10" spans="1:13" x14ac:dyDescent="0.25">
      <c r="A10" s="7">
        <v>44726</v>
      </c>
      <c r="B10" s="8" t="s">
        <v>216</v>
      </c>
      <c r="C10" s="21">
        <v>2</v>
      </c>
      <c r="D10" s="9">
        <v>21</v>
      </c>
      <c r="E10" s="9" t="s">
        <v>36</v>
      </c>
      <c r="F10" s="27" t="s">
        <v>77</v>
      </c>
      <c r="G10" s="9"/>
      <c r="H10" s="44">
        <v>0</v>
      </c>
      <c r="I10" s="18">
        <f t="shared" si="1"/>
        <v>-17340.855</v>
      </c>
      <c r="J10" s="9" t="s">
        <v>154</v>
      </c>
      <c r="K10" s="8" t="s">
        <v>208</v>
      </c>
      <c r="L10" s="9"/>
      <c r="M10" s="9"/>
    </row>
    <row r="11" spans="1:13" x14ac:dyDescent="0.25">
      <c r="A11" s="7">
        <v>44737</v>
      </c>
      <c r="B11" s="8" t="s">
        <v>218</v>
      </c>
      <c r="C11" s="21">
        <v>2</v>
      </c>
      <c r="D11" s="9">
        <v>23</v>
      </c>
      <c r="E11" s="9" t="s">
        <v>24</v>
      </c>
      <c r="F11" s="27" t="s">
        <v>77</v>
      </c>
      <c r="G11" s="9"/>
      <c r="H11" s="44">
        <v>0</v>
      </c>
      <c r="I11" s="18">
        <f t="shared" si="1"/>
        <v>-17340.855</v>
      </c>
      <c r="J11" s="9" t="s">
        <v>154</v>
      </c>
      <c r="K11" s="8" t="s">
        <v>219</v>
      </c>
      <c r="L11" s="9"/>
      <c r="M11" s="9"/>
    </row>
    <row r="12" spans="1:13" x14ac:dyDescent="0.25">
      <c r="A12" s="7">
        <v>44737</v>
      </c>
      <c r="B12" s="8" t="s">
        <v>220</v>
      </c>
      <c r="C12" s="21">
        <v>1.75</v>
      </c>
      <c r="D12" s="9">
        <v>16</v>
      </c>
      <c r="E12" s="9" t="s">
        <v>24</v>
      </c>
      <c r="F12" s="27" t="s">
        <v>68</v>
      </c>
      <c r="G12" s="9"/>
      <c r="H12" s="44">
        <v>0</v>
      </c>
      <c r="I12" s="18">
        <f>H12-D$32/2</f>
        <v>-8670.4274999999998</v>
      </c>
      <c r="J12" s="9" t="s">
        <v>31</v>
      </c>
      <c r="K12" s="8" t="s">
        <v>128</v>
      </c>
      <c r="L12" s="9"/>
      <c r="M12" s="9"/>
    </row>
    <row r="13" spans="1:13" x14ac:dyDescent="0.25">
      <c r="A13" s="7">
        <v>44737</v>
      </c>
      <c r="B13" s="8" t="s">
        <v>221</v>
      </c>
      <c r="C13" s="21">
        <v>2</v>
      </c>
      <c r="D13" s="9">
        <v>21</v>
      </c>
      <c r="E13" s="9" t="s">
        <v>24</v>
      </c>
      <c r="F13" s="43" t="s">
        <v>77</v>
      </c>
      <c r="G13" s="9"/>
      <c r="H13" s="44">
        <f t="shared" si="0"/>
        <v>34681.71</v>
      </c>
      <c r="I13" s="18">
        <v>0</v>
      </c>
      <c r="J13" s="9" t="s">
        <v>31</v>
      </c>
      <c r="K13" s="8" t="s">
        <v>219</v>
      </c>
      <c r="L13" s="9"/>
      <c r="M13" s="9"/>
    </row>
    <row r="14" spans="1:13" x14ac:dyDescent="0.25">
      <c r="A14" s="7">
        <v>44738</v>
      </c>
      <c r="B14" s="8" t="s">
        <v>222</v>
      </c>
      <c r="C14" s="21">
        <v>2</v>
      </c>
      <c r="D14" s="9">
        <v>24</v>
      </c>
      <c r="E14" s="9" t="s">
        <v>24</v>
      </c>
      <c r="F14" s="30" t="s">
        <v>77</v>
      </c>
      <c r="G14" s="9"/>
      <c r="H14" s="44">
        <f t="shared" si="0"/>
        <v>34681.71</v>
      </c>
      <c r="I14" s="18">
        <f t="shared" si="1"/>
        <v>17340.855</v>
      </c>
      <c r="J14" s="9" t="s">
        <v>75</v>
      </c>
      <c r="K14" s="8" t="s">
        <v>208</v>
      </c>
      <c r="L14" s="9"/>
      <c r="M14" s="9"/>
    </row>
    <row r="15" spans="1:13" x14ac:dyDescent="0.25">
      <c r="A15" s="7"/>
      <c r="B15" s="8"/>
      <c r="C15" s="21"/>
      <c r="D15" s="9"/>
      <c r="E15" s="9"/>
      <c r="F15" s="19"/>
      <c r="G15" s="9"/>
      <c r="H15" s="9"/>
      <c r="I15" s="9"/>
      <c r="J15" s="9"/>
      <c r="K15" s="8"/>
      <c r="L15" s="9"/>
      <c r="M15" s="9"/>
    </row>
    <row r="16" spans="1:13" x14ac:dyDescent="0.25">
      <c r="A16" s="7"/>
      <c r="B16" s="8"/>
      <c r="C16" s="21"/>
      <c r="D16" s="9"/>
      <c r="E16" s="9"/>
      <c r="F16" s="19"/>
      <c r="G16" s="9"/>
      <c r="H16" s="9"/>
      <c r="I16" s="9"/>
      <c r="J16" s="9"/>
      <c r="K16" s="8"/>
      <c r="L16" s="9"/>
      <c r="M16" s="9"/>
    </row>
    <row r="17" spans="1:13" x14ac:dyDescent="0.25">
      <c r="A17" s="7"/>
      <c r="B17" s="8"/>
      <c r="C17" s="21"/>
      <c r="D17" s="9"/>
      <c r="E17" s="9"/>
      <c r="F17" s="19"/>
      <c r="G17" s="9"/>
      <c r="H17" s="9"/>
      <c r="I17" s="9"/>
      <c r="J17" s="9"/>
      <c r="K17" s="8"/>
      <c r="L17" s="9"/>
      <c r="M17" s="9"/>
    </row>
    <row r="18" spans="1:13" x14ac:dyDescent="0.25">
      <c r="A18" s="7"/>
      <c r="B18" s="8"/>
      <c r="C18" s="21"/>
      <c r="D18" s="9"/>
      <c r="E18" s="9"/>
      <c r="F18" s="19"/>
      <c r="G18" s="9"/>
      <c r="H18" s="9"/>
      <c r="I18" s="9"/>
      <c r="J18" s="9"/>
      <c r="K18" s="8"/>
      <c r="L18" s="9"/>
      <c r="M18" s="9"/>
    </row>
    <row r="19" spans="1:13" x14ac:dyDescent="0.25">
      <c r="A19" s="9"/>
      <c r="B19" s="9"/>
      <c r="C19" s="21"/>
      <c r="D19" s="9"/>
      <c r="E19" s="9"/>
      <c r="F19" s="19"/>
      <c r="G19" s="9"/>
      <c r="H19" s="9"/>
      <c r="I19" s="9"/>
      <c r="J19" s="9"/>
      <c r="K19" s="9"/>
      <c r="L19" s="9"/>
      <c r="M19" s="9"/>
    </row>
    <row r="20" spans="1:13" x14ac:dyDescent="0.25">
      <c r="A20" s="9"/>
      <c r="B20" s="9"/>
      <c r="C20" s="9"/>
      <c r="D20" s="9"/>
      <c r="E20" s="9"/>
      <c r="F20" s="19"/>
      <c r="G20" s="9"/>
      <c r="H20" s="9"/>
      <c r="I20" s="9"/>
      <c r="J20" s="9"/>
      <c r="K20" s="9"/>
      <c r="L20" s="9"/>
      <c r="M20" s="9"/>
    </row>
    <row r="21" spans="1:13" x14ac:dyDescent="0.25">
      <c r="A21" s="9"/>
      <c r="B21" s="9" t="s">
        <v>52</v>
      </c>
      <c r="C21" s="9"/>
      <c r="D21" s="9">
        <f>COUNT(D2:D14)-1</f>
        <v>12</v>
      </c>
      <c r="E21" s="12"/>
      <c r="F21" s="38"/>
      <c r="G21" s="12"/>
      <c r="H21" s="12"/>
      <c r="I21" s="12"/>
      <c r="J21" s="9"/>
      <c r="K21" s="9"/>
      <c r="L21" s="9"/>
      <c r="M21" s="9"/>
    </row>
    <row r="22" spans="1:13" x14ac:dyDescent="0.25">
      <c r="A22" s="9"/>
      <c r="B22" s="9" t="s">
        <v>55</v>
      </c>
      <c r="C22" s="9"/>
      <c r="D22" s="27">
        <v>1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 t="s">
        <v>56</v>
      </c>
      <c r="C23" s="9"/>
      <c r="D23" s="30">
        <f>D21-D22</f>
        <v>11</v>
      </c>
      <c r="E23" s="12"/>
      <c r="F23" s="39"/>
      <c r="G23" s="40"/>
      <c r="H23" s="40"/>
      <c r="I23" s="12"/>
      <c r="J23" s="9"/>
      <c r="K23" s="9"/>
      <c r="L23" s="9"/>
      <c r="M23" s="9"/>
    </row>
    <row r="24" spans="1:13" x14ac:dyDescent="0.25">
      <c r="A24" s="9"/>
      <c r="B24" s="9" t="s">
        <v>57</v>
      </c>
      <c r="C24" s="9"/>
      <c r="D24" s="9">
        <f>D23/D21*100</f>
        <v>91.666666666666657</v>
      </c>
      <c r="E24" s="12"/>
      <c r="F24" s="39"/>
      <c r="G24" s="40"/>
      <c r="H24" s="40"/>
      <c r="I24" s="12"/>
      <c r="J24" s="9"/>
      <c r="K24" s="9"/>
      <c r="L24" s="9"/>
      <c r="M24" s="9"/>
    </row>
    <row r="25" spans="1:13" x14ac:dyDescent="0.25">
      <c r="A25" s="9"/>
      <c r="B25" s="9" t="s">
        <v>58</v>
      </c>
      <c r="C25" s="9"/>
      <c r="D25" s="9">
        <f>1/D26*100</f>
        <v>51.505546751188589</v>
      </c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9" t="s">
        <v>59</v>
      </c>
      <c r="C26" s="9"/>
      <c r="D26" s="9">
        <f>SUM(C2:C14)/COUNT(D2:D14)</f>
        <v>1.9415384615384617</v>
      </c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9" t="s">
        <v>60</v>
      </c>
      <c r="C27" s="9"/>
      <c r="D27" s="30">
        <f>D24-D25</f>
        <v>40.161119915478068</v>
      </c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9" t="s">
        <v>61</v>
      </c>
      <c r="C28" s="9"/>
      <c r="D28" s="30">
        <f>D35/1</f>
        <v>-13.999999999999998</v>
      </c>
      <c r="E28" s="12"/>
      <c r="F28" s="39"/>
      <c r="G28" s="40"/>
      <c r="H28" s="40"/>
      <c r="I28" s="12"/>
      <c r="J28" s="9"/>
      <c r="K28" s="9"/>
      <c r="L28" s="9"/>
      <c r="M28" s="9"/>
    </row>
    <row r="29" spans="1:13" x14ac:dyDescent="0.25">
      <c r="A29" s="9"/>
      <c r="B29" s="9"/>
      <c r="C29" s="9"/>
      <c r="D29" s="30"/>
      <c r="E29" s="12"/>
      <c r="F29" s="39"/>
      <c r="G29" s="40"/>
      <c r="H29" s="40"/>
      <c r="I29" s="12"/>
      <c r="J29" s="9"/>
      <c r="K29" s="9"/>
      <c r="L29" s="9"/>
      <c r="M29" s="9"/>
    </row>
    <row r="30" spans="1:13" ht="18.75" x14ac:dyDescent="0.3">
      <c r="A30" s="9"/>
      <c r="B30" s="9" t="s">
        <v>62</v>
      </c>
      <c r="C30" s="9"/>
      <c r="D30" s="31">
        <v>495453</v>
      </c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9" t="s">
        <v>63</v>
      </c>
      <c r="C31" s="9"/>
      <c r="D31" s="18">
        <f>D30/100</f>
        <v>4954.53</v>
      </c>
      <c r="E31" s="12"/>
      <c r="F31" s="39"/>
      <c r="G31" s="40"/>
      <c r="H31" s="40"/>
      <c r="I31" s="12"/>
      <c r="J31" s="9"/>
      <c r="K31" s="9"/>
      <c r="L31" s="9"/>
      <c r="M31" s="9"/>
    </row>
    <row r="32" spans="1:13" x14ac:dyDescent="0.25">
      <c r="A32" s="9"/>
      <c r="B32" s="9" t="s">
        <v>64</v>
      </c>
      <c r="C32" s="9"/>
      <c r="D32" s="18">
        <f>D31*3.5</f>
        <v>17340.855</v>
      </c>
      <c r="E32" s="12"/>
      <c r="F32" s="39"/>
      <c r="G32" s="40"/>
      <c r="H32" s="40"/>
      <c r="I32" s="12"/>
      <c r="J32" s="9"/>
      <c r="K32" s="9"/>
      <c r="L32" s="9"/>
      <c r="M32" s="9"/>
    </row>
    <row r="33" spans="1:13" x14ac:dyDescent="0.25">
      <c r="A33" s="9"/>
      <c r="B33" s="9" t="s">
        <v>65</v>
      </c>
      <c r="C33" s="9"/>
      <c r="D33" s="32">
        <f>D31*7</f>
        <v>34681.71</v>
      </c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9" t="s">
        <v>66</v>
      </c>
      <c r="C34" s="9"/>
      <c r="D34" s="18">
        <f>SUM(I2:I11)</f>
        <v>-69363.42</v>
      </c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33" t="s">
        <v>67</v>
      </c>
      <c r="C35" s="9"/>
      <c r="D35" s="9">
        <f>D34/D30*100</f>
        <v>-13.999999999999998</v>
      </c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/>
      <c r="C36" s="9"/>
      <c r="D36" s="18"/>
      <c r="E36" s="12"/>
      <c r="F36" s="39"/>
      <c r="G36" s="40"/>
      <c r="H36" s="40"/>
      <c r="I36" s="12"/>
      <c r="J36" s="9"/>
      <c r="K36" s="9"/>
      <c r="L36" s="9"/>
      <c r="M36" s="9"/>
    </row>
  </sheetData>
  <conditionalFormatting sqref="F22:G36">
    <cfRule type="cellIs" dxfId="14" priority="3" operator="greaterThan">
      <formula>0</formula>
    </cfRule>
    <cfRule type="cellIs" dxfId="13" priority="4" operator="lessThan">
      <formula>-240.63</formula>
    </cfRule>
    <cfRule type="cellIs" dxfId="12" priority="5" operator="greaterThan">
      <formula>0</formula>
    </cfRule>
  </conditionalFormatting>
  <conditionalFormatting sqref="I2:I14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ignoredErrors>
    <ignoredError sqref="I12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C1" workbookViewId="0">
      <selection activeCell="K6" sqref="K6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2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</row>
    <row r="2" spans="1:12" x14ac:dyDescent="0.25">
      <c r="A2" s="7">
        <v>44720</v>
      </c>
      <c r="B2" s="8" t="s">
        <v>207</v>
      </c>
      <c r="C2" s="21">
        <v>2</v>
      </c>
      <c r="D2" s="16">
        <v>24</v>
      </c>
      <c r="E2" s="9" t="s">
        <v>36</v>
      </c>
      <c r="F2" s="20" t="s">
        <v>77</v>
      </c>
      <c r="G2" s="17"/>
      <c r="H2" s="44">
        <f>C2*D$24</f>
        <v>39636.239999999998</v>
      </c>
      <c r="I2" s="18">
        <f>H2-D$24</f>
        <v>19818.12</v>
      </c>
      <c r="J2" s="19" t="s">
        <v>32</v>
      </c>
      <c r="K2" s="8" t="s">
        <v>208</v>
      </c>
      <c r="L2" s="9"/>
    </row>
    <row r="3" spans="1:12" x14ac:dyDescent="0.25">
      <c r="A3" s="7">
        <v>44724</v>
      </c>
      <c r="B3" s="8" t="s">
        <v>211</v>
      </c>
      <c r="C3" s="21">
        <v>2</v>
      </c>
      <c r="D3" s="9">
        <v>25</v>
      </c>
      <c r="E3" s="9" t="s">
        <v>24</v>
      </c>
      <c r="F3" s="43" t="s">
        <v>77</v>
      </c>
      <c r="G3" s="9"/>
      <c r="H3" s="44">
        <f>C3*D$24</f>
        <v>39636.239999999998</v>
      </c>
      <c r="I3" s="18">
        <v>0</v>
      </c>
      <c r="J3" s="9" t="s">
        <v>74</v>
      </c>
      <c r="K3" s="8" t="s">
        <v>111</v>
      </c>
      <c r="L3" s="9"/>
    </row>
    <row r="4" spans="1:12" x14ac:dyDescent="0.25">
      <c r="A4" s="7">
        <v>44725</v>
      </c>
      <c r="B4" s="8" t="s">
        <v>215</v>
      </c>
      <c r="C4" s="21">
        <v>2</v>
      </c>
      <c r="D4" s="9">
        <v>23</v>
      </c>
      <c r="E4" s="9" t="s">
        <v>24</v>
      </c>
      <c r="F4" s="30" t="s">
        <v>77</v>
      </c>
      <c r="G4" s="9"/>
      <c r="H4" s="44">
        <f>C4*D$24</f>
        <v>39636.239999999998</v>
      </c>
      <c r="I4" s="18">
        <f>H4-D$24</f>
        <v>19818.12</v>
      </c>
      <c r="J4" s="9" t="s">
        <v>32</v>
      </c>
      <c r="K4" s="8" t="s">
        <v>84</v>
      </c>
      <c r="L4" s="9"/>
    </row>
    <row r="5" spans="1:12" x14ac:dyDescent="0.25">
      <c r="A5" s="7">
        <v>44726</v>
      </c>
      <c r="B5" s="8" t="s">
        <v>216</v>
      </c>
      <c r="C5" s="21">
        <v>2</v>
      </c>
      <c r="D5" s="9">
        <v>21</v>
      </c>
      <c r="E5" s="9" t="s">
        <v>36</v>
      </c>
      <c r="F5" s="27" t="s">
        <v>77</v>
      </c>
      <c r="G5" s="9"/>
      <c r="H5" s="44">
        <v>0</v>
      </c>
      <c r="I5" s="18">
        <f>H5-D$24</f>
        <v>-19818.12</v>
      </c>
      <c r="J5" s="9" t="s">
        <v>154</v>
      </c>
      <c r="K5" s="8" t="s">
        <v>208</v>
      </c>
      <c r="L5" s="9"/>
    </row>
    <row r="6" spans="1:12" x14ac:dyDescent="0.25">
      <c r="A6" s="7">
        <v>44737</v>
      </c>
      <c r="B6" s="8" t="s">
        <v>220</v>
      </c>
      <c r="C6" s="21">
        <v>1.75</v>
      </c>
      <c r="D6" s="9">
        <v>16</v>
      </c>
      <c r="E6" s="9" t="s">
        <v>24</v>
      </c>
      <c r="F6" s="27" t="s">
        <v>234</v>
      </c>
      <c r="G6" s="9"/>
      <c r="H6" s="44">
        <v>0</v>
      </c>
      <c r="I6" s="18">
        <f>H6-D$24</f>
        <v>-19818.12</v>
      </c>
      <c r="J6" s="9" t="s">
        <v>31</v>
      </c>
      <c r="K6" s="8" t="s">
        <v>128</v>
      </c>
      <c r="L6" s="9"/>
    </row>
    <row r="7" spans="1:12" x14ac:dyDescent="0.25">
      <c r="A7" s="7"/>
      <c r="B7" s="8"/>
      <c r="C7" s="21"/>
      <c r="D7" s="9"/>
      <c r="E7" s="9"/>
      <c r="F7" s="19"/>
      <c r="G7" s="9"/>
      <c r="H7" s="9"/>
      <c r="I7" s="9"/>
      <c r="J7" s="9"/>
      <c r="K7" s="8"/>
      <c r="L7" s="9"/>
    </row>
    <row r="8" spans="1:12" x14ac:dyDescent="0.25">
      <c r="A8" s="7"/>
      <c r="B8" s="8"/>
      <c r="C8" s="21"/>
      <c r="D8" s="9"/>
      <c r="E8" s="9"/>
      <c r="F8" s="19"/>
      <c r="G8" s="9"/>
      <c r="H8" s="9"/>
      <c r="I8" s="9"/>
      <c r="J8" s="9"/>
      <c r="K8" s="8"/>
      <c r="L8" s="9"/>
    </row>
    <row r="9" spans="1:12" x14ac:dyDescent="0.25">
      <c r="A9" s="7"/>
      <c r="B9" s="8"/>
      <c r="C9" s="21"/>
      <c r="D9" s="9"/>
      <c r="E9" s="9"/>
      <c r="F9" s="19"/>
      <c r="G9" s="9"/>
      <c r="H9" s="9"/>
      <c r="I9" s="9"/>
      <c r="J9" s="9"/>
      <c r="K9" s="8"/>
      <c r="L9" s="9"/>
    </row>
    <row r="10" spans="1:12" x14ac:dyDescent="0.25">
      <c r="A10" s="7"/>
      <c r="B10" s="8"/>
      <c r="C10" s="21"/>
      <c r="D10" s="9"/>
      <c r="E10" s="9"/>
      <c r="F10" s="19"/>
      <c r="G10" s="9"/>
      <c r="H10" s="9"/>
      <c r="I10" s="9"/>
      <c r="J10" s="9"/>
      <c r="K10" s="8"/>
      <c r="L10" s="9"/>
    </row>
    <row r="11" spans="1:12" x14ac:dyDescent="0.25">
      <c r="A11" s="9"/>
      <c r="B11" s="9"/>
      <c r="C11" s="21"/>
      <c r="D11" s="9"/>
      <c r="E11" s="9"/>
      <c r="F11" s="19"/>
      <c r="G11" s="9"/>
      <c r="H11" s="9"/>
      <c r="I11" s="9"/>
      <c r="J11" s="9"/>
      <c r="K11" s="9"/>
      <c r="L11" s="9"/>
    </row>
    <row r="12" spans="1:12" x14ac:dyDescent="0.25">
      <c r="A12" s="9"/>
      <c r="B12" s="9"/>
      <c r="C12" s="9"/>
      <c r="D12" s="9"/>
      <c r="E12" s="9"/>
      <c r="F12" s="19"/>
      <c r="G12" s="9"/>
      <c r="H12" s="9"/>
      <c r="I12" s="9"/>
      <c r="J12" s="9"/>
      <c r="K12" s="9"/>
      <c r="L12" s="9"/>
    </row>
    <row r="13" spans="1:12" x14ac:dyDescent="0.25">
      <c r="A13" s="9"/>
      <c r="B13" s="9" t="s">
        <v>52</v>
      </c>
      <c r="C13" s="9"/>
      <c r="D13" s="9">
        <f>COUNT(D2:D6)-1</f>
        <v>4</v>
      </c>
      <c r="E13" s="12"/>
      <c r="F13" s="38"/>
      <c r="G13" s="12"/>
      <c r="H13" s="12"/>
      <c r="I13" s="12"/>
      <c r="J13" s="9"/>
      <c r="K13" s="9"/>
      <c r="L13" s="9"/>
    </row>
    <row r="14" spans="1:12" x14ac:dyDescent="0.25">
      <c r="A14" s="9"/>
      <c r="B14" s="9" t="s">
        <v>55</v>
      </c>
      <c r="C14" s="9"/>
      <c r="D14" s="27">
        <v>2</v>
      </c>
      <c r="E14" s="12"/>
      <c r="F14" s="39"/>
      <c r="G14" s="40"/>
      <c r="H14" s="40"/>
      <c r="I14" s="12"/>
      <c r="J14" s="9"/>
      <c r="K14" s="9"/>
      <c r="L14" s="9"/>
    </row>
    <row r="15" spans="1:12" x14ac:dyDescent="0.25">
      <c r="A15" s="9"/>
      <c r="B15" s="9" t="s">
        <v>56</v>
      </c>
      <c r="C15" s="9"/>
      <c r="D15" s="30">
        <f>D13-D14</f>
        <v>2</v>
      </c>
      <c r="E15" s="12"/>
      <c r="F15" s="39"/>
      <c r="G15" s="40"/>
      <c r="H15" s="40"/>
      <c r="I15" s="12"/>
      <c r="J15" s="9"/>
      <c r="K15" s="9"/>
      <c r="L15" s="9"/>
    </row>
    <row r="16" spans="1:12" x14ac:dyDescent="0.25">
      <c r="A16" s="9"/>
      <c r="B16" s="9" t="s">
        <v>57</v>
      </c>
      <c r="C16" s="9"/>
      <c r="D16" s="9">
        <f>D15/D13*100</f>
        <v>50</v>
      </c>
      <c r="E16" s="12"/>
      <c r="F16" s="39"/>
      <c r="G16" s="40"/>
      <c r="H16" s="40"/>
      <c r="I16" s="12"/>
      <c r="J16" s="9"/>
      <c r="K16" s="9"/>
      <c r="L16" s="9"/>
    </row>
    <row r="17" spans="1:12" x14ac:dyDescent="0.25">
      <c r="A17" s="9"/>
      <c r="B17" s="9" t="s">
        <v>58</v>
      </c>
      <c r="C17" s="9"/>
      <c r="D17" s="9">
        <f>1/D18*100</f>
        <v>51.282051282051292</v>
      </c>
      <c r="E17" s="12"/>
      <c r="F17" s="39"/>
      <c r="G17" s="40"/>
      <c r="H17" s="40"/>
      <c r="I17" s="12"/>
      <c r="J17" s="9"/>
      <c r="K17" s="9"/>
      <c r="L17" s="9"/>
    </row>
    <row r="18" spans="1:12" x14ac:dyDescent="0.25">
      <c r="A18" s="9"/>
      <c r="B18" s="9" t="s">
        <v>59</v>
      </c>
      <c r="C18" s="9"/>
      <c r="D18" s="9">
        <f>SUM(C2:C6)/COUNT(D2:D6)</f>
        <v>1.95</v>
      </c>
      <c r="E18" s="12"/>
      <c r="F18" s="39"/>
      <c r="G18" s="40"/>
      <c r="H18" s="40"/>
      <c r="I18" s="12"/>
      <c r="J18" s="9"/>
      <c r="K18" s="9"/>
      <c r="L18" s="9"/>
    </row>
    <row r="19" spans="1:12" x14ac:dyDescent="0.25">
      <c r="A19" s="9"/>
      <c r="B19" s="9" t="s">
        <v>60</v>
      </c>
      <c r="C19" s="9"/>
      <c r="D19" s="30">
        <f>D16-D17</f>
        <v>-1.2820512820512917</v>
      </c>
      <c r="E19" s="12"/>
      <c r="F19" s="39"/>
      <c r="G19" s="40"/>
      <c r="H19" s="40"/>
      <c r="I19" s="12"/>
      <c r="J19" s="9"/>
      <c r="K19" s="9"/>
      <c r="L19" s="9"/>
    </row>
    <row r="20" spans="1:12" x14ac:dyDescent="0.25">
      <c r="A20" s="9"/>
      <c r="B20" s="9" t="s">
        <v>61</v>
      </c>
      <c r="C20" s="9"/>
      <c r="D20" s="30">
        <f>D27/1</f>
        <v>0</v>
      </c>
      <c r="E20" s="12"/>
      <c r="F20" s="39"/>
      <c r="G20" s="40"/>
      <c r="H20" s="40"/>
      <c r="I20" s="12"/>
      <c r="J20" s="9"/>
      <c r="K20" s="9"/>
      <c r="L20" s="9"/>
    </row>
    <row r="21" spans="1:12" x14ac:dyDescent="0.25">
      <c r="A21" s="9"/>
      <c r="B21" s="9"/>
      <c r="C21" s="9"/>
      <c r="D21" s="30"/>
      <c r="E21" s="12"/>
      <c r="F21" s="39"/>
      <c r="G21" s="40"/>
      <c r="H21" s="40"/>
      <c r="I21" s="12"/>
      <c r="J21" s="9"/>
      <c r="K21" s="9"/>
      <c r="L21" s="9"/>
    </row>
    <row r="22" spans="1:12" ht="18.75" x14ac:dyDescent="0.3">
      <c r="A22" s="9"/>
      <c r="B22" s="9" t="s">
        <v>62</v>
      </c>
      <c r="C22" s="9"/>
      <c r="D22" s="31">
        <v>495453</v>
      </c>
      <c r="E22" s="12"/>
      <c r="F22" s="39"/>
      <c r="G22" s="40"/>
      <c r="H22" s="40"/>
      <c r="I22" s="12"/>
      <c r="J22" s="9"/>
      <c r="K22" s="9"/>
      <c r="L22" s="9"/>
    </row>
    <row r="23" spans="1:12" x14ac:dyDescent="0.25">
      <c r="A23" s="9"/>
      <c r="B23" s="9" t="s">
        <v>63</v>
      </c>
      <c r="C23" s="9"/>
      <c r="D23" s="18">
        <f>D22/100</f>
        <v>4954.53</v>
      </c>
      <c r="E23" s="12"/>
      <c r="F23" s="39"/>
      <c r="G23" s="40"/>
      <c r="H23" s="40"/>
      <c r="I23" s="12"/>
      <c r="J23" s="9"/>
      <c r="K23" s="9"/>
      <c r="L23" s="9"/>
    </row>
    <row r="24" spans="1:12" x14ac:dyDescent="0.25">
      <c r="A24" s="9"/>
      <c r="B24" s="9" t="s">
        <v>64</v>
      </c>
      <c r="C24" s="9"/>
      <c r="D24" s="18">
        <f>D23*4</f>
        <v>19818.12</v>
      </c>
      <c r="E24" s="12"/>
      <c r="F24" s="39"/>
      <c r="G24" s="40"/>
      <c r="H24" s="40"/>
      <c r="I24" s="12"/>
      <c r="J24" s="9"/>
      <c r="K24" s="9"/>
      <c r="L24" s="9"/>
    </row>
    <row r="25" spans="1:12" x14ac:dyDescent="0.25">
      <c r="A25" s="9"/>
      <c r="B25" s="9" t="s">
        <v>65</v>
      </c>
      <c r="C25" s="9"/>
      <c r="D25" s="32">
        <f>D23*7</f>
        <v>34681.71</v>
      </c>
      <c r="E25" s="12"/>
      <c r="F25" s="39"/>
      <c r="G25" s="40"/>
      <c r="H25" s="40"/>
      <c r="I25" s="12"/>
      <c r="J25" s="9"/>
      <c r="K25" s="9"/>
      <c r="L25" s="9"/>
    </row>
    <row r="26" spans="1:12" x14ac:dyDescent="0.25">
      <c r="A26" s="9"/>
      <c r="B26" s="9" t="s">
        <v>66</v>
      </c>
      <c r="C26" s="9"/>
      <c r="D26" s="18">
        <f>SUM(I2:I6)</f>
        <v>0</v>
      </c>
      <c r="E26" s="12"/>
      <c r="F26" s="39"/>
      <c r="G26" s="40"/>
      <c r="H26" s="40"/>
      <c r="I26" s="12"/>
      <c r="J26" s="9"/>
      <c r="K26" s="9"/>
      <c r="L26" s="9"/>
    </row>
    <row r="27" spans="1:12" x14ac:dyDescent="0.25">
      <c r="A27" s="9"/>
      <c r="B27" s="33" t="s">
        <v>67</v>
      </c>
      <c r="C27" s="9"/>
      <c r="D27" s="9">
        <f>D26/D22*100</f>
        <v>0</v>
      </c>
      <c r="E27" s="12"/>
      <c r="F27" s="39"/>
      <c r="G27" s="40"/>
      <c r="H27" s="40"/>
      <c r="I27" s="12"/>
      <c r="J27" s="9"/>
      <c r="K27" s="9"/>
      <c r="L27" s="9"/>
    </row>
    <row r="28" spans="1:12" x14ac:dyDescent="0.25">
      <c r="A28" s="9"/>
      <c r="B28" s="9"/>
      <c r="C28" s="9"/>
      <c r="D28" s="18"/>
      <c r="E28" s="12"/>
      <c r="F28" s="39"/>
      <c r="G28" s="40"/>
      <c r="H28" s="40"/>
      <c r="I28" s="12"/>
      <c r="J28" s="9"/>
      <c r="K28" s="9"/>
      <c r="L28" s="9"/>
    </row>
  </sheetData>
  <conditionalFormatting sqref="F14:G28">
    <cfRule type="cellIs" dxfId="9" priority="3" operator="greaterThan">
      <formula>0</formula>
    </cfRule>
    <cfRule type="cellIs" dxfId="8" priority="4" operator="lessThan">
      <formula>-240.63</formula>
    </cfRule>
    <cfRule type="cellIs" dxfId="7" priority="5" operator="greaterThan">
      <formula>0</formula>
    </cfRule>
  </conditionalFormatting>
  <conditionalFormatting sqref="I2:I6">
    <cfRule type="cellIs" dxfId="6" priority="1" operator="lessThan">
      <formula>0</formula>
    </cfRule>
    <cfRule type="cellIs" dxfId="5" priority="2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opLeftCell="H2" workbookViewId="0">
      <selection activeCell="V9" sqref="V9"/>
    </sheetView>
  </sheetViews>
  <sheetFormatPr defaultRowHeight="15" x14ac:dyDescent="0.25"/>
  <cols>
    <col min="1" max="1" width="10.7109375" bestFit="1" customWidth="1"/>
    <col min="2" max="2" width="35.85546875" bestFit="1" customWidth="1"/>
    <col min="10" max="10" width="10.7109375" bestFit="1" customWidth="1"/>
    <col min="13" max="13" width="10.7109375" bestFit="1" customWidth="1"/>
    <col min="19" max="19" width="12.5703125" bestFit="1" customWidth="1"/>
    <col min="22" max="22" width="30.425781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44744</v>
      </c>
      <c r="B2" s="8" t="s">
        <v>223</v>
      </c>
      <c r="C2">
        <v>3.28</v>
      </c>
      <c r="D2">
        <v>3.15</v>
      </c>
      <c r="E2">
        <v>3.38</v>
      </c>
      <c r="F2">
        <v>3.5</v>
      </c>
      <c r="G2">
        <v>2.34</v>
      </c>
      <c r="H2">
        <v>2.37</v>
      </c>
      <c r="I2">
        <v>3.33</v>
      </c>
      <c r="J2" s="7">
        <v>44738</v>
      </c>
      <c r="K2">
        <v>3.59</v>
      </c>
      <c r="L2">
        <v>2.08</v>
      </c>
      <c r="M2" s="7">
        <v>44738</v>
      </c>
      <c r="N2">
        <v>1.97</v>
      </c>
      <c r="O2">
        <v>1.81</v>
      </c>
      <c r="P2">
        <v>1.93</v>
      </c>
      <c r="Q2">
        <v>1.81</v>
      </c>
      <c r="R2">
        <v>1.72</v>
      </c>
      <c r="S2" t="s">
        <v>24</v>
      </c>
      <c r="U2">
        <v>21</v>
      </c>
      <c r="V2" s="8" t="s">
        <v>128</v>
      </c>
      <c r="W2" t="s">
        <v>74</v>
      </c>
      <c r="X2">
        <v>2</v>
      </c>
    </row>
    <row r="3" spans="1:24" x14ac:dyDescent="0.25">
      <c r="A3" s="7">
        <v>44744</v>
      </c>
      <c r="B3" s="8" t="s">
        <v>224</v>
      </c>
      <c r="C3">
        <v>2.2200000000000002</v>
      </c>
      <c r="D3">
        <v>2.2200000000000002</v>
      </c>
      <c r="E3">
        <v>2.73</v>
      </c>
      <c r="F3">
        <v>2.84</v>
      </c>
      <c r="G3">
        <v>3.47</v>
      </c>
      <c r="H3">
        <v>3.82</v>
      </c>
      <c r="I3">
        <v>2.23</v>
      </c>
      <c r="J3" s="7">
        <v>44743</v>
      </c>
      <c r="K3">
        <v>2.25</v>
      </c>
      <c r="L3">
        <v>2.66</v>
      </c>
      <c r="M3" s="7">
        <v>44744</v>
      </c>
      <c r="N3">
        <v>2.73</v>
      </c>
      <c r="O3">
        <v>1.46</v>
      </c>
      <c r="P3">
        <v>1.44</v>
      </c>
      <c r="Q3">
        <v>2.4</v>
      </c>
      <c r="R3">
        <v>2.61</v>
      </c>
      <c r="S3" t="s">
        <v>24</v>
      </c>
      <c r="U3">
        <v>24</v>
      </c>
      <c r="V3" s="8" t="s">
        <v>225</v>
      </c>
      <c r="W3" t="s">
        <v>74</v>
      </c>
      <c r="X3">
        <v>2</v>
      </c>
    </row>
    <row r="4" spans="1:24" x14ac:dyDescent="0.25">
      <c r="A4" s="7">
        <v>44745</v>
      </c>
      <c r="B4" s="8" t="s">
        <v>226</v>
      </c>
      <c r="C4">
        <v>2.06</v>
      </c>
      <c r="D4">
        <v>2.68</v>
      </c>
      <c r="E4">
        <v>3.08</v>
      </c>
      <c r="F4">
        <v>3.06</v>
      </c>
      <c r="G4">
        <v>3.82</v>
      </c>
      <c r="H4">
        <v>2.91</v>
      </c>
      <c r="I4">
        <v>2.82</v>
      </c>
      <c r="J4" s="7">
        <v>44739</v>
      </c>
      <c r="K4">
        <v>3.08</v>
      </c>
      <c r="L4">
        <v>2.2400000000000002</v>
      </c>
      <c r="M4" s="7">
        <v>44739</v>
      </c>
      <c r="N4">
        <v>2.21</v>
      </c>
      <c r="O4">
        <v>1.61</v>
      </c>
      <c r="P4">
        <v>1.68</v>
      </c>
      <c r="Q4">
        <v>1.96</v>
      </c>
      <c r="R4">
        <v>1.93</v>
      </c>
      <c r="S4" t="s">
        <v>36</v>
      </c>
      <c r="U4">
        <v>23</v>
      </c>
      <c r="V4" s="8" t="s">
        <v>84</v>
      </c>
      <c r="W4" t="s">
        <v>31</v>
      </c>
      <c r="X4">
        <v>2</v>
      </c>
    </row>
    <row r="5" spans="1:24" x14ac:dyDescent="0.25">
      <c r="A5" s="7">
        <v>44751</v>
      </c>
      <c r="B5" s="8" t="s">
        <v>227</v>
      </c>
      <c r="C5">
        <v>2.2000000000000002</v>
      </c>
      <c r="D5">
        <v>1.87</v>
      </c>
      <c r="E5">
        <v>2.8</v>
      </c>
      <c r="F5">
        <v>2.76</v>
      </c>
      <c r="G5">
        <v>2.95</v>
      </c>
      <c r="H5">
        <v>4.8099999999999996</v>
      </c>
      <c r="I5">
        <v>404</v>
      </c>
      <c r="J5" s="7">
        <v>44751</v>
      </c>
      <c r="K5">
        <v>404</v>
      </c>
      <c r="L5">
        <v>2</v>
      </c>
      <c r="M5" s="7">
        <v>44750</v>
      </c>
      <c r="N5">
        <v>2.25</v>
      </c>
      <c r="O5">
        <v>1.65</v>
      </c>
      <c r="P5">
        <v>1.58</v>
      </c>
      <c r="Q5">
        <v>1.79</v>
      </c>
      <c r="R5">
        <v>1.99</v>
      </c>
      <c r="S5" t="s">
        <v>24</v>
      </c>
      <c r="U5">
        <v>24</v>
      </c>
      <c r="V5" s="8" t="s">
        <v>219</v>
      </c>
      <c r="W5" t="s">
        <v>152</v>
      </c>
      <c r="X5">
        <v>4</v>
      </c>
    </row>
    <row r="6" spans="1:24" x14ac:dyDescent="0.25">
      <c r="A6" s="7">
        <v>44751</v>
      </c>
      <c r="B6" s="8" t="s">
        <v>233</v>
      </c>
      <c r="C6">
        <v>2.35</v>
      </c>
      <c r="D6">
        <v>2.4300000000000002</v>
      </c>
      <c r="E6">
        <v>2.48</v>
      </c>
      <c r="F6">
        <v>2.56</v>
      </c>
      <c r="G6">
        <v>3.11</v>
      </c>
      <c r="H6">
        <v>3.31</v>
      </c>
      <c r="I6">
        <v>2.04</v>
      </c>
      <c r="J6" s="7">
        <v>44750</v>
      </c>
      <c r="K6">
        <v>2.1800000000000002</v>
      </c>
      <c r="L6">
        <v>2.66</v>
      </c>
      <c r="M6" s="7">
        <v>44751</v>
      </c>
      <c r="N6">
        <v>2.6</v>
      </c>
      <c r="O6">
        <v>1.4</v>
      </c>
      <c r="P6">
        <v>1.42</v>
      </c>
      <c r="Q6">
        <v>2.2000000000000002</v>
      </c>
      <c r="R6">
        <v>2.2000000000000002</v>
      </c>
      <c r="S6" t="s">
        <v>24</v>
      </c>
      <c r="U6">
        <v>24</v>
      </c>
      <c r="V6" s="8" t="s">
        <v>219</v>
      </c>
      <c r="W6" t="s">
        <v>149</v>
      </c>
      <c r="X6">
        <v>3</v>
      </c>
    </row>
    <row r="7" spans="1:24" x14ac:dyDescent="0.25">
      <c r="A7" s="7">
        <v>44753</v>
      </c>
      <c r="B7" s="8" t="s">
        <v>228</v>
      </c>
      <c r="C7">
        <v>3.05</v>
      </c>
      <c r="D7">
        <v>3.61</v>
      </c>
      <c r="E7">
        <v>3.3</v>
      </c>
      <c r="F7">
        <v>3.32</v>
      </c>
      <c r="G7">
        <v>2.42</v>
      </c>
      <c r="H7">
        <v>2.14</v>
      </c>
      <c r="I7">
        <v>3.01</v>
      </c>
      <c r="J7" s="7">
        <v>44747</v>
      </c>
      <c r="K7">
        <v>3.27</v>
      </c>
      <c r="L7">
        <v>2.16</v>
      </c>
      <c r="M7" s="7">
        <v>44747</v>
      </c>
      <c r="N7">
        <v>2.02</v>
      </c>
      <c r="O7">
        <v>1.71</v>
      </c>
      <c r="P7">
        <v>1.83</v>
      </c>
      <c r="Q7">
        <v>1.87</v>
      </c>
      <c r="R7">
        <v>1.78</v>
      </c>
      <c r="S7" t="s">
        <v>24</v>
      </c>
      <c r="U7">
        <v>21</v>
      </c>
      <c r="V7" s="8" t="s">
        <v>84</v>
      </c>
      <c r="W7" t="s">
        <v>152</v>
      </c>
      <c r="X7">
        <v>4</v>
      </c>
    </row>
    <row r="8" spans="1:24" x14ac:dyDescent="0.25">
      <c r="A8" s="7">
        <v>44757</v>
      </c>
      <c r="B8" s="8" t="s">
        <v>229</v>
      </c>
      <c r="C8">
        <v>2.08</v>
      </c>
      <c r="D8">
        <v>2.4500000000000002</v>
      </c>
      <c r="E8">
        <v>3.05</v>
      </c>
      <c r="F8">
        <v>3.26</v>
      </c>
      <c r="G8">
        <v>4.04</v>
      </c>
      <c r="H8">
        <v>3.36</v>
      </c>
      <c r="I8">
        <v>2.85</v>
      </c>
      <c r="J8" s="7">
        <v>44752</v>
      </c>
      <c r="K8">
        <v>2.75</v>
      </c>
      <c r="L8">
        <v>2.36</v>
      </c>
      <c r="M8" s="7">
        <v>44752</v>
      </c>
      <c r="N8">
        <v>2.63</v>
      </c>
      <c r="O8">
        <v>1.63</v>
      </c>
      <c r="P8">
        <v>1.52</v>
      </c>
      <c r="Q8">
        <v>2.02</v>
      </c>
      <c r="R8">
        <v>2.2799999999999998</v>
      </c>
      <c r="S8" t="s">
        <v>36</v>
      </c>
      <c r="U8">
        <v>21</v>
      </c>
      <c r="V8" s="8" t="s">
        <v>172</v>
      </c>
      <c r="W8" t="s">
        <v>31</v>
      </c>
      <c r="X8">
        <v>2</v>
      </c>
    </row>
    <row r="9" spans="1:24" x14ac:dyDescent="0.25">
      <c r="A9" s="7">
        <v>44757</v>
      </c>
      <c r="B9" s="8" t="s">
        <v>232</v>
      </c>
      <c r="C9">
        <v>2.64</v>
      </c>
      <c r="D9">
        <v>2.41</v>
      </c>
      <c r="E9">
        <v>2.77</v>
      </c>
      <c r="F9">
        <v>2.73</v>
      </c>
      <c r="G9">
        <v>2.44</v>
      </c>
      <c r="H9">
        <v>3.1</v>
      </c>
      <c r="I9">
        <v>2.5</v>
      </c>
      <c r="J9" s="7">
        <v>44757</v>
      </c>
      <c r="K9">
        <v>2.57</v>
      </c>
      <c r="L9">
        <v>2.2200000000000002</v>
      </c>
      <c r="M9" s="7">
        <v>44757</v>
      </c>
      <c r="N9">
        <v>2.35</v>
      </c>
      <c r="O9">
        <v>1.5</v>
      </c>
      <c r="P9">
        <v>1.51</v>
      </c>
      <c r="Q9">
        <v>1.98</v>
      </c>
      <c r="R9">
        <v>2.08</v>
      </c>
      <c r="S9" t="s">
        <v>36</v>
      </c>
      <c r="U9">
        <v>26</v>
      </c>
      <c r="V9" s="8" t="s">
        <v>219</v>
      </c>
      <c r="W9" t="s">
        <v>31</v>
      </c>
      <c r="X9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C1" sqref="C1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2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</row>
    <row r="2" spans="1:12" x14ac:dyDescent="0.25">
      <c r="A2" s="7">
        <v>44744</v>
      </c>
      <c r="B2" s="8" t="s">
        <v>223</v>
      </c>
      <c r="C2" s="21">
        <v>1.72</v>
      </c>
      <c r="D2" s="16">
        <v>21</v>
      </c>
      <c r="E2" s="9" t="s">
        <v>24</v>
      </c>
      <c r="F2" s="17" t="s">
        <v>234</v>
      </c>
      <c r="G2" s="37"/>
      <c r="H2" s="44">
        <v>0</v>
      </c>
      <c r="I2" s="18">
        <f>H2-D$30</f>
        <v>-19818.12</v>
      </c>
      <c r="J2" s="19" t="s">
        <v>74</v>
      </c>
      <c r="K2" s="8" t="s">
        <v>128</v>
      </c>
      <c r="L2" s="9"/>
    </row>
    <row r="3" spans="1:12" x14ac:dyDescent="0.25">
      <c r="A3" s="7">
        <v>44744</v>
      </c>
      <c r="B3" s="8" t="s">
        <v>224</v>
      </c>
      <c r="C3" s="21">
        <v>2</v>
      </c>
      <c r="D3" s="16">
        <v>24</v>
      </c>
      <c r="E3" s="9" t="s">
        <v>24</v>
      </c>
      <c r="F3" s="37" t="s">
        <v>77</v>
      </c>
      <c r="G3" s="17"/>
      <c r="H3" s="44">
        <f>C3*D$30</f>
        <v>39636.239999999998</v>
      </c>
      <c r="I3" s="18">
        <v>0</v>
      </c>
      <c r="J3" s="19" t="s">
        <v>74</v>
      </c>
      <c r="K3" s="8" t="s">
        <v>225</v>
      </c>
      <c r="L3" s="9"/>
    </row>
    <row r="4" spans="1:12" x14ac:dyDescent="0.25">
      <c r="A4" s="7">
        <v>44745</v>
      </c>
      <c r="B4" s="8" t="s">
        <v>226</v>
      </c>
      <c r="C4" s="21">
        <v>2</v>
      </c>
      <c r="D4" s="16">
        <v>23</v>
      </c>
      <c r="E4" s="9" t="s">
        <v>36</v>
      </c>
      <c r="F4" s="37" t="s">
        <v>77</v>
      </c>
      <c r="G4" s="20"/>
      <c r="H4" s="44">
        <f>C4*D$30</f>
        <v>39636.239999999998</v>
      </c>
      <c r="I4" s="18">
        <v>0</v>
      </c>
      <c r="J4" s="19" t="s">
        <v>31</v>
      </c>
      <c r="K4" s="8" t="s">
        <v>84</v>
      </c>
      <c r="L4" s="9"/>
    </row>
    <row r="5" spans="1:12" x14ac:dyDescent="0.25">
      <c r="A5" s="7">
        <v>44753</v>
      </c>
      <c r="B5" s="8" t="s">
        <v>228</v>
      </c>
      <c r="C5" s="21">
        <v>1.95</v>
      </c>
      <c r="D5" s="9">
        <v>21</v>
      </c>
      <c r="E5" s="9" t="s">
        <v>24</v>
      </c>
      <c r="F5" s="30" t="s">
        <v>234</v>
      </c>
      <c r="G5" s="9"/>
      <c r="H5" s="44">
        <f>C5*D$30</f>
        <v>38645.333999999995</v>
      </c>
      <c r="I5" s="18">
        <f>H5-D$30</f>
        <v>18827.213999999996</v>
      </c>
      <c r="J5" s="9" t="s">
        <v>152</v>
      </c>
      <c r="K5" s="8" t="s">
        <v>84</v>
      </c>
      <c r="L5" s="9"/>
    </row>
    <row r="6" spans="1:12" x14ac:dyDescent="0.25">
      <c r="A6" s="7">
        <v>44757</v>
      </c>
      <c r="B6" s="8" t="s">
        <v>229</v>
      </c>
      <c r="C6" s="21">
        <v>2</v>
      </c>
      <c r="D6" s="9">
        <v>21</v>
      </c>
      <c r="E6" s="9" t="s">
        <v>36</v>
      </c>
      <c r="F6" s="43" t="s">
        <v>77</v>
      </c>
      <c r="G6" s="9"/>
      <c r="H6" s="44">
        <f>C6*D$30</f>
        <v>39636.239999999998</v>
      </c>
      <c r="I6" s="18">
        <v>0</v>
      </c>
      <c r="J6" s="9" t="s">
        <v>31</v>
      </c>
      <c r="K6" s="8" t="s">
        <v>172</v>
      </c>
      <c r="L6" s="9"/>
    </row>
    <row r="7" spans="1:12" x14ac:dyDescent="0.25">
      <c r="A7" s="7"/>
      <c r="B7" s="8"/>
      <c r="C7" s="21"/>
      <c r="D7" s="9"/>
      <c r="E7" s="9"/>
      <c r="F7" s="30"/>
      <c r="G7" s="9"/>
      <c r="H7" s="44"/>
      <c r="I7" s="18"/>
      <c r="J7" s="9"/>
      <c r="K7" s="8"/>
      <c r="L7" s="9"/>
    </row>
    <row r="8" spans="1:12" x14ac:dyDescent="0.25">
      <c r="A8" s="7"/>
      <c r="B8" s="8"/>
      <c r="C8" s="21"/>
      <c r="D8" s="9"/>
      <c r="E8" s="9"/>
      <c r="F8" s="30"/>
      <c r="G8" s="9"/>
      <c r="H8" s="44"/>
      <c r="I8" s="18"/>
      <c r="J8" s="9"/>
      <c r="K8" s="8"/>
      <c r="L8" s="9"/>
    </row>
    <row r="9" spans="1:12" x14ac:dyDescent="0.25">
      <c r="A9" s="7"/>
      <c r="B9" s="8"/>
      <c r="C9" s="21"/>
      <c r="D9" s="9"/>
      <c r="E9" s="9"/>
      <c r="F9" s="30"/>
      <c r="G9" s="9"/>
      <c r="H9" s="44"/>
      <c r="I9" s="18"/>
      <c r="J9" s="9"/>
      <c r="K9" s="8"/>
      <c r="L9" s="9"/>
    </row>
    <row r="10" spans="1:12" x14ac:dyDescent="0.25">
      <c r="A10" s="7"/>
      <c r="B10" s="8"/>
      <c r="C10" s="21"/>
      <c r="D10" s="9"/>
      <c r="E10" s="9"/>
      <c r="F10" s="19"/>
      <c r="G10" s="9"/>
      <c r="H10" s="9"/>
      <c r="I10" s="9"/>
      <c r="J10" s="9"/>
      <c r="K10" s="8"/>
      <c r="L10" s="9"/>
    </row>
    <row r="11" spans="1:12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  <c r="L11" s="9"/>
    </row>
    <row r="12" spans="1:12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  <c r="L12" s="9"/>
    </row>
    <row r="13" spans="1:12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  <c r="L13" s="9"/>
    </row>
    <row r="14" spans="1:12" x14ac:dyDescent="0.25">
      <c r="A14" s="7"/>
      <c r="B14" s="8"/>
      <c r="C14" s="21"/>
      <c r="D14" s="9"/>
      <c r="E14" s="9"/>
      <c r="F14" s="19"/>
      <c r="G14" s="9"/>
      <c r="H14" s="9"/>
      <c r="I14" s="9"/>
      <c r="J14" s="9"/>
      <c r="K14" s="8"/>
      <c r="L14" s="9"/>
    </row>
    <row r="15" spans="1:12" x14ac:dyDescent="0.25">
      <c r="A15" s="7"/>
      <c r="B15" s="8"/>
      <c r="C15" s="21"/>
      <c r="D15" s="9"/>
      <c r="E15" s="9"/>
      <c r="F15" s="19"/>
      <c r="G15" s="9"/>
      <c r="H15" s="9"/>
      <c r="I15" s="9"/>
      <c r="J15" s="9"/>
      <c r="K15" s="8"/>
      <c r="L15" s="9"/>
    </row>
    <row r="16" spans="1:12" x14ac:dyDescent="0.25">
      <c r="A16" s="7"/>
      <c r="B16" s="8"/>
      <c r="C16" s="21"/>
      <c r="D16" s="9"/>
      <c r="E16" s="9"/>
      <c r="F16" s="19"/>
      <c r="G16" s="9"/>
      <c r="H16" s="9"/>
      <c r="I16" s="9"/>
      <c r="J16" s="9"/>
      <c r="K16" s="8"/>
      <c r="L16" s="9"/>
    </row>
    <row r="17" spans="1:12" x14ac:dyDescent="0.25">
      <c r="A17" s="9"/>
      <c r="B17" s="9"/>
      <c r="C17" s="21"/>
      <c r="D17" s="9"/>
      <c r="E17" s="9"/>
      <c r="F17" s="19"/>
      <c r="G17" s="9"/>
      <c r="H17" s="9"/>
      <c r="I17" s="9"/>
      <c r="J17" s="9"/>
      <c r="K17" s="9"/>
      <c r="L17" s="9"/>
    </row>
    <row r="18" spans="1:12" x14ac:dyDescent="0.25">
      <c r="A18" s="9"/>
      <c r="B18" s="9"/>
      <c r="C18" s="9"/>
      <c r="D18" s="9"/>
      <c r="E18" s="9"/>
      <c r="F18" s="19"/>
      <c r="G18" s="9"/>
      <c r="H18" s="9"/>
      <c r="I18" s="9"/>
      <c r="J18" s="9"/>
      <c r="K18" s="9"/>
      <c r="L18" s="9"/>
    </row>
    <row r="19" spans="1:12" x14ac:dyDescent="0.25">
      <c r="A19" s="9"/>
      <c r="B19" s="9" t="s">
        <v>52</v>
      </c>
      <c r="C19" s="9"/>
      <c r="D19" s="9">
        <f>COUNT(D2:D9)-1</f>
        <v>4</v>
      </c>
      <c r="E19" s="12"/>
      <c r="F19" s="38"/>
      <c r="G19" s="12"/>
      <c r="H19" s="12"/>
      <c r="I19" s="12"/>
      <c r="J19" s="9"/>
      <c r="K19" s="9"/>
      <c r="L19" s="9"/>
    </row>
    <row r="20" spans="1:12" x14ac:dyDescent="0.25">
      <c r="A20" s="9"/>
      <c r="B20" s="9" t="s">
        <v>55</v>
      </c>
      <c r="C20" s="9"/>
      <c r="D20" s="27">
        <v>1</v>
      </c>
      <c r="E20" s="12"/>
      <c r="F20" s="39"/>
      <c r="G20" s="40"/>
      <c r="H20" s="40"/>
      <c r="I20" s="12"/>
      <c r="J20" s="9"/>
      <c r="K20" s="9"/>
      <c r="L20" s="9"/>
    </row>
    <row r="21" spans="1:12" x14ac:dyDescent="0.25">
      <c r="A21" s="9"/>
      <c r="B21" s="9" t="s">
        <v>56</v>
      </c>
      <c r="C21" s="9"/>
      <c r="D21" s="30">
        <f>D19-D20</f>
        <v>3</v>
      </c>
      <c r="E21" s="12"/>
      <c r="F21" s="39"/>
      <c r="G21" s="40"/>
      <c r="H21" s="40"/>
      <c r="I21" s="12"/>
      <c r="J21" s="9"/>
      <c r="K21" s="9"/>
      <c r="L21" s="9"/>
    </row>
    <row r="22" spans="1:12" x14ac:dyDescent="0.25">
      <c r="A22" s="9"/>
      <c r="B22" s="9" t="s">
        <v>57</v>
      </c>
      <c r="C22" s="9"/>
      <c r="D22" s="9">
        <f>D21/D19*100</f>
        <v>75</v>
      </c>
      <c r="E22" s="12"/>
      <c r="F22" s="39"/>
      <c r="G22" s="40"/>
      <c r="H22" s="40"/>
      <c r="I22" s="12"/>
      <c r="J22" s="9"/>
      <c r="K22" s="9"/>
      <c r="L22" s="9"/>
    </row>
    <row r="23" spans="1:12" x14ac:dyDescent="0.25">
      <c r="A23" s="9"/>
      <c r="B23" s="9" t="s">
        <v>58</v>
      </c>
      <c r="C23" s="9"/>
      <c r="D23" s="9">
        <f>1/D24*100</f>
        <v>51.706308169596696</v>
      </c>
      <c r="E23" s="12"/>
      <c r="F23" s="39"/>
      <c r="G23" s="40"/>
      <c r="H23" s="40"/>
      <c r="I23" s="12"/>
      <c r="J23" s="9"/>
      <c r="K23" s="9"/>
      <c r="L23" s="9"/>
    </row>
    <row r="24" spans="1:12" x14ac:dyDescent="0.25">
      <c r="A24" s="9"/>
      <c r="B24" s="9" t="s">
        <v>59</v>
      </c>
      <c r="C24" s="9"/>
      <c r="D24" s="9">
        <f>SUM(C2:C9)/COUNT(D2:D9)</f>
        <v>1.9339999999999999</v>
      </c>
      <c r="E24" s="12"/>
      <c r="F24" s="39"/>
      <c r="G24" s="40"/>
      <c r="H24" s="40"/>
      <c r="I24" s="12"/>
      <c r="J24" s="9"/>
      <c r="K24" s="9"/>
      <c r="L24" s="9"/>
    </row>
    <row r="25" spans="1:12" x14ac:dyDescent="0.25">
      <c r="A25" s="9"/>
      <c r="B25" s="9" t="s">
        <v>60</v>
      </c>
      <c r="C25" s="9"/>
      <c r="D25" s="30">
        <f>D22-D23</f>
        <v>23.293691830403304</v>
      </c>
      <c r="E25" s="12"/>
      <c r="F25" s="39"/>
      <c r="G25" s="40"/>
      <c r="H25" s="40"/>
      <c r="I25" s="12"/>
      <c r="J25" s="9"/>
      <c r="K25" s="9"/>
      <c r="L25" s="9"/>
    </row>
    <row r="26" spans="1:12" x14ac:dyDescent="0.25">
      <c r="A26" s="9"/>
      <c r="B26" s="9" t="s">
        <v>61</v>
      </c>
      <c r="C26" s="9"/>
      <c r="D26" s="30">
        <f>D33/1</f>
        <v>-0.20000000000000051</v>
      </c>
      <c r="E26" s="12"/>
      <c r="F26" s="39"/>
      <c r="G26" s="40"/>
      <c r="H26" s="40"/>
      <c r="I26" s="12"/>
      <c r="J26" s="9"/>
      <c r="K26" s="9"/>
      <c r="L26" s="9"/>
    </row>
    <row r="27" spans="1:12" x14ac:dyDescent="0.25">
      <c r="A27" s="9"/>
      <c r="B27" s="9"/>
      <c r="C27" s="9"/>
      <c r="D27" s="30"/>
      <c r="E27" s="12"/>
      <c r="F27" s="39"/>
      <c r="G27" s="40"/>
      <c r="H27" s="40"/>
      <c r="I27" s="12"/>
      <c r="J27" s="9"/>
      <c r="K27" s="9"/>
      <c r="L27" s="9"/>
    </row>
    <row r="28" spans="1:12" ht="18.75" x14ac:dyDescent="0.3">
      <c r="A28" s="9"/>
      <c r="B28" s="9" t="s">
        <v>62</v>
      </c>
      <c r="C28" s="9"/>
      <c r="D28" s="31">
        <v>495453</v>
      </c>
      <c r="E28" s="12"/>
      <c r="F28" s="39"/>
      <c r="G28" s="40"/>
      <c r="H28" s="40"/>
      <c r="I28" s="12"/>
      <c r="J28" s="9"/>
      <c r="K28" s="9"/>
      <c r="L28" s="9"/>
    </row>
    <row r="29" spans="1:12" x14ac:dyDescent="0.25">
      <c r="A29" s="9"/>
      <c r="B29" s="9" t="s">
        <v>63</v>
      </c>
      <c r="C29" s="9"/>
      <c r="D29" s="18">
        <f>D28/100</f>
        <v>4954.53</v>
      </c>
      <c r="E29" s="12"/>
      <c r="F29" s="39"/>
      <c r="G29" s="40"/>
      <c r="H29" s="40"/>
      <c r="I29" s="12"/>
      <c r="J29" s="9"/>
      <c r="K29" s="9"/>
      <c r="L29" s="9"/>
    </row>
    <row r="30" spans="1:12" x14ac:dyDescent="0.25">
      <c r="A30" s="9"/>
      <c r="B30" s="9" t="s">
        <v>236</v>
      </c>
      <c r="C30" s="9"/>
      <c r="D30" s="18">
        <f>D29*4</f>
        <v>19818.12</v>
      </c>
      <c r="E30" s="12"/>
      <c r="F30" s="39"/>
      <c r="G30" s="40"/>
      <c r="H30" s="40"/>
      <c r="I30" s="12"/>
      <c r="J30" s="9"/>
      <c r="K30" s="9"/>
      <c r="L30" s="9"/>
    </row>
    <row r="31" spans="1:12" x14ac:dyDescent="0.25">
      <c r="A31" s="9"/>
      <c r="B31" s="9" t="s">
        <v>65</v>
      </c>
      <c r="C31" s="9"/>
      <c r="D31" s="32">
        <f>D29*7</f>
        <v>34681.71</v>
      </c>
      <c r="E31" s="12"/>
      <c r="F31" s="39"/>
      <c r="G31" s="40"/>
      <c r="H31" s="40"/>
      <c r="I31" s="12"/>
      <c r="J31" s="9"/>
      <c r="K31" s="9"/>
      <c r="L31" s="9"/>
    </row>
    <row r="32" spans="1:12" x14ac:dyDescent="0.25">
      <c r="A32" s="9"/>
      <c r="B32" s="9" t="s">
        <v>66</v>
      </c>
      <c r="C32" s="9"/>
      <c r="D32" s="18">
        <f>SUM(I2:I9)</f>
        <v>-990.90600000000268</v>
      </c>
      <c r="E32" s="12"/>
      <c r="F32" s="39"/>
      <c r="G32" s="40"/>
      <c r="H32" s="40"/>
      <c r="I32" s="12"/>
      <c r="J32" s="9"/>
      <c r="K32" s="9"/>
      <c r="L32" s="9"/>
    </row>
    <row r="33" spans="1:12" x14ac:dyDescent="0.25">
      <c r="A33" s="9"/>
      <c r="B33" s="33" t="s">
        <v>67</v>
      </c>
      <c r="C33" s="9"/>
      <c r="D33" s="9">
        <f>D32/D28*100</f>
        <v>-0.20000000000000051</v>
      </c>
      <c r="E33" s="12"/>
      <c r="F33" s="39"/>
      <c r="G33" s="40"/>
      <c r="H33" s="40"/>
      <c r="I33" s="12"/>
      <c r="J33" s="9"/>
      <c r="K33" s="9"/>
      <c r="L33" s="9"/>
    </row>
    <row r="34" spans="1:12" x14ac:dyDescent="0.25">
      <c r="A34" s="9"/>
      <c r="B34" s="9"/>
      <c r="C34" s="9"/>
      <c r="D34" s="18"/>
      <c r="E34" s="12"/>
      <c r="F34" s="39"/>
      <c r="G34" s="40"/>
      <c r="H34" s="40"/>
      <c r="I34" s="12"/>
      <c r="J34" s="9"/>
      <c r="K34" s="9"/>
      <c r="L34" s="9"/>
    </row>
  </sheetData>
  <conditionalFormatting sqref="F20:G34">
    <cfRule type="cellIs" dxfId="4" priority="3" operator="greaterThan">
      <formula>0</formula>
    </cfRule>
    <cfRule type="cellIs" dxfId="3" priority="4" operator="lessThan">
      <formula>-240.63</formula>
    </cfRule>
    <cfRule type="cellIs" dxfId="2" priority="5" operator="greaterThan">
      <formula>0</formula>
    </cfRule>
  </conditionalFormatting>
  <conditionalFormatting sqref="I2:I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A11" sqref="A11"/>
    </sheetView>
  </sheetViews>
  <sheetFormatPr defaultRowHeight="15" x14ac:dyDescent="0.25"/>
  <cols>
    <col min="1" max="1" width="10.7109375" bestFit="1" customWidth="1"/>
    <col min="2" max="2" width="34.28515625" style="9" bestFit="1" customWidth="1"/>
    <col min="3" max="9" width="6" style="9" bestFit="1" customWidth="1"/>
    <col min="10" max="10" width="6" style="12" customWidth="1"/>
    <col min="11" max="12" width="6" style="9" bestFit="1" customWidth="1"/>
    <col min="13" max="13" width="6" style="12" customWidth="1"/>
    <col min="14" max="18" width="6" style="9" bestFit="1" customWidth="1"/>
    <col min="19" max="19" width="12.5703125" style="9" bestFit="1" customWidth="1"/>
    <col min="20" max="20" width="10.140625" style="9" customWidth="1"/>
    <col min="21" max="21" width="5.7109375" style="9" customWidth="1"/>
    <col min="22" max="22" width="33.5703125" style="9" customWidth="1"/>
    <col min="23" max="24" width="9.140625" style="9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3"/>
      <c r="K1" s="5" t="s">
        <v>12</v>
      </c>
      <c r="L1" s="5" t="s">
        <v>13</v>
      </c>
      <c r="M1" s="3"/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44611</v>
      </c>
      <c r="B2" s="8" t="s">
        <v>23</v>
      </c>
      <c r="C2" s="9">
        <v>505</v>
      </c>
      <c r="D2" s="9">
        <v>505</v>
      </c>
      <c r="E2" s="9">
        <v>505</v>
      </c>
      <c r="F2" s="9">
        <v>505</v>
      </c>
      <c r="G2" s="9">
        <v>505</v>
      </c>
      <c r="H2" s="9">
        <v>505</v>
      </c>
      <c r="I2" s="9">
        <v>505</v>
      </c>
      <c r="K2" s="9">
        <v>505</v>
      </c>
      <c r="L2" s="9">
        <v>505</v>
      </c>
      <c r="N2" s="9">
        <v>505</v>
      </c>
      <c r="O2" s="9">
        <v>505</v>
      </c>
      <c r="P2" s="9">
        <v>505</v>
      </c>
      <c r="Q2" s="9">
        <v>505</v>
      </c>
      <c r="R2" s="9">
        <v>505</v>
      </c>
      <c r="S2" s="9" t="s">
        <v>24</v>
      </c>
      <c r="U2" s="9">
        <v>15</v>
      </c>
      <c r="V2" s="8" t="s">
        <v>20</v>
      </c>
    </row>
    <row r="3" spans="1:24" x14ac:dyDescent="0.25">
      <c r="A3" s="7">
        <v>44611</v>
      </c>
      <c r="B3" s="8" t="s">
        <v>25</v>
      </c>
      <c r="C3" s="9">
        <v>1.68</v>
      </c>
      <c r="D3" s="9">
        <v>2.12</v>
      </c>
      <c r="E3" s="9">
        <v>3.55</v>
      </c>
      <c r="F3" s="9">
        <v>3.1</v>
      </c>
      <c r="G3" s="9">
        <v>5.24</v>
      </c>
      <c r="H3" s="9">
        <v>4.1500000000000004</v>
      </c>
      <c r="I3" s="9">
        <v>2.73</v>
      </c>
      <c r="K3" s="9">
        <v>2.57</v>
      </c>
      <c r="L3" s="9">
        <v>2.2799999999999998</v>
      </c>
      <c r="N3" s="9">
        <v>2.5499999999999998</v>
      </c>
      <c r="O3" s="9">
        <v>1.61</v>
      </c>
      <c r="P3" s="9">
        <v>1.55</v>
      </c>
      <c r="Q3" s="9">
        <v>2.0099999999999998</v>
      </c>
      <c r="R3" s="9">
        <v>2.2400000000000002</v>
      </c>
      <c r="S3" s="9" t="s">
        <v>24</v>
      </c>
      <c r="U3" s="9">
        <v>24</v>
      </c>
      <c r="V3" s="8" t="s">
        <v>20</v>
      </c>
      <c r="W3" s="9" t="s">
        <v>30</v>
      </c>
      <c r="X3" s="9">
        <v>3</v>
      </c>
    </row>
    <row r="4" spans="1:24" x14ac:dyDescent="0.25">
      <c r="A4" s="7">
        <v>44611</v>
      </c>
      <c r="B4" s="8" t="s">
        <v>26</v>
      </c>
      <c r="C4" s="9">
        <v>505</v>
      </c>
      <c r="D4" s="9">
        <v>505</v>
      </c>
      <c r="E4" s="9">
        <v>505</v>
      </c>
      <c r="F4" s="9">
        <v>505</v>
      </c>
      <c r="G4" s="9">
        <v>505</v>
      </c>
      <c r="H4" s="9">
        <v>505</v>
      </c>
      <c r="I4" s="9">
        <v>505</v>
      </c>
      <c r="K4" s="9">
        <v>505</v>
      </c>
      <c r="L4" s="9">
        <v>505</v>
      </c>
      <c r="N4" s="9">
        <v>505</v>
      </c>
      <c r="O4" s="9">
        <v>505</v>
      </c>
      <c r="P4" s="9">
        <v>505</v>
      </c>
      <c r="Q4" s="9">
        <v>505</v>
      </c>
      <c r="R4" s="9">
        <v>505</v>
      </c>
      <c r="S4" s="9" t="s">
        <v>24</v>
      </c>
      <c r="U4" s="9">
        <v>18</v>
      </c>
      <c r="V4" s="8" t="s">
        <v>20</v>
      </c>
    </row>
    <row r="5" spans="1:24" x14ac:dyDescent="0.25">
      <c r="A5" s="7">
        <v>44618</v>
      </c>
      <c r="B5" s="8" t="s">
        <v>27</v>
      </c>
      <c r="C5" s="9">
        <v>2.92</v>
      </c>
      <c r="D5" s="9">
        <v>3.42</v>
      </c>
      <c r="E5" s="9">
        <v>3.1</v>
      </c>
      <c r="F5" s="9">
        <v>3.44</v>
      </c>
      <c r="G5" s="9">
        <v>2.68</v>
      </c>
      <c r="H5" s="9">
        <v>2.25</v>
      </c>
      <c r="I5" s="9">
        <v>3.55</v>
      </c>
      <c r="K5" s="9">
        <v>4.08</v>
      </c>
      <c r="L5" s="9">
        <v>2.0099999999999998</v>
      </c>
      <c r="N5" s="9">
        <v>1.85</v>
      </c>
      <c r="O5" s="9">
        <v>1.85</v>
      </c>
      <c r="P5" s="9">
        <v>2.0499999999999998</v>
      </c>
      <c r="Q5" s="9">
        <v>1.75</v>
      </c>
      <c r="R5" s="9">
        <v>1.62</v>
      </c>
      <c r="S5" s="9" t="s">
        <v>24</v>
      </c>
      <c r="U5" s="9">
        <v>20</v>
      </c>
      <c r="V5" s="8" t="s">
        <v>28</v>
      </c>
      <c r="W5" s="9" t="s">
        <v>31</v>
      </c>
      <c r="X5" s="9">
        <v>2</v>
      </c>
    </row>
    <row r="6" spans="1:24" x14ac:dyDescent="0.25">
      <c r="A6" s="7">
        <v>44618</v>
      </c>
      <c r="B6" s="8" t="s">
        <v>29</v>
      </c>
      <c r="C6" s="9">
        <v>2.61</v>
      </c>
      <c r="D6" s="9">
        <v>2.6</v>
      </c>
      <c r="E6" s="9">
        <v>2.93</v>
      </c>
      <c r="F6" s="9">
        <v>2.97</v>
      </c>
      <c r="G6" s="9">
        <v>3.18</v>
      </c>
      <c r="H6" s="9">
        <v>3.26</v>
      </c>
      <c r="I6" s="9">
        <v>3.32</v>
      </c>
      <c r="K6" s="9">
        <v>2.92</v>
      </c>
      <c r="L6" s="9">
        <v>2.17</v>
      </c>
      <c r="N6" s="9">
        <v>2.37</v>
      </c>
      <c r="O6" s="9">
        <v>1.72</v>
      </c>
      <c r="P6" s="9">
        <v>1.64</v>
      </c>
      <c r="Q6" s="9">
        <v>1.89</v>
      </c>
      <c r="R6" s="9">
        <v>2.0699999999999998</v>
      </c>
      <c r="S6" s="9" t="s">
        <v>24</v>
      </c>
      <c r="U6" s="9">
        <v>18</v>
      </c>
      <c r="V6" s="8" t="s">
        <v>28</v>
      </c>
      <c r="W6" s="9" t="s">
        <v>32</v>
      </c>
      <c r="X6" s="9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F2" sqref="F2"/>
    </sheetView>
  </sheetViews>
  <sheetFormatPr defaultRowHeight="15" x14ac:dyDescent="0.25"/>
  <cols>
    <col min="1" max="1" width="10.7109375" bestFit="1" customWidth="1"/>
    <col min="2" max="2" width="27.28515625" bestFit="1" customWidth="1"/>
    <col min="4" max="4" width="17.140625" bestFit="1" customWidth="1"/>
    <col min="5" max="5" width="23.28515625" bestFit="1" customWidth="1"/>
    <col min="6" max="6" width="15.42578125" style="36" bestFit="1" customWidth="1"/>
    <col min="7" max="7" width="15.42578125" customWidth="1"/>
    <col min="8" max="8" width="12.7109375" bestFit="1" customWidth="1"/>
    <col min="9" max="9" width="12" bestFit="1" customWidth="1"/>
    <col min="10" max="10" width="8.140625" bestFit="1" customWidth="1"/>
    <col min="11" max="11" width="25.57031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44618</v>
      </c>
      <c r="B2" s="8" t="s">
        <v>27</v>
      </c>
      <c r="C2" s="15">
        <v>1.62</v>
      </c>
      <c r="D2" s="16">
        <v>20</v>
      </c>
      <c r="E2" s="9" t="s">
        <v>24</v>
      </c>
      <c r="F2" s="17" t="s">
        <v>234</v>
      </c>
      <c r="G2" s="17" t="s">
        <v>235</v>
      </c>
      <c r="H2" s="18">
        <v>0</v>
      </c>
      <c r="I2" s="18">
        <f>IF(G2="halfred",-(D$24/2),H2-D$24)</f>
        <v>-19818.12</v>
      </c>
      <c r="J2" s="19" t="s">
        <v>31</v>
      </c>
      <c r="K2" s="8" t="s">
        <v>28</v>
      </c>
      <c r="L2" s="9"/>
      <c r="M2" s="9"/>
    </row>
    <row r="3" spans="1:13" x14ac:dyDescent="0.25">
      <c r="A3" s="11"/>
      <c r="B3" s="8"/>
      <c r="C3" s="21"/>
      <c r="D3" s="16"/>
      <c r="E3" s="9"/>
      <c r="F3" s="22"/>
      <c r="G3" s="22"/>
      <c r="H3" s="18"/>
      <c r="I3" s="18"/>
      <c r="J3" s="19"/>
      <c r="K3" s="8"/>
      <c r="L3" s="9"/>
      <c r="M3" s="9"/>
    </row>
    <row r="4" spans="1:13" x14ac:dyDescent="0.25">
      <c r="A4" s="11"/>
      <c r="B4" s="23"/>
      <c r="C4" s="21"/>
      <c r="D4" s="16"/>
      <c r="E4" s="9"/>
      <c r="F4" s="22"/>
      <c r="G4" s="17"/>
      <c r="H4" s="18">
        <f>IF(E4="magico",C4*$D$25,C4*$D$24)</f>
        <v>0</v>
      </c>
      <c r="I4" s="18"/>
      <c r="J4" s="19"/>
      <c r="K4" s="9"/>
      <c r="L4" s="9"/>
      <c r="M4" s="9"/>
    </row>
    <row r="5" spans="1:13" x14ac:dyDescent="0.25">
      <c r="A5" s="11"/>
      <c r="B5" s="24"/>
      <c r="C5" s="21"/>
      <c r="D5" s="16"/>
      <c r="E5" s="9"/>
      <c r="F5" s="22"/>
      <c r="G5" s="20"/>
      <c r="H5" s="18">
        <f>IF(E5="magico",C5*$D$25,C5*$D$24)</f>
        <v>0</v>
      </c>
      <c r="I5" s="18"/>
      <c r="J5" s="19"/>
      <c r="K5" s="9"/>
      <c r="L5" s="9"/>
      <c r="M5" s="9"/>
    </row>
    <row r="6" spans="1:13" x14ac:dyDescent="0.25">
      <c r="A6" s="11"/>
      <c r="B6" s="24"/>
      <c r="C6" s="21"/>
      <c r="D6" s="16"/>
      <c r="E6" s="9"/>
      <c r="F6" s="22"/>
      <c r="G6" s="20"/>
      <c r="H6" s="18">
        <f>IF(E6="magico",C6*$D$25,C6*$D$24)</f>
        <v>0</v>
      </c>
      <c r="I6" s="18"/>
      <c r="J6" s="19"/>
      <c r="K6" s="9"/>
      <c r="L6" s="9"/>
      <c r="M6" s="9"/>
    </row>
    <row r="7" spans="1:13" x14ac:dyDescent="0.25">
      <c r="A7" s="11"/>
      <c r="B7" s="24"/>
      <c r="C7" s="21"/>
      <c r="D7" s="16"/>
      <c r="E7" s="9"/>
      <c r="F7" s="22"/>
      <c r="G7" s="20"/>
      <c r="H7" s="18">
        <f>IF(E7="magico",C7*$D$25,C7*$D$24)</f>
        <v>0</v>
      </c>
      <c r="I7" s="18"/>
      <c r="J7" s="19"/>
      <c r="K7" s="9"/>
      <c r="L7" s="9"/>
      <c r="M7" s="9"/>
    </row>
    <row r="8" spans="1:13" x14ac:dyDescent="0.25">
      <c r="A8" s="11"/>
      <c r="B8" s="24"/>
      <c r="C8" s="21"/>
      <c r="D8" s="16"/>
      <c r="E8" s="9"/>
      <c r="F8" s="22"/>
      <c r="G8" s="25"/>
      <c r="H8" s="18">
        <f>IF(E8="magico",C8*$D$25,C8*$D$24)</f>
        <v>0</v>
      </c>
      <c r="I8" s="18"/>
      <c r="J8" s="9"/>
      <c r="K8" s="9"/>
      <c r="L8" s="9"/>
      <c r="M8" s="9"/>
    </row>
    <row r="9" spans="1:13" x14ac:dyDescent="0.25">
      <c r="A9" s="11"/>
      <c r="B9" s="26"/>
      <c r="C9" s="21"/>
      <c r="D9" s="16"/>
      <c r="E9" s="9"/>
      <c r="F9" s="22"/>
      <c r="G9" s="17"/>
      <c r="H9" s="18"/>
      <c r="I9" s="18"/>
      <c r="J9" s="9"/>
      <c r="K9" s="9"/>
      <c r="L9" s="9"/>
      <c r="M9" s="9"/>
    </row>
    <row r="10" spans="1:13" x14ac:dyDescent="0.25">
      <c r="A10" s="9"/>
      <c r="B10" s="9"/>
      <c r="C10" s="21"/>
      <c r="D10" s="9"/>
      <c r="E10" s="9"/>
      <c r="F10" s="19"/>
      <c r="G10" s="9"/>
      <c r="H10" s="9"/>
      <c r="I10" s="9"/>
      <c r="J10" s="9"/>
      <c r="K10" s="9"/>
      <c r="L10" s="9"/>
      <c r="M10" s="9"/>
    </row>
    <row r="11" spans="1:13" x14ac:dyDescent="0.25">
      <c r="A11" s="9"/>
      <c r="B11" s="9"/>
      <c r="C11" s="21"/>
      <c r="D11" s="9"/>
      <c r="E11" s="9"/>
      <c r="F11" s="19"/>
      <c r="G11" s="9"/>
      <c r="H11" s="9"/>
      <c r="I11" s="9"/>
      <c r="J11" s="9"/>
      <c r="K11" s="9"/>
      <c r="L11" s="9"/>
      <c r="M11" s="9"/>
    </row>
    <row r="12" spans="1:13" x14ac:dyDescent="0.25">
      <c r="A12" s="9"/>
      <c r="B12" s="9"/>
      <c r="C12" s="9"/>
      <c r="D12" s="9"/>
      <c r="E12" s="9"/>
      <c r="F12" s="19"/>
      <c r="G12" s="9"/>
      <c r="H12" s="9"/>
      <c r="I12" s="9"/>
      <c r="J12" s="9"/>
      <c r="K12" s="9"/>
      <c r="L12" s="9"/>
      <c r="M12" s="9"/>
    </row>
    <row r="13" spans="1:13" x14ac:dyDescent="0.25">
      <c r="A13" s="9"/>
      <c r="B13" s="9" t="s">
        <v>52</v>
      </c>
      <c r="C13" s="9"/>
      <c r="D13" s="9">
        <v>2</v>
      </c>
      <c r="E13" s="9" t="s">
        <v>53</v>
      </c>
      <c r="F13" s="19" t="s">
        <v>54</v>
      </c>
      <c r="G13" s="9"/>
      <c r="H13" s="9"/>
      <c r="I13" s="9"/>
      <c r="J13" s="9"/>
      <c r="K13" s="9"/>
      <c r="L13" s="9"/>
      <c r="M13" s="9"/>
    </row>
    <row r="14" spans="1:13" x14ac:dyDescent="0.25">
      <c r="A14" s="9"/>
      <c r="B14" s="9" t="s">
        <v>55</v>
      </c>
      <c r="C14" s="9"/>
      <c r="D14" s="27">
        <v>1</v>
      </c>
      <c r="E14" s="9">
        <v>1</v>
      </c>
      <c r="F14" s="35">
        <f>I2</f>
        <v>-19818.12</v>
      </c>
      <c r="G14" s="28"/>
      <c r="H14" s="29">
        <f>F14 +D22</f>
        <v>475634.88</v>
      </c>
      <c r="I14" s="9"/>
      <c r="J14" s="9"/>
      <c r="K14" s="9"/>
      <c r="L14" s="9"/>
      <c r="M14" s="9"/>
    </row>
    <row r="15" spans="1:13" x14ac:dyDescent="0.25">
      <c r="A15" s="9"/>
      <c r="B15" s="9" t="s">
        <v>56</v>
      </c>
      <c r="C15" s="9"/>
      <c r="D15" s="30">
        <f>D13-D14</f>
        <v>1</v>
      </c>
      <c r="E15" s="9">
        <v>2</v>
      </c>
      <c r="F15" s="35">
        <v>0</v>
      </c>
      <c r="G15" s="28"/>
      <c r="H15" s="29">
        <f>F15 +H14</f>
        <v>475634.88</v>
      </c>
      <c r="I15" s="9"/>
      <c r="J15" s="9"/>
      <c r="K15" s="9"/>
      <c r="L15" s="9"/>
      <c r="M15" s="9"/>
    </row>
    <row r="16" spans="1:13" x14ac:dyDescent="0.25">
      <c r="A16" s="9"/>
      <c r="B16" s="9" t="s">
        <v>57</v>
      </c>
      <c r="C16" s="9"/>
      <c r="D16" s="9">
        <f>D15/D13*100</f>
        <v>50</v>
      </c>
      <c r="E16" s="9">
        <v>3</v>
      </c>
      <c r="F16" s="35">
        <v>0</v>
      </c>
      <c r="G16" s="28"/>
      <c r="H16" s="29">
        <f t="shared" ref="H16:H44" si="0">F16 +H15</f>
        <v>475634.88</v>
      </c>
      <c r="I16" s="9"/>
      <c r="J16" s="9"/>
      <c r="K16" s="9"/>
      <c r="L16" s="9"/>
      <c r="M16" s="9"/>
    </row>
    <row r="17" spans="1:13" x14ac:dyDescent="0.25">
      <c r="A17" s="9"/>
      <c r="B17" s="9" t="s">
        <v>58</v>
      </c>
      <c r="C17" s="9"/>
      <c r="D17" s="9">
        <f>1/D18*100</f>
        <v>123.45679012345678</v>
      </c>
      <c r="E17" s="9">
        <v>4</v>
      </c>
      <c r="F17" s="35">
        <v>0</v>
      </c>
      <c r="G17" s="28"/>
      <c r="H17" s="29">
        <f t="shared" si="0"/>
        <v>475634.88</v>
      </c>
      <c r="I17" s="9"/>
      <c r="J17" s="9"/>
      <c r="K17" s="9"/>
      <c r="L17" s="9"/>
      <c r="M17" s="9"/>
    </row>
    <row r="18" spans="1:13" x14ac:dyDescent="0.25">
      <c r="A18" s="9"/>
      <c r="B18" s="9" t="s">
        <v>59</v>
      </c>
      <c r="C18" s="9"/>
      <c r="D18" s="9">
        <f>SUM(C2:C2)/D13</f>
        <v>0.81</v>
      </c>
      <c r="E18" s="9">
        <v>5</v>
      </c>
      <c r="F18" s="35">
        <v>0</v>
      </c>
      <c r="G18" s="28"/>
      <c r="H18" s="29">
        <f t="shared" si="0"/>
        <v>475634.88</v>
      </c>
      <c r="I18" s="9"/>
      <c r="J18" s="9"/>
      <c r="K18" s="9"/>
      <c r="L18" s="9"/>
      <c r="M18" s="9"/>
    </row>
    <row r="19" spans="1:13" x14ac:dyDescent="0.25">
      <c r="A19" s="9"/>
      <c r="B19" s="9" t="s">
        <v>60</v>
      </c>
      <c r="C19" s="9"/>
      <c r="D19" s="30">
        <f>D16-D17</f>
        <v>-73.456790123456784</v>
      </c>
      <c r="E19" s="9">
        <v>6</v>
      </c>
      <c r="F19" s="35">
        <v>0</v>
      </c>
      <c r="G19" s="28"/>
      <c r="H19" s="29">
        <f t="shared" si="0"/>
        <v>475634.88</v>
      </c>
      <c r="I19" s="9"/>
      <c r="J19" s="9"/>
      <c r="K19" s="9"/>
      <c r="L19" s="9"/>
      <c r="M19" s="9"/>
    </row>
    <row r="20" spans="1:13" x14ac:dyDescent="0.25">
      <c r="A20" s="9"/>
      <c r="B20" s="9" t="s">
        <v>61</v>
      </c>
      <c r="C20" s="9"/>
      <c r="D20" s="30">
        <f>D27/1</f>
        <v>-4</v>
      </c>
      <c r="E20" s="9">
        <v>7</v>
      </c>
      <c r="F20" s="35">
        <v>0</v>
      </c>
      <c r="G20" s="28"/>
      <c r="H20" s="29">
        <f t="shared" si="0"/>
        <v>475634.88</v>
      </c>
      <c r="I20" s="9"/>
      <c r="J20" s="9"/>
      <c r="K20" s="9"/>
      <c r="L20" s="9"/>
      <c r="M20" s="9"/>
    </row>
    <row r="21" spans="1:13" x14ac:dyDescent="0.25">
      <c r="A21" s="9"/>
      <c r="B21" s="9"/>
      <c r="C21" s="9"/>
      <c r="D21" s="30"/>
      <c r="E21" s="9">
        <v>8</v>
      </c>
      <c r="F21" s="35" t="e">
        <f>#REF!</f>
        <v>#REF!</v>
      </c>
      <c r="G21" s="28"/>
      <c r="H21" s="29" t="e">
        <f t="shared" si="0"/>
        <v>#REF!</v>
      </c>
      <c r="I21" s="9"/>
      <c r="J21" s="9"/>
      <c r="K21" s="9"/>
      <c r="L21" s="9"/>
      <c r="M21" s="9"/>
    </row>
    <row r="22" spans="1:13" ht="18.75" x14ac:dyDescent="0.3">
      <c r="A22" s="9"/>
      <c r="B22" s="9" t="s">
        <v>62</v>
      </c>
      <c r="C22" s="9"/>
      <c r="D22" s="31">
        <v>495453</v>
      </c>
      <c r="E22" s="9">
        <v>9</v>
      </c>
      <c r="F22" s="35">
        <v>0</v>
      </c>
      <c r="G22" s="28"/>
      <c r="H22" s="29" t="e">
        <f t="shared" si="0"/>
        <v>#REF!</v>
      </c>
      <c r="I22" s="9"/>
      <c r="J22" s="9"/>
      <c r="K22" s="9"/>
      <c r="L22" s="9"/>
      <c r="M22" s="9"/>
    </row>
    <row r="23" spans="1:13" x14ac:dyDescent="0.25">
      <c r="A23" s="9"/>
      <c r="B23" s="9" t="s">
        <v>63</v>
      </c>
      <c r="C23" s="9"/>
      <c r="D23" s="18">
        <f>D22/100</f>
        <v>4954.53</v>
      </c>
      <c r="E23" s="9">
        <v>10</v>
      </c>
      <c r="F23" s="35">
        <v>0</v>
      </c>
      <c r="G23" s="28"/>
      <c r="H23" s="29" t="e">
        <f t="shared" si="0"/>
        <v>#REF!</v>
      </c>
      <c r="I23" s="9"/>
      <c r="J23" s="9"/>
      <c r="K23" s="9"/>
      <c r="L23" s="9"/>
      <c r="M23" s="9"/>
    </row>
    <row r="24" spans="1:13" x14ac:dyDescent="0.25">
      <c r="A24" s="9"/>
      <c r="B24" s="9" t="s">
        <v>64</v>
      </c>
      <c r="C24" s="9"/>
      <c r="D24" s="18">
        <f>D23*4</f>
        <v>19818.12</v>
      </c>
      <c r="E24" s="9">
        <v>11</v>
      </c>
      <c r="F24" s="35">
        <v>0</v>
      </c>
      <c r="G24" s="28"/>
      <c r="H24" s="29" t="e">
        <f t="shared" si="0"/>
        <v>#REF!</v>
      </c>
      <c r="I24" s="9"/>
      <c r="J24" s="9"/>
      <c r="K24" s="9"/>
      <c r="L24" s="9"/>
      <c r="M24" s="9"/>
    </row>
    <row r="25" spans="1:13" x14ac:dyDescent="0.25">
      <c r="A25" s="9"/>
      <c r="B25" s="9" t="s">
        <v>65</v>
      </c>
      <c r="C25" s="9"/>
      <c r="D25" s="32">
        <f>D23*7</f>
        <v>34681.71</v>
      </c>
      <c r="E25" s="9">
        <v>12</v>
      </c>
      <c r="F25" s="35">
        <v>0</v>
      </c>
      <c r="G25" s="28"/>
      <c r="H25" s="29" t="e">
        <f t="shared" si="0"/>
        <v>#REF!</v>
      </c>
      <c r="I25" s="9"/>
      <c r="J25" s="9"/>
      <c r="K25" s="9"/>
      <c r="L25" s="9"/>
      <c r="M25" s="9"/>
    </row>
    <row r="26" spans="1:13" x14ac:dyDescent="0.25">
      <c r="A26" s="9"/>
      <c r="B26" s="9" t="s">
        <v>66</v>
      </c>
      <c r="C26" s="9"/>
      <c r="D26" s="18">
        <f>SUM(I2:I9)</f>
        <v>-19818.12</v>
      </c>
      <c r="E26" s="9">
        <v>13</v>
      </c>
      <c r="F26" s="35">
        <v>0</v>
      </c>
      <c r="G26" s="28"/>
      <c r="H26" s="29" t="e">
        <f t="shared" si="0"/>
        <v>#REF!</v>
      </c>
      <c r="I26" s="9"/>
      <c r="J26" s="9"/>
      <c r="K26" s="9"/>
      <c r="L26" s="9"/>
      <c r="M26" s="9"/>
    </row>
    <row r="27" spans="1:13" x14ac:dyDescent="0.25">
      <c r="A27" s="9"/>
      <c r="B27" s="33" t="s">
        <v>67</v>
      </c>
      <c r="C27" s="9"/>
      <c r="D27" s="9">
        <f>D26/D22*100</f>
        <v>-4</v>
      </c>
      <c r="E27" s="9">
        <v>14</v>
      </c>
      <c r="F27" s="35">
        <v>0</v>
      </c>
      <c r="G27" s="28"/>
      <c r="H27" s="29" t="e">
        <f t="shared" si="0"/>
        <v>#REF!</v>
      </c>
      <c r="I27" s="9"/>
      <c r="J27" s="9"/>
      <c r="K27" s="9"/>
      <c r="L27" s="9"/>
      <c r="M27" s="9"/>
    </row>
    <row r="28" spans="1:13" x14ac:dyDescent="0.25">
      <c r="A28" s="9"/>
      <c r="B28" s="9"/>
      <c r="C28" s="9"/>
      <c r="D28" s="18"/>
      <c r="E28" s="9">
        <v>15</v>
      </c>
      <c r="F28" s="35">
        <v>0</v>
      </c>
      <c r="G28" s="28"/>
      <c r="H28" s="29" t="e">
        <f t="shared" si="0"/>
        <v>#REF!</v>
      </c>
      <c r="I28" s="9"/>
      <c r="J28" s="9"/>
      <c r="K28" s="9"/>
      <c r="L28" s="9"/>
      <c r="M28" s="9"/>
    </row>
    <row r="29" spans="1:13" x14ac:dyDescent="0.25">
      <c r="A29" s="9"/>
      <c r="B29" s="9"/>
      <c r="C29" s="9"/>
      <c r="D29" s="18"/>
      <c r="E29" s="9">
        <v>16</v>
      </c>
      <c r="F29" s="35">
        <v>0</v>
      </c>
      <c r="G29" s="28"/>
      <c r="H29" s="29" t="e">
        <f t="shared" si="0"/>
        <v>#REF!</v>
      </c>
      <c r="I29" s="9"/>
      <c r="J29" s="9"/>
      <c r="K29" s="9"/>
      <c r="L29" s="9"/>
      <c r="M29" s="9"/>
    </row>
    <row r="30" spans="1:13" x14ac:dyDescent="0.25">
      <c r="A30" s="9"/>
      <c r="B30" s="34"/>
      <c r="C30" s="9"/>
      <c r="D30" s="9"/>
      <c r="E30" s="9">
        <v>17</v>
      </c>
      <c r="F30" s="35">
        <v>0</v>
      </c>
      <c r="G30" s="28"/>
      <c r="H30" s="29" t="e">
        <f t="shared" si="0"/>
        <v>#REF!</v>
      </c>
      <c r="I30" s="9"/>
      <c r="J30" s="9"/>
      <c r="K30" s="9"/>
      <c r="L30" s="9"/>
      <c r="M30" s="9"/>
    </row>
    <row r="31" spans="1:13" x14ac:dyDescent="0.25">
      <c r="A31" s="9"/>
      <c r="B31" s="34"/>
      <c r="C31" s="9"/>
      <c r="D31" s="9"/>
      <c r="E31" s="9">
        <v>18</v>
      </c>
      <c r="F31" s="35">
        <v>0</v>
      </c>
      <c r="G31" s="28"/>
      <c r="H31" s="29" t="e">
        <f t="shared" si="0"/>
        <v>#REF!</v>
      </c>
      <c r="I31" s="9"/>
      <c r="J31" s="9"/>
      <c r="K31" s="9"/>
      <c r="L31" s="9"/>
      <c r="M31" s="9"/>
    </row>
    <row r="32" spans="1:13" x14ac:dyDescent="0.25">
      <c r="A32" s="9"/>
      <c r="B32" s="34"/>
      <c r="C32" s="9"/>
      <c r="D32" s="9"/>
      <c r="E32" s="9">
        <v>19</v>
      </c>
      <c r="F32" s="35" t="e">
        <f>#REF!</f>
        <v>#REF!</v>
      </c>
      <c r="G32" s="28"/>
      <c r="H32" s="29" t="e">
        <f t="shared" si="0"/>
        <v>#REF!</v>
      </c>
      <c r="I32" s="9"/>
      <c r="J32" s="9"/>
      <c r="K32" s="9"/>
      <c r="L32" s="9"/>
      <c r="M32" s="9"/>
    </row>
    <row r="33" spans="1:13" x14ac:dyDescent="0.25">
      <c r="A33" s="9"/>
      <c r="B33" s="9"/>
      <c r="C33" s="9"/>
      <c r="D33" s="9"/>
      <c r="E33" s="9">
        <v>20</v>
      </c>
      <c r="F33" s="35">
        <v>0</v>
      </c>
      <c r="G33" s="28"/>
      <c r="H33" s="29" t="e">
        <f t="shared" si="0"/>
        <v>#REF!</v>
      </c>
      <c r="I33" s="9"/>
      <c r="J33" s="9"/>
      <c r="K33" s="9"/>
      <c r="L33" s="9"/>
      <c r="M33" s="9"/>
    </row>
    <row r="34" spans="1:13" x14ac:dyDescent="0.25">
      <c r="A34" s="9"/>
      <c r="B34" s="9"/>
      <c r="C34" s="9"/>
      <c r="D34" s="9"/>
      <c r="E34" s="9">
        <v>21</v>
      </c>
      <c r="F34" s="35">
        <v>0</v>
      </c>
      <c r="G34" s="28"/>
      <c r="H34" s="29" t="e">
        <f t="shared" si="0"/>
        <v>#REF!</v>
      </c>
      <c r="I34" s="9"/>
      <c r="J34" s="9"/>
      <c r="K34" s="9"/>
      <c r="L34" s="9"/>
      <c r="M34" s="9"/>
    </row>
    <row r="35" spans="1:13" x14ac:dyDescent="0.25">
      <c r="A35" s="9"/>
      <c r="B35" s="9"/>
      <c r="C35" s="9"/>
      <c r="D35" s="9"/>
      <c r="E35" s="9">
        <v>22</v>
      </c>
      <c r="F35" s="35">
        <v>0</v>
      </c>
      <c r="G35" s="28"/>
      <c r="H35" s="29" t="e">
        <f t="shared" si="0"/>
        <v>#REF!</v>
      </c>
      <c r="I35" s="9"/>
      <c r="J35" s="9"/>
      <c r="K35" s="9"/>
      <c r="L35" s="9"/>
      <c r="M35" s="9"/>
    </row>
    <row r="36" spans="1:13" x14ac:dyDescent="0.25">
      <c r="A36" s="9"/>
      <c r="B36" s="9"/>
      <c r="C36" s="9"/>
      <c r="D36" s="9"/>
      <c r="E36" s="9">
        <v>23</v>
      </c>
      <c r="F36" s="35">
        <v>0</v>
      </c>
      <c r="G36" s="28"/>
      <c r="H36" s="29" t="e">
        <f t="shared" si="0"/>
        <v>#REF!</v>
      </c>
      <c r="I36" s="9"/>
      <c r="J36" s="9"/>
      <c r="K36" s="9"/>
      <c r="L36" s="9"/>
      <c r="M36" s="9"/>
    </row>
    <row r="37" spans="1:13" x14ac:dyDescent="0.25">
      <c r="A37" s="9"/>
      <c r="B37" s="9"/>
      <c r="C37" s="9"/>
      <c r="D37" s="9"/>
      <c r="E37" s="9">
        <v>24</v>
      </c>
      <c r="F37" s="35">
        <v>0</v>
      </c>
      <c r="G37" s="28"/>
      <c r="H37" s="29" t="e">
        <f t="shared" si="0"/>
        <v>#REF!</v>
      </c>
      <c r="I37" s="9"/>
      <c r="J37" s="9"/>
      <c r="K37" s="9"/>
      <c r="L37" s="9"/>
      <c r="M37" s="9"/>
    </row>
    <row r="38" spans="1:13" x14ac:dyDescent="0.25">
      <c r="A38" s="9"/>
      <c r="B38" s="9"/>
      <c r="C38" s="9"/>
      <c r="D38" s="9"/>
      <c r="E38" s="9">
        <v>25</v>
      </c>
      <c r="F38" s="35">
        <v>0</v>
      </c>
      <c r="G38" s="28"/>
      <c r="H38" s="29" t="e">
        <f t="shared" si="0"/>
        <v>#REF!</v>
      </c>
      <c r="I38" s="9"/>
      <c r="J38" s="9"/>
      <c r="K38" s="9"/>
      <c r="L38" s="9"/>
      <c r="M38" s="9"/>
    </row>
    <row r="39" spans="1:13" x14ac:dyDescent="0.25">
      <c r="A39" s="9"/>
      <c r="B39" s="9"/>
      <c r="C39" s="9"/>
      <c r="D39" s="9"/>
      <c r="E39" s="9">
        <v>26</v>
      </c>
      <c r="F39" s="35">
        <v>0</v>
      </c>
      <c r="G39" s="28"/>
      <c r="H39" s="29" t="e">
        <f t="shared" si="0"/>
        <v>#REF!</v>
      </c>
      <c r="I39" s="9"/>
      <c r="J39" s="9"/>
      <c r="K39" s="9"/>
      <c r="L39" s="9"/>
      <c r="M39" s="9"/>
    </row>
    <row r="40" spans="1:13" x14ac:dyDescent="0.25">
      <c r="A40" s="9"/>
      <c r="B40" s="9"/>
      <c r="C40" s="9"/>
      <c r="D40" s="9"/>
      <c r="E40" s="9">
        <v>27</v>
      </c>
      <c r="F40" s="35">
        <v>0</v>
      </c>
      <c r="G40" s="28"/>
      <c r="H40" s="29" t="e">
        <f t="shared" si="0"/>
        <v>#REF!</v>
      </c>
      <c r="I40" s="9"/>
      <c r="J40" s="9"/>
      <c r="K40" s="9"/>
      <c r="L40" s="9"/>
      <c r="M40" s="9"/>
    </row>
    <row r="41" spans="1:13" x14ac:dyDescent="0.25">
      <c r="A41" s="9"/>
      <c r="B41" s="9"/>
      <c r="C41" s="9"/>
      <c r="D41" s="9"/>
      <c r="E41" s="9">
        <v>28</v>
      </c>
      <c r="F41" s="35">
        <v>0</v>
      </c>
      <c r="G41" s="28"/>
      <c r="H41" s="29" t="e">
        <f t="shared" si="0"/>
        <v>#REF!</v>
      </c>
      <c r="I41" s="9"/>
      <c r="J41" s="9"/>
      <c r="K41" s="9"/>
      <c r="L41" s="9"/>
      <c r="M41" s="9"/>
    </row>
    <row r="42" spans="1:13" x14ac:dyDescent="0.25">
      <c r="A42" s="9"/>
      <c r="B42" s="9"/>
      <c r="C42" s="9"/>
      <c r="D42" s="9"/>
      <c r="E42" s="9">
        <v>29</v>
      </c>
      <c r="F42" s="35">
        <v>0</v>
      </c>
      <c r="G42" s="28"/>
      <c r="H42" s="29" t="e">
        <f t="shared" si="0"/>
        <v>#REF!</v>
      </c>
      <c r="I42" s="9"/>
      <c r="J42" s="9"/>
      <c r="K42" s="9"/>
      <c r="L42" s="9"/>
      <c r="M42" s="9"/>
    </row>
    <row r="43" spans="1:13" x14ac:dyDescent="0.25">
      <c r="A43" s="9"/>
      <c r="B43" s="9"/>
      <c r="C43" s="9"/>
      <c r="D43" s="9"/>
      <c r="E43" s="9">
        <v>30</v>
      </c>
      <c r="F43" s="35">
        <v>0</v>
      </c>
      <c r="G43" s="28"/>
      <c r="H43" s="29" t="e">
        <f t="shared" si="0"/>
        <v>#REF!</v>
      </c>
      <c r="I43" s="9"/>
      <c r="J43" s="9"/>
      <c r="K43" s="9"/>
      <c r="L43" s="9"/>
      <c r="M43" s="9"/>
    </row>
    <row r="44" spans="1:13" x14ac:dyDescent="0.25">
      <c r="A44" s="9"/>
      <c r="B44" s="9"/>
      <c r="C44" s="9"/>
      <c r="D44" s="9"/>
      <c r="E44" s="9">
        <v>31</v>
      </c>
      <c r="F44" s="35">
        <v>0</v>
      </c>
      <c r="G44" s="28"/>
      <c r="H44" s="29" t="e">
        <f t="shared" si="0"/>
        <v>#REF!</v>
      </c>
      <c r="I44" s="9"/>
      <c r="J44" s="9"/>
      <c r="K44" s="9"/>
      <c r="L44" s="9"/>
      <c r="M44" s="9"/>
    </row>
  </sheetData>
  <conditionalFormatting sqref="F14:G44">
    <cfRule type="cellIs" dxfId="41" priority="3" operator="greaterThan">
      <formula>0</formula>
    </cfRule>
    <cfRule type="cellIs" dxfId="40" priority="4" operator="lessThan">
      <formula>-240.63</formula>
    </cfRule>
    <cfRule type="cellIs" dxfId="39" priority="5" operator="greaterThan">
      <formula>0</formula>
    </cfRule>
  </conditionalFormatting>
  <conditionalFormatting sqref="I3:I9">
    <cfRule type="cellIs" dxfId="38" priority="6" operator="lessThan">
      <formula>0</formula>
    </cfRule>
    <cfRule type="cellIs" dxfId="37" priority="7" operator="greaterThan">
      <formula>0</formula>
    </cfRule>
  </conditionalFormatting>
  <conditionalFormatting sqref="I2">
    <cfRule type="cellIs" dxfId="36" priority="1" operator="lessThan">
      <formula>0</formula>
    </cfRule>
    <cfRule type="cellIs" dxfId="3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selection activeCell="B18" sqref="B18"/>
    </sheetView>
  </sheetViews>
  <sheetFormatPr defaultRowHeight="15" x14ac:dyDescent="0.25"/>
  <cols>
    <col min="1" max="1" width="10.7109375" bestFit="1" customWidth="1"/>
    <col min="2" max="2" width="46.7109375" bestFit="1" customWidth="1"/>
    <col min="3" max="9" width="5" bestFit="1" customWidth="1"/>
    <col min="10" max="10" width="10.7109375" bestFit="1" customWidth="1"/>
    <col min="11" max="12" width="5" bestFit="1" customWidth="1"/>
    <col min="13" max="13" width="10.7109375" bestFit="1" customWidth="1"/>
    <col min="14" max="18" width="5" bestFit="1" customWidth="1"/>
    <col min="19" max="19" width="13.7109375" bestFit="1" customWidth="1"/>
    <col min="22" max="22" width="26.57031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44624</v>
      </c>
      <c r="B2" s="8" t="s">
        <v>160</v>
      </c>
      <c r="C2" s="9">
        <v>2.3199999999999998</v>
      </c>
      <c r="D2" s="9">
        <v>2.57</v>
      </c>
      <c r="E2" s="9">
        <v>3.34</v>
      </c>
      <c r="F2" s="9">
        <v>2.96</v>
      </c>
      <c r="G2" s="9">
        <v>3.29</v>
      </c>
      <c r="H2" s="9">
        <v>3.16</v>
      </c>
      <c r="I2" s="9">
        <v>2.85</v>
      </c>
      <c r="J2" s="11">
        <v>44619</v>
      </c>
      <c r="K2" s="9">
        <v>2.84</v>
      </c>
      <c r="L2" s="9">
        <v>2.1800000000000002</v>
      </c>
      <c r="M2" s="11">
        <v>44619</v>
      </c>
      <c r="N2" s="9">
        <v>2.36</v>
      </c>
      <c r="O2" s="9">
        <v>1.64</v>
      </c>
      <c r="P2" s="9">
        <v>1.61</v>
      </c>
      <c r="Q2" s="9">
        <v>1.92</v>
      </c>
      <c r="R2" s="9">
        <v>2.06</v>
      </c>
      <c r="S2" s="9" t="s">
        <v>36</v>
      </c>
      <c r="T2" s="9"/>
      <c r="U2" s="9">
        <v>20</v>
      </c>
      <c r="V2" s="8" t="s">
        <v>35</v>
      </c>
      <c r="W2" s="9" t="s">
        <v>32</v>
      </c>
      <c r="X2" s="9">
        <v>1</v>
      </c>
    </row>
    <row r="3" spans="1:24" x14ac:dyDescent="0.25">
      <c r="A3" s="7">
        <v>44626</v>
      </c>
      <c r="B3" s="8" t="s">
        <v>37</v>
      </c>
      <c r="C3" s="9">
        <v>2.91</v>
      </c>
      <c r="D3" s="9">
        <v>2.73</v>
      </c>
      <c r="E3" s="9">
        <v>2.95</v>
      </c>
      <c r="F3" s="9">
        <v>2.97</v>
      </c>
      <c r="G3" s="9">
        <v>2.81</v>
      </c>
      <c r="H3" s="9">
        <v>3.09</v>
      </c>
      <c r="I3" s="9">
        <v>2.95</v>
      </c>
      <c r="J3" s="11">
        <v>44623</v>
      </c>
      <c r="K3" s="9">
        <v>2.86</v>
      </c>
      <c r="L3" s="9">
        <v>2.2599999999999998</v>
      </c>
      <c r="M3" s="11">
        <v>44623</v>
      </c>
      <c r="N3" s="9">
        <v>2.4</v>
      </c>
      <c r="O3" s="9">
        <v>1.67</v>
      </c>
      <c r="P3" s="9">
        <v>1.64</v>
      </c>
      <c r="Q3" s="9">
        <v>1.98</v>
      </c>
      <c r="R3" s="9">
        <v>2.1</v>
      </c>
      <c r="S3" s="9" t="s">
        <v>36</v>
      </c>
      <c r="T3" s="9"/>
      <c r="U3" s="9">
        <v>16</v>
      </c>
      <c r="V3" s="8" t="s">
        <v>28</v>
      </c>
      <c r="W3" s="9" t="s">
        <v>31</v>
      </c>
      <c r="X3" s="9">
        <v>2</v>
      </c>
    </row>
    <row r="4" spans="1:24" x14ac:dyDescent="0.25">
      <c r="A4" s="7">
        <v>44631</v>
      </c>
      <c r="B4" s="8" t="s">
        <v>38</v>
      </c>
      <c r="C4" s="9">
        <v>2.35</v>
      </c>
      <c r="D4" s="9">
        <v>1.98</v>
      </c>
      <c r="E4" s="9">
        <v>3.4</v>
      </c>
      <c r="F4" s="9">
        <v>3.11</v>
      </c>
      <c r="G4" s="9">
        <v>3.42</v>
      </c>
      <c r="H4" s="9">
        <v>4.34</v>
      </c>
      <c r="I4" s="9">
        <v>3.14</v>
      </c>
      <c r="J4" s="11">
        <v>44627</v>
      </c>
      <c r="K4" s="9">
        <v>3.61</v>
      </c>
      <c r="L4" s="9">
        <v>2.16</v>
      </c>
      <c r="M4" s="11">
        <v>44627</v>
      </c>
      <c r="N4" s="9">
        <v>2</v>
      </c>
      <c r="O4" s="9">
        <v>1.72</v>
      </c>
      <c r="P4" s="9">
        <v>1.89</v>
      </c>
      <c r="Q4" s="9">
        <v>1.89</v>
      </c>
      <c r="R4" s="9">
        <v>1.74</v>
      </c>
      <c r="S4" s="9" t="s">
        <v>36</v>
      </c>
      <c r="T4" s="9"/>
      <c r="U4" s="9">
        <v>22</v>
      </c>
      <c r="V4" s="8" t="s">
        <v>28</v>
      </c>
      <c r="W4" s="9" t="s">
        <v>31</v>
      </c>
      <c r="X4" s="9">
        <v>2</v>
      </c>
    </row>
    <row r="5" spans="1:24" x14ac:dyDescent="0.25">
      <c r="A5" s="7">
        <v>44632</v>
      </c>
      <c r="B5" s="8" t="s">
        <v>161</v>
      </c>
      <c r="C5" s="9">
        <v>2.46</v>
      </c>
      <c r="D5" s="9">
        <v>2.41</v>
      </c>
      <c r="E5" s="9">
        <v>2.99</v>
      </c>
      <c r="F5" s="9">
        <v>2.96</v>
      </c>
      <c r="G5" s="9">
        <v>3.04</v>
      </c>
      <c r="H5" s="9">
        <v>3.43</v>
      </c>
      <c r="I5" s="9">
        <v>2.68</v>
      </c>
      <c r="J5" s="11">
        <v>44627</v>
      </c>
      <c r="K5" s="9">
        <v>2.5499999999999998</v>
      </c>
      <c r="L5" s="9">
        <v>2.31</v>
      </c>
      <c r="M5" s="11">
        <v>44627</v>
      </c>
      <c r="N5" s="9">
        <v>2.6</v>
      </c>
      <c r="O5" s="9">
        <v>1.57</v>
      </c>
      <c r="P5" s="9">
        <v>1.51</v>
      </c>
      <c r="Q5" s="9">
        <v>2.04</v>
      </c>
      <c r="R5" s="9">
        <v>2.27</v>
      </c>
      <c r="S5" s="9" t="s">
        <v>24</v>
      </c>
      <c r="T5" s="9"/>
      <c r="U5" s="9">
        <v>17</v>
      </c>
      <c r="V5" s="8" t="s">
        <v>35</v>
      </c>
      <c r="W5" s="9" t="s">
        <v>30</v>
      </c>
      <c r="X5" s="9">
        <v>3</v>
      </c>
    </row>
    <row r="6" spans="1:24" x14ac:dyDescent="0.25">
      <c r="A6" s="7">
        <v>44632</v>
      </c>
      <c r="B6" s="8" t="s">
        <v>39</v>
      </c>
      <c r="C6" s="9">
        <v>2.0499999999999998</v>
      </c>
      <c r="D6" s="9">
        <v>2.2400000000000002</v>
      </c>
      <c r="E6" s="9">
        <v>3.36</v>
      </c>
      <c r="F6" s="9">
        <v>3.46</v>
      </c>
      <c r="G6" s="9">
        <v>3.44</v>
      </c>
      <c r="H6" s="9">
        <v>3.89</v>
      </c>
      <c r="I6" s="9">
        <v>3.14</v>
      </c>
      <c r="J6" s="11">
        <v>44632</v>
      </c>
      <c r="K6" s="9">
        <v>3.14</v>
      </c>
      <c r="L6" s="9">
        <v>2.14</v>
      </c>
      <c r="M6" s="11">
        <v>44632</v>
      </c>
      <c r="N6" s="9">
        <v>2.15</v>
      </c>
      <c r="O6" s="9">
        <v>1.75</v>
      </c>
      <c r="P6" s="9">
        <v>1.75</v>
      </c>
      <c r="Q6" s="9">
        <v>1.85</v>
      </c>
      <c r="R6" s="9">
        <v>1.89</v>
      </c>
      <c r="S6" s="9" t="s">
        <v>36</v>
      </c>
      <c r="T6" s="9"/>
      <c r="U6" s="9">
        <v>25</v>
      </c>
      <c r="V6" s="8" t="s">
        <v>20</v>
      </c>
      <c r="W6" s="9" t="s">
        <v>72</v>
      </c>
      <c r="X6" s="9">
        <v>0</v>
      </c>
    </row>
    <row r="7" spans="1:24" x14ac:dyDescent="0.25">
      <c r="A7" s="7">
        <v>44633</v>
      </c>
      <c r="B7" s="42" t="s">
        <v>40</v>
      </c>
      <c r="C7" s="9">
        <v>2.66</v>
      </c>
      <c r="D7" s="9">
        <v>2.57</v>
      </c>
      <c r="E7" s="9">
        <v>3.12</v>
      </c>
      <c r="F7" s="9">
        <v>2.89</v>
      </c>
      <c r="G7" s="9">
        <v>2.93</v>
      </c>
      <c r="H7" s="9">
        <v>3.41</v>
      </c>
      <c r="I7" s="9">
        <v>3.11</v>
      </c>
      <c r="J7" s="7">
        <v>44627</v>
      </c>
      <c r="K7" s="9">
        <v>2.96</v>
      </c>
      <c r="L7" s="9">
        <v>2.17</v>
      </c>
      <c r="M7" s="7">
        <v>44627</v>
      </c>
      <c r="N7" s="9">
        <v>2.38</v>
      </c>
      <c r="O7" s="9">
        <v>1.71</v>
      </c>
      <c r="P7" s="9">
        <v>1.63</v>
      </c>
      <c r="Q7" s="9">
        <v>1.91</v>
      </c>
      <c r="R7" s="9">
        <v>2.0699999999999998</v>
      </c>
      <c r="S7" s="9" t="s">
        <v>24</v>
      </c>
      <c r="U7" s="9">
        <v>15</v>
      </c>
      <c r="V7" s="8" t="s">
        <v>28</v>
      </c>
      <c r="W7" s="9" t="s">
        <v>30</v>
      </c>
      <c r="X7" s="9">
        <v>3</v>
      </c>
    </row>
    <row r="8" spans="1:24" x14ac:dyDescent="0.25">
      <c r="A8" s="7">
        <v>44633</v>
      </c>
      <c r="B8" s="8" t="s">
        <v>41</v>
      </c>
      <c r="C8" s="9">
        <v>2.06</v>
      </c>
      <c r="D8" s="9">
        <v>1.92</v>
      </c>
      <c r="E8" s="9">
        <v>2.84</v>
      </c>
      <c r="F8" s="9">
        <v>2.87</v>
      </c>
      <c r="G8" s="9">
        <v>3.56</v>
      </c>
      <c r="H8" s="9">
        <v>4.8</v>
      </c>
      <c r="I8" s="9">
        <v>2.27</v>
      </c>
      <c r="J8" s="7">
        <v>44632</v>
      </c>
      <c r="K8" s="9">
        <v>2.33</v>
      </c>
      <c r="L8" s="9">
        <v>2.64</v>
      </c>
      <c r="M8" s="7">
        <v>44633</v>
      </c>
      <c r="N8" s="9">
        <v>2.64</v>
      </c>
      <c r="O8" s="9">
        <v>1.45</v>
      </c>
      <c r="P8" s="9">
        <v>1.45</v>
      </c>
      <c r="Q8" s="9">
        <v>2.2999999999999998</v>
      </c>
      <c r="R8" s="9">
        <v>2.42</v>
      </c>
      <c r="S8" s="9" t="s">
        <v>36</v>
      </c>
      <c r="U8" s="9">
        <v>23</v>
      </c>
      <c r="V8" s="8" t="s">
        <v>42</v>
      </c>
      <c r="W8" s="9" t="s">
        <v>73</v>
      </c>
      <c r="X8" s="9">
        <v>6</v>
      </c>
    </row>
    <row r="9" spans="1:24" x14ac:dyDescent="0.25">
      <c r="A9" s="7">
        <v>44635</v>
      </c>
      <c r="B9" s="8" t="s">
        <v>43</v>
      </c>
      <c r="C9" s="9">
        <v>3.4</v>
      </c>
      <c r="D9" s="9">
        <v>3.59</v>
      </c>
      <c r="E9" s="9">
        <v>3.15</v>
      </c>
      <c r="F9" s="9">
        <v>3.33</v>
      </c>
      <c r="G9" s="9">
        <v>2.23</v>
      </c>
      <c r="H9" s="9">
        <v>2.2000000000000002</v>
      </c>
      <c r="I9" s="9">
        <v>2.77</v>
      </c>
      <c r="J9" s="7">
        <v>44632</v>
      </c>
      <c r="K9" s="9">
        <v>2.8</v>
      </c>
      <c r="L9" s="9">
        <v>2.2799999999999998</v>
      </c>
      <c r="M9" s="7">
        <v>44632</v>
      </c>
      <c r="N9" s="9">
        <v>2.37</v>
      </c>
      <c r="O9" s="9">
        <v>1.61</v>
      </c>
      <c r="P9" s="9">
        <v>1.63</v>
      </c>
      <c r="Q9" s="9">
        <v>2.0099999999999998</v>
      </c>
      <c r="R9" s="9">
        <v>2.08</v>
      </c>
      <c r="S9" s="9" t="s">
        <v>24</v>
      </c>
      <c r="U9" s="9">
        <v>25</v>
      </c>
      <c r="V9" s="8" t="s">
        <v>20</v>
      </c>
      <c r="W9" s="9" t="s">
        <v>75</v>
      </c>
      <c r="X9" s="9">
        <v>1</v>
      </c>
    </row>
    <row r="10" spans="1:24" x14ac:dyDescent="0.25">
      <c r="A10" s="7">
        <v>44636</v>
      </c>
      <c r="B10" s="8" t="s">
        <v>44</v>
      </c>
      <c r="C10" s="9">
        <v>3.03</v>
      </c>
      <c r="D10" s="9">
        <v>3.35</v>
      </c>
      <c r="E10" s="9">
        <v>3.03</v>
      </c>
      <c r="F10" s="9">
        <v>3.07</v>
      </c>
      <c r="G10" s="9">
        <v>2.72</v>
      </c>
      <c r="H10" s="9">
        <v>2.48</v>
      </c>
      <c r="I10" s="9">
        <v>2.17</v>
      </c>
      <c r="J10" s="7">
        <v>44633</v>
      </c>
      <c r="K10" s="9">
        <v>2.89</v>
      </c>
      <c r="L10" s="9">
        <v>2.19</v>
      </c>
      <c r="M10" s="7">
        <v>44633</v>
      </c>
      <c r="N10" s="9">
        <v>2.31</v>
      </c>
      <c r="O10" s="9">
        <v>1.73</v>
      </c>
      <c r="P10" s="9">
        <v>1.67</v>
      </c>
      <c r="Q10" s="9">
        <v>1.9</v>
      </c>
      <c r="R10" s="9">
        <v>2.0299999999999998</v>
      </c>
      <c r="S10" s="9" t="s">
        <v>24</v>
      </c>
      <c r="U10" s="9">
        <v>21</v>
      </c>
      <c r="V10" s="8" t="s">
        <v>28</v>
      </c>
      <c r="W10" s="9" t="s">
        <v>74</v>
      </c>
      <c r="X10" s="9">
        <v>2</v>
      </c>
    </row>
    <row r="11" spans="1:24" x14ac:dyDescent="0.25">
      <c r="A11" s="7">
        <v>44638</v>
      </c>
      <c r="B11" s="8" t="s">
        <v>162</v>
      </c>
      <c r="C11" s="9">
        <v>2.41</v>
      </c>
      <c r="D11" s="9">
        <v>2.19</v>
      </c>
      <c r="E11" s="9">
        <v>2.91</v>
      </c>
      <c r="F11" s="9">
        <v>3.31</v>
      </c>
      <c r="G11" s="9">
        <v>3.2</v>
      </c>
      <c r="H11" s="9">
        <v>3.49</v>
      </c>
      <c r="I11" s="9">
        <v>2.81</v>
      </c>
      <c r="J11" s="7">
        <v>44633</v>
      </c>
      <c r="K11" s="9">
        <v>2.96</v>
      </c>
      <c r="L11" s="9">
        <v>2.2400000000000002</v>
      </c>
      <c r="M11" s="7">
        <v>44633</v>
      </c>
      <c r="N11" s="9">
        <v>2.19</v>
      </c>
      <c r="O11" s="9">
        <v>1.61</v>
      </c>
      <c r="P11" s="9">
        <v>1.69</v>
      </c>
      <c r="Q11" s="9">
        <v>1.96</v>
      </c>
      <c r="R11" s="9">
        <v>1.93</v>
      </c>
      <c r="S11" s="9" t="s">
        <v>36</v>
      </c>
      <c r="U11" s="9">
        <v>16</v>
      </c>
      <c r="V11" s="8" t="s">
        <v>35</v>
      </c>
      <c r="W11" s="9" t="s">
        <v>31</v>
      </c>
      <c r="X11" s="9">
        <v>2</v>
      </c>
    </row>
    <row r="12" spans="1:24" x14ac:dyDescent="0.25">
      <c r="A12" s="7">
        <v>44640</v>
      </c>
      <c r="B12" s="8" t="s">
        <v>45</v>
      </c>
      <c r="C12" s="9">
        <v>2.0499999999999998</v>
      </c>
      <c r="D12" s="9">
        <v>2.12</v>
      </c>
      <c r="E12" s="9">
        <v>3.18</v>
      </c>
      <c r="F12" s="9">
        <v>3.12</v>
      </c>
      <c r="G12" s="9">
        <v>4.2</v>
      </c>
      <c r="H12" s="9">
        <v>4.22</v>
      </c>
      <c r="I12" s="9">
        <v>3.06</v>
      </c>
      <c r="J12" s="7">
        <v>44637</v>
      </c>
      <c r="K12" s="9">
        <v>2.94</v>
      </c>
      <c r="L12" s="9">
        <v>2.2000000000000002</v>
      </c>
      <c r="M12" s="7">
        <v>44637</v>
      </c>
      <c r="N12" s="9">
        <v>2.2999999999999998</v>
      </c>
      <c r="O12" s="9">
        <v>1.7</v>
      </c>
      <c r="P12" s="9">
        <v>1.67</v>
      </c>
      <c r="Q12" s="9">
        <v>1.93</v>
      </c>
      <c r="R12" s="9">
        <v>2.02</v>
      </c>
      <c r="S12" s="9" t="s">
        <v>36</v>
      </c>
      <c r="U12" s="9">
        <v>23</v>
      </c>
      <c r="V12" s="8" t="s">
        <v>28</v>
      </c>
      <c r="W12" s="9" t="s">
        <v>32</v>
      </c>
      <c r="X12" s="9">
        <v>1</v>
      </c>
    </row>
    <row r="13" spans="1:24" x14ac:dyDescent="0.25">
      <c r="A13" s="7">
        <v>44646</v>
      </c>
      <c r="B13" s="8" t="s">
        <v>163</v>
      </c>
      <c r="C13" s="9">
        <v>2.1800000000000002</v>
      </c>
      <c r="D13" s="9">
        <v>1.88</v>
      </c>
      <c r="E13" s="9">
        <v>3.21</v>
      </c>
      <c r="F13" s="9">
        <v>3.3</v>
      </c>
      <c r="G13" s="9">
        <v>3.64</v>
      </c>
      <c r="H13" s="9">
        <v>4.6900000000000004</v>
      </c>
      <c r="I13" s="9">
        <v>2.91</v>
      </c>
      <c r="J13" s="7">
        <v>44641</v>
      </c>
      <c r="K13" s="9">
        <v>2.78</v>
      </c>
      <c r="L13" s="9">
        <v>2.25</v>
      </c>
      <c r="M13" s="7">
        <v>44640</v>
      </c>
      <c r="N13" s="9">
        <v>2.38</v>
      </c>
      <c r="O13" s="9">
        <v>1.66</v>
      </c>
      <c r="P13" s="9">
        <v>1.6</v>
      </c>
      <c r="Q13" s="9">
        <v>1.93</v>
      </c>
      <c r="R13" s="9">
        <v>2.08</v>
      </c>
      <c r="S13" s="9" t="s">
        <v>36</v>
      </c>
      <c r="U13" s="9">
        <v>24</v>
      </c>
      <c r="V13" s="8" t="s">
        <v>35</v>
      </c>
      <c r="W13" s="9" t="s">
        <v>76</v>
      </c>
      <c r="X13" s="9">
        <v>6</v>
      </c>
    </row>
    <row r="14" spans="1:24" x14ac:dyDescent="0.25">
      <c r="A14" s="7">
        <v>44646</v>
      </c>
      <c r="B14" s="8" t="s">
        <v>46</v>
      </c>
      <c r="C14" s="9">
        <v>2.69</v>
      </c>
      <c r="D14" s="9">
        <v>3.53</v>
      </c>
      <c r="E14" s="9">
        <v>3.29</v>
      </c>
      <c r="F14" s="9">
        <v>3.33</v>
      </c>
      <c r="G14" s="9">
        <v>2.61</v>
      </c>
      <c r="H14" s="9">
        <v>2.2200000000000002</v>
      </c>
      <c r="I14" s="9">
        <v>3.09</v>
      </c>
      <c r="J14" s="7">
        <v>44642</v>
      </c>
      <c r="K14" s="9">
        <v>3.24</v>
      </c>
      <c r="L14" s="9">
        <v>2.0699999999999998</v>
      </c>
      <c r="M14" s="7">
        <v>44642</v>
      </c>
      <c r="N14" s="9">
        <v>2.11</v>
      </c>
      <c r="O14" s="9">
        <v>1.73</v>
      </c>
      <c r="P14" s="9">
        <v>1.77</v>
      </c>
      <c r="Q14" s="9">
        <v>1.83</v>
      </c>
      <c r="R14" s="9">
        <v>1.85</v>
      </c>
      <c r="S14" s="9" t="s">
        <v>24</v>
      </c>
      <c r="U14" s="9">
        <v>23</v>
      </c>
      <c r="V14" s="8" t="s">
        <v>20</v>
      </c>
      <c r="W14" s="9" t="s">
        <v>32</v>
      </c>
      <c r="X14" s="9">
        <v>1</v>
      </c>
    </row>
    <row r="15" spans="1:24" x14ac:dyDescent="0.25">
      <c r="A15" s="7">
        <v>44646</v>
      </c>
      <c r="B15" s="8" t="s">
        <v>47</v>
      </c>
      <c r="C15" s="9">
        <v>2.09</v>
      </c>
      <c r="D15" s="9">
        <v>2.14</v>
      </c>
      <c r="E15" s="9">
        <v>3.25</v>
      </c>
      <c r="F15" s="9">
        <v>3.21</v>
      </c>
      <c r="G15" s="9">
        <v>3.65</v>
      </c>
      <c r="H15" s="9">
        <v>3.93</v>
      </c>
      <c r="I15" s="9">
        <v>2.82</v>
      </c>
      <c r="J15" s="7">
        <v>44642</v>
      </c>
      <c r="K15" s="9">
        <v>2.66</v>
      </c>
      <c r="L15" s="9">
        <v>2.17</v>
      </c>
      <c r="M15" s="7">
        <v>44642</v>
      </c>
      <c r="N15" s="9">
        <v>2.62</v>
      </c>
      <c r="O15" s="9">
        <v>1.67</v>
      </c>
      <c r="P15" s="9">
        <v>1.52</v>
      </c>
      <c r="Q15" s="9">
        <v>1.93</v>
      </c>
      <c r="R15" s="9">
        <v>2.27</v>
      </c>
      <c r="S15" s="9" t="s">
        <v>24</v>
      </c>
      <c r="U15" s="9">
        <v>25</v>
      </c>
      <c r="V15" s="8" t="s">
        <v>20</v>
      </c>
      <c r="W15" s="9" t="s">
        <v>74</v>
      </c>
      <c r="X15" s="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F8" sqref="F8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2.7109375" bestFit="1" customWidth="1"/>
    <col min="9" max="9" width="12" bestFit="1" customWidth="1"/>
    <col min="11" max="11" width="25.57031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44626</v>
      </c>
      <c r="B2" s="8" t="s">
        <v>37</v>
      </c>
      <c r="C2" s="21">
        <v>2</v>
      </c>
      <c r="D2" s="16">
        <v>16</v>
      </c>
      <c r="E2" s="9" t="s">
        <v>36</v>
      </c>
      <c r="F2" s="37" t="s">
        <v>77</v>
      </c>
      <c r="G2" s="37" t="s">
        <v>79</v>
      </c>
      <c r="H2" s="18">
        <v>0</v>
      </c>
      <c r="I2" s="18">
        <v>0</v>
      </c>
      <c r="J2" s="19" t="s">
        <v>31</v>
      </c>
      <c r="K2" s="8" t="s">
        <v>28</v>
      </c>
      <c r="L2" s="9"/>
      <c r="M2" s="9"/>
    </row>
    <row r="3" spans="1:13" x14ac:dyDescent="0.25">
      <c r="A3" s="7">
        <v>44631</v>
      </c>
      <c r="B3" s="8" t="s">
        <v>38</v>
      </c>
      <c r="C3" s="21">
        <v>1.74</v>
      </c>
      <c r="D3" s="16">
        <v>22</v>
      </c>
      <c r="E3" s="9" t="s">
        <v>36</v>
      </c>
      <c r="F3" s="17" t="s">
        <v>234</v>
      </c>
      <c r="G3" s="17" t="s">
        <v>78</v>
      </c>
      <c r="H3" s="18">
        <v>0</v>
      </c>
      <c r="I3" s="18">
        <f>IF(G3="halfred",-(D$21/2),H3-D$21)</f>
        <v>-19818.12</v>
      </c>
      <c r="J3" s="19" t="s">
        <v>31</v>
      </c>
      <c r="K3" s="8" t="s">
        <v>28</v>
      </c>
      <c r="L3" s="9"/>
      <c r="M3" s="9"/>
    </row>
    <row r="4" spans="1:13" x14ac:dyDescent="0.25">
      <c r="A4" s="7">
        <v>44635</v>
      </c>
      <c r="B4" s="8" t="s">
        <v>43</v>
      </c>
      <c r="C4" s="21">
        <v>2</v>
      </c>
      <c r="D4" s="16">
        <v>25</v>
      </c>
      <c r="E4" s="9" t="s">
        <v>24</v>
      </c>
      <c r="F4" s="20" t="s">
        <v>77</v>
      </c>
      <c r="G4" s="20" t="s">
        <v>70</v>
      </c>
      <c r="H4" s="18">
        <f>C4*D$21</f>
        <v>39636.239999999998</v>
      </c>
      <c r="I4" s="18">
        <f>IF(G4="halfred",-(D$21/2),H4-D$21)</f>
        <v>19818.12</v>
      </c>
      <c r="J4" s="19" t="s">
        <v>75</v>
      </c>
      <c r="K4" s="8" t="s">
        <v>20</v>
      </c>
      <c r="L4" s="9"/>
      <c r="M4" s="9"/>
    </row>
    <row r="5" spans="1:13" x14ac:dyDescent="0.25">
      <c r="A5" s="7">
        <v>44636</v>
      </c>
      <c r="B5" s="8" t="s">
        <v>44</v>
      </c>
      <c r="C5" s="21">
        <v>2</v>
      </c>
      <c r="D5" s="16">
        <v>21</v>
      </c>
      <c r="E5" s="9" t="s">
        <v>24</v>
      </c>
      <c r="F5" s="37" t="s">
        <v>77</v>
      </c>
      <c r="G5" s="37" t="s">
        <v>79</v>
      </c>
      <c r="H5" s="18">
        <v>0</v>
      </c>
      <c r="I5" s="18">
        <v>0</v>
      </c>
      <c r="J5" s="19" t="s">
        <v>74</v>
      </c>
      <c r="K5" s="8" t="s">
        <v>28</v>
      </c>
      <c r="L5" s="9"/>
      <c r="M5" s="9"/>
    </row>
    <row r="6" spans="1:13" x14ac:dyDescent="0.25">
      <c r="A6" s="11"/>
      <c r="B6" s="26"/>
      <c r="C6" s="21"/>
      <c r="D6" s="16"/>
      <c r="E6" s="9"/>
      <c r="F6" s="22"/>
      <c r="G6" s="17"/>
      <c r="H6" s="18"/>
      <c r="I6" s="18"/>
      <c r="J6" s="9"/>
      <c r="K6" s="9"/>
      <c r="L6" s="9"/>
      <c r="M6" s="9"/>
    </row>
    <row r="7" spans="1:13" x14ac:dyDescent="0.25">
      <c r="A7" s="9"/>
      <c r="B7" s="9"/>
      <c r="C7" s="21"/>
      <c r="D7" s="9"/>
      <c r="E7" s="9"/>
      <c r="F7" s="19"/>
      <c r="G7" s="9"/>
      <c r="H7" s="9"/>
      <c r="I7" s="9"/>
      <c r="J7" s="9"/>
      <c r="K7" s="9"/>
      <c r="L7" s="9"/>
      <c r="M7" s="9"/>
    </row>
    <row r="8" spans="1:13" x14ac:dyDescent="0.25">
      <c r="A8" s="9"/>
      <c r="B8" s="9"/>
      <c r="C8" s="21"/>
      <c r="D8" s="9"/>
      <c r="E8" s="9"/>
      <c r="F8" s="19"/>
      <c r="G8" s="9"/>
      <c r="H8" s="9"/>
      <c r="I8" s="9"/>
      <c r="J8" s="9"/>
      <c r="K8" s="9"/>
      <c r="L8" s="9"/>
      <c r="M8" s="9"/>
    </row>
    <row r="9" spans="1:13" x14ac:dyDescent="0.25">
      <c r="A9" s="9"/>
      <c r="B9" s="9"/>
      <c r="C9" s="9"/>
      <c r="D9" s="9"/>
      <c r="E9" s="9"/>
      <c r="F9" s="19"/>
      <c r="G9" s="9"/>
      <c r="H9" s="9"/>
      <c r="I9" s="9"/>
      <c r="J9" s="9"/>
      <c r="K9" s="9"/>
      <c r="L9" s="9"/>
      <c r="M9" s="9"/>
    </row>
    <row r="10" spans="1:13" x14ac:dyDescent="0.25">
      <c r="A10" s="9"/>
      <c r="B10" s="9" t="s">
        <v>52</v>
      </c>
      <c r="C10" s="9"/>
      <c r="D10" s="9">
        <f>COUNT(D2:D5)-2</f>
        <v>2</v>
      </c>
      <c r="E10" s="12"/>
      <c r="F10" s="38"/>
      <c r="G10" s="12"/>
      <c r="H10" s="12"/>
      <c r="I10" s="12"/>
      <c r="J10" s="9"/>
      <c r="K10" s="9"/>
      <c r="L10" s="9"/>
      <c r="M10" s="9"/>
    </row>
    <row r="11" spans="1:13" x14ac:dyDescent="0.25">
      <c r="A11" s="9"/>
      <c r="B11" s="9" t="s">
        <v>55</v>
      </c>
      <c r="C11" s="9"/>
      <c r="D11" s="27">
        <v>2</v>
      </c>
      <c r="E11" s="12"/>
      <c r="F11" s="39"/>
      <c r="G11" s="40"/>
      <c r="H11" s="40"/>
      <c r="I11" s="12"/>
      <c r="J11" s="9"/>
      <c r="K11" s="9"/>
      <c r="L11" s="9"/>
      <c r="M11" s="9"/>
    </row>
    <row r="12" spans="1:13" x14ac:dyDescent="0.25">
      <c r="A12" s="9"/>
      <c r="B12" s="9" t="s">
        <v>56</v>
      </c>
      <c r="C12" s="9"/>
      <c r="D12" s="30">
        <f>D10-D11</f>
        <v>0</v>
      </c>
      <c r="E12" s="12"/>
      <c r="F12" s="39"/>
      <c r="G12" s="40"/>
      <c r="H12" s="40"/>
      <c r="I12" s="12"/>
      <c r="J12" s="9"/>
      <c r="K12" s="9"/>
      <c r="L12" s="9"/>
      <c r="M12" s="9"/>
    </row>
    <row r="13" spans="1:13" x14ac:dyDescent="0.25">
      <c r="A13" s="9"/>
      <c r="B13" s="9" t="s">
        <v>57</v>
      </c>
      <c r="C13" s="9"/>
      <c r="D13" s="9">
        <f>D12/D10*100</f>
        <v>0</v>
      </c>
      <c r="E13" s="12"/>
      <c r="F13" s="39"/>
      <c r="G13" s="40"/>
      <c r="H13" s="40"/>
      <c r="I13" s="12"/>
      <c r="J13" s="9"/>
      <c r="K13" s="9"/>
      <c r="L13" s="9"/>
      <c r="M13" s="9"/>
    </row>
    <row r="14" spans="1:13" x14ac:dyDescent="0.25">
      <c r="A14" s="9"/>
      <c r="B14" s="9" t="s">
        <v>58</v>
      </c>
      <c r="C14" s="9"/>
      <c r="D14" s="9">
        <f>1/D15*100</f>
        <v>51.679586563307488</v>
      </c>
      <c r="E14" s="12"/>
      <c r="F14" s="39"/>
      <c r="G14" s="40"/>
      <c r="H14" s="40"/>
      <c r="I14" s="12"/>
      <c r="J14" s="9"/>
      <c r="K14" s="9"/>
      <c r="L14" s="9"/>
      <c r="M14" s="9"/>
    </row>
    <row r="15" spans="1:13" x14ac:dyDescent="0.25">
      <c r="A15" s="9"/>
      <c r="B15" s="9" t="s">
        <v>59</v>
      </c>
      <c r="C15" s="9"/>
      <c r="D15" s="9">
        <f>SUM(C2:C5)/COUNT(D2:D5)</f>
        <v>1.9350000000000001</v>
      </c>
      <c r="E15" s="12"/>
      <c r="F15" s="39"/>
      <c r="G15" s="40"/>
      <c r="H15" s="40"/>
      <c r="I15" s="12"/>
      <c r="J15" s="9"/>
      <c r="K15" s="9"/>
      <c r="L15" s="9"/>
      <c r="M15" s="9"/>
    </row>
    <row r="16" spans="1:13" x14ac:dyDescent="0.25">
      <c r="A16" s="9"/>
      <c r="B16" s="9" t="s">
        <v>60</v>
      </c>
      <c r="C16" s="9"/>
      <c r="D16" s="30">
        <f>D13-D14</f>
        <v>-51.679586563307488</v>
      </c>
      <c r="E16" s="12"/>
      <c r="F16" s="39"/>
      <c r="G16" s="40"/>
      <c r="H16" s="40"/>
      <c r="I16" s="12"/>
      <c r="J16" s="9"/>
      <c r="K16" s="9"/>
      <c r="L16" s="9"/>
      <c r="M16" s="9"/>
    </row>
    <row r="17" spans="1:13" x14ac:dyDescent="0.25">
      <c r="A17" s="9"/>
      <c r="B17" s="9" t="s">
        <v>61</v>
      </c>
      <c r="C17" s="9"/>
      <c r="D17" s="30">
        <f>D24/1</f>
        <v>0</v>
      </c>
      <c r="E17" s="12"/>
      <c r="F17" s="39"/>
      <c r="G17" s="40"/>
      <c r="H17" s="40"/>
      <c r="I17" s="12"/>
      <c r="J17" s="9"/>
      <c r="K17" s="9"/>
      <c r="L17" s="9"/>
      <c r="M17" s="9"/>
    </row>
    <row r="18" spans="1:13" x14ac:dyDescent="0.25">
      <c r="A18" s="9"/>
      <c r="B18" s="9"/>
      <c r="C18" s="9"/>
      <c r="D18" s="30"/>
      <c r="E18" s="12"/>
      <c r="F18" s="39"/>
      <c r="G18" s="40"/>
      <c r="H18" s="40"/>
      <c r="I18" s="12"/>
      <c r="J18" s="9"/>
      <c r="K18" s="9"/>
      <c r="L18" s="9"/>
      <c r="M18" s="9"/>
    </row>
    <row r="19" spans="1:13" ht="18.75" x14ac:dyDescent="0.3">
      <c r="A19" s="9"/>
      <c r="B19" s="9" t="s">
        <v>62</v>
      </c>
      <c r="C19" s="9"/>
      <c r="D19" s="31">
        <v>495453</v>
      </c>
      <c r="E19" s="12"/>
      <c r="F19" s="39"/>
      <c r="G19" s="40"/>
      <c r="H19" s="40"/>
      <c r="I19" s="12"/>
      <c r="J19" s="9"/>
      <c r="K19" s="9"/>
      <c r="L19" s="9"/>
      <c r="M19" s="9"/>
    </row>
    <row r="20" spans="1:13" x14ac:dyDescent="0.25">
      <c r="A20" s="9"/>
      <c r="B20" s="9" t="s">
        <v>63</v>
      </c>
      <c r="C20" s="9"/>
      <c r="D20" s="18">
        <f>D19/100</f>
        <v>4954.53</v>
      </c>
      <c r="E20" s="12"/>
      <c r="F20" s="39"/>
      <c r="G20" s="40"/>
      <c r="H20" s="40"/>
      <c r="I20" s="12"/>
      <c r="J20" s="9"/>
      <c r="K20" s="9"/>
      <c r="L20" s="9"/>
      <c r="M20" s="9"/>
    </row>
    <row r="21" spans="1:13" x14ac:dyDescent="0.25">
      <c r="A21" s="9"/>
      <c r="B21" s="9" t="s">
        <v>236</v>
      </c>
      <c r="C21" s="9"/>
      <c r="D21" s="18">
        <f>D20*4</f>
        <v>19818.12</v>
      </c>
      <c r="E21" s="12"/>
      <c r="F21" s="39"/>
      <c r="G21" s="40"/>
      <c r="H21" s="40"/>
      <c r="I21" s="12"/>
      <c r="J21" s="9"/>
      <c r="K21" s="9"/>
      <c r="L21" s="9"/>
      <c r="M21" s="9"/>
    </row>
    <row r="22" spans="1:13" x14ac:dyDescent="0.25">
      <c r="A22" s="9"/>
      <c r="B22" s="9" t="s">
        <v>65</v>
      </c>
      <c r="C22" s="9"/>
      <c r="D22" s="32">
        <f>D20*7</f>
        <v>34681.71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 t="s">
        <v>66</v>
      </c>
      <c r="C23" s="9"/>
      <c r="D23" s="18">
        <f>SUM(I2:I6)</f>
        <v>0</v>
      </c>
      <c r="E23" s="12"/>
      <c r="F23" s="39"/>
      <c r="G23" s="40"/>
      <c r="H23" s="40"/>
      <c r="I23" s="12"/>
      <c r="J23" s="9"/>
      <c r="K23" s="9"/>
      <c r="L23" s="9"/>
      <c r="M23" s="9"/>
    </row>
    <row r="24" spans="1:13" x14ac:dyDescent="0.25">
      <c r="A24" s="9"/>
      <c r="B24" s="33" t="s">
        <v>67</v>
      </c>
      <c r="C24" s="9"/>
      <c r="D24" s="9">
        <f>D23/D19*100</f>
        <v>0</v>
      </c>
      <c r="E24" s="12"/>
      <c r="F24" s="39"/>
      <c r="G24" s="40"/>
      <c r="H24" s="40"/>
      <c r="I24" s="12"/>
      <c r="J24" s="9"/>
      <c r="K24" s="9"/>
      <c r="L24" s="9"/>
      <c r="M24" s="9"/>
    </row>
    <row r="25" spans="1:13" x14ac:dyDescent="0.25">
      <c r="A25" s="9"/>
      <c r="B25" s="9"/>
      <c r="C25" s="9"/>
      <c r="D25" s="18"/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9"/>
      <c r="C26" s="9"/>
      <c r="D26" s="18"/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34"/>
      <c r="C27" s="9"/>
      <c r="D27" s="9"/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34"/>
      <c r="C28" s="9"/>
      <c r="D28" s="9"/>
      <c r="E28" s="12"/>
      <c r="F28" s="39"/>
      <c r="G28" s="40"/>
      <c r="H28" s="40"/>
      <c r="I28" s="12"/>
      <c r="J28" s="9"/>
      <c r="K28" s="9"/>
      <c r="L28" s="9"/>
      <c r="M28" s="9"/>
    </row>
    <row r="29" spans="1:13" x14ac:dyDescent="0.25">
      <c r="A29" s="9"/>
      <c r="B29" s="34"/>
      <c r="C29" s="9"/>
      <c r="D29" s="9"/>
      <c r="E29" s="12"/>
      <c r="F29" s="39"/>
      <c r="G29" s="40"/>
      <c r="H29" s="40"/>
      <c r="I29" s="12"/>
      <c r="J29" s="9"/>
      <c r="K29" s="9"/>
      <c r="L29" s="9"/>
      <c r="M29" s="9"/>
    </row>
    <row r="30" spans="1:13" x14ac:dyDescent="0.25">
      <c r="A30" s="9"/>
      <c r="B30" s="9"/>
      <c r="C30" s="9"/>
      <c r="D30" s="9"/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9"/>
      <c r="C31" s="9"/>
      <c r="D31" s="9"/>
      <c r="E31" s="12"/>
      <c r="F31" s="39"/>
      <c r="G31" s="40"/>
      <c r="H31" s="40"/>
      <c r="I31" s="12"/>
      <c r="J31" s="9"/>
      <c r="K31" s="9"/>
      <c r="L31" s="9"/>
      <c r="M31" s="9"/>
    </row>
    <row r="32" spans="1:13" x14ac:dyDescent="0.25">
      <c r="A32" s="9"/>
      <c r="B32" s="9"/>
      <c r="C32" s="9"/>
      <c r="D32" s="9"/>
      <c r="E32" s="12"/>
      <c r="F32" s="39"/>
      <c r="G32" s="40"/>
      <c r="H32" s="40"/>
      <c r="I32" s="12"/>
      <c r="J32" s="9"/>
      <c r="K32" s="9"/>
      <c r="L32" s="9"/>
      <c r="M32" s="9"/>
    </row>
    <row r="33" spans="1:13" x14ac:dyDescent="0.25">
      <c r="A33" s="9"/>
      <c r="B33" s="9"/>
      <c r="C33" s="9"/>
      <c r="D33" s="9"/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9"/>
      <c r="C34" s="9"/>
      <c r="D34" s="9"/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9"/>
      <c r="C35" s="9"/>
      <c r="D35" s="9"/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/>
      <c r="C36" s="9"/>
      <c r="D36" s="9"/>
      <c r="E36" s="12"/>
      <c r="F36" s="39"/>
      <c r="G36" s="40"/>
      <c r="H36" s="40"/>
      <c r="I36" s="12"/>
      <c r="J36" s="9"/>
      <c r="K36" s="9"/>
      <c r="L36" s="9"/>
      <c r="M36" s="9"/>
    </row>
    <row r="37" spans="1:13" x14ac:dyDescent="0.25">
      <c r="A37" s="9"/>
      <c r="B37" s="9"/>
      <c r="C37" s="9"/>
      <c r="D37" s="9"/>
      <c r="E37" s="12"/>
      <c r="F37" s="39"/>
      <c r="G37" s="40"/>
      <c r="H37" s="40"/>
      <c r="I37" s="12"/>
      <c r="J37" s="9"/>
      <c r="K37" s="9"/>
      <c r="L37" s="9"/>
      <c r="M37" s="9"/>
    </row>
    <row r="38" spans="1:13" x14ac:dyDescent="0.25">
      <c r="A38" s="9"/>
      <c r="B38" s="9"/>
      <c r="C38" s="9"/>
      <c r="D38" s="9"/>
      <c r="E38" s="12"/>
      <c r="F38" s="39"/>
      <c r="G38" s="40"/>
      <c r="H38" s="40"/>
      <c r="I38" s="12"/>
      <c r="J38" s="9"/>
      <c r="K38" s="9"/>
      <c r="L38" s="9"/>
      <c r="M38" s="9"/>
    </row>
    <row r="39" spans="1:13" x14ac:dyDescent="0.25">
      <c r="A39" s="9"/>
      <c r="B39" s="9"/>
      <c r="C39" s="9"/>
      <c r="D39" s="9"/>
      <c r="E39" s="12"/>
      <c r="F39" s="39"/>
      <c r="G39" s="40"/>
      <c r="H39" s="40"/>
      <c r="I39" s="12"/>
      <c r="J39" s="9"/>
      <c r="K39" s="9"/>
      <c r="L39" s="9"/>
      <c r="M39" s="9"/>
    </row>
    <row r="40" spans="1:13" x14ac:dyDescent="0.25">
      <c r="A40" s="9"/>
      <c r="B40" s="9"/>
      <c r="C40" s="9"/>
      <c r="D40" s="9"/>
      <c r="E40" s="12"/>
      <c r="F40" s="39"/>
      <c r="G40" s="40"/>
      <c r="H40" s="40"/>
      <c r="I40" s="12"/>
      <c r="J40" s="9"/>
      <c r="K40" s="9"/>
      <c r="L40" s="9"/>
      <c r="M40" s="9"/>
    </row>
    <row r="41" spans="1:13" x14ac:dyDescent="0.25">
      <c r="A41" s="9"/>
      <c r="B41" s="9"/>
      <c r="C41" s="9"/>
      <c r="D41" s="9"/>
      <c r="E41" s="12"/>
      <c r="F41" s="39"/>
      <c r="G41" s="40"/>
      <c r="H41" s="40"/>
      <c r="I41" s="12"/>
      <c r="J41" s="9"/>
      <c r="K41" s="9"/>
      <c r="L41" s="9"/>
      <c r="M41" s="9"/>
    </row>
    <row r="42" spans="1:13" x14ac:dyDescent="0.25">
      <c r="E42" s="41"/>
      <c r="F42" s="41"/>
      <c r="G42" s="41"/>
      <c r="H42" s="41"/>
      <c r="I42" s="41"/>
    </row>
    <row r="43" spans="1:13" x14ac:dyDescent="0.25">
      <c r="E43" s="41"/>
      <c r="F43" s="41"/>
      <c r="G43" s="41"/>
      <c r="H43" s="41"/>
      <c r="I43" s="41"/>
    </row>
  </sheetData>
  <conditionalFormatting sqref="F11:G41">
    <cfRule type="cellIs" dxfId="34" priority="3" operator="greaterThan">
      <formula>0</formula>
    </cfRule>
    <cfRule type="cellIs" dxfId="33" priority="4" operator="lessThan">
      <formula>-240.63</formula>
    </cfRule>
    <cfRule type="cellIs" dxfId="32" priority="5" operator="greaterThan">
      <formula>0</formula>
    </cfRule>
  </conditionalFormatting>
  <conditionalFormatting sqref="I2:I6">
    <cfRule type="cellIs" dxfId="31" priority="6" operator="lessThan">
      <formula>0</formula>
    </cfRule>
    <cfRule type="cellIs" dxfId="30" priority="7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A4" workbookViewId="0">
      <selection activeCell="N11" sqref="N11"/>
    </sheetView>
  </sheetViews>
  <sheetFormatPr defaultRowHeight="15" x14ac:dyDescent="0.25"/>
  <cols>
    <col min="1" max="1" width="10.7109375" bestFit="1" customWidth="1"/>
    <col min="2" max="2" width="36.28515625" bestFit="1" customWidth="1"/>
    <col min="3" max="9" width="5" style="9" bestFit="1" customWidth="1"/>
    <col min="10" max="10" width="10.7109375" style="9" bestFit="1" customWidth="1"/>
    <col min="11" max="12" width="5" style="9" bestFit="1" customWidth="1"/>
    <col min="13" max="13" width="10.7109375" style="9" bestFit="1" customWidth="1"/>
    <col min="14" max="18" width="5" style="9" bestFit="1" customWidth="1"/>
    <col min="19" max="19" width="13.7109375" style="9" bestFit="1" customWidth="1"/>
    <col min="20" max="21" width="3.7109375" style="9" bestFit="1" customWidth="1"/>
    <col min="22" max="22" width="34.28515625" style="9" bestFit="1" customWidth="1"/>
    <col min="23" max="24" width="9.140625" style="9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44653</v>
      </c>
      <c r="B2" s="8" t="s">
        <v>157</v>
      </c>
      <c r="C2" s="9">
        <v>2.2599999999999998</v>
      </c>
      <c r="D2" s="9">
        <v>2.4700000000000002</v>
      </c>
      <c r="E2" s="9">
        <v>2.95</v>
      </c>
      <c r="F2" s="9">
        <v>2.62</v>
      </c>
      <c r="G2" s="9">
        <v>3.09</v>
      </c>
      <c r="H2" s="9">
        <v>3.43</v>
      </c>
      <c r="I2" s="9">
        <v>2.4500000000000002</v>
      </c>
      <c r="J2" s="11">
        <v>44652</v>
      </c>
      <c r="K2" s="9">
        <v>2.66</v>
      </c>
      <c r="L2" s="9">
        <v>2.4300000000000002</v>
      </c>
      <c r="M2" s="11">
        <v>44652</v>
      </c>
      <c r="N2" s="9">
        <v>2.4500000000000002</v>
      </c>
      <c r="O2" s="9">
        <v>1.48</v>
      </c>
      <c r="P2" s="9">
        <v>1.52</v>
      </c>
      <c r="Q2" s="9">
        <v>2.15</v>
      </c>
      <c r="R2" s="9">
        <v>2.15</v>
      </c>
      <c r="S2" s="9" t="s">
        <v>36</v>
      </c>
      <c r="U2" s="9">
        <v>22</v>
      </c>
      <c r="V2" s="8" t="s">
        <v>42</v>
      </c>
      <c r="W2" s="9" t="s">
        <v>149</v>
      </c>
      <c r="X2" s="9">
        <v>3</v>
      </c>
    </row>
    <row r="3" spans="1:24" x14ac:dyDescent="0.25">
      <c r="A3" s="7">
        <v>44654</v>
      </c>
      <c r="B3" s="8" t="s">
        <v>80</v>
      </c>
      <c r="C3" s="9">
        <v>2.25</v>
      </c>
      <c r="D3" s="9">
        <v>2.0699999999999998</v>
      </c>
      <c r="E3" s="9">
        <v>2.9</v>
      </c>
      <c r="F3" s="9">
        <v>2.93</v>
      </c>
      <c r="G3" s="9">
        <v>3.92</v>
      </c>
      <c r="H3" s="9">
        <v>4.53</v>
      </c>
      <c r="I3" s="9">
        <v>2.37</v>
      </c>
      <c r="J3" s="11">
        <v>44648</v>
      </c>
      <c r="K3" s="9">
        <v>2.3199999999999998</v>
      </c>
      <c r="L3" s="9">
        <v>2.81</v>
      </c>
      <c r="M3" s="11">
        <v>44648</v>
      </c>
      <c r="N3" s="9">
        <v>2.92</v>
      </c>
      <c r="O3" s="9">
        <v>1.44</v>
      </c>
      <c r="P3" s="9">
        <v>1.41</v>
      </c>
      <c r="Q3" s="9">
        <v>2.46</v>
      </c>
      <c r="R3" s="9">
        <v>2.56</v>
      </c>
      <c r="S3" s="9" t="s">
        <v>36</v>
      </c>
      <c r="U3" s="9">
        <v>23</v>
      </c>
      <c r="V3" s="8" t="s">
        <v>81</v>
      </c>
      <c r="W3" s="9" t="s">
        <v>150</v>
      </c>
      <c r="X3" s="9">
        <v>1</v>
      </c>
    </row>
    <row r="4" spans="1:24" x14ac:dyDescent="0.25">
      <c r="A4" s="7">
        <v>44656</v>
      </c>
      <c r="B4" s="8" t="s">
        <v>82</v>
      </c>
      <c r="C4" s="9">
        <v>2.4</v>
      </c>
      <c r="D4" s="9">
        <v>3.28</v>
      </c>
      <c r="E4" s="9">
        <v>2.88</v>
      </c>
      <c r="F4" s="9">
        <v>2.67</v>
      </c>
      <c r="G4" s="9">
        <v>3.55</v>
      </c>
      <c r="H4" s="9">
        <v>2.75</v>
      </c>
      <c r="I4" s="9">
        <v>2.65</v>
      </c>
      <c r="J4" s="11">
        <v>44648</v>
      </c>
      <c r="K4" s="9">
        <v>2.27</v>
      </c>
      <c r="L4" s="9">
        <v>2.52</v>
      </c>
      <c r="M4" s="11">
        <v>44648</v>
      </c>
      <c r="N4" s="9">
        <v>2.82</v>
      </c>
      <c r="O4" s="9">
        <v>1.54</v>
      </c>
      <c r="P4" s="9">
        <v>1.43</v>
      </c>
      <c r="Q4" s="9">
        <v>2.19</v>
      </c>
      <c r="R4" s="9">
        <v>2.5099999999999998</v>
      </c>
      <c r="S4" s="9" t="s">
        <v>36</v>
      </c>
      <c r="U4" s="9">
        <v>23</v>
      </c>
      <c r="V4" s="8" t="s">
        <v>81</v>
      </c>
      <c r="W4" s="9" t="s">
        <v>31</v>
      </c>
      <c r="X4" s="9">
        <v>1</v>
      </c>
    </row>
    <row r="5" spans="1:24" x14ac:dyDescent="0.25">
      <c r="A5" s="7">
        <v>44656</v>
      </c>
      <c r="B5" s="8" t="s">
        <v>83</v>
      </c>
      <c r="C5" s="9">
        <v>2.85</v>
      </c>
      <c r="D5" s="9">
        <v>3.39</v>
      </c>
      <c r="E5" s="9">
        <v>3.06</v>
      </c>
      <c r="F5" s="9">
        <v>3.07</v>
      </c>
      <c r="G5" s="9">
        <v>2.5499999999999998</v>
      </c>
      <c r="H5" s="9">
        <v>2.41</v>
      </c>
      <c r="I5" s="9">
        <v>2.68</v>
      </c>
      <c r="J5" s="11">
        <v>44653</v>
      </c>
      <c r="K5" s="9">
        <v>2.5299999999999998</v>
      </c>
      <c r="L5" s="9">
        <v>2.31</v>
      </c>
      <c r="M5" s="11">
        <v>44653</v>
      </c>
      <c r="N5" s="9">
        <v>2.58</v>
      </c>
      <c r="O5" s="9">
        <v>1.57</v>
      </c>
      <c r="P5" s="9">
        <v>1.52</v>
      </c>
      <c r="Q5" s="9">
        <v>2.0299999999999998</v>
      </c>
      <c r="R5" s="9">
        <v>2.2599999999999998</v>
      </c>
      <c r="S5" s="9" t="s">
        <v>36</v>
      </c>
      <c r="U5" s="9">
        <v>16</v>
      </c>
      <c r="V5" s="8" t="s">
        <v>84</v>
      </c>
      <c r="W5" s="9" t="s">
        <v>75</v>
      </c>
      <c r="X5" s="9">
        <v>1</v>
      </c>
    </row>
    <row r="6" spans="1:24" x14ac:dyDescent="0.25">
      <c r="A6" s="7">
        <v>44657</v>
      </c>
      <c r="B6" s="8" t="s">
        <v>85</v>
      </c>
      <c r="C6" s="9">
        <v>2.8</v>
      </c>
      <c r="D6" s="9">
        <v>3.06</v>
      </c>
      <c r="E6" s="9">
        <v>3.58</v>
      </c>
      <c r="F6" s="9">
        <v>3.32</v>
      </c>
      <c r="G6" s="9">
        <v>2.56</v>
      </c>
      <c r="H6" s="9">
        <v>2.5099999999999998</v>
      </c>
      <c r="I6" s="9">
        <v>3.49</v>
      </c>
      <c r="J6" s="11">
        <v>44653</v>
      </c>
      <c r="K6" s="9">
        <v>3.18</v>
      </c>
      <c r="L6" s="9">
        <v>1.97</v>
      </c>
      <c r="M6" s="11">
        <v>44653</v>
      </c>
      <c r="N6" s="9">
        <v>2.2000000000000002</v>
      </c>
      <c r="O6" s="9">
        <v>1.88</v>
      </c>
      <c r="P6" s="9">
        <v>1.73</v>
      </c>
      <c r="Q6" s="9">
        <v>1.75</v>
      </c>
      <c r="R6" s="9">
        <v>1.93</v>
      </c>
      <c r="S6" s="9" t="s">
        <v>36</v>
      </c>
      <c r="U6" s="9">
        <v>17</v>
      </c>
      <c r="V6" s="8" t="s">
        <v>86</v>
      </c>
      <c r="W6" s="9" t="s">
        <v>151</v>
      </c>
      <c r="X6" s="9">
        <v>5</v>
      </c>
    </row>
    <row r="7" spans="1:24" x14ac:dyDescent="0.25">
      <c r="A7" s="7">
        <v>44660</v>
      </c>
      <c r="B7" s="8" t="s">
        <v>165</v>
      </c>
      <c r="C7" s="8">
        <v>2.86</v>
      </c>
      <c r="D7" s="9">
        <v>3.13</v>
      </c>
      <c r="E7" s="9">
        <v>3.17</v>
      </c>
      <c r="F7" s="9">
        <v>3.05</v>
      </c>
      <c r="G7" s="9">
        <v>2.64</v>
      </c>
      <c r="H7" s="9">
        <v>2.52</v>
      </c>
      <c r="I7" s="9">
        <v>2.9</v>
      </c>
      <c r="J7" s="11">
        <v>44656</v>
      </c>
      <c r="K7" s="9">
        <v>2.8</v>
      </c>
      <c r="L7" s="9">
        <v>2.2599999999999998</v>
      </c>
      <c r="M7" s="11">
        <v>44656</v>
      </c>
      <c r="N7" s="9">
        <v>2.33</v>
      </c>
      <c r="O7" s="9">
        <v>1.65</v>
      </c>
      <c r="P7" s="9">
        <v>1.62</v>
      </c>
      <c r="Q7" s="9">
        <v>1.94</v>
      </c>
      <c r="R7" s="9">
        <v>2.0499999999999998</v>
      </c>
      <c r="S7" s="9" t="s">
        <v>36</v>
      </c>
      <c r="U7" s="9">
        <v>17</v>
      </c>
      <c r="V7" s="8" t="s">
        <v>35</v>
      </c>
      <c r="W7" s="9" t="s">
        <v>152</v>
      </c>
      <c r="X7" s="9">
        <v>4</v>
      </c>
    </row>
    <row r="8" spans="1:24" x14ac:dyDescent="0.25">
      <c r="A8" s="7">
        <v>44660</v>
      </c>
      <c r="B8" s="8" t="s">
        <v>87</v>
      </c>
      <c r="C8" s="9">
        <v>1.81</v>
      </c>
      <c r="D8" s="9">
        <v>1.84</v>
      </c>
      <c r="E8" s="9">
        <v>3.39</v>
      </c>
      <c r="F8" s="9">
        <v>3.27</v>
      </c>
      <c r="G8" s="9">
        <v>5.0199999999999996</v>
      </c>
      <c r="H8" s="9">
        <v>5.0199999999999996</v>
      </c>
      <c r="I8" s="9">
        <v>2.98</v>
      </c>
      <c r="J8" s="11">
        <v>44656</v>
      </c>
      <c r="K8" s="9">
        <v>2.75</v>
      </c>
      <c r="L8" s="9">
        <v>2.2000000000000002</v>
      </c>
      <c r="M8" s="11">
        <v>44656</v>
      </c>
      <c r="N8" s="9">
        <v>2.38</v>
      </c>
      <c r="O8" s="9">
        <v>1.68</v>
      </c>
      <c r="P8" s="9">
        <v>1.59</v>
      </c>
      <c r="Q8" s="9">
        <v>1.89</v>
      </c>
      <c r="R8" s="9">
        <v>2.09</v>
      </c>
      <c r="S8" s="9" t="s">
        <v>24</v>
      </c>
      <c r="U8" s="9">
        <v>25</v>
      </c>
      <c r="V8" s="8" t="s">
        <v>88</v>
      </c>
      <c r="W8" s="9" t="s">
        <v>150</v>
      </c>
      <c r="X8" s="9">
        <v>4</v>
      </c>
    </row>
    <row r="9" spans="1:24" x14ac:dyDescent="0.25">
      <c r="A9" s="7">
        <v>44660</v>
      </c>
      <c r="B9" s="8" t="s">
        <v>89</v>
      </c>
      <c r="C9" s="9">
        <v>4.1900000000000004</v>
      </c>
      <c r="D9" s="9">
        <v>4.42</v>
      </c>
      <c r="E9" s="9">
        <v>3.41</v>
      </c>
      <c r="F9" s="9">
        <v>3.46</v>
      </c>
      <c r="G9" s="9">
        <v>1.88</v>
      </c>
      <c r="H9" s="9">
        <v>1.93</v>
      </c>
      <c r="I9" s="9">
        <v>3.16</v>
      </c>
      <c r="J9" s="11">
        <v>44656</v>
      </c>
      <c r="K9" s="9">
        <v>2.93</v>
      </c>
      <c r="L9" s="9">
        <v>2.0299999999999998</v>
      </c>
      <c r="M9" s="11">
        <v>44656</v>
      </c>
      <c r="N9" s="9">
        <v>2.29</v>
      </c>
      <c r="O9" s="9">
        <v>1.76</v>
      </c>
      <c r="P9" s="9">
        <v>1.66</v>
      </c>
      <c r="Q9" s="9">
        <v>1.79</v>
      </c>
      <c r="R9" s="9">
        <v>2.0099999999999998</v>
      </c>
      <c r="S9" s="9" t="s">
        <v>24</v>
      </c>
      <c r="U9" s="9">
        <v>24</v>
      </c>
      <c r="V9" s="8" t="s">
        <v>20</v>
      </c>
      <c r="W9" s="9" t="s">
        <v>75</v>
      </c>
      <c r="X9" s="9">
        <v>1</v>
      </c>
    </row>
    <row r="10" spans="1:24" x14ac:dyDescent="0.25">
      <c r="A10" s="7">
        <v>44660</v>
      </c>
      <c r="B10" s="8" t="s">
        <v>90</v>
      </c>
      <c r="C10" s="9">
        <v>2.17</v>
      </c>
      <c r="D10" s="9">
        <v>1.79</v>
      </c>
      <c r="E10" s="9">
        <v>3.13</v>
      </c>
      <c r="F10" s="9">
        <v>3.38</v>
      </c>
      <c r="G10" s="9">
        <v>3.78</v>
      </c>
      <c r="H10" s="9">
        <v>5.13</v>
      </c>
      <c r="I10" s="9">
        <v>2.63</v>
      </c>
      <c r="J10" s="11">
        <v>44658</v>
      </c>
      <c r="K10" s="9">
        <v>2.74</v>
      </c>
      <c r="L10" s="9">
        <v>2.5</v>
      </c>
      <c r="M10" s="11">
        <v>44658</v>
      </c>
      <c r="N10" s="9">
        <v>2.46</v>
      </c>
      <c r="O10" s="9">
        <v>1.55</v>
      </c>
      <c r="P10" s="9">
        <v>1.56</v>
      </c>
      <c r="Q10" s="9">
        <v>2.1800000000000002</v>
      </c>
      <c r="R10" s="9">
        <v>2.14</v>
      </c>
      <c r="S10" s="9" t="s">
        <v>36</v>
      </c>
      <c r="U10" s="9">
        <v>21</v>
      </c>
      <c r="V10" s="8" t="s">
        <v>91</v>
      </c>
      <c r="W10" s="9" t="s">
        <v>72</v>
      </c>
      <c r="X10" s="9">
        <v>0</v>
      </c>
    </row>
    <row r="11" spans="1:24" x14ac:dyDescent="0.25">
      <c r="A11" s="7">
        <v>44660</v>
      </c>
      <c r="B11" s="8" t="s">
        <v>92</v>
      </c>
      <c r="C11" s="9">
        <v>2.99</v>
      </c>
      <c r="D11" s="9">
        <v>3.09</v>
      </c>
      <c r="E11" s="9">
        <v>3.18</v>
      </c>
      <c r="F11" s="9">
        <v>3.2</v>
      </c>
      <c r="G11" s="9">
        <v>2.57</v>
      </c>
      <c r="H11" s="9">
        <v>2.56</v>
      </c>
      <c r="I11" s="9">
        <v>3.43</v>
      </c>
      <c r="J11" s="11">
        <v>44657</v>
      </c>
      <c r="K11" s="9">
        <v>3.45</v>
      </c>
      <c r="L11" s="9">
        <v>2.0099999999999998</v>
      </c>
      <c r="M11" s="11">
        <v>44657</v>
      </c>
      <c r="N11" s="9">
        <v>2.08</v>
      </c>
      <c r="O11" s="9">
        <v>1.85</v>
      </c>
      <c r="P11" s="9">
        <v>1.82</v>
      </c>
      <c r="Q11" s="9">
        <v>1.76</v>
      </c>
      <c r="R11" s="9">
        <v>1.81</v>
      </c>
      <c r="S11" s="9" t="s">
        <v>36</v>
      </c>
      <c r="U11" s="9">
        <v>19</v>
      </c>
      <c r="V11" s="8" t="s">
        <v>28</v>
      </c>
      <c r="W11" s="9" t="s">
        <v>154</v>
      </c>
      <c r="X11" s="9">
        <v>3</v>
      </c>
    </row>
    <row r="12" spans="1:24" x14ac:dyDescent="0.25">
      <c r="A12" s="7">
        <v>44660</v>
      </c>
      <c r="B12" s="8" t="s">
        <v>93</v>
      </c>
      <c r="C12" s="9">
        <v>2.11</v>
      </c>
      <c r="D12" s="9">
        <v>2.12</v>
      </c>
      <c r="E12" s="9">
        <v>3.28</v>
      </c>
      <c r="F12" s="9">
        <v>3.22</v>
      </c>
      <c r="G12" s="9">
        <v>3.9</v>
      </c>
      <c r="H12" s="9">
        <v>3.97</v>
      </c>
      <c r="I12" s="9">
        <v>2.79</v>
      </c>
      <c r="J12" s="11">
        <v>44656</v>
      </c>
      <c r="K12" s="9">
        <v>2.77</v>
      </c>
      <c r="L12" s="9">
        <v>2.39</v>
      </c>
      <c r="M12" s="11">
        <v>44656</v>
      </c>
      <c r="N12" s="9">
        <v>2.4700000000000002</v>
      </c>
      <c r="O12" s="9">
        <v>1.61</v>
      </c>
      <c r="P12" s="9">
        <v>1.58</v>
      </c>
      <c r="Q12" s="9">
        <v>2.09</v>
      </c>
      <c r="R12" s="9">
        <v>2.15</v>
      </c>
      <c r="S12" s="9" t="s">
        <v>24</v>
      </c>
      <c r="U12" s="9">
        <v>23</v>
      </c>
      <c r="V12" s="8" t="s">
        <v>20</v>
      </c>
      <c r="W12" s="9" t="s">
        <v>72</v>
      </c>
      <c r="X12" s="9">
        <v>0</v>
      </c>
    </row>
    <row r="13" spans="1:24" x14ac:dyDescent="0.25">
      <c r="A13" s="7">
        <v>44660</v>
      </c>
      <c r="B13" s="8" t="s">
        <v>94</v>
      </c>
      <c r="C13" s="9">
        <v>2.6</v>
      </c>
      <c r="D13" s="9">
        <v>2.95</v>
      </c>
      <c r="E13" s="9">
        <v>2.84</v>
      </c>
      <c r="F13" s="9">
        <v>2.74</v>
      </c>
      <c r="G13" s="9">
        <v>3.09</v>
      </c>
      <c r="H13" s="9">
        <v>3.04</v>
      </c>
      <c r="I13" s="9">
        <v>2.5099999999999998</v>
      </c>
      <c r="J13" s="11">
        <v>44655</v>
      </c>
      <c r="K13" s="9">
        <v>2.23</v>
      </c>
      <c r="L13" s="9">
        <v>2.57</v>
      </c>
      <c r="M13" s="11">
        <v>44655</v>
      </c>
      <c r="N13" s="9">
        <v>3.07</v>
      </c>
      <c r="O13" s="9">
        <v>1.49</v>
      </c>
      <c r="P13" s="9">
        <v>1.4</v>
      </c>
      <c r="Q13" s="9">
        <v>2.2400000000000002</v>
      </c>
      <c r="R13" s="9">
        <v>2.7</v>
      </c>
      <c r="S13" s="9" t="s">
        <v>36</v>
      </c>
      <c r="U13" s="9">
        <v>23</v>
      </c>
      <c r="V13" s="8" t="s">
        <v>95</v>
      </c>
      <c r="W13" s="9" t="s">
        <v>74</v>
      </c>
      <c r="X13" s="9">
        <v>2</v>
      </c>
    </row>
    <row r="14" spans="1:24" x14ac:dyDescent="0.25">
      <c r="A14" s="7">
        <v>44661</v>
      </c>
      <c r="B14" s="8" t="s">
        <v>96</v>
      </c>
      <c r="C14" s="9">
        <v>2.2400000000000002</v>
      </c>
      <c r="D14" s="9">
        <v>2.54</v>
      </c>
      <c r="E14" s="9">
        <v>3.03</v>
      </c>
      <c r="F14" s="9">
        <v>2.99</v>
      </c>
      <c r="G14" s="9">
        <v>3.81</v>
      </c>
      <c r="H14" s="9">
        <v>3.35</v>
      </c>
      <c r="I14" s="9">
        <v>3.02</v>
      </c>
      <c r="J14" s="11">
        <v>44658</v>
      </c>
      <c r="K14" s="9">
        <v>2.8</v>
      </c>
      <c r="L14" s="9">
        <v>2.23</v>
      </c>
      <c r="M14" s="11">
        <v>44658</v>
      </c>
      <c r="N14" s="9">
        <v>2.5299999999999998</v>
      </c>
      <c r="O14" s="9">
        <v>1.68</v>
      </c>
      <c r="P14" s="9">
        <v>1.57</v>
      </c>
      <c r="Q14" s="9">
        <v>1.95</v>
      </c>
      <c r="R14" s="9">
        <v>2.19</v>
      </c>
      <c r="S14" s="9" t="s">
        <v>36</v>
      </c>
      <c r="U14" s="9">
        <v>16</v>
      </c>
      <c r="V14" s="8" t="s">
        <v>28</v>
      </c>
      <c r="W14" s="9" t="s">
        <v>31</v>
      </c>
      <c r="X14" s="9">
        <v>2</v>
      </c>
    </row>
    <row r="15" spans="1:24" x14ac:dyDescent="0.25">
      <c r="A15" s="7">
        <v>44663</v>
      </c>
      <c r="B15" s="8" t="s">
        <v>97</v>
      </c>
      <c r="C15" s="9">
        <v>2.73</v>
      </c>
      <c r="D15" s="9">
        <v>2.96</v>
      </c>
      <c r="E15" s="9">
        <v>2.68</v>
      </c>
      <c r="F15" s="9">
        <v>2.7</v>
      </c>
      <c r="G15" s="9">
        <v>3.28</v>
      </c>
      <c r="H15" s="9">
        <v>2.99</v>
      </c>
      <c r="I15" s="9">
        <v>2.21</v>
      </c>
      <c r="J15" s="11">
        <v>44656</v>
      </c>
      <c r="K15" s="9">
        <v>2.2599999999999998</v>
      </c>
      <c r="L15" s="9">
        <v>3.1</v>
      </c>
      <c r="M15" s="11">
        <v>44656</v>
      </c>
      <c r="N15" s="9">
        <v>3.01</v>
      </c>
      <c r="O15" s="9">
        <v>1.37</v>
      </c>
      <c r="P15" s="9">
        <v>1.39</v>
      </c>
      <c r="Q15" s="9">
        <v>2.72</v>
      </c>
      <c r="R15" s="9">
        <v>2.64</v>
      </c>
      <c r="S15" s="9" t="s">
        <v>36</v>
      </c>
      <c r="U15" s="9">
        <v>25</v>
      </c>
      <c r="V15" s="8" t="s">
        <v>81</v>
      </c>
      <c r="W15" s="9" t="s">
        <v>31</v>
      </c>
      <c r="X15" s="9">
        <v>2</v>
      </c>
    </row>
    <row r="16" spans="1:24" x14ac:dyDescent="0.25">
      <c r="A16" s="7">
        <v>44666</v>
      </c>
      <c r="B16" s="8" t="s">
        <v>158</v>
      </c>
      <c r="C16" s="9">
        <v>1.76</v>
      </c>
      <c r="D16" s="9">
        <v>1.79</v>
      </c>
      <c r="E16" s="9">
        <v>3.45</v>
      </c>
      <c r="F16" s="9">
        <v>3.49</v>
      </c>
      <c r="G16" s="9">
        <v>5.28</v>
      </c>
      <c r="H16" s="9">
        <v>4.7699999999999996</v>
      </c>
      <c r="I16" s="9">
        <v>2.99</v>
      </c>
      <c r="J16" s="11">
        <v>44660</v>
      </c>
      <c r="K16" s="9">
        <v>3.51</v>
      </c>
      <c r="L16" s="9">
        <v>2.19</v>
      </c>
      <c r="M16" s="11">
        <v>44660</v>
      </c>
      <c r="N16" s="9">
        <v>1.88</v>
      </c>
      <c r="O16" s="9">
        <v>1.69</v>
      </c>
      <c r="P16" s="9">
        <v>1.94</v>
      </c>
      <c r="Q16" s="9">
        <v>1.88</v>
      </c>
      <c r="R16" s="9">
        <v>1.67</v>
      </c>
      <c r="S16" s="9" t="s">
        <v>24</v>
      </c>
      <c r="U16" s="9">
        <v>24</v>
      </c>
      <c r="V16" s="8" t="s">
        <v>88</v>
      </c>
      <c r="W16" s="9" t="s">
        <v>32</v>
      </c>
      <c r="X16" s="9">
        <v>1</v>
      </c>
    </row>
    <row r="17" spans="1:24" x14ac:dyDescent="0.25">
      <c r="A17" s="7">
        <v>44667</v>
      </c>
      <c r="B17" s="8" t="s">
        <v>98</v>
      </c>
      <c r="C17" s="9">
        <v>2.0299999999999998</v>
      </c>
      <c r="D17" s="9">
        <v>2.16</v>
      </c>
      <c r="E17" s="9">
        <v>3.38</v>
      </c>
      <c r="F17" s="9">
        <v>3.28</v>
      </c>
      <c r="G17" s="9">
        <v>3.88</v>
      </c>
      <c r="H17" s="9">
        <v>3.62</v>
      </c>
      <c r="I17" s="9">
        <v>2.96</v>
      </c>
      <c r="J17" s="11">
        <v>44661</v>
      </c>
      <c r="K17" s="9">
        <v>3.13</v>
      </c>
      <c r="L17" s="9">
        <v>2.2000000000000002</v>
      </c>
      <c r="M17" s="11">
        <v>44661</v>
      </c>
      <c r="N17" s="9">
        <v>2.15</v>
      </c>
      <c r="O17" s="9">
        <v>1.68</v>
      </c>
      <c r="P17" s="9">
        <v>1.71</v>
      </c>
      <c r="Q17" s="9">
        <v>1.89</v>
      </c>
      <c r="R17" s="9">
        <v>1.88</v>
      </c>
      <c r="S17" s="9" t="s">
        <v>24</v>
      </c>
      <c r="U17" s="9">
        <v>26</v>
      </c>
      <c r="V17" s="8" t="s">
        <v>35</v>
      </c>
      <c r="W17" s="9" t="s">
        <v>75</v>
      </c>
      <c r="X17" s="9">
        <v>1</v>
      </c>
    </row>
    <row r="18" spans="1:24" x14ac:dyDescent="0.25">
      <c r="A18" s="7">
        <v>44667</v>
      </c>
      <c r="B18" s="8" t="s">
        <v>99</v>
      </c>
      <c r="C18" s="9">
        <v>2.58</v>
      </c>
      <c r="D18" s="9">
        <v>3.42</v>
      </c>
      <c r="E18" s="9">
        <v>2.64</v>
      </c>
      <c r="F18" s="9">
        <v>2.62</v>
      </c>
      <c r="G18" s="9">
        <v>2.71</v>
      </c>
      <c r="H18" s="9">
        <v>3.29</v>
      </c>
      <c r="I18" s="9">
        <v>2.2400000000000002</v>
      </c>
      <c r="J18" s="11">
        <v>44662</v>
      </c>
      <c r="K18" s="9">
        <v>2.27</v>
      </c>
      <c r="L18" s="9">
        <v>2.86</v>
      </c>
      <c r="M18" s="11">
        <v>44662</v>
      </c>
      <c r="N18" s="9">
        <v>3</v>
      </c>
      <c r="O18" s="9">
        <v>1.38</v>
      </c>
      <c r="P18" s="9">
        <v>1.39</v>
      </c>
      <c r="Q18" s="9">
        <v>2.52</v>
      </c>
      <c r="R18" s="9">
        <v>2.63</v>
      </c>
      <c r="S18" s="9" t="s">
        <v>24</v>
      </c>
      <c r="U18" s="9">
        <v>15</v>
      </c>
      <c r="V18" s="8" t="s">
        <v>81</v>
      </c>
      <c r="W18" s="9" t="s">
        <v>72</v>
      </c>
      <c r="X18" s="9">
        <v>0</v>
      </c>
    </row>
    <row r="19" spans="1:24" x14ac:dyDescent="0.25">
      <c r="A19" s="7">
        <v>44669</v>
      </c>
      <c r="B19" s="8" t="s">
        <v>100</v>
      </c>
      <c r="C19" s="9">
        <v>3</v>
      </c>
      <c r="D19" s="9">
        <v>2.79</v>
      </c>
      <c r="E19" s="9">
        <v>3.41</v>
      </c>
      <c r="F19" s="9">
        <v>3.43</v>
      </c>
      <c r="G19" s="9">
        <v>2.4300000000000002</v>
      </c>
      <c r="H19" s="9">
        <v>2.7</v>
      </c>
      <c r="I19" s="9">
        <v>3.5</v>
      </c>
      <c r="J19" s="11">
        <v>44663</v>
      </c>
      <c r="K19" s="9">
        <v>3.64</v>
      </c>
      <c r="L19" s="9">
        <v>1.96</v>
      </c>
      <c r="M19" s="11">
        <v>44663</v>
      </c>
      <c r="N19" s="9">
        <v>1.97</v>
      </c>
      <c r="O19" s="9">
        <v>1.89</v>
      </c>
      <c r="P19" s="9">
        <v>1.92</v>
      </c>
      <c r="Q19" s="9">
        <v>1.72</v>
      </c>
      <c r="R19" s="9">
        <v>1.72</v>
      </c>
      <c r="S19" s="9" t="s">
        <v>24</v>
      </c>
      <c r="U19" s="9">
        <v>26</v>
      </c>
      <c r="V19" s="8" t="s">
        <v>101</v>
      </c>
      <c r="W19" s="9" t="s">
        <v>155</v>
      </c>
      <c r="X19" s="9">
        <v>3</v>
      </c>
    </row>
    <row r="20" spans="1:24" x14ac:dyDescent="0.25">
      <c r="A20" s="7">
        <v>44669</v>
      </c>
      <c r="B20" s="8" t="s">
        <v>102</v>
      </c>
      <c r="C20" s="9">
        <v>1.93</v>
      </c>
      <c r="D20" s="9">
        <v>1.72</v>
      </c>
      <c r="E20" s="9">
        <v>3.36</v>
      </c>
      <c r="F20" s="9">
        <v>3.67</v>
      </c>
      <c r="G20" s="9">
        <v>4.46</v>
      </c>
      <c r="H20" s="9">
        <v>5.6</v>
      </c>
      <c r="I20" s="9">
        <v>2.78</v>
      </c>
      <c r="J20" s="11">
        <v>44663</v>
      </c>
      <c r="K20" s="9">
        <v>3.02</v>
      </c>
      <c r="L20" s="9">
        <v>2.37</v>
      </c>
      <c r="M20" s="11">
        <v>44663</v>
      </c>
      <c r="N20" s="9">
        <v>2.2799999999999998</v>
      </c>
      <c r="O20" s="9">
        <v>1.61</v>
      </c>
      <c r="P20" s="9">
        <v>1.68</v>
      </c>
      <c r="Q20" s="9">
        <v>2.08</v>
      </c>
      <c r="R20" s="9">
        <v>2</v>
      </c>
      <c r="S20" s="9" t="s">
        <v>24</v>
      </c>
      <c r="U20" s="9">
        <v>21</v>
      </c>
      <c r="V20" s="8" t="s">
        <v>101</v>
      </c>
      <c r="W20" s="9" t="s">
        <v>149</v>
      </c>
      <c r="X20" s="9">
        <v>3</v>
      </c>
    </row>
    <row r="21" spans="1:24" x14ac:dyDescent="0.25">
      <c r="A21" s="7">
        <v>44669</v>
      </c>
      <c r="B21" s="8" t="s">
        <v>103</v>
      </c>
      <c r="C21" s="9">
        <v>3.18</v>
      </c>
      <c r="D21" s="9">
        <v>3.13</v>
      </c>
      <c r="E21" s="9">
        <v>3.02</v>
      </c>
      <c r="F21" s="9">
        <v>3.15</v>
      </c>
      <c r="G21" s="9">
        <v>2.62</v>
      </c>
      <c r="H21" s="9">
        <v>2.56</v>
      </c>
      <c r="I21" s="9">
        <v>3.13</v>
      </c>
      <c r="J21" s="11">
        <v>44662</v>
      </c>
      <c r="K21" s="9">
        <v>3.03</v>
      </c>
      <c r="L21" s="9">
        <v>2.21</v>
      </c>
      <c r="M21" s="11">
        <v>44662</v>
      </c>
      <c r="N21" s="9">
        <v>2.2200000000000002</v>
      </c>
      <c r="O21" s="9">
        <v>1.72</v>
      </c>
      <c r="P21" s="9">
        <v>1.71</v>
      </c>
      <c r="Q21" s="9">
        <v>1.92</v>
      </c>
      <c r="R21" s="9">
        <v>1.94</v>
      </c>
      <c r="S21" s="9" t="s">
        <v>24</v>
      </c>
      <c r="U21" s="9">
        <v>21</v>
      </c>
      <c r="V21" s="8" t="s">
        <v>28</v>
      </c>
      <c r="W21" s="9" t="s">
        <v>154</v>
      </c>
      <c r="X21" s="9">
        <v>3</v>
      </c>
    </row>
    <row r="22" spans="1:24" x14ac:dyDescent="0.25">
      <c r="A22" s="7">
        <v>44674</v>
      </c>
      <c r="B22" s="8" t="s">
        <v>164</v>
      </c>
      <c r="C22" s="9">
        <v>2.4500000000000002</v>
      </c>
      <c r="D22" s="9">
        <v>2.91</v>
      </c>
      <c r="E22" s="9">
        <v>3.02</v>
      </c>
      <c r="F22" s="9">
        <v>2.88</v>
      </c>
      <c r="G22" s="9">
        <v>3.02</v>
      </c>
      <c r="H22" s="9">
        <v>2.84</v>
      </c>
      <c r="I22" s="9">
        <v>2.85</v>
      </c>
      <c r="J22" s="11">
        <v>44668</v>
      </c>
      <c r="K22" s="9">
        <v>2.73</v>
      </c>
      <c r="L22" s="9">
        <v>2.19</v>
      </c>
      <c r="M22" s="11">
        <v>44668</v>
      </c>
      <c r="N22" s="9">
        <v>2.4900000000000002</v>
      </c>
      <c r="O22" s="9">
        <v>1.63</v>
      </c>
      <c r="P22" s="9">
        <v>1.55</v>
      </c>
      <c r="Q22" s="9">
        <v>1.93</v>
      </c>
      <c r="R22" s="9">
        <v>2.16</v>
      </c>
      <c r="S22" s="9" t="s">
        <v>24</v>
      </c>
      <c r="U22" s="9">
        <v>21</v>
      </c>
      <c r="V22" s="8" t="s">
        <v>35</v>
      </c>
      <c r="W22" s="9" t="s">
        <v>153</v>
      </c>
      <c r="X22" s="9">
        <v>2</v>
      </c>
    </row>
    <row r="23" spans="1:24" x14ac:dyDescent="0.25">
      <c r="A23" s="7">
        <v>44675</v>
      </c>
      <c r="B23" s="8" t="s">
        <v>159</v>
      </c>
      <c r="C23" s="9">
        <v>2.17</v>
      </c>
      <c r="D23" s="9">
        <v>2.36</v>
      </c>
      <c r="E23" s="9">
        <v>2.77</v>
      </c>
      <c r="F23" s="9">
        <v>2.63</v>
      </c>
      <c r="G23" s="9">
        <v>3.37</v>
      </c>
      <c r="H23" s="9">
        <v>3.66</v>
      </c>
      <c r="I23" s="9">
        <v>2.33</v>
      </c>
      <c r="J23" s="11">
        <v>44673</v>
      </c>
      <c r="K23" s="9">
        <v>2.62</v>
      </c>
      <c r="L23" s="9">
        <v>2.5299999999999998</v>
      </c>
      <c r="M23" s="11">
        <v>44673</v>
      </c>
      <c r="N23" s="9">
        <v>2.48</v>
      </c>
      <c r="O23" s="9">
        <v>1.43</v>
      </c>
      <c r="P23" s="9">
        <v>1.51</v>
      </c>
      <c r="Q23" s="9">
        <v>2.2400000000000002</v>
      </c>
      <c r="R23" s="9">
        <v>2.1800000000000002</v>
      </c>
      <c r="S23" s="9" t="s">
        <v>36</v>
      </c>
      <c r="U23" s="9">
        <v>18</v>
      </c>
      <c r="V23" s="8" t="s">
        <v>42</v>
      </c>
      <c r="W23" s="9" t="s">
        <v>156</v>
      </c>
      <c r="X23" s="9">
        <v>4</v>
      </c>
    </row>
    <row r="24" spans="1:24" x14ac:dyDescent="0.25">
      <c r="A24" s="7">
        <v>44676</v>
      </c>
      <c r="B24" s="8" t="s">
        <v>104</v>
      </c>
      <c r="C24" s="9">
        <v>2.1</v>
      </c>
      <c r="D24" s="9">
        <v>2.04</v>
      </c>
      <c r="E24" s="9">
        <v>3.14</v>
      </c>
      <c r="F24" s="9">
        <v>3.46</v>
      </c>
      <c r="G24" s="9">
        <v>4.08</v>
      </c>
      <c r="H24" s="9">
        <v>4</v>
      </c>
      <c r="I24" s="9">
        <v>2.97</v>
      </c>
      <c r="J24" s="11">
        <v>44670</v>
      </c>
      <c r="K24" s="9">
        <v>3.62</v>
      </c>
      <c r="L24" s="9">
        <v>2.2599999999999998</v>
      </c>
      <c r="M24" s="11">
        <v>44670</v>
      </c>
      <c r="N24" s="9">
        <v>1.93</v>
      </c>
      <c r="O24" s="9">
        <v>1.67</v>
      </c>
      <c r="P24" s="9">
        <v>1.96</v>
      </c>
      <c r="Q24" s="9">
        <v>1.98</v>
      </c>
      <c r="R24" s="9">
        <v>1.69</v>
      </c>
      <c r="S24" s="9" t="s">
        <v>36</v>
      </c>
      <c r="U24" s="9">
        <v>20</v>
      </c>
      <c r="V24" s="8" t="s">
        <v>28</v>
      </c>
      <c r="W24" s="9" t="s">
        <v>149</v>
      </c>
      <c r="X24" s="9">
        <v>3</v>
      </c>
    </row>
    <row r="25" spans="1:24" x14ac:dyDescent="0.25">
      <c r="A25" s="7">
        <v>44677</v>
      </c>
      <c r="B25" s="8" t="s">
        <v>105</v>
      </c>
      <c r="C25" s="9">
        <v>3.11</v>
      </c>
      <c r="D25" s="9">
        <v>4.22</v>
      </c>
      <c r="E25" s="9">
        <v>3.26</v>
      </c>
      <c r="F25" s="9">
        <v>3.67</v>
      </c>
      <c r="G25" s="9">
        <v>2.44</v>
      </c>
      <c r="H25" s="9">
        <v>1.93</v>
      </c>
      <c r="I25" s="9">
        <v>3.1</v>
      </c>
      <c r="J25" s="11">
        <v>44609</v>
      </c>
      <c r="K25" s="9">
        <v>3.71</v>
      </c>
      <c r="L25" s="9">
        <v>2.16</v>
      </c>
      <c r="M25" s="11">
        <v>44609</v>
      </c>
      <c r="N25" s="9">
        <v>1.93</v>
      </c>
      <c r="O25" s="9">
        <v>1.73</v>
      </c>
      <c r="P25" s="9">
        <v>1.96</v>
      </c>
      <c r="Q25" s="9">
        <v>1.89</v>
      </c>
      <c r="R25" s="9">
        <v>1.69</v>
      </c>
      <c r="S25" s="9" t="s">
        <v>24</v>
      </c>
      <c r="U25" s="9">
        <v>20</v>
      </c>
      <c r="V25" s="8" t="s">
        <v>101</v>
      </c>
      <c r="W25" s="9" t="s">
        <v>76</v>
      </c>
      <c r="X25" s="9">
        <v>6</v>
      </c>
    </row>
    <row r="26" spans="1:24" x14ac:dyDescent="0.25">
      <c r="A26" s="7">
        <v>44680</v>
      </c>
      <c r="B26" s="8" t="s">
        <v>106</v>
      </c>
      <c r="C26" s="9">
        <v>3.86</v>
      </c>
      <c r="D26" s="9">
        <v>5.07</v>
      </c>
      <c r="E26" s="9">
        <v>2.87</v>
      </c>
      <c r="F26" s="9">
        <v>3.56</v>
      </c>
      <c r="G26" s="9">
        <v>2.29</v>
      </c>
      <c r="H26" s="9">
        <v>1.75</v>
      </c>
      <c r="I26" s="9">
        <v>2.7</v>
      </c>
      <c r="J26" s="11">
        <v>44674</v>
      </c>
      <c r="K26" s="9">
        <v>2.84</v>
      </c>
      <c r="L26" s="9">
        <v>2.48</v>
      </c>
      <c r="M26" s="11">
        <v>44674</v>
      </c>
      <c r="N26" s="9">
        <v>2.2400000000000002</v>
      </c>
      <c r="O26" s="9">
        <v>1.55</v>
      </c>
      <c r="P26" s="9">
        <v>1.66</v>
      </c>
      <c r="Q26" s="9">
        <v>2.16</v>
      </c>
      <c r="R26" s="9">
        <v>1.98</v>
      </c>
      <c r="S26" s="9" t="s">
        <v>24</v>
      </c>
      <c r="U26" s="9">
        <v>22</v>
      </c>
      <c r="V26" s="8" t="s">
        <v>88</v>
      </c>
      <c r="W26" s="9" t="s">
        <v>32</v>
      </c>
      <c r="X26" s="9">
        <v>1</v>
      </c>
    </row>
    <row r="27" spans="1:24" x14ac:dyDescent="0.25">
      <c r="A27" s="7">
        <v>44681</v>
      </c>
      <c r="B27" s="8" t="s">
        <v>107</v>
      </c>
      <c r="C27" s="9">
        <v>3.14</v>
      </c>
      <c r="D27" s="9">
        <v>6.72</v>
      </c>
      <c r="E27" s="9">
        <v>3.01</v>
      </c>
      <c r="F27" s="9">
        <v>3.67</v>
      </c>
      <c r="G27" s="9">
        <v>2.58</v>
      </c>
      <c r="H27" s="9">
        <v>1.64</v>
      </c>
      <c r="I27" s="9">
        <v>3.15</v>
      </c>
      <c r="J27" s="11">
        <v>44675</v>
      </c>
      <c r="K27" s="9">
        <v>3.32</v>
      </c>
      <c r="L27" s="9">
        <v>2.16</v>
      </c>
      <c r="M27" s="11">
        <v>44675</v>
      </c>
      <c r="N27" s="9">
        <v>2.09</v>
      </c>
      <c r="O27" s="9">
        <v>1.72</v>
      </c>
      <c r="P27" s="9">
        <v>1.8</v>
      </c>
      <c r="Q27" s="9">
        <v>1.89</v>
      </c>
      <c r="R27" s="9">
        <v>1.84</v>
      </c>
      <c r="S27" s="9" t="s">
        <v>36</v>
      </c>
      <c r="U27" s="9">
        <v>26</v>
      </c>
      <c r="V27" s="8" t="s">
        <v>108</v>
      </c>
      <c r="W27" s="9" t="s">
        <v>32</v>
      </c>
      <c r="X27" s="9">
        <v>1</v>
      </c>
    </row>
    <row r="28" spans="1:24" x14ac:dyDescent="0.25">
      <c r="A28" s="7">
        <v>44681</v>
      </c>
      <c r="B28" s="8" t="s">
        <v>109</v>
      </c>
      <c r="C28" s="9">
        <v>2</v>
      </c>
      <c r="D28" s="9">
        <v>2.1800000000000002</v>
      </c>
      <c r="E28" s="9">
        <v>3.55</v>
      </c>
      <c r="F28" s="9">
        <v>3.59</v>
      </c>
      <c r="G28" s="9">
        <v>4.04</v>
      </c>
      <c r="H28" s="9">
        <v>3.43</v>
      </c>
      <c r="I28" s="9">
        <v>3.43</v>
      </c>
      <c r="J28" s="11">
        <v>44675</v>
      </c>
      <c r="K28" s="9">
        <v>3.58</v>
      </c>
      <c r="L28" s="9">
        <v>2.0099999999999998</v>
      </c>
      <c r="M28" s="11">
        <v>44675</v>
      </c>
      <c r="N28" s="9">
        <v>2</v>
      </c>
      <c r="O28" s="9">
        <v>1.85</v>
      </c>
      <c r="P28" s="9">
        <v>1.89</v>
      </c>
      <c r="Q28" s="9">
        <v>1.78</v>
      </c>
      <c r="R28" s="9">
        <v>1.75</v>
      </c>
      <c r="S28" s="9" t="s">
        <v>24</v>
      </c>
      <c r="U28" s="9">
        <v>26</v>
      </c>
      <c r="V28" s="8" t="s">
        <v>101</v>
      </c>
      <c r="W28" s="9" t="s">
        <v>154</v>
      </c>
      <c r="X28" s="9">
        <v>3</v>
      </c>
    </row>
    <row r="29" spans="1:24" x14ac:dyDescent="0.25">
      <c r="A29" s="7">
        <v>44681</v>
      </c>
      <c r="B29" s="8" t="s">
        <v>110</v>
      </c>
      <c r="C29" s="9">
        <v>2.08</v>
      </c>
      <c r="D29" s="9">
        <v>2.2999999999999998</v>
      </c>
      <c r="E29" s="9">
        <v>2.92</v>
      </c>
      <c r="F29" s="9">
        <v>2.6</v>
      </c>
      <c r="G29" s="9">
        <v>3.55</v>
      </c>
      <c r="H29" s="9">
        <v>4.07</v>
      </c>
      <c r="I29" s="9">
        <v>2.4</v>
      </c>
      <c r="J29" s="11">
        <v>44680</v>
      </c>
      <c r="K29" s="9">
        <v>2.4500000000000002</v>
      </c>
      <c r="L29" s="9">
        <v>2.44</v>
      </c>
      <c r="M29" s="11">
        <v>44680</v>
      </c>
      <c r="N29" s="9">
        <v>2.69</v>
      </c>
      <c r="O29" s="9">
        <v>1.47</v>
      </c>
      <c r="P29" s="9">
        <v>1.45</v>
      </c>
      <c r="Q29" s="9">
        <v>2.1800000000000002</v>
      </c>
      <c r="R29" s="9">
        <v>2.37</v>
      </c>
      <c r="S29" s="9" t="s">
        <v>24</v>
      </c>
      <c r="U29" s="9">
        <v>22</v>
      </c>
      <c r="V29" s="8" t="s">
        <v>111</v>
      </c>
    </row>
    <row r="30" spans="1:24" x14ac:dyDescent="0.25">
      <c r="B30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B1" workbookViewId="0">
      <selection activeCell="D22" sqref="D22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44660</v>
      </c>
      <c r="B2" s="8" t="s">
        <v>92</v>
      </c>
      <c r="C2" s="21">
        <v>1.95</v>
      </c>
      <c r="D2" s="16">
        <v>19</v>
      </c>
      <c r="E2" s="9" t="s">
        <v>36</v>
      </c>
      <c r="F2" s="20" t="s">
        <v>234</v>
      </c>
      <c r="G2" s="17"/>
      <c r="H2" s="18">
        <f>C2*D$27</f>
        <v>38645.333999999995</v>
      </c>
      <c r="I2" s="18">
        <f>H2-D$27</f>
        <v>18827.213999999996</v>
      </c>
      <c r="J2" s="19" t="s">
        <v>154</v>
      </c>
      <c r="K2" s="8" t="s">
        <v>28</v>
      </c>
      <c r="L2" s="9"/>
      <c r="M2" s="9"/>
    </row>
    <row r="3" spans="1:13" x14ac:dyDescent="0.25">
      <c r="A3" s="7">
        <v>44660</v>
      </c>
      <c r="B3" s="8" t="s">
        <v>94</v>
      </c>
      <c r="C3" s="21">
        <v>2</v>
      </c>
      <c r="D3" s="16">
        <v>23</v>
      </c>
      <c r="E3" s="9" t="s">
        <v>36</v>
      </c>
      <c r="F3" s="37" t="s">
        <v>77</v>
      </c>
      <c r="G3" s="17"/>
      <c r="H3" s="18">
        <f>C3*D$27</f>
        <v>39636.239999999998</v>
      </c>
      <c r="I3" s="18">
        <v>0</v>
      </c>
      <c r="J3" s="19" t="s">
        <v>74</v>
      </c>
      <c r="K3" s="8" t="s">
        <v>95</v>
      </c>
      <c r="L3" s="9"/>
      <c r="M3" s="9"/>
    </row>
    <row r="4" spans="1:13" x14ac:dyDescent="0.25">
      <c r="A4" s="7">
        <v>44661</v>
      </c>
      <c r="B4" s="8" t="s">
        <v>96</v>
      </c>
      <c r="C4" s="21">
        <v>2</v>
      </c>
      <c r="D4" s="16">
        <v>16</v>
      </c>
      <c r="E4" s="9" t="s">
        <v>36</v>
      </c>
      <c r="F4" s="37" t="s">
        <v>77</v>
      </c>
      <c r="G4" s="20"/>
      <c r="H4" s="18">
        <f>C4*D$27</f>
        <v>39636.239999999998</v>
      </c>
      <c r="I4" s="18">
        <v>0</v>
      </c>
      <c r="J4" s="19" t="s">
        <v>31</v>
      </c>
      <c r="K4" s="8" t="s">
        <v>28</v>
      </c>
      <c r="L4" s="9"/>
      <c r="M4" s="9"/>
    </row>
    <row r="5" spans="1:13" x14ac:dyDescent="0.25">
      <c r="A5" s="7">
        <v>44669</v>
      </c>
      <c r="B5" s="8" t="s">
        <v>100</v>
      </c>
      <c r="C5" s="21">
        <v>1.96</v>
      </c>
      <c r="D5" s="9">
        <v>26</v>
      </c>
      <c r="E5" s="9" t="s">
        <v>24</v>
      </c>
      <c r="F5" s="30" t="s">
        <v>234</v>
      </c>
      <c r="G5" s="9"/>
      <c r="H5" s="18">
        <f>C5*D$27</f>
        <v>38843.515199999994</v>
      </c>
      <c r="I5" s="18">
        <f>H5-D$27</f>
        <v>19025.395199999995</v>
      </c>
      <c r="J5" s="9" t="s">
        <v>155</v>
      </c>
      <c r="K5" s="8" t="s">
        <v>101</v>
      </c>
      <c r="L5" s="9"/>
      <c r="M5" s="9"/>
    </row>
    <row r="6" spans="1:13" x14ac:dyDescent="0.25">
      <c r="A6" s="7">
        <v>44676</v>
      </c>
      <c r="B6" s="8" t="s">
        <v>104</v>
      </c>
      <c r="C6" s="21">
        <v>1.8</v>
      </c>
      <c r="D6" s="9">
        <v>20</v>
      </c>
      <c r="E6" s="9" t="s">
        <v>36</v>
      </c>
      <c r="F6" s="30" t="s">
        <v>234</v>
      </c>
      <c r="G6" s="9"/>
      <c r="H6" s="18">
        <f>C6*D$27</f>
        <v>35672.616000000002</v>
      </c>
      <c r="I6" s="18">
        <f>H6-D$27</f>
        <v>15854.496000000003</v>
      </c>
      <c r="J6" s="9" t="s">
        <v>154</v>
      </c>
      <c r="K6" s="8" t="s">
        <v>28</v>
      </c>
      <c r="L6" s="9"/>
      <c r="M6" s="9"/>
    </row>
    <row r="7" spans="1:13" x14ac:dyDescent="0.25">
      <c r="A7" s="7">
        <v>44677</v>
      </c>
      <c r="B7" s="8" t="s">
        <v>105</v>
      </c>
      <c r="C7" s="21">
        <v>1.85</v>
      </c>
      <c r="D7" s="9">
        <v>20</v>
      </c>
      <c r="E7" s="9" t="s">
        <v>24</v>
      </c>
      <c r="F7" s="30" t="s">
        <v>234</v>
      </c>
      <c r="G7" s="9"/>
      <c r="H7" s="18">
        <f>C7*D$27</f>
        <v>36663.521999999997</v>
      </c>
      <c r="I7" s="18">
        <f>H7-D$27</f>
        <v>16845.401999999998</v>
      </c>
      <c r="J7" s="9" t="s">
        <v>76</v>
      </c>
      <c r="K7" s="8" t="s">
        <v>101</v>
      </c>
      <c r="L7" s="9"/>
      <c r="M7" s="9"/>
    </row>
    <row r="8" spans="1:13" x14ac:dyDescent="0.25">
      <c r="A8" s="7">
        <v>44681</v>
      </c>
      <c r="B8" s="8" t="s">
        <v>107</v>
      </c>
      <c r="C8" s="21">
        <v>1.84</v>
      </c>
      <c r="D8" s="9">
        <v>26</v>
      </c>
      <c r="E8" s="9" t="s">
        <v>36</v>
      </c>
      <c r="F8" s="27" t="s">
        <v>234</v>
      </c>
      <c r="G8" s="9"/>
      <c r="H8" s="18">
        <v>0</v>
      </c>
      <c r="I8" s="18">
        <f>H8-D$27</f>
        <v>-19818.12</v>
      </c>
      <c r="J8" s="9" t="s">
        <v>32</v>
      </c>
      <c r="K8" s="8" t="s">
        <v>108</v>
      </c>
      <c r="L8" s="9"/>
      <c r="M8" s="9"/>
    </row>
    <row r="9" spans="1:13" x14ac:dyDescent="0.25">
      <c r="A9" s="7">
        <v>44681</v>
      </c>
      <c r="B9" s="8" t="s">
        <v>109</v>
      </c>
      <c r="C9" s="21">
        <v>1.8</v>
      </c>
      <c r="D9" s="9">
        <v>26</v>
      </c>
      <c r="E9" s="9" t="s">
        <v>24</v>
      </c>
      <c r="F9" s="30" t="s">
        <v>234</v>
      </c>
      <c r="G9" s="9"/>
      <c r="H9" s="18">
        <f>C9*D$27</f>
        <v>35672.616000000002</v>
      </c>
      <c r="I9" s="18">
        <f>H9-D$27</f>
        <v>15854.496000000003</v>
      </c>
      <c r="J9" s="9" t="s">
        <v>154</v>
      </c>
      <c r="K9" s="8" t="s">
        <v>101</v>
      </c>
      <c r="L9" s="9"/>
      <c r="M9" s="9"/>
    </row>
    <row r="10" spans="1:13" x14ac:dyDescent="0.25">
      <c r="A10" s="7">
        <v>44681</v>
      </c>
      <c r="B10" s="8" t="s">
        <v>110</v>
      </c>
      <c r="C10" s="21">
        <v>2</v>
      </c>
      <c r="D10" s="9">
        <v>22</v>
      </c>
      <c r="E10" s="9" t="s">
        <v>24</v>
      </c>
      <c r="F10" s="27" t="s">
        <v>77</v>
      </c>
      <c r="G10" s="9"/>
      <c r="H10" s="18">
        <v>0</v>
      </c>
      <c r="I10" s="18">
        <f>H10-D$27</f>
        <v>-19818.12</v>
      </c>
      <c r="J10" s="9" t="s">
        <v>150</v>
      </c>
      <c r="K10" s="8" t="s">
        <v>111</v>
      </c>
      <c r="L10" s="9"/>
      <c r="M10" s="9"/>
    </row>
    <row r="11" spans="1:13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  <c r="L11" s="9"/>
      <c r="M11" s="9"/>
    </row>
    <row r="12" spans="1:13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  <c r="L12" s="9"/>
      <c r="M12" s="9"/>
    </row>
    <row r="13" spans="1:13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  <c r="L13" s="9"/>
      <c r="M13" s="9"/>
    </row>
    <row r="14" spans="1:13" x14ac:dyDescent="0.25">
      <c r="A14" s="9"/>
      <c r="B14" s="9"/>
      <c r="C14" s="21"/>
      <c r="D14" s="9"/>
      <c r="E14" s="9"/>
      <c r="F14" s="19"/>
      <c r="G14" s="9"/>
      <c r="H14" s="9"/>
      <c r="I14" s="9"/>
      <c r="J14" s="9"/>
      <c r="K14" s="9"/>
      <c r="L14" s="9"/>
      <c r="M14" s="9"/>
    </row>
    <row r="15" spans="1:13" x14ac:dyDescent="0.25">
      <c r="A15" s="9"/>
      <c r="B15" s="9"/>
      <c r="C15" s="9"/>
      <c r="D15" s="9"/>
      <c r="E15" s="9"/>
      <c r="F15" s="19"/>
      <c r="G15" s="9"/>
      <c r="H15" s="9"/>
      <c r="I15" s="9"/>
      <c r="J15" s="9"/>
      <c r="K15" s="9"/>
      <c r="L15" s="9"/>
      <c r="M15" s="9"/>
    </row>
    <row r="16" spans="1:13" x14ac:dyDescent="0.25">
      <c r="A16" s="9"/>
      <c r="B16" s="9" t="s">
        <v>52</v>
      </c>
      <c r="C16" s="9"/>
      <c r="D16" s="9">
        <f>COUNT(D2:D10)-2</f>
        <v>7</v>
      </c>
      <c r="E16" s="12"/>
      <c r="F16" s="38"/>
      <c r="G16" s="12"/>
      <c r="H16" s="12"/>
      <c r="I16" s="12"/>
      <c r="J16" s="9"/>
      <c r="K16" s="9"/>
      <c r="L16" s="9"/>
      <c r="M16" s="9"/>
    </row>
    <row r="17" spans="1:13" x14ac:dyDescent="0.25">
      <c r="A17" s="9"/>
      <c r="B17" s="9" t="s">
        <v>55</v>
      </c>
      <c r="C17" s="9"/>
      <c r="D17" s="27">
        <v>2</v>
      </c>
      <c r="E17" s="12"/>
      <c r="F17" s="39"/>
      <c r="G17" s="40"/>
      <c r="H17" s="40"/>
      <c r="I17" s="12"/>
      <c r="J17" s="9"/>
      <c r="K17" s="9"/>
      <c r="L17" s="9"/>
      <c r="M17" s="9"/>
    </row>
    <row r="18" spans="1:13" x14ac:dyDescent="0.25">
      <c r="A18" s="9"/>
      <c r="B18" s="9" t="s">
        <v>56</v>
      </c>
      <c r="C18" s="9"/>
      <c r="D18" s="30">
        <f>D16-D17</f>
        <v>5</v>
      </c>
      <c r="E18" s="12"/>
      <c r="F18" s="39"/>
      <c r="G18" s="40"/>
      <c r="H18" s="40"/>
      <c r="I18" s="12"/>
      <c r="J18" s="9"/>
      <c r="K18" s="9"/>
      <c r="L18" s="9"/>
      <c r="M18" s="9"/>
    </row>
    <row r="19" spans="1:13" x14ac:dyDescent="0.25">
      <c r="A19" s="9"/>
      <c r="B19" s="9" t="s">
        <v>57</v>
      </c>
      <c r="C19" s="9"/>
      <c r="D19" s="9">
        <f>D18/D16*100</f>
        <v>71.428571428571431</v>
      </c>
      <c r="E19" s="12"/>
      <c r="F19" s="39"/>
      <c r="G19" s="40"/>
      <c r="H19" s="40"/>
      <c r="I19" s="12"/>
      <c r="J19" s="9"/>
      <c r="K19" s="9"/>
      <c r="L19" s="9"/>
      <c r="M19" s="9"/>
    </row>
    <row r="20" spans="1:13" x14ac:dyDescent="0.25">
      <c r="A20" s="9"/>
      <c r="B20" s="9" t="s">
        <v>58</v>
      </c>
      <c r="C20" s="9"/>
      <c r="D20" s="9">
        <f>1/D21*100</f>
        <v>52.325581395348827</v>
      </c>
      <c r="E20" s="12"/>
      <c r="F20" s="39"/>
      <c r="G20" s="40"/>
      <c r="H20" s="40"/>
      <c r="I20" s="12"/>
      <c r="J20" s="9"/>
      <c r="K20" s="9"/>
      <c r="L20" s="9"/>
      <c r="M20" s="9"/>
    </row>
    <row r="21" spans="1:13" x14ac:dyDescent="0.25">
      <c r="A21" s="9"/>
      <c r="B21" s="9" t="s">
        <v>59</v>
      </c>
      <c r="C21" s="9"/>
      <c r="D21" s="9">
        <f>SUM(C2:C10)/COUNT(D2:D10)</f>
        <v>1.9111111111111114</v>
      </c>
      <c r="E21" s="12"/>
      <c r="F21" s="39"/>
      <c r="G21" s="40"/>
      <c r="H21" s="40"/>
      <c r="I21" s="12"/>
      <c r="J21" s="9"/>
      <c r="K21" s="9"/>
      <c r="L21" s="9"/>
      <c r="M21" s="9"/>
    </row>
    <row r="22" spans="1:13" x14ac:dyDescent="0.25">
      <c r="A22" s="9"/>
      <c r="B22" s="9" t="s">
        <v>60</v>
      </c>
      <c r="C22" s="9"/>
      <c r="D22" s="30">
        <f>D19-D20</f>
        <v>19.102990033222603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 t="s">
        <v>61</v>
      </c>
      <c r="C23" s="9"/>
      <c r="D23" s="30">
        <f>D30/1</f>
        <v>9.44</v>
      </c>
      <c r="E23" s="12"/>
      <c r="F23" s="39"/>
      <c r="G23" s="40"/>
      <c r="H23" s="40"/>
      <c r="I23" s="12"/>
      <c r="J23" s="9"/>
      <c r="K23" s="9"/>
      <c r="L23" s="9"/>
      <c r="M23" s="9"/>
    </row>
    <row r="24" spans="1:13" x14ac:dyDescent="0.25">
      <c r="A24" s="9"/>
      <c r="B24" s="9"/>
      <c r="C24" s="9"/>
      <c r="D24" s="30"/>
      <c r="E24" s="12"/>
      <c r="F24" s="39"/>
      <c r="G24" s="40"/>
      <c r="H24" s="40"/>
      <c r="I24" s="12"/>
      <c r="J24" s="9"/>
      <c r="K24" s="9"/>
      <c r="L24" s="9"/>
      <c r="M24" s="9"/>
    </row>
    <row r="25" spans="1:13" ht="18.75" x14ac:dyDescent="0.3">
      <c r="A25" s="9"/>
      <c r="B25" s="9" t="s">
        <v>62</v>
      </c>
      <c r="C25" s="9"/>
      <c r="D25" s="31">
        <v>495453</v>
      </c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9" t="s">
        <v>63</v>
      </c>
      <c r="C26" s="9"/>
      <c r="D26" s="18">
        <f>D25/100</f>
        <v>4954.53</v>
      </c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9" t="s">
        <v>236</v>
      </c>
      <c r="C27" s="9"/>
      <c r="D27" s="18">
        <f>D26*4</f>
        <v>19818.12</v>
      </c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9" t="s">
        <v>65</v>
      </c>
      <c r="C28" s="9"/>
      <c r="D28" s="32">
        <f>D26*7</f>
        <v>34681.71</v>
      </c>
      <c r="E28" s="12"/>
      <c r="F28" s="39"/>
      <c r="G28" s="40"/>
      <c r="H28" s="40"/>
      <c r="I28" s="12"/>
      <c r="J28" s="9"/>
      <c r="K28" s="9"/>
      <c r="L28" s="9"/>
      <c r="M28" s="9"/>
    </row>
    <row r="29" spans="1:13" x14ac:dyDescent="0.25">
      <c r="A29" s="9"/>
      <c r="B29" s="9" t="s">
        <v>66</v>
      </c>
      <c r="C29" s="9"/>
      <c r="D29" s="18">
        <f>SUM(I2:I10)</f>
        <v>46770.763200000001</v>
      </c>
      <c r="E29" s="12"/>
      <c r="F29" s="39"/>
      <c r="G29" s="40"/>
      <c r="H29" s="40"/>
      <c r="I29" s="12"/>
      <c r="J29" s="9"/>
      <c r="K29" s="9"/>
      <c r="L29" s="9"/>
      <c r="M29" s="9"/>
    </row>
    <row r="30" spans="1:13" x14ac:dyDescent="0.25">
      <c r="A30" s="9"/>
      <c r="B30" s="33" t="s">
        <v>67</v>
      </c>
      <c r="C30" s="9"/>
      <c r="D30" s="9">
        <f>D29/D25*100</f>
        <v>9.44</v>
      </c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9"/>
      <c r="C31" s="9"/>
      <c r="D31" s="18"/>
      <c r="E31" s="12"/>
      <c r="F31" s="39"/>
      <c r="G31" s="40"/>
      <c r="H31" s="40"/>
      <c r="I31" s="12"/>
      <c r="J31" s="9"/>
      <c r="K31" s="9"/>
      <c r="L31" s="9"/>
      <c r="M31" s="9"/>
    </row>
    <row r="32" spans="1:13" x14ac:dyDescent="0.25">
      <c r="A32" s="9"/>
      <c r="B32" s="9"/>
      <c r="C32" s="9"/>
      <c r="D32" s="18"/>
      <c r="E32" s="12"/>
      <c r="F32" s="39"/>
      <c r="G32" s="40"/>
      <c r="H32" s="40"/>
      <c r="I32" s="12"/>
      <c r="J32" s="9"/>
      <c r="K32" s="9"/>
      <c r="L32" s="9"/>
      <c r="M32" s="9"/>
    </row>
    <row r="33" spans="1:13" x14ac:dyDescent="0.25">
      <c r="A33" s="9"/>
      <c r="B33" s="34"/>
      <c r="C33" s="9"/>
      <c r="D33" s="9"/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34"/>
      <c r="C34" s="9"/>
      <c r="D34" s="9"/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34"/>
      <c r="C35" s="9"/>
      <c r="D35" s="9"/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/>
      <c r="C36" s="9"/>
      <c r="D36" s="9"/>
      <c r="E36" s="12"/>
      <c r="F36" s="39"/>
      <c r="G36" s="40"/>
      <c r="H36" s="40"/>
      <c r="I36" s="12"/>
      <c r="J36" s="9"/>
      <c r="K36" s="9"/>
      <c r="L36" s="9"/>
      <c r="M36" s="9"/>
    </row>
    <row r="37" spans="1:13" x14ac:dyDescent="0.25">
      <c r="A37" s="9"/>
      <c r="B37" s="9"/>
      <c r="C37" s="9"/>
      <c r="D37" s="9"/>
      <c r="E37" s="12"/>
      <c r="F37" s="39"/>
      <c r="G37" s="40"/>
      <c r="H37" s="40"/>
      <c r="I37" s="12"/>
      <c r="J37" s="9"/>
      <c r="K37" s="9"/>
      <c r="L37" s="9"/>
      <c r="M37" s="9"/>
    </row>
    <row r="38" spans="1:13" x14ac:dyDescent="0.25">
      <c r="A38" s="9"/>
      <c r="B38" s="9"/>
      <c r="C38" s="9"/>
      <c r="D38" s="9"/>
      <c r="E38" s="12"/>
      <c r="F38" s="39"/>
      <c r="G38" s="40"/>
      <c r="H38" s="40"/>
      <c r="I38" s="12"/>
      <c r="J38" s="9"/>
      <c r="K38" s="9"/>
      <c r="L38" s="9"/>
      <c r="M38" s="9"/>
    </row>
    <row r="39" spans="1:13" x14ac:dyDescent="0.25">
      <c r="A39" s="9"/>
      <c r="B39" s="9"/>
      <c r="C39" s="9"/>
      <c r="D39" s="9"/>
      <c r="E39" s="12"/>
      <c r="F39" s="39"/>
      <c r="G39" s="40"/>
      <c r="H39" s="40"/>
      <c r="I39" s="12"/>
      <c r="J39" s="9"/>
      <c r="K39" s="9"/>
      <c r="L39" s="9"/>
      <c r="M39" s="9"/>
    </row>
    <row r="40" spans="1:13" x14ac:dyDescent="0.25">
      <c r="A40" s="9"/>
      <c r="B40" s="9"/>
      <c r="C40" s="9"/>
      <c r="D40" s="9"/>
      <c r="E40" s="12"/>
      <c r="F40" s="39"/>
      <c r="G40" s="40"/>
      <c r="H40" s="40"/>
      <c r="I40" s="12"/>
      <c r="J40" s="9"/>
      <c r="K40" s="9"/>
      <c r="L40" s="9"/>
      <c r="M40" s="9"/>
    </row>
    <row r="41" spans="1:13" x14ac:dyDescent="0.25">
      <c r="A41" s="9"/>
      <c r="B41" s="9"/>
      <c r="C41" s="9"/>
      <c r="D41" s="9"/>
      <c r="E41" s="12"/>
      <c r="F41" s="39"/>
      <c r="G41" s="40"/>
      <c r="H41" s="40"/>
      <c r="I41" s="12"/>
      <c r="J41" s="9"/>
      <c r="K41" s="9"/>
      <c r="L41" s="9"/>
      <c r="M41" s="9"/>
    </row>
  </sheetData>
  <conditionalFormatting sqref="F17:G41">
    <cfRule type="cellIs" dxfId="29" priority="3" operator="greaterThan">
      <formula>0</formula>
    </cfRule>
    <cfRule type="cellIs" dxfId="28" priority="4" operator="lessThan">
      <formula>-240.63</formula>
    </cfRule>
    <cfRule type="cellIs" dxfId="27" priority="5" operator="greaterThan">
      <formula>0</formula>
    </cfRule>
  </conditionalFormatting>
  <conditionalFormatting sqref="I2:I10">
    <cfRule type="cellIs" dxfId="26" priority="1" operator="lessThan">
      <formula>0</formula>
    </cfRule>
    <cfRule type="cellIs" dxfId="25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opLeftCell="A2" workbookViewId="0">
      <selection activeCell="L14" sqref="L14"/>
    </sheetView>
  </sheetViews>
  <sheetFormatPr defaultRowHeight="15" x14ac:dyDescent="0.25"/>
  <cols>
    <col min="1" max="1" width="10.7109375" bestFit="1" customWidth="1"/>
    <col min="2" max="2" width="39.7109375" bestFit="1" customWidth="1"/>
    <col min="10" max="10" width="10.7109375" bestFit="1" customWidth="1"/>
    <col min="13" max="13" width="10.7109375" bestFit="1" customWidth="1"/>
    <col min="19" max="19" width="13.7109375" bestFit="1" customWidth="1"/>
    <col min="21" max="21" width="9.140625" style="9"/>
    <col min="22" max="22" width="34.28515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11">
        <v>44682</v>
      </c>
      <c r="B2" s="8" t="s">
        <v>112</v>
      </c>
      <c r="C2" s="9">
        <v>3.47</v>
      </c>
      <c r="D2" s="9">
        <v>3.17</v>
      </c>
      <c r="E2" s="9">
        <v>2.96</v>
      </c>
      <c r="F2" s="9">
        <v>2.93</v>
      </c>
      <c r="G2" s="9">
        <v>2.46</v>
      </c>
      <c r="H2" s="9">
        <v>2.66</v>
      </c>
      <c r="I2" s="9">
        <v>2.75</v>
      </c>
      <c r="J2" s="11">
        <v>44676</v>
      </c>
      <c r="K2" s="9">
        <v>2.39</v>
      </c>
      <c r="L2" s="9">
        <v>2.4700000000000002</v>
      </c>
      <c r="M2" s="11">
        <v>44676</v>
      </c>
      <c r="N2" s="9">
        <v>2.83</v>
      </c>
      <c r="O2" s="9">
        <v>1.58</v>
      </c>
      <c r="P2" s="9">
        <v>1.45</v>
      </c>
      <c r="Q2" s="9">
        <v>2.15</v>
      </c>
      <c r="R2" s="9">
        <v>2.48</v>
      </c>
      <c r="S2" s="9" t="s">
        <v>24</v>
      </c>
      <c r="T2" s="9"/>
      <c r="U2" s="9">
        <v>24</v>
      </c>
      <c r="V2" s="8" t="s">
        <v>113</v>
      </c>
      <c r="W2" s="9" t="s">
        <v>153</v>
      </c>
      <c r="X2" s="9">
        <v>2</v>
      </c>
    </row>
    <row r="3" spans="1:24" x14ac:dyDescent="0.25">
      <c r="A3" s="11">
        <v>44683</v>
      </c>
      <c r="B3" s="8" t="s">
        <v>114</v>
      </c>
      <c r="C3" s="9">
        <v>2.4</v>
      </c>
      <c r="D3" s="9">
        <v>2.19</v>
      </c>
      <c r="E3" s="9">
        <v>2.95</v>
      </c>
      <c r="F3" s="9">
        <v>2.89</v>
      </c>
      <c r="G3" s="9">
        <v>3.86</v>
      </c>
      <c r="H3" s="9">
        <v>4.12</v>
      </c>
      <c r="I3" s="9">
        <v>2.48</v>
      </c>
      <c r="J3" s="11">
        <v>44678</v>
      </c>
      <c r="K3" s="9">
        <v>2.57</v>
      </c>
      <c r="L3" s="9">
        <v>2.68</v>
      </c>
      <c r="M3" s="11">
        <v>44678</v>
      </c>
      <c r="N3" s="9">
        <v>2.64</v>
      </c>
      <c r="O3" s="9">
        <v>1.48</v>
      </c>
      <c r="P3" s="9">
        <v>1.5</v>
      </c>
      <c r="Q3" s="9">
        <v>2.34</v>
      </c>
      <c r="R3" s="9">
        <v>2.29</v>
      </c>
      <c r="S3" s="9" t="s">
        <v>36</v>
      </c>
      <c r="T3" s="9"/>
      <c r="U3" s="9">
        <v>19</v>
      </c>
      <c r="V3" s="8" t="s">
        <v>81</v>
      </c>
      <c r="W3" s="9" t="s">
        <v>72</v>
      </c>
      <c r="X3" s="9">
        <v>0</v>
      </c>
    </row>
    <row r="4" spans="1:24" x14ac:dyDescent="0.25">
      <c r="A4" s="11">
        <v>44683</v>
      </c>
      <c r="B4" s="8" t="s">
        <v>115</v>
      </c>
      <c r="C4" s="9">
        <v>2</v>
      </c>
      <c r="D4" s="9">
        <v>1.55</v>
      </c>
      <c r="E4" s="9">
        <v>3.4</v>
      </c>
      <c r="F4" s="9">
        <v>4.3</v>
      </c>
      <c r="G4" s="9">
        <v>4.1500000000000004</v>
      </c>
      <c r="H4" s="9">
        <v>6.32</v>
      </c>
      <c r="I4" s="9">
        <v>2.84</v>
      </c>
      <c r="J4" s="11">
        <v>44676</v>
      </c>
      <c r="K4" s="9">
        <v>3.44</v>
      </c>
      <c r="L4" s="9">
        <v>2.33</v>
      </c>
      <c r="M4" s="11">
        <v>44676</v>
      </c>
      <c r="N4" s="9">
        <v>1.99</v>
      </c>
      <c r="O4" s="9">
        <v>1.65</v>
      </c>
      <c r="P4" s="9">
        <v>1.88</v>
      </c>
      <c r="Q4" s="9">
        <v>2</v>
      </c>
      <c r="R4" s="9">
        <v>1.75</v>
      </c>
      <c r="S4" s="9" t="s">
        <v>24</v>
      </c>
      <c r="T4" s="9"/>
      <c r="U4" s="9">
        <v>18</v>
      </c>
      <c r="V4" s="8" t="s">
        <v>20</v>
      </c>
      <c r="W4" s="9" t="s">
        <v>154</v>
      </c>
      <c r="X4" s="9">
        <v>3</v>
      </c>
    </row>
    <row r="5" spans="1:24" x14ac:dyDescent="0.25">
      <c r="A5" s="11">
        <v>44685</v>
      </c>
      <c r="B5" s="8" t="s">
        <v>116</v>
      </c>
      <c r="C5" s="9">
        <v>1.7</v>
      </c>
      <c r="D5" s="9">
        <v>1.88</v>
      </c>
      <c r="E5" s="9">
        <v>3.63</v>
      </c>
      <c r="F5" s="9">
        <v>3.37</v>
      </c>
      <c r="G5" s="9">
        <v>5.71</v>
      </c>
      <c r="H5" s="9">
        <v>4.8600000000000003</v>
      </c>
      <c r="I5" s="9">
        <v>2.77</v>
      </c>
      <c r="J5" s="11">
        <v>44679</v>
      </c>
      <c r="K5" s="9">
        <v>2.84</v>
      </c>
      <c r="L5" s="9">
        <v>2.38</v>
      </c>
      <c r="M5" s="11">
        <v>44679</v>
      </c>
      <c r="N5" s="9">
        <v>2.36</v>
      </c>
      <c r="O5" s="9">
        <v>1.62</v>
      </c>
      <c r="P5" s="9">
        <v>1.63</v>
      </c>
      <c r="Q5" s="9">
        <v>2.0499999999999998</v>
      </c>
      <c r="R5" s="9">
        <v>2.0699999999999998</v>
      </c>
      <c r="S5" s="9" t="s">
        <v>24</v>
      </c>
      <c r="T5" s="9"/>
      <c r="U5" s="9">
        <v>18</v>
      </c>
      <c r="V5" s="8" t="s">
        <v>117</v>
      </c>
      <c r="W5" s="9" t="s">
        <v>75</v>
      </c>
      <c r="X5" s="9">
        <v>1</v>
      </c>
    </row>
    <row r="6" spans="1:24" x14ac:dyDescent="0.25">
      <c r="A6" s="11">
        <v>44687</v>
      </c>
      <c r="B6" s="8" t="s">
        <v>118</v>
      </c>
      <c r="C6" s="9">
        <v>4.09</v>
      </c>
      <c r="D6" s="9">
        <v>6.15</v>
      </c>
      <c r="E6" s="9">
        <v>3.74</v>
      </c>
      <c r="F6" s="9">
        <v>4.55</v>
      </c>
      <c r="G6" s="9">
        <v>1.93</v>
      </c>
      <c r="H6" s="9">
        <v>1.54</v>
      </c>
      <c r="I6" s="9">
        <v>4.0199999999999996</v>
      </c>
      <c r="J6" s="11">
        <v>44681</v>
      </c>
      <c r="K6" s="9">
        <v>5.2</v>
      </c>
      <c r="L6" s="9">
        <v>1.83</v>
      </c>
      <c r="M6" s="11">
        <v>44681</v>
      </c>
      <c r="N6" s="9">
        <v>1.55</v>
      </c>
      <c r="O6" s="9">
        <v>2.04</v>
      </c>
      <c r="P6" s="9">
        <v>2.58</v>
      </c>
      <c r="Q6" s="9">
        <v>1.51</v>
      </c>
      <c r="R6" s="9">
        <v>1.51</v>
      </c>
      <c r="S6" s="9" t="s">
        <v>24</v>
      </c>
      <c r="T6" s="9"/>
      <c r="U6" s="9">
        <v>24</v>
      </c>
      <c r="V6" s="8" t="s">
        <v>28</v>
      </c>
      <c r="W6" s="9" t="s">
        <v>154</v>
      </c>
      <c r="X6" s="9">
        <v>3</v>
      </c>
    </row>
    <row r="7" spans="1:24" x14ac:dyDescent="0.25">
      <c r="A7" s="11">
        <v>44687</v>
      </c>
      <c r="B7" s="8" t="s">
        <v>119</v>
      </c>
      <c r="C7" s="9">
        <v>2.65</v>
      </c>
      <c r="D7" s="9">
        <v>3.85</v>
      </c>
      <c r="E7" s="9">
        <v>3</v>
      </c>
      <c r="F7" s="9">
        <v>3.69</v>
      </c>
      <c r="G7" s="9">
        <v>3.16</v>
      </c>
      <c r="H7" s="9">
        <v>2.0099999999999998</v>
      </c>
      <c r="I7" s="9">
        <v>3.28</v>
      </c>
      <c r="J7" s="11">
        <v>44681</v>
      </c>
      <c r="K7" s="9">
        <v>3.78</v>
      </c>
      <c r="L7" s="9">
        <v>2.14</v>
      </c>
      <c r="M7" s="11">
        <v>44681</v>
      </c>
      <c r="N7" s="9">
        <v>1.86</v>
      </c>
      <c r="O7" s="9">
        <v>1.76</v>
      </c>
      <c r="P7" s="9">
        <v>2.0299999999999998</v>
      </c>
      <c r="Q7" s="9">
        <v>1.86</v>
      </c>
      <c r="R7" s="9">
        <v>1.65</v>
      </c>
      <c r="S7" s="9" t="s">
        <v>24</v>
      </c>
      <c r="T7" s="9"/>
      <c r="U7" s="9">
        <v>26</v>
      </c>
      <c r="V7" s="8" t="s">
        <v>28</v>
      </c>
      <c r="W7" s="9" t="s">
        <v>32</v>
      </c>
      <c r="X7" s="9">
        <v>1</v>
      </c>
    </row>
    <row r="8" spans="1:24" x14ac:dyDescent="0.25">
      <c r="A8" s="11">
        <v>44687</v>
      </c>
      <c r="B8" s="8" t="s">
        <v>120</v>
      </c>
      <c r="C8" s="9">
        <v>2.37</v>
      </c>
      <c r="D8" s="9">
        <v>2.57</v>
      </c>
      <c r="E8" s="9">
        <v>2.89</v>
      </c>
      <c r="F8" s="9">
        <v>2.94</v>
      </c>
      <c r="G8" s="9">
        <v>3.62</v>
      </c>
      <c r="H8" s="9">
        <v>3.18</v>
      </c>
      <c r="I8" s="9">
        <v>2.57</v>
      </c>
      <c r="J8" s="11">
        <v>44682</v>
      </c>
      <c r="K8" s="9">
        <v>2.67</v>
      </c>
      <c r="L8" s="9">
        <v>2.58</v>
      </c>
      <c r="M8" s="11">
        <v>44682</v>
      </c>
      <c r="N8" s="9">
        <v>2.48</v>
      </c>
      <c r="O8" s="9">
        <v>1.52</v>
      </c>
      <c r="P8" s="9">
        <v>1.55</v>
      </c>
      <c r="Q8" s="9">
        <v>2.25</v>
      </c>
      <c r="R8" s="9">
        <v>2.17</v>
      </c>
      <c r="S8" s="9" t="s">
        <v>36</v>
      </c>
      <c r="T8" s="9"/>
      <c r="U8" s="9">
        <v>21</v>
      </c>
      <c r="V8" s="8" t="s">
        <v>81</v>
      </c>
      <c r="W8" s="9" t="s">
        <v>149</v>
      </c>
      <c r="X8" s="9">
        <v>3</v>
      </c>
    </row>
    <row r="9" spans="1:24" x14ac:dyDescent="0.25">
      <c r="A9" s="11">
        <v>44688</v>
      </c>
      <c r="B9" s="8" t="s">
        <v>121</v>
      </c>
      <c r="C9" s="9">
        <v>1.78</v>
      </c>
      <c r="D9" s="9">
        <v>1.78</v>
      </c>
      <c r="E9" s="9">
        <v>3.92</v>
      </c>
      <c r="F9" s="9">
        <v>3.93</v>
      </c>
      <c r="G9" s="9">
        <v>4.46</v>
      </c>
      <c r="H9" s="9">
        <v>4.6900000000000004</v>
      </c>
      <c r="I9" s="9">
        <v>3.49</v>
      </c>
      <c r="J9" s="11">
        <v>44682</v>
      </c>
      <c r="K9" s="9">
        <v>3.82</v>
      </c>
      <c r="L9" s="9">
        <v>1.95</v>
      </c>
      <c r="M9" s="11">
        <v>44682</v>
      </c>
      <c r="N9" s="9">
        <v>1.88</v>
      </c>
      <c r="O9" s="9">
        <v>1.91</v>
      </c>
      <c r="P9" s="9">
        <v>2.0099999999999998</v>
      </c>
      <c r="Q9" s="9">
        <v>1.71</v>
      </c>
      <c r="R9" s="9">
        <v>1.65</v>
      </c>
      <c r="S9" s="9" t="s">
        <v>36</v>
      </c>
      <c r="T9" s="9"/>
      <c r="U9" s="9">
        <v>25</v>
      </c>
      <c r="V9" s="8" t="s">
        <v>86</v>
      </c>
      <c r="W9" s="9" t="s">
        <v>32</v>
      </c>
      <c r="X9" s="9">
        <v>1</v>
      </c>
    </row>
    <row r="10" spans="1:24" x14ac:dyDescent="0.25">
      <c r="A10" s="11">
        <v>44688</v>
      </c>
      <c r="B10" s="8" t="s">
        <v>122</v>
      </c>
      <c r="C10" s="9">
        <v>1.98</v>
      </c>
      <c r="D10" s="9">
        <v>1.64</v>
      </c>
      <c r="E10" s="9">
        <v>3.34</v>
      </c>
      <c r="F10" s="9">
        <v>3.97</v>
      </c>
      <c r="G10" s="9">
        <v>3.96</v>
      </c>
      <c r="H10" s="9">
        <v>6.11</v>
      </c>
      <c r="I10" s="9">
        <v>2.72</v>
      </c>
      <c r="J10" s="11">
        <v>44675</v>
      </c>
      <c r="K10" s="9">
        <v>3.51</v>
      </c>
      <c r="L10" s="9">
        <v>2.3199999999999998</v>
      </c>
      <c r="M10" s="11">
        <v>44675</v>
      </c>
      <c r="N10" s="9">
        <v>2.06</v>
      </c>
      <c r="O10" s="9">
        <v>1.6</v>
      </c>
      <c r="P10" s="9">
        <v>1.85</v>
      </c>
      <c r="Q10" s="9">
        <v>2.04</v>
      </c>
      <c r="R10" s="9">
        <v>1.79</v>
      </c>
      <c r="S10" s="9" t="s">
        <v>24</v>
      </c>
      <c r="T10" s="9"/>
      <c r="U10" s="9">
        <v>24</v>
      </c>
      <c r="V10" s="8" t="s">
        <v>123</v>
      </c>
      <c r="W10" s="9" t="s">
        <v>30</v>
      </c>
      <c r="X10" s="9">
        <v>3</v>
      </c>
    </row>
    <row r="11" spans="1:24" x14ac:dyDescent="0.25">
      <c r="A11" s="11">
        <v>44689</v>
      </c>
      <c r="B11" s="8" t="s">
        <v>124</v>
      </c>
      <c r="C11" s="9">
        <v>606</v>
      </c>
      <c r="D11" s="9">
        <v>606</v>
      </c>
      <c r="E11" s="9">
        <v>606</v>
      </c>
      <c r="F11" s="9">
        <v>606</v>
      </c>
      <c r="G11" s="9">
        <v>606</v>
      </c>
      <c r="H11" s="9">
        <v>606</v>
      </c>
      <c r="I11" s="9">
        <v>606</v>
      </c>
      <c r="J11" s="9">
        <v>606</v>
      </c>
      <c r="K11" s="9">
        <v>606</v>
      </c>
      <c r="L11" s="9">
        <v>606</v>
      </c>
      <c r="M11" s="9">
        <v>606</v>
      </c>
      <c r="N11" s="9">
        <v>606</v>
      </c>
      <c r="O11" s="9">
        <v>606</v>
      </c>
      <c r="P11" s="9">
        <v>606</v>
      </c>
      <c r="Q11" s="9">
        <v>606</v>
      </c>
      <c r="R11" s="9">
        <v>606</v>
      </c>
      <c r="S11" s="9" t="s">
        <v>24</v>
      </c>
      <c r="T11" s="9"/>
      <c r="U11" s="9">
        <v>22</v>
      </c>
      <c r="V11" s="8" t="s">
        <v>125</v>
      </c>
      <c r="W11" s="9">
        <v>606</v>
      </c>
      <c r="X11" s="9">
        <v>606</v>
      </c>
    </row>
    <row r="12" spans="1:24" x14ac:dyDescent="0.25">
      <c r="A12" s="11">
        <v>44689</v>
      </c>
      <c r="B12" s="8" t="s">
        <v>126</v>
      </c>
      <c r="C12" s="9">
        <v>2.09</v>
      </c>
      <c r="D12" s="9">
        <v>2.83</v>
      </c>
      <c r="E12" s="9">
        <v>3.03</v>
      </c>
      <c r="F12" s="9">
        <v>2.86</v>
      </c>
      <c r="G12" s="9">
        <v>3.96</v>
      </c>
      <c r="H12" s="9">
        <v>3.03</v>
      </c>
      <c r="I12" s="9">
        <v>2.2000000000000002</v>
      </c>
      <c r="J12" s="11">
        <v>44683</v>
      </c>
      <c r="K12" s="9">
        <v>2.3199999999999998</v>
      </c>
      <c r="L12" s="9">
        <v>2.91</v>
      </c>
      <c r="M12" s="11">
        <v>44683</v>
      </c>
      <c r="N12" s="9">
        <v>3</v>
      </c>
      <c r="O12" s="9">
        <v>1.38</v>
      </c>
      <c r="P12" s="9">
        <v>1.41</v>
      </c>
      <c r="Q12" s="9">
        <v>2.57</v>
      </c>
      <c r="R12" s="9">
        <v>2.62</v>
      </c>
      <c r="S12" s="9" t="s">
        <v>24</v>
      </c>
      <c r="T12" s="9"/>
      <c r="U12" s="9">
        <v>19</v>
      </c>
      <c r="V12" s="8" t="s">
        <v>117</v>
      </c>
      <c r="W12" s="9" t="s">
        <v>32</v>
      </c>
      <c r="X12" s="9">
        <v>1</v>
      </c>
    </row>
    <row r="13" spans="1:24" x14ac:dyDescent="0.25">
      <c r="A13" s="11">
        <v>44689</v>
      </c>
      <c r="B13" s="8" t="s">
        <v>127</v>
      </c>
      <c r="C13" s="9">
        <v>2.13</v>
      </c>
      <c r="D13" s="9">
        <v>2.08</v>
      </c>
      <c r="E13" s="9">
        <v>3.28</v>
      </c>
      <c r="F13" s="9">
        <v>3.51</v>
      </c>
      <c r="G13" s="9">
        <v>3.78</v>
      </c>
      <c r="H13" s="9">
        <v>3.82</v>
      </c>
      <c r="I13" s="9">
        <v>3.01</v>
      </c>
      <c r="J13" s="11">
        <v>44687</v>
      </c>
      <c r="K13" s="9">
        <v>3.77</v>
      </c>
      <c r="L13" s="9">
        <v>2.23</v>
      </c>
      <c r="M13" s="11">
        <v>44687</v>
      </c>
      <c r="N13" s="9">
        <v>1.89</v>
      </c>
      <c r="O13" s="9">
        <v>1.68</v>
      </c>
      <c r="P13" s="9">
        <v>2</v>
      </c>
      <c r="Q13" s="9">
        <v>1.95</v>
      </c>
      <c r="R13" s="9">
        <v>1.67</v>
      </c>
      <c r="S13" s="9" t="s">
        <v>24</v>
      </c>
      <c r="T13" s="9"/>
      <c r="U13" s="9">
        <v>26</v>
      </c>
      <c r="V13" s="8" t="s">
        <v>128</v>
      </c>
      <c r="W13" s="9" t="s">
        <v>150</v>
      </c>
      <c r="X13" s="9">
        <v>4</v>
      </c>
    </row>
    <row r="14" spans="1:24" x14ac:dyDescent="0.25">
      <c r="A14" s="11">
        <v>44691</v>
      </c>
      <c r="B14" s="8" t="s">
        <v>129</v>
      </c>
      <c r="C14" s="9">
        <v>1.31</v>
      </c>
      <c r="D14" s="9">
        <v>1.43</v>
      </c>
      <c r="E14" s="9">
        <v>5.35</v>
      </c>
      <c r="F14" s="9">
        <v>5.32</v>
      </c>
      <c r="G14" s="9">
        <v>8.7899999999999991</v>
      </c>
      <c r="H14" s="9">
        <v>7.22</v>
      </c>
      <c r="I14" s="9">
        <v>404</v>
      </c>
      <c r="J14" s="11">
        <v>44683</v>
      </c>
      <c r="K14" s="9">
        <v>404</v>
      </c>
      <c r="L14" s="9">
        <v>1.56</v>
      </c>
      <c r="M14" s="11">
        <v>44682</v>
      </c>
      <c r="N14" s="9">
        <v>1.53</v>
      </c>
      <c r="O14" s="9">
        <v>2.4</v>
      </c>
      <c r="P14" s="9">
        <v>2.65</v>
      </c>
      <c r="Q14" s="9">
        <v>1.4</v>
      </c>
      <c r="R14" s="9">
        <v>1.38</v>
      </c>
      <c r="S14" s="9" t="s">
        <v>24</v>
      </c>
      <c r="T14" s="9"/>
      <c r="U14" s="9">
        <v>22</v>
      </c>
      <c r="V14" s="8" t="s">
        <v>123</v>
      </c>
      <c r="W14" s="9" t="s">
        <v>150</v>
      </c>
      <c r="X14" s="9">
        <v>4</v>
      </c>
    </row>
    <row r="15" spans="1:24" x14ac:dyDescent="0.25">
      <c r="A15" s="11">
        <v>44695</v>
      </c>
      <c r="B15" s="8" t="s">
        <v>130</v>
      </c>
      <c r="C15" s="9">
        <v>3.51</v>
      </c>
      <c r="D15" s="9">
        <v>4.18</v>
      </c>
      <c r="E15" s="9">
        <v>3.71</v>
      </c>
      <c r="F15" s="9">
        <v>3.75</v>
      </c>
      <c r="G15" s="9">
        <v>2.11</v>
      </c>
      <c r="H15" s="9">
        <v>1.91</v>
      </c>
      <c r="I15" s="9">
        <v>3.73</v>
      </c>
      <c r="J15" s="11">
        <v>44689</v>
      </c>
      <c r="K15" s="9">
        <v>3.56</v>
      </c>
      <c r="L15" s="9">
        <v>1.88</v>
      </c>
      <c r="M15" s="11">
        <v>44689</v>
      </c>
      <c r="N15" s="9">
        <v>1.98</v>
      </c>
      <c r="O15" s="9">
        <v>1.97</v>
      </c>
      <c r="P15" s="9">
        <v>1.9</v>
      </c>
      <c r="Q15" s="9">
        <v>1.68</v>
      </c>
      <c r="R15" s="9">
        <v>1.74</v>
      </c>
      <c r="S15" s="9" t="s">
        <v>24</v>
      </c>
      <c r="T15" s="9"/>
      <c r="U15" s="9">
        <v>17</v>
      </c>
      <c r="V15" s="8" t="s">
        <v>86</v>
      </c>
      <c r="W15" s="9" t="s">
        <v>166</v>
      </c>
      <c r="X15" s="9">
        <v>5</v>
      </c>
    </row>
    <row r="16" spans="1:24" x14ac:dyDescent="0.25">
      <c r="A16" s="11">
        <v>44696</v>
      </c>
      <c r="B16" s="8" t="s">
        <v>132</v>
      </c>
      <c r="C16" s="9">
        <v>2</v>
      </c>
      <c r="D16" s="9">
        <v>1.85</v>
      </c>
      <c r="E16" s="9">
        <v>3.01</v>
      </c>
      <c r="F16" s="9">
        <v>3.16</v>
      </c>
      <c r="G16" s="9">
        <v>4.6900000000000004</v>
      </c>
      <c r="H16" s="9">
        <v>5.25</v>
      </c>
      <c r="I16" s="9">
        <v>2.44</v>
      </c>
      <c r="J16" s="11">
        <v>44689</v>
      </c>
      <c r="K16" s="9">
        <v>2.4900000000000002</v>
      </c>
      <c r="L16" s="9">
        <v>2.75</v>
      </c>
      <c r="M16" s="11">
        <v>44689</v>
      </c>
      <c r="N16" s="9">
        <v>2.7</v>
      </c>
      <c r="O16" s="9">
        <v>1.46</v>
      </c>
      <c r="P16" s="9">
        <v>1.48</v>
      </c>
      <c r="Q16" s="9">
        <v>2.4</v>
      </c>
      <c r="R16" s="9">
        <v>2.35</v>
      </c>
      <c r="S16" s="9" t="s">
        <v>36</v>
      </c>
      <c r="T16" s="9"/>
      <c r="U16" s="9">
        <v>19</v>
      </c>
      <c r="V16" s="8" t="s">
        <v>81</v>
      </c>
      <c r="W16" s="9" t="s">
        <v>149</v>
      </c>
      <c r="X16" s="9">
        <v>3</v>
      </c>
    </row>
    <row r="17" spans="1:24" x14ac:dyDescent="0.25">
      <c r="A17" s="11">
        <v>44698</v>
      </c>
      <c r="B17" s="8" t="s">
        <v>131</v>
      </c>
      <c r="C17" s="9">
        <v>2.95</v>
      </c>
      <c r="D17" s="9">
        <v>2.96</v>
      </c>
      <c r="E17" s="9">
        <v>3.07</v>
      </c>
      <c r="F17" s="9">
        <v>3.27</v>
      </c>
      <c r="G17" s="9">
        <v>2.64</v>
      </c>
      <c r="H17" s="9">
        <v>2.5</v>
      </c>
      <c r="I17" s="9">
        <v>2.71</v>
      </c>
      <c r="J17" s="11">
        <v>44692</v>
      </c>
      <c r="K17" s="9">
        <v>3.1</v>
      </c>
      <c r="L17" s="9">
        <v>2.4300000000000002</v>
      </c>
      <c r="M17" s="11">
        <v>44692</v>
      </c>
      <c r="N17" s="9">
        <v>2.12</v>
      </c>
      <c r="O17" s="9">
        <v>1.57</v>
      </c>
      <c r="P17" s="9">
        <v>1.74</v>
      </c>
      <c r="Q17" s="9">
        <v>2.12</v>
      </c>
      <c r="R17" s="9">
        <v>1.87</v>
      </c>
      <c r="S17" s="9" t="s">
        <v>36</v>
      </c>
      <c r="T17" s="9"/>
      <c r="U17" s="9">
        <v>21</v>
      </c>
      <c r="V17" s="8" t="s">
        <v>84</v>
      </c>
      <c r="W17" s="9" t="s">
        <v>74</v>
      </c>
      <c r="X17" s="9">
        <v>2</v>
      </c>
    </row>
    <row r="18" spans="1:24" x14ac:dyDescent="0.25">
      <c r="A18" s="11">
        <v>44702</v>
      </c>
      <c r="B18" s="8" t="s">
        <v>133</v>
      </c>
      <c r="C18" s="9">
        <v>2.63</v>
      </c>
      <c r="D18" s="9">
        <v>3.13</v>
      </c>
      <c r="E18" s="9">
        <v>2.88</v>
      </c>
      <c r="F18" s="9">
        <v>2.63</v>
      </c>
      <c r="G18" s="9">
        <v>3.17</v>
      </c>
      <c r="H18" s="9">
        <v>2.91</v>
      </c>
      <c r="I18" s="9">
        <v>2.61</v>
      </c>
      <c r="J18" s="11">
        <v>44696</v>
      </c>
      <c r="K18" s="9">
        <v>2.23</v>
      </c>
      <c r="L18" s="9">
        <v>2.5499999999999998</v>
      </c>
      <c r="M18" s="11">
        <v>44696</v>
      </c>
      <c r="N18" s="9">
        <v>3.06</v>
      </c>
      <c r="O18" s="9">
        <v>1.53</v>
      </c>
      <c r="P18" s="9">
        <v>1.38</v>
      </c>
      <c r="Q18" s="9">
        <v>2.2200000000000002</v>
      </c>
      <c r="R18" s="9">
        <v>2.68</v>
      </c>
      <c r="S18" s="9" t="s">
        <v>36</v>
      </c>
      <c r="T18" s="9"/>
      <c r="U18" s="9">
        <v>16</v>
      </c>
      <c r="V18" s="8" t="s">
        <v>81</v>
      </c>
      <c r="W18" s="9" t="s">
        <v>149</v>
      </c>
      <c r="X18" s="9">
        <v>3</v>
      </c>
    </row>
    <row r="19" spans="1:24" x14ac:dyDescent="0.25">
      <c r="A19" s="11">
        <v>44702</v>
      </c>
      <c r="B19" s="8" t="s">
        <v>134</v>
      </c>
      <c r="C19" s="9">
        <v>1.66</v>
      </c>
      <c r="D19" s="9">
        <v>1.55</v>
      </c>
      <c r="E19" s="9">
        <v>3.99</v>
      </c>
      <c r="F19" s="9">
        <v>4.3499999999999996</v>
      </c>
      <c r="G19" s="9">
        <v>5.25</v>
      </c>
      <c r="H19" s="9">
        <v>6.46</v>
      </c>
      <c r="I19" s="9">
        <v>3.27</v>
      </c>
      <c r="J19" s="11">
        <v>44696</v>
      </c>
      <c r="K19" s="9">
        <v>3.55</v>
      </c>
      <c r="L19" s="9">
        <v>2.09</v>
      </c>
      <c r="M19" s="11">
        <v>44696</v>
      </c>
      <c r="N19" s="9">
        <v>2.04</v>
      </c>
      <c r="O19" s="9">
        <v>1.78</v>
      </c>
      <c r="P19" s="9">
        <v>1.85</v>
      </c>
      <c r="Q19" s="9">
        <v>1.83</v>
      </c>
      <c r="R19" s="9">
        <v>1.77</v>
      </c>
      <c r="S19" s="9" t="s">
        <v>36</v>
      </c>
      <c r="T19" s="9"/>
      <c r="U19" s="9">
        <v>16</v>
      </c>
      <c r="V19" s="8" t="s">
        <v>86</v>
      </c>
      <c r="W19" s="9" t="s">
        <v>150</v>
      </c>
      <c r="X19" s="9">
        <v>4</v>
      </c>
    </row>
    <row r="20" spans="1:24" x14ac:dyDescent="0.25">
      <c r="A20" s="11">
        <v>44702</v>
      </c>
      <c r="B20" s="8" t="s">
        <v>135</v>
      </c>
      <c r="C20" s="9">
        <v>2.72</v>
      </c>
      <c r="D20" s="9">
        <v>2.62</v>
      </c>
      <c r="E20" s="9">
        <v>3.43</v>
      </c>
      <c r="F20" s="9">
        <v>3.28</v>
      </c>
      <c r="G20" s="9">
        <v>2.71</v>
      </c>
      <c r="H20" s="9">
        <v>2.93</v>
      </c>
      <c r="I20" s="9">
        <v>2.78</v>
      </c>
      <c r="J20" s="11">
        <v>44696</v>
      </c>
      <c r="K20" s="9">
        <v>2.86</v>
      </c>
      <c r="L20" s="9">
        <v>2.35</v>
      </c>
      <c r="M20" s="11">
        <v>44696</v>
      </c>
      <c r="N20" s="9">
        <v>2.3199999999999998</v>
      </c>
      <c r="O20" s="9">
        <v>1.65</v>
      </c>
      <c r="P20" s="9">
        <v>1.67</v>
      </c>
      <c r="Q20" s="9">
        <v>2.06</v>
      </c>
      <c r="R20" s="9">
        <v>2.0299999999999998</v>
      </c>
      <c r="S20" s="9" t="s">
        <v>36</v>
      </c>
      <c r="T20" s="9"/>
      <c r="U20" s="9">
        <v>18</v>
      </c>
      <c r="V20" s="8" t="s">
        <v>86</v>
      </c>
      <c r="W20" s="9" t="s">
        <v>149</v>
      </c>
      <c r="X20" s="9">
        <v>3</v>
      </c>
    </row>
    <row r="21" spans="1:24" x14ac:dyDescent="0.25">
      <c r="A21" s="11">
        <v>44702</v>
      </c>
      <c r="B21" s="8" t="s">
        <v>136</v>
      </c>
      <c r="C21" s="9">
        <v>2.66</v>
      </c>
      <c r="D21" s="9">
        <v>2.71</v>
      </c>
      <c r="E21" s="9">
        <v>3.42</v>
      </c>
      <c r="F21" s="9">
        <v>3.35</v>
      </c>
      <c r="G21" s="9">
        <v>2.83</v>
      </c>
      <c r="H21" s="9">
        <v>2.78</v>
      </c>
      <c r="I21" s="9">
        <v>3.47</v>
      </c>
      <c r="J21" s="11">
        <v>44693</v>
      </c>
      <c r="K21" s="9">
        <v>3.54</v>
      </c>
      <c r="L21" s="9">
        <v>1.98</v>
      </c>
      <c r="M21" s="11">
        <v>44693</v>
      </c>
      <c r="N21" s="9">
        <v>1.97</v>
      </c>
      <c r="O21" s="9">
        <v>1.82</v>
      </c>
      <c r="P21" s="9">
        <v>1.92</v>
      </c>
      <c r="Q21" s="9">
        <v>1.78</v>
      </c>
      <c r="R21" s="9">
        <v>1.73</v>
      </c>
      <c r="S21" s="9" t="s">
        <v>24</v>
      </c>
      <c r="T21" s="9"/>
      <c r="U21" s="9">
        <v>18</v>
      </c>
      <c r="V21" s="8" t="s">
        <v>123</v>
      </c>
      <c r="W21" s="9" t="s">
        <v>74</v>
      </c>
      <c r="X21" s="9">
        <v>2</v>
      </c>
    </row>
    <row r="22" spans="1:24" x14ac:dyDescent="0.25">
      <c r="A22" s="11">
        <v>44702</v>
      </c>
      <c r="B22" s="8" t="s">
        <v>168</v>
      </c>
      <c r="C22" s="9">
        <v>2.2999999999999998</v>
      </c>
      <c r="D22" s="9">
        <v>2.16</v>
      </c>
      <c r="E22" s="9">
        <v>2.84</v>
      </c>
      <c r="F22" s="9">
        <v>3.04</v>
      </c>
      <c r="G22" s="9">
        <v>3.89</v>
      </c>
      <c r="H22" s="9">
        <v>3.94</v>
      </c>
      <c r="I22" s="9">
        <v>2.37</v>
      </c>
      <c r="J22" s="11">
        <v>44696</v>
      </c>
      <c r="K22" s="9">
        <v>2.93</v>
      </c>
      <c r="L22" s="9">
        <v>2.81</v>
      </c>
      <c r="M22" s="11">
        <v>44696</v>
      </c>
      <c r="N22" s="9">
        <v>2.27</v>
      </c>
      <c r="O22" s="9">
        <v>1.44</v>
      </c>
      <c r="P22" s="9">
        <v>1.65</v>
      </c>
      <c r="Q22" s="9">
        <v>2.46</v>
      </c>
      <c r="R22" s="9">
        <v>1.99</v>
      </c>
      <c r="S22" s="9" t="s">
        <v>36</v>
      </c>
      <c r="T22" s="9"/>
      <c r="U22" s="9">
        <v>20</v>
      </c>
      <c r="V22" s="8" t="s">
        <v>81</v>
      </c>
      <c r="W22" s="9" t="s">
        <v>30</v>
      </c>
      <c r="X22" s="9">
        <v>3</v>
      </c>
    </row>
    <row r="23" spans="1:24" x14ac:dyDescent="0.25">
      <c r="A23" s="11">
        <v>44703</v>
      </c>
      <c r="B23" s="8" t="s">
        <v>137</v>
      </c>
      <c r="C23" s="9">
        <v>1.55</v>
      </c>
      <c r="D23" s="9">
        <v>2.33</v>
      </c>
      <c r="E23" s="9">
        <v>3.95</v>
      </c>
      <c r="F23" s="9">
        <v>3.04</v>
      </c>
      <c r="G23" s="9">
        <v>7.19</v>
      </c>
      <c r="H23" s="9">
        <v>4.24</v>
      </c>
      <c r="I23" s="9">
        <v>2.75</v>
      </c>
      <c r="J23" s="11">
        <v>44697</v>
      </c>
      <c r="K23" s="9">
        <v>2.4500000000000002</v>
      </c>
      <c r="L23" s="9">
        <v>2.39</v>
      </c>
      <c r="M23" s="11">
        <v>44697</v>
      </c>
      <c r="N23" s="9">
        <v>2.76</v>
      </c>
      <c r="O23" s="9">
        <v>1.61</v>
      </c>
      <c r="P23" s="9">
        <v>1.48</v>
      </c>
      <c r="Q23" s="9">
        <v>2.1</v>
      </c>
      <c r="R23" s="9">
        <v>2.4</v>
      </c>
      <c r="S23" s="9" t="s">
        <v>24</v>
      </c>
      <c r="T23" s="9"/>
      <c r="U23" s="9">
        <v>18</v>
      </c>
      <c r="V23" s="8" t="s">
        <v>138</v>
      </c>
      <c r="W23" s="9" t="s">
        <v>74</v>
      </c>
      <c r="X23" s="9">
        <v>2</v>
      </c>
    </row>
    <row r="24" spans="1:24" x14ac:dyDescent="0.25">
      <c r="A24" s="11">
        <v>44706</v>
      </c>
      <c r="B24" s="8" t="s">
        <v>139</v>
      </c>
      <c r="C24" s="9">
        <v>2.0699999999999998</v>
      </c>
      <c r="D24" s="9">
        <v>2.5499999999999998</v>
      </c>
      <c r="E24" s="9">
        <v>2.59</v>
      </c>
      <c r="F24" s="9">
        <v>3.46</v>
      </c>
      <c r="G24" s="9">
        <v>3.6</v>
      </c>
      <c r="H24" s="9">
        <v>2.89</v>
      </c>
      <c r="I24" s="9">
        <v>3.48</v>
      </c>
      <c r="J24" s="11">
        <v>44700</v>
      </c>
      <c r="K24" s="9">
        <v>3.74</v>
      </c>
      <c r="L24" s="9">
        <v>1.96</v>
      </c>
      <c r="M24" s="11">
        <v>44700</v>
      </c>
      <c r="N24" s="9">
        <v>1.93</v>
      </c>
      <c r="O24" s="9">
        <v>1.89</v>
      </c>
      <c r="P24" s="9">
        <v>1.95</v>
      </c>
      <c r="Q24" s="9">
        <v>1.72</v>
      </c>
      <c r="R24" s="9">
        <v>1.69</v>
      </c>
      <c r="S24" s="9" t="s">
        <v>24</v>
      </c>
      <c r="T24" s="9"/>
      <c r="U24" s="9">
        <v>24</v>
      </c>
      <c r="V24" s="8" t="s">
        <v>86</v>
      </c>
      <c r="W24" s="9" t="s">
        <v>167</v>
      </c>
      <c r="X24" s="9">
        <v>7</v>
      </c>
    </row>
    <row r="25" spans="1:24" x14ac:dyDescent="0.25">
      <c r="A25" s="11">
        <v>44706</v>
      </c>
      <c r="B25" s="8" t="s">
        <v>140</v>
      </c>
      <c r="C25" s="9">
        <v>2.86</v>
      </c>
      <c r="D25" s="9">
        <v>2.6</v>
      </c>
      <c r="E25" s="9">
        <v>3.45</v>
      </c>
      <c r="F25" s="9">
        <v>3.26</v>
      </c>
      <c r="G25" s="9">
        <v>2.5</v>
      </c>
      <c r="H25" s="9">
        <v>2.98</v>
      </c>
      <c r="I25" s="9">
        <v>2.92</v>
      </c>
      <c r="J25" s="11">
        <v>44710</v>
      </c>
      <c r="K25" s="9">
        <v>2.92</v>
      </c>
      <c r="L25" s="9">
        <v>2.21</v>
      </c>
      <c r="M25" s="11">
        <v>44700</v>
      </c>
      <c r="N25" s="9">
        <v>2.29</v>
      </c>
      <c r="O25" s="9">
        <v>1.69</v>
      </c>
      <c r="P25" s="9">
        <v>1.67</v>
      </c>
      <c r="Q25" s="9">
        <v>1.95</v>
      </c>
      <c r="R25" s="9">
        <v>2.02</v>
      </c>
      <c r="S25" s="9" t="s">
        <v>24</v>
      </c>
      <c r="T25" s="9"/>
      <c r="U25" s="9">
        <v>23</v>
      </c>
      <c r="V25" s="8" t="s">
        <v>86</v>
      </c>
      <c r="W25" s="9" t="s">
        <v>155</v>
      </c>
      <c r="X25" s="9">
        <v>3</v>
      </c>
    </row>
    <row r="26" spans="1:24" x14ac:dyDescent="0.25">
      <c r="A26" s="11">
        <v>44710</v>
      </c>
      <c r="B26" s="8" t="s">
        <v>141</v>
      </c>
      <c r="C26" s="9">
        <v>2.42</v>
      </c>
      <c r="D26" s="9">
        <v>2.4</v>
      </c>
      <c r="E26" s="9">
        <v>3.14</v>
      </c>
      <c r="F26" s="9">
        <v>2.86</v>
      </c>
      <c r="G26" s="9">
        <v>3.19</v>
      </c>
      <c r="H26" s="9">
        <v>3.6</v>
      </c>
      <c r="I26" s="9">
        <v>2.67</v>
      </c>
      <c r="J26" s="11">
        <v>44704</v>
      </c>
      <c r="K26" s="9">
        <v>2.54</v>
      </c>
      <c r="L26" s="9">
        <v>2.4300000000000002</v>
      </c>
      <c r="M26" s="11">
        <v>44704</v>
      </c>
      <c r="N26" s="9">
        <v>2.63</v>
      </c>
      <c r="O26" s="9">
        <v>1.57</v>
      </c>
      <c r="P26" s="9">
        <v>1.5</v>
      </c>
      <c r="Q26" s="9">
        <v>2.13</v>
      </c>
      <c r="R26" s="9">
        <v>2.29</v>
      </c>
      <c r="S26" s="9" t="s">
        <v>24</v>
      </c>
      <c r="T26" s="9"/>
      <c r="U26" s="9">
        <v>26</v>
      </c>
      <c r="V26" s="8" t="s">
        <v>84</v>
      </c>
      <c r="W26" s="9" t="s">
        <v>32</v>
      </c>
      <c r="X26" s="9">
        <v>1</v>
      </c>
    </row>
    <row r="27" spans="1:24" x14ac:dyDescent="0.25">
      <c r="A27" s="11">
        <v>44710</v>
      </c>
      <c r="B27" s="8" t="s">
        <v>142</v>
      </c>
      <c r="C27" s="9">
        <v>2.6</v>
      </c>
      <c r="D27" s="9">
        <v>2.44</v>
      </c>
      <c r="E27" s="9">
        <v>2.77</v>
      </c>
      <c r="F27" s="9">
        <v>2.81</v>
      </c>
      <c r="G27" s="9">
        <v>3.36</v>
      </c>
      <c r="H27" s="9">
        <v>3.6</v>
      </c>
      <c r="I27" s="9">
        <v>2.36</v>
      </c>
      <c r="J27" s="11">
        <v>44703</v>
      </c>
      <c r="K27" s="9">
        <v>2.4500000000000002</v>
      </c>
      <c r="L27" s="9">
        <v>2.82</v>
      </c>
      <c r="M27" s="11">
        <v>44703</v>
      </c>
      <c r="N27" s="9">
        <v>2.79</v>
      </c>
      <c r="O27" s="9">
        <v>1.43</v>
      </c>
      <c r="P27" s="9">
        <v>1.45</v>
      </c>
      <c r="Q27" s="9">
        <v>2.48</v>
      </c>
      <c r="R27" s="9">
        <v>2.4300000000000002</v>
      </c>
      <c r="S27" s="9" t="s">
        <v>36</v>
      </c>
      <c r="T27" s="9"/>
      <c r="U27" s="9">
        <v>20</v>
      </c>
      <c r="V27" s="8" t="s">
        <v>81</v>
      </c>
      <c r="W27" s="9" t="s">
        <v>75</v>
      </c>
      <c r="X27" s="9">
        <v>1</v>
      </c>
    </row>
    <row r="28" spans="1:24" x14ac:dyDescent="0.25">
      <c r="A28" s="11">
        <v>44710</v>
      </c>
      <c r="B28" s="8" t="s">
        <v>143</v>
      </c>
      <c r="C28" s="9">
        <v>4.4000000000000004</v>
      </c>
      <c r="D28" s="9">
        <v>4.05</v>
      </c>
      <c r="E28" s="9">
        <v>3.18</v>
      </c>
      <c r="F28" s="9">
        <v>3.01</v>
      </c>
      <c r="G28" s="9">
        <v>1.77</v>
      </c>
      <c r="H28" s="9">
        <v>2.06</v>
      </c>
      <c r="I28" s="9">
        <v>2.6</v>
      </c>
      <c r="J28" s="11">
        <v>44709</v>
      </c>
      <c r="K28" s="9">
        <v>2.57</v>
      </c>
      <c r="L28" s="9">
        <v>2.15</v>
      </c>
      <c r="M28" s="11">
        <v>44708</v>
      </c>
      <c r="N28" s="9">
        <v>2.4300000000000002</v>
      </c>
      <c r="O28" s="9">
        <v>1.63</v>
      </c>
      <c r="P28" s="9">
        <v>1.54</v>
      </c>
      <c r="Q28" s="9">
        <v>1.92</v>
      </c>
      <c r="R28" s="9">
        <v>2.15</v>
      </c>
      <c r="S28" s="9" t="s">
        <v>36</v>
      </c>
      <c r="T28" s="9"/>
      <c r="U28" s="9">
        <v>21</v>
      </c>
      <c r="V28" s="8" t="s">
        <v>144</v>
      </c>
      <c r="W28" s="9" t="s">
        <v>31</v>
      </c>
      <c r="X28" s="9">
        <v>2</v>
      </c>
    </row>
    <row r="29" spans="1:24" x14ac:dyDescent="0.25">
      <c r="A29" s="11">
        <v>44710</v>
      </c>
      <c r="B29" s="8" t="s">
        <v>145</v>
      </c>
      <c r="C29" s="9">
        <v>3.03</v>
      </c>
      <c r="D29" s="9">
        <v>3.79</v>
      </c>
      <c r="E29" s="9">
        <v>3.55</v>
      </c>
      <c r="F29" s="9">
        <v>3.6</v>
      </c>
      <c r="G29" s="9">
        <v>2.41</v>
      </c>
      <c r="H29" s="9">
        <v>2.06</v>
      </c>
      <c r="I29" s="9">
        <v>3.42</v>
      </c>
      <c r="J29" s="11">
        <v>44704</v>
      </c>
      <c r="K29" s="9">
        <v>3.19</v>
      </c>
      <c r="L29" s="9">
        <v>2.0099999999999998</v>
      </c>
      <c r="M29" s="11">
        <v>44704</v>
      </c>
      <c r="N29" s="9">
        <v>2.15</v>
      </c>
      <c r="O29" s="9">
        <v>1.85</v>
      </c>
      <c r="P29" s="9">
        <v>1.76</v>
      </c>
      <c r="Q29" s="9">
        <v>1.78</v>
      </c>
      <c r="R29" s="9">
        <v>1.89</v>
      </c>
      <c r="S29" s="9" t="s">
        <v>24</v>
      </c>
      <c r="T29" s="9"/>
      <c r="U29" s="9">
        <v>23</v>
      </c>
      <c r="V29" s="8" t="s">
        <v>86</v>
      </c>
      <c r="W29" s="9" t="s">
        <v>150</v>
      </c>
      <c r="X29" s="9">
        <v>4</v>
      </c>
    </row>
    <row r="30" spans="1:24" x14ac:dyDescent="0.25">
      <c r="A30" s="11">
        <v>44710</v>
      </c>
      <c r="B30" s="8" t="s">
        <v>146</v>
      </c>
      <c r="C30" s="9">
        <v>1.95</v>
      </c>
      <c r="D30" s="9">
        <v>2.44</v>
      </c>
      <c r="E30" s="9">
        <v>3.36</v>
      </c>
      <c r="F30" s="9">
        <v>3.04</v>
      </c>
      <c r="G30" s="9">
        <v>4.43</v>
      </c>
      <c r="H30" s="9">
        <v>3.4</v>
      </c>
      <c r="I30" s="9">
        <v>2.79</v>
      </c>
      <c r="J30" s="11">
        <v>44704</v>
      </c>
      <c r="K30" s="9">
        <v>2.57</v>
      </c>
      <c r="L30" s="9">
        <v>2.38</v>
      </c>
      <c r="M30" s="11">
        <v>44704</v>
      </c>
      <c r="N30" s="9">
        <v>2.64</v>
      </c>
      <c r="O30" s="9">
        <v>1.62</v>
      </c>
      <c r="P30" s="9">
        <v>1.52</v>
      </c>
      <c r="Q30" s="9">
        <v>2.04</v>
      </c>
      <c r="R30" s="9">
        <v>2.2999999999999998</v>
      </c>
      <c r="S30" s="9" t="s">
        <v>24</v>
      </c>
      <c r="T30" s="9"/>
      <c r="U30" s="9">
        <v>26</v>
      </c>
      <c r="V30" s="8" t="s">
        <v>117</v>
      </c>
      <c r="W30" s="9" t="s">
        <v>149</v>
      </c>
      <c r="X30" s="9">
        <v>3</v>
      </c>
    </row>
    <row r="31" spans="1:24" x14ac:dyDescent="0.25">
      <c r="A31" s="11">
        <v>44710</v>
      </c>
      <c r="B31" s="8" t="s">
        <v>147</v>
      </c>
      <c r="C31" s="9">
        <v>4.7300000000000004</v>
      </c>
      <c r="D31" s="9">
        <v>4.92</v>
      </c>
      <c r="E31" s="9">
        <v>4.18</v>
      </c>
      <c r="F31" s="9">
        <v>3.94</v>
      </c>
      <c r="G31" s="9">
        <v>1.69</v>
      </c>
      <c r="H31" s="9">
        <v>1.75</v>
      </c>
      <c r="I31" s="9">
        <v>3.81</v>
      </c>
      <c r="J31" s="11">
        <v>44704</v>
      </c>
      <c r="K31" s="9">
        <v>3.58</v>
      </c>
      <c r="L31" s="9">
        <v>1.88</v>
      </c>
      <c r="M31" s="11">
        <v>44704</v>
      </c>
      <c r="N31" s="9">
        <v>1.97</v>
      </c>
      <c r="O31" s="9">
        <v>1.98</v>
      </c>
      <c r="P31" s="9">
        <v>1.92</v>
      </c>
      <c r="Q31" s="9">
        <v>1.65</v>
      </c>
      <c r="R31" s="9">
        <v>1.74</v>
      </c>
      <c r="S31" s="9" t="s">
        <v>24</v>
      </c>
      <c r="T31" s="9"/>
      <c r="U31" s="9">
        <v>23</v>
      </c>
      <c r="V31" s="8" t="s">
        <v>86</v>
      </c>
      <c r="W31" s="9" t="s">
        <v>32</v>
      </c>
      <c r="X31" s="9">
        <v>1</v>
      </c>
    </row>
    <row r="32" spans="1:24" x14ac:dyDescent="0.25">
      <c r="A32" s="11">
        <v>44710</v>
      </c>
      <c r="B32" s="8" t="s">
        <v>148</v>
      </c>
      <c r="C32" s="9">
        <v>2.19</v>
      </c>
      <c r="D32" s="9">
        <v>2.54</v>
      </c>
      <c r="E32" s="9">
        <v>2.8</v>
      </c>
      <c r="F32" s="9">
        <v>2.81</v>
      </c>
      <c r="G32" s="9">
        <v>3.43</v>
      </c>
      <c r="H32" s="9">
        <v>3.18</v>
      </c>
      <c r="I32" s="9">
        <v>2.33</v>
      </c>
      <c r="J32" s="11">
        <v>44709</v>
      </c>
      <c r="K32" s="9">
        <v>2.4</v>
      </c>
      <c r="L32" s="9">
        <v>2.5499999999999998</v>
      </c>
      <c r="M32" s="11">
        <v>44709</v>
      </c>
      <c r="N32" s="9">
        <v>2.69</v>
      </c>
      <c r="O32" s="9">
        <v>1.43</v>
      </c>
      <c r="P32" s="9">
        <v>1.45</v>
      </c>
      <c r="Q32" s="9">
        <v>2.27</v>
      </c>
      <c r="R32" s="9">
        <v>2.37</v>
      </c>
      <c r="S32" s="9" t="s">
        <v>24</v>
      </c>
      <c r="T32" s="9"/>
      <c r="U32" s="9">
        <v>24</v>
      </c>
      <c r="V32" s="8" t="s">
        <v>111</v>
      </c>
      <c r="W32" s="9" t="s">
        <v>72</v>
      </c>
      <c r="X32" s="9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11">
        <v>44682</v>
      </c>
      <c r="B2" s="8" t="s">
        <v>112</v>
      </c>
      <c r="C2" s="21">
        <v>2</v>
      </c>
      <c r="D2" s="16">
        <v>24</v>
      </c>
      <c r="E2" s="9" t="s">
        <v>24</v>
      </c>
      <c r="F2" s="37" t="s">
        <v>77</v>
      </c>
      <c r="G2" s="37"/>
      <c r="H2" s="44">
        <v>0</v>
      </c>
      <c r="I2" s="18">
        <v>0</v>
      </c>
      <c r="J2" s="19" t="s">
        <v>153</v>
      </c>
      <c r="K2" s="8" t="s">
        <v>113</v>
      </c>
      <c r="L2" s="9"/>
      <c r="M2" s="9"/>
    </row>
    <row r="3" spans="1:13" x14ac:dyDescent="0.25">
      <c r="A3" s="11">
        <v>44683</v>
      </c>
      <c r="B3" s="8" t="s">
        <v>114</v>
      </c>
      <c r="C3" s="21">
        <v>2</v>
      </c>
      <c r="D3" s="16">
        <v>19</v>
      </c>
      <c r="E3" s="9" t="s">
        <v>36</v>
      </c>
      <c r="F3" s="20" t="s">
        <v>77</v>
      </c>
      <c r="G3" s="17"/>
      <c r="H3" s="44">
        <f>C3*D$43</f>
        <v>29727.18</v>
      </c>
      <c r="I3" s="18">
        <f>H3-D$43</f>
        <v>14863.59</v>
      </c>
      <c r="J3" s="19" t="s">
        <v>72</v>
      </c>
      <c r="K3" s="8" t="s">
        <v>81</v>
      </c>
      <c r="L3" s="9"/>
      <c r="M3" s="9"/>
    </row>
    <row r="4" spans="1:13" x14ac:dyDescent="0.25">
      <c r="A4" s="11">
        <v>44683</v>
      </c>
      <c r="B4" s="8" t="s">
        <v>115</v>
      </c>
      <c r="C4" s="21">
        <v>1.75</v>
      </c>
      <c r="D4" s="16">
        <v>18</v>
      </c>
      <c r="E4" s="9" t="s">
        <v>24</v>
      </c>
      <c r="F4" s="20" t="s">
        <v>68</v>
      </c>
      <c r="G4" s="17"/>
      <c r="H4" s="44">
        <f>C4*D$43</f>
        <v>26011.282500000001</v>
      </c>
      <c r="I4" s="18">
        <f>H4-D$43</f>
        <v>11147.692500000001</v>
      </c>
      <c r="J4" s="19" t="s">
        <v>154</v>
      </c>
      <c r="K4" s="8" t="s">
        <v>20</v>
      </c>
      <c r="L4" s="9"/>
      <c r="M4" s="9"/>
    </row>
    <row r="5" spans="1:13" x14ac:dyDescent="0.25">
      <c r="A5" s="11">
        <v>44687</v>
      </c>
      <c r="B5" s="8" t="s">
        <v>118</v>
      </c>
      <c r="C5" s="21">
        <v>1.51</v>
      </c>
      <c r="D5" s="16">
        <v>24</v>
      </c>
      <c r="E5" s="9" t="s">
        <v>24</v>
      </c>
      <c r="F5" s="20" t="s">
        <v>68</v>
      </c>
      <c r="G5" s="20"/>
      <c r="H5" s="44">
        <f>C5*D$43</f>
        <v>22444.0209</v>
      </c>
      <c r="I5" s="18">
        <f>H5-D$43</f>
        <v>7580.4308999999994</v>
      </c>
      <c r="J5" s="19" t="s">
        <v>154</v>
      </c>
      <c r="K5" s="8" t="s">
        <v>28</v>
      </c>
      <c r="L5" s="9"/>
      <c r="M5" s="9"/>
    </row>
    <row r="6" spans="1:13" x14ac:dyDescent="0.25">
      <c r="A6" s="11">
        <v>44687</v>
      </c>
      <c r="B6" s="8" t="s">
        <v>119</v>
      </c>
      <c r="C6" s="21">
        <v>1.65</v>
      </c>
      <c r="D6" s="16">
        <v>26</v>
      </c>
      <c r="E6" s="9" t="s">
        <v>24</v>
      </c>
      <c r="F6" s="17" t="s">
        <v>68</v>
      </c>
      <c r="G6" s="37"/>
      <c r="H6" s="44">
        <v>0</v>
      </c>
      <c r="I6" s="18">
        <f>H6-D$43</f>
        <v>-14863.59</v>
      </c>
      <c r="J6" s="19" t="s">
        <v>32</v>
      </c>
      <c r="K6" s="8" t="s">
        <v>28</v>
      </c>
      <c r="L6" s="9"/>
      <c r="M6" s="9"/>
    </row>
    <row r="7" spans="1:13" x14ac:dyDescent="0.25">
      <c r="A7" s="11">
        <v>44687</v>
      </c>
      <c r="B7" s="8" t="s">
        <v>120</v>
      </c>
      <c r="C7" s="21">
        <v>2</v>
      </c>
      <c r="D7" s="16">
        <v>21</v>
      </c>
      <c r="E7" s="9" t="s">
        <v>36</v>
      </c>
      <c r="F7" s="17" t="s">
        <v>77</v>
      </c>
      <c r="G7" s="17"/>
      <c r="H7" s="44">
        <v>0</v>
      </c>
      <c r="I7" s="18">
        <f>H7-D$43</f>
        <v>-14863.59</v>
      </c>
      <c r="J7" s="9" t="s">
        <v>149</v>
      </c>
      <c r="K7" s="8" t="s">
        <v>81</v>
      </c>
      <c r="L7" s="9"/>
      <c r="M7" s="9"/>
    </row>
    <row r="8" spans="1:13" x14ac:dyDescent="0.25">
      <c r="A8" s="11">
        <v>44688</v>
      </c>
      <c r="B8" s="8" t="s">
        <v>121</v>
      </c>
      <c r="C8" s="21">
        <v>1.65</v>
      </c>
      <c r="D8" s="9">
        <v>25</v>
      </c>
      <c r="E8" s="9" t="s">
        <v>36</v>
      </c>
      <c r="F8" s="27" t="s">
        <v>68</v>
      </c>
      <c r="G8" s="9"/>
      <c r="H8" s="44">
        <v>0</v>
      </c>
      <c r="I8" s="18">
        <f t="shared" ref="I8" si="0">H8-D$43</f>
        <v>-14863.59</v>
      </c>
      <c r="J8" s="9" t="s">
        <v>32</v>
      </c>
      <c r="K8" s="8" t="s">
        <v>86</v>
      </c>
      <c r="L8" s="9"/>
      <c r="M8" s="9"/>
    </row>
    <row r="9" spans="1:13" x14ac:dyDescent="0.25">
      <c r="A9" s="11">
        <v>44688</v>
      </c>
      <c r="B9" s="8" t="s">
        <v>122</v>
      </c>
      <c r="C9" s="21">
        <v>1.79</v>
      </c>
      <c r="D9" s="9">
        <v>24</v>
      </c>
      <c r="E9" s="9" t="s">
        <v>24</v>
      </c>
      <c r="F9" s="30" t="s">
        <v>68</v>
      </c>
      <c r="G9" s="9"/>
      <c r="H9" s="44">
        <f>C9*D$43</f>
        <v>26605.826100000002</v>
      </c>
      <c r="I9" s="18">
        <f t="shared" ref="I9:I18" si="1">H9-D$43</f>
        <v>11742.236100000002</v>
      </c>
      <c r="J9" s="9" t="s">
        <v>30</v>
      </c>
      <c r="K9" s="8" t="s">
        <v>123</v>
      </c>
      <c r="L9" s="9"/>
      <c r="M9" s="9"/>
    </row>
    <row r="10" spans="1:13" x14ac:dyDescent="0.25">
      <c r="A10" s="11">
        <v>44689</v>
      </c>
      <c r="B10" s="8" t="s">
        <v>126</v>
      </c>
      <c r="C10" s="21">
        <v>2</v>
      </c>
      <c r="D10" s="9">
        <v>19</v>
      </c>
      <c r="E10" s="9" t="s">
        <v>24</v>
      </c>
      <c r="F10" s="27" t="s">
        <v>77</v>
      </c>
      <c r="G10" s="9"/>
      <c r="H10" s="44">
        <v>0</v>
      </c>
      <c r="I10" s="18">
        <f t="shared" si="1"/>
        <v>-14863.59</v>
      </c>
      <c r="J10" s="9" t="s">
        <v>32</v>
      </c>
      <c r="K10" s="8" t="s">
        <v>117</v>
      </c>
      <c r="L10" s="9"/>
      <c r="M10" s="9"/>
    </row>
    <row r="11" spans="1:13" x14ac:dyDescent="0.25">
      <c r="A11" s="11">
        <v>44689</v>
      </c>
      <c r="B11" s="8" t="s">
        <v>127</v>
      </c>
      <c r="C11" s="21">
        <v>1.67</v>
      </c>
      <c r="D11" s="9">
        <v>26</v>
      </c>
      <c r="E11" s="9" t="s">
        <v>24</v>
      </c>
      <c r="F11" s="30" t="s">
        <v>68</v>
      </c>
      <c r="G11" s="9"/>
      <c r="H11" s="44">
        <f>C11*D$43</f>
        <v>24822.195299999999</v>
      </c>
      <c r="I11" s="18">
        <f t="shared" si="1"/>
        <v>9958.6052999999993</v>
      </c>
      <c r="J11" s="9" t="s">
        <v>150</v>
      </c>
      <c r="K11" s="8" t="s">
        <v>128</v>
      </c>
      <c r="L11" s="9"/>
      <c r="M11" s="9"/>
    </row>
    <row r="12" spans="1:13" x14ac:dyDescent="0.25">
      <c r="A12" s="11">
        <v>44691</v>
      </c>
      <c r="B12" s="8" t="s">
        <v>129</v>
      </c>
      <c r="C12" s="21">
        <v>1.4</v>
      </c>
      <c r="D12" s="9">
        <v>22</v>
      </c>
      <c r="E12" s="9" t="s">
        <v>24</v>
      </c>
      <c r="F12" s="30" t="s">
        <v>68</v>
      </c>
      <c r="G12" s="9"/>
      <c r="H12" s="44">
        <f>C12*D$43</f>
        <v>20809.025999999998</v>
      </c>
      <c r="I12" s="18">
        <f t="shared" si="1"/>
        <v>5945.4359999999979</v>
      </c>
      <c r="J12" s="9" t="s">
        <v>150</v>
      </c>
      <c r="K12" s="8" t="s">
        <v>123</v>
      </c>
      <c r="L12" s="9"/>
      <c r="M12" s="9"/>
    </row>
    <row r="13" spans="1:13" x14ac:dyDescent="0.25">
      <c r="A13" s="11">
        <v>44695</v>
      </c>
      <c r="B13" s="8" t="s">
        <v>130</v>
      </c>
      <c r="C13" s="21">
        <v>1.74</v>
      </c>
      <c r="D13" s="9">
        <v>17</v>
      </c>
      <c r="E13" s="9" t="s">
        <v>24</v>
      </c>
      <c r="F13" s="30" t="s">
        <v>68</v>
      </c>
      <c r="G13" s="9"/>
      <c r="H13" s="44">
        <f>C13*D$43</f>
        <v>25862.6466</v>
      </c>
      <c r="I13" s="18">
        <f t="shared" si="1"/>
        <v>10999.0566</v>
      </c>
      <c r="J13" s="9" t="s">
        <v>166</v>
      </c>
      <c r="K13" s="8" t="s">
        <v>86</v>
      </c>
      <c r="L13" s="9"/>
      <c r="M13" s="9"/>
    </row>
    <row r="14" spans="1:13" x14ac:dyDescent="0.25">
      <c r="A14" s="11">
        <v>44702</v>
      </c>
      <c r="B14" s="8" t="s">
        <v>133</v>
      </c>
      <c r="C14" s="21">
        <v>2</v>
      </c>
      <c r="D14" s="9">
        <v>16</v>
      </c>
      <c r="E14" s="9" t="s">
        <v>36</v>
      </c>
      <c r="F14" s="27" t="s">
        <v>77</v>
      </c>
      <c r="G14" s="9"/>
      <c r="H14" s="44">
        <v>0</v>
      </c>
      <c r="I14" s="18">
        <f t="shared" si="1"/>
        <v>-14863.59</v>
      </c>
      <c r="J14" s="9" t="s">
        <v>149</v>
      </c>
      <c r="K14" s="8" t="s">
        <v>81</v>
      </c>
      <c r="L14" s="9"/>
      <c r="M14" s="9"/>
    </row>
    <row r="15" spans="1:13" x14ac:dyDescent="0.25">
      <c r="A15" s="11">
        <v>44702</v>
      </c>
      <c r="B15" s="8" t="s">
        <v>134</v>
      </c>
      <c r="C15" s="21">
        <v>1.77</v>
      </c>
      <c r="D15" s="9">
        <v>16</v>
      </c>
      <c r="E15" s="9" t="s">
        <v>36</v>
      </c>
      <c r="F15" s="30" t="s">
        <v>68</v>
      </c>
      <c r="G15" s="9"/>
      <c r="H15" s="44">
        <f>C15*D$43</f>
        <v>26308.5543</v>
      </c>
      <c r="I15" s="18">
        <f t="shared" si="1"/>
        <v>11444.9643</v>
      </c>
      <c r="J15" s="9" t="s">
        <v>150</v>
      </c>
      <c r="K15" s="8" t="s">
        <v>86</v>
      </c>
      <c r="L15" s="9"/>
      <c r="M15" s="9"/>
    </row>
    <row r="16" spans="1:13" x14ac:dyDescent="0.25">
      <c r="A16" s="11">
        <v>44702</v>
      </c>
      <c r="B16" s="8" t="s">
        <v>135</v>
      </c>
      <c r="C16" s="21">
        <v>2</v>
      </c>
      <c r="D16" s="9">
        <v>18</v>
      </c>
      <c r="E16" s="9" t="s">
        <v>36</v>
      </c>
      <c r="F16" s="27" t="s">
        <v>77</v>
      </c>
      <c r="G16" s="9"/>
      <c r="H16" s="44">
        <v>0</v>
      </c>
      <c r="I16" s="18">
        <f t="shared" si="1"/>
        <v>-14863.59</v>
      </c>
      <c r="J16" s="9" t="s">
        <v>149</v>
      </c>
      <c r="K16" s="8" t="s">
        <v>86</v>
      </c>
      <c r="L16" s="9"/>
      <c r="M16" s="9"/>
    </row>
    <row r="17" spans="1:13" x14ac:dyDescent="0.25">
      <c r="A17" s="11">
        <v>44702</v>
      </c>
      <c r="B17" s="8" t="s">
        <v>136</v>
      </c>
      <c r="C17" s="21">
        <v>1.73</v>
      </c>
      <c r="D17" s="9">
        <v>18</v>
      </c>
      <c r="E17" s="9" t="s">
        <v>24</v>
      </c>
      <c r="F17" s="30" t="s">
        <v>68</v>
      </c>
      <c r="G17" s="9"/>
      <c r="H17" s="44">
        <f>C17*D$43</f>
        <v>25714.010699999999</v>
      </c>
      <c r="I17" s="18">
        <f t="shared" si="1"/>
        <v>10850.420699999999</v>
      </c>
      <c r="J17" s="9" t="s">
        <v>74</v>
      </c>
      <c r="K17" s="8" t="s">
        <v>123</v>
      </c>
      <c r="L17" s="9"/>
      <c r="M17" s="9"/>
    </row>
    <row r="18" spans="1:13" x14ac:dyDescent="0.25">
      <c r="A18" s="11">
        <v>44702</v>
      </c>
      <c r="B18" s="8" t="s">
        <v>168</v>
      </c>
      <c r="C18" s="21">
        <v>2</v>
      </c>
      <c r="D18" s="9">
        <v>20</v>
      </c>
      <c r="E18" s="9" t="s">
        <v>36</v>
      </c>
      <c r="F18" s="27" t="s">
        <v>77</v>
      </c>
      <c r="G18" s="9"/>
      <c r="H18" s="44">
        <v>0</v>
      </c>
      <c r="I18" s="18">
        <f t="shared" si="1"/>
        <v>-14863.59</v>
      </c>
      <c r="J18" s="9" t="s">
        <v>30</v>
      </c>
      <c r="K18" s="8" t="s">
        <v>81</v>
      </c>
      <c r="L18" s="9"/>
      <c r="M18" s="9"/>
    </row>
    <row r="19" spans="1:13" x14ac:dyDescent="0.25">
      <c r="A19" s="11">
        <v>44703</v>
      </c>
      <c r="B19" s="8" t="s">
        <v>137</v>
      </c>
      <c r="C19" s="21">
        <v>2</v>
      </c>
      <c r="D19" s="9">
        <v>18</v>
      </c>
      <c r="E19" s="9" t="s">
        <v>24</v>
      </c>
      <c r="F19" s="43" t="s">
        <v>77</v>
      </c>
      <c r="G19" s="9"/>
      <c r="H19" s="44">
        <v>0</v>
      </c>
      <c r="I19" s="18">
        <v>0</v>
      </c>
      <c r="J19" s="9" t="s">
        <v>74</v>
      </c>
      <c r="K19" s="8" t="s">
        <v>138</v>
      </c>
      <c r="L19" s="9"/>
      <c r="M19" s="9"/>
    </row>
    <row r="20" spans="1:13" x14ac:dyDescent="0.25">
      <c r="A20" s="11">
        <v>44706</v>
      </c>
      <c r="B20" s="8" t="s">
        <v>139</v>
      </c>
      <c r="C20" s="21">
        <v>1.69</v>
      </c>
      <c r="D20" s="9">
        <v>24</v>
      </c>
      <c r="E20" s="9" t="s">
        <v>24</v>
      </c>
      <c r="F20" s="30" t="s">
        <v>68</v>
      </c>
      <c r="G20" s="9"/>
      <c r="H20" s="44">
        <f>C20*D$43</f>
        <v>25119.467099999998</v>
      </c>
      <c r="I20" s="18">
        <f t="shared" ref="I20:I26" si="2">H20-D$43</f>
        <v>10255.877099999998</v>
      </c>
      <c r="J20" s="9" t="s">
        <v>169</v>
      </c>
      <c r="K20" s="8" t="s">
        <v>86</v>
      </c>
      <c r="L20" s="9"/>
      <c r="M20" s="9"/>
    </row>
    <row r="21" spans="1:13" x14ac:dyDescent="0.25">
      <c r="A21" s="11">
        <v>44706</v>
      </c>
      <c r="B21" s="8" t="s">
        <v>140</v>
      </c>
      <c r="C21" s="21">
        <v>1.67</v>
      </c>
      <c r="D21" s="9">
        <v>23</v>
      </c>
      <c r="E21" s="9" t="s">
        <v>24</v>
      </c>
      <c r="F21" s="27" t="s">
        <v>71</v>
      </c>
      <c r="G21" s="9"/>
      <c r="H21" s="44">
        <v>0</v>
      </c>
      <c r="I21" s="18">
        <f t="shared" si="2"/>
        <v>-14863.59</v>
      </c>
      <c r="J21" s="9" t="s">
        <v>155</v>
      </c>
      <c r="K21" s="8" t="s">
        <v>86</v>
      </c>
      <c r="L21" s="9"/>
      <c r="M21" s="9"/>
    </row>
    <row r="22" spans="1:13" x14ac:dyDescent="0.25">
      <c r="A22" s="11">
        <v>44710</v>
      </c>
      <c r="B22" s="8" t="s">
        <v>141</v>
      </c>
      <c r="C22" s="21">
        <v>2</v>
      </c>
      <c r="D22" s="9">
        <v>26</v>
      </c>
      <c r="E22" s="9" t="s">
        <v>24</v>
      </c>
      <c r="F22" s="27" t="s">
        <v>77</v>
      </c>
      <c r="G22" s="9"/>
      <c r="H22" s="44">
        <v>0</v>
      </c>
      <c r="I22" s="18">
        <f t="shared" si="2"/>
        <v>-14863.59</v>
      </c>
      <c r="J22" s="9" t="s">
        <v>32</v>
      </c>
      <c r="K22" s="8" t="s">
        <v>84</v>
      </c>
      <c r="L22" s="9"/>
      <c r="M22" s="9"/>
    </row>
    <row r="23" spans="1:13" x14ac:dyDescent="0.25">
      <c r="A23" s="11">
        <v>44710</v>
      </c>
      <c r="B23" s="8" t="s">
        <v>142</v>
      </c>
      <c r="C23" s="21">
        <v>2</v>
      </c>
      <c r="D23" s="9">
        <v>20</v>
      </c>
      <c r="E23" s="9" t="s">
        <v>36</v>
      </c>
      <c r="F23" s="30" t="s">
        <v>77</v>
      </c>
      <c r="G23" s="9"/>
      <c r="H23" s="44">
        <f>C23*D$43</f>
        <v>29727.18</v>
      </c>
      <c r="I23" s="18">
        <f t="shared" si="2"/>
        <v>14863.59</v>
      </c>
      <c r="J23" s="9" t="s">
        <v>75</v>
      </c>
      <c r="K23" s="8" t="s">
        <v>81</v>
      </c>
      <c r="L23" s="9"/>
      <c r="M23" s="9"/>
    </row>
    <row r="24" spans="1:13" x14ac:dyDescent="0.25">
      <c r="A24" s="11">
        <v>44710</v>
      </c>
      <c r="B24" s="8" t="s">
        <v>146</v>
      </c>
      <c r="C24" s="21">
        <v>2</v>
      </c>
      <c r="D24" s="9">
        <v>26</v>
      </c>
      <c r="E24" s="9" t="s">
        <v>24</v>
      </c>
      <c r="F24" s="27" t="s">
        <v>77</v>
      </c>
      <c r="G24" s="9"/>
      <c r="H24" s="44">
        <v>0</v>
      </c>
      <c r="I24" s="18">
        <f t="shared" si="2"/>
        <v>-14863.59</v>
      </c>
      <c r="J24" s="9" t="s">
        <v>149</v>
      </c>
      <c r="K24" s="8" t="s">
        <v>117</v>
      </c>
      <c r="L24" s="9"/>
      <c r="M24" s="9"/>
    </row>
    <row r="25" spans="1:13" x14ac:dyDescent="0.25">
      <c r="A25" s="11">
        <v>44710</v>
      </c>
      <c r="B25" s="8" t="s">
        <v>147</v>
      </c>
      <c r="C25" s="21">
        <v>1.74</v>
      </c>
      <c r="D25" s="9">
        <v>23</v>
      </c>
      <c r="E25" s="9" t="s">
        <v>24</v>
      </c>
      <c r="F25" s="27" t="s">
        <v>68</v>
      </c>
      <c r="G25" s="9"/>
      <c r="H25" s="44">
        <v>0</v>
      </c>
      <c r="I25" s="18">
        <f t="shared" si="2"/>
        <v>-14863.59</v>
      </c>
      <c r="J25" s="9" t="s">
        <v>32</v>
      </c>
      <c r="K25" s="8" t="s">
        <v>86</v>
      </c>
      <c r="L25" s="9"/>
      <c r="M25" s="9"/>
    </row>
    <row r="26" spans="1:13" x14ac:dyDescent="0.25">
      <c r="A26" s="11">
        <v>44710</v>
      </c>
      <c r="B26" s="8" t="s">
        <v>148</v>
      </c>
      <c r="C26" s="21">
        <v>2</v>
      </c>
      <c r="D26" s="9">
        <v>24</v>
      </c>
      <c r="E26" s="9" t="s">
        <v>24</v>
      </c>
      <c r="F26" s="30" t="s">
        <v>77</v>
      </c>
      <c r="G26" s="9"/>
      <c r="H26" s="44">
        <f>C26*D$43</f>
        <v>29727.18</v>
      </c>
      <c r="I26" s="18">
        <f t="shared" si="2"/>
        <v>14863.59</v>
      </c>
      <c r="J26" s="9" t="s">
        <v>72</v>
      </c>
      <c r="K26" s="8" t="s">
        <v>111</v>
      </c>
      <c r="L26" s="9"/>
      <c r="M26" s="9"/>
    </row>
    <row r="27" spans="1:13" x14ac:dyDescent="0.25">
      <c r="A27" s="7"/>
      <c r="B27" s="8"/>
      <c r="C27" s="21"/>
      <c r="D27" s="9"/>
      <c r="E27" s="9"/>
      <c r="F27" s="19"/>
      <c r="G27" s="9"/>
      <c r="H27" s="9"/>
      <c r="I27" s="9"/>
      <c r="J27" s="9"/>
      <c r="K27" s="8"/>
      <c r="L27" s="9"/>
      <c r="M27" s="9"/>
    </row>
    <row r="28" spans="1:13" x14ac:dyDescent="0.25">
      <c r="A28" s="7"/>
      <c r="B28" s="8"/>
      <c r="C28" s="21"/>
      <c r="D28" s="9"/>
      <c r="E28" s="9"/>
      <c r="F28" s="19"/>
      <c r="G28" s="9"/>
      <c r="H28" s="9"/>
      <c r="I28" s="9"/>
      <c r="J28" s="9"/>
      <c r="K28" s="8"/>
      <c r="L28" s="9"/>
      <c r="M28" s="9"/>
    </row>
    <row r="29" spans="1:13" x14ac:dyDescent="0.25">
      <c r="A29" s="7"/>
      <c r="B29" s="8"/>
      <c r="C29" s="21"/>
      <c r="D29" s="9"/>
      <c r="E29" s="9"/>
      <c r="F29" s="19"/>
      <c r="G29" s="9"/>
      <c r="H29" s="9"/>
      <c r="I29" s="9"/>
      <c r="J29" s="9"/>
      <c r="K29" s="8"/>
      <c r="L29" s="9"/>
      <c r="M29" s="9"/>
    </row>
    <row r="30" spans="1:13" x14ac:dyDescent="0.25">
      <c r="A30" s="9"/>
      <c r="B30" s="9"/>
      <c r="C30" s="21"/>
      <c r="D30" s="9"/>
      <c r="E30" s="9"/>
      <c r="F30" s="19"/>
      <c r="G30" s="9"/>
      <c r="H30" s="9"/>
      <c r="I30" s="9"/>
      <c r="J30" s="9"/>
      <c r="K30" s="9"/>
      <c r="L30" s="9"/>
      <c r="M30" s="9"/>
    </row>
    <row r="31" spans="1:13" x14ac:dyDescent="0.25">
      <c r="A31" s="9"/>
      <c r="B31" s="9"/>
      <c r="C31" s="9"/>
      <c r="D31" s="9"/>
      <c r="E31" s="9"/>
      <c r="F31" s="19"/>
      <c r="G31" s="9"/>
      <c r="H31" s="9"/>
      <c r="I31" s="9"/>
      <c r="J31" s="9"/>
      <c r="K31" s="9"/>
      <c r="L31" s="9"/>
      <c r="M31" s="9"/>
    </row>
    <row r="32" spans="1:13" x14ac:dyDescent="0.25">
      <c r="A32" s="9"/>
      <c r="B32" s="9" t="s">
        <v>52</v>
      </c>
      <c r="C32" s="9"/>
      <c r="D32" s="9">
        <f>COUNT(D2:D26)-2</f>
        <v>23</v>
      </c>
      <c r="E32" s="12"/>
      <c r="F32" s="38"/>
      <c r="G32" s="12"/>
      <c r="H32" s="12"/>
      <c r="I32" s="12"/>
      <c r="J32" s="9"/>
      <c r="K32" s="9"/>
      <c r="L32" s="9"/>
      <c r="M32" s="9"/>
    </row>
    <row r="33" spans="1:13" x14ac:dyDescent="0.25">
      <c r="A33" s="9"/>
      <c r="B33" s="9" t="s">
        <v>55</v>
      </c>
      <c r="C33" s="9"/>
      <c r="D33" s="27">
        <v>11</v>
      </c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9" t="s">
        <v>56</v>
      </c>
      <c r="C34" s="9"/>
      <c r="D34" s="30">
        <f>D32-D33</f>
        <v>12</v>
      </c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9" t="s">
        <v>57</v>
      </c>
      <c r="C35" s="9"/>
      <c r="D35" s="9">
        <f>D34/D32*100</f>
        <v>52.173913043478258</v>
      </c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 t="s">
        <v>58</v>
      </c>
      <c r="C36" s="9"/>
      <c r="D36" s="9">
        <f>1/D37*100</f>
        <v>54.632867132867133</v>
      </c>
      <c r="E36" s="12"/>
      <c r="F36" s="39"/>
      <c r="G36" s="40"/>
      <c r="H36" s="40"/>
      <c r="I36" s="12"/>
      <c r="J36" s="9"/>
      <c r="K36" s="9"/>
      <c r="L36" s="9"/>
      <c r="M36" s="9"/>
    </row>
    <row r="37" spans="1:13" x14ac:dyDescent="0.25">
      <c r="A37" s="9"/>
      <c r="B37" s="9" t="s">
        <v>59</v>
      </c>
      <c r="C37" s="9"/>
      <c r="D37" s="9">
        <f>SUM(C2:C26)/COUNT(D2:D26)</f>
        <v>1.8304</v>
      </c>
      <c r="E37" s="12"/>
      <c r="F37" s="39"/>
      <c r="G37" s="40"/>
      <c r="H37" s="40"/>
      <c r="I37" s="12"/>
      <c r="J37" s="9"/>
      <c r="K37" s="9"/>
      <c r="L37" s="9"/>
      <c r="M37" s="9"/>
    </row>
    <row r="38" spans="1:13" x14ac:dyDescent="0.25">
      <c r="A38" s="9"/>
      <c r="B38" s="9" t="s">
        <v>60</v>
      </c>
      <c r="C38" s="9"/>
      <c r="D38" s="30">
        <f>D35-D36</f>
        <v>-2.4589540893888753</v>
      </c>
      <c r="E38" s="12"/>
      <c r="F38" s="39"/>
      <c r="G38" s="40"/>
      <c r="H38" s="40"/>
      <c r="I38" s="12"/>
      <c r="J38" s="9"/>
      <c r="K38" s="9"/>
      <c r="L38" s="9"/>
      <c r="M38" s="9"/>
    </row>
    <row r="39" spans="1:13" x14ac:dyDescent="0.25">
      <c r="A39" s="9"/>
      <c r="B39" s="9" t="s">
        <v>61</v>
      </c>
      <c r="C39" s="9"/>
      <c r="D39" s="30">
        <f>D46/1</f>
        <v>-5.8500000000000014</v>
      </c>
      <c r="E39" s="12"/>
      <c r="F39" s="39"/>
      <c r="G39" s="40"/>
      <c r="H39" s="40"/>
      <c r="I39" s="12"/>
      <c r="J39" s="9"/>
      <c r="K39" s="9"/>
      <c r="L39" s="9"/>
      <c r="M39" s="9"/>
    </row>
    <row r="40" spans="1:13" x14ac:dyDescent="0.25">
      <c r="A40" s="9"/>
      <c r="B40" s="9"/>
      <c r="C40" s="9"/>
      <c r="D40" s="30"/>
      <c r="E40" s="12"/>
      <c r="F40" s="39"/>
      <c r="G40" s="40"/>
      <c r="H40" s="40"/>
      <c r="I40" s="12"/>
      <c r="J40" s="9"/>
      <c r="K40" s="9"/>
      <c r="L40" s="9"/>
      <c r="M40" s="9"/>
    </row>
    <row r="41" spans="1:13" ht="18.75" x14ac:dyDescent="0.3">
      <c r="A41" s="9"/>
      <c r="B41" s="9" t="s">
        <v>62</v>
      </c>
      <c r="C41" s="9"/>
      <c r="D41" s="31">
        <v>495453</v>
      </c>
      <c r="E41" s="12"/>
      <c r="F41" s="39"/>
      <c r="G41" s="40"/>
      <c r="H41" s="40"/>
      <c r="I41" s="12"/>
      <c r="J41" s="9"/>
      <c r="K41" s="9"/>
      <c r="L41" s="9"/>
      <c r="M41" s="9"/>
    </row>
    <row r="42" spans="1:13" x14ac:dyDescent="0.25">
      <c r="A42" s="9"/>
      <c r="B42" s="9" t="s">
        <v>63</v>
      </c>
      <c r="C42" s="9"/>
      <c r="D42" s="18">
        <f>D41/100</f>
        <v>4954.53</v>
      </c>
      <c r="E42" s="12"/>
      <c r="F42" s="39"/>
      <c r="G42" s="40"/>
      <c r="H42" s="40"/>
      <c r="I42" s="12"/>
      <c r="J42" s="9"/>
      <c r="K42" s="9"/>
      <c r="L42" s="9"/>
      <c r="M42" s="9"/>
    </row>
    <row r="43" spans="1:13" x14ac:dyDescent="0.25">
      <c r="A43" s="9"/>
      <c r="B43" s="9" t="s">
        <v>64</v>
      </c>
      <c r="C43" s="9"/>
      <c r="D43" s="18">
        <f>D42*3</f>
        <v>14863.59</v>
      </c>
      <c r="E43" s="12"/>
      <c r="F43" s="39"/>
      <c r="G43" s="40"/>
      <c r="H43" s="40"/>
      <c r="I43" s="12"/>
      <c r="J43" s="9"/>
      <c r="K43" s="9"/>
      <c r="L43" s="9"/>
      <c r="M43" s="9"/>
    </row>
    <row r="44" spans="1:13" x14ac:dyDescent="0.25">
      <c r="A44" s="9"/>
      <c r="B44" s="9" t="s">
        <v>65</v>
      </c>
      <c r="C44" s="9"/>
      <c r="D44" s="32">
        <f>D42*7</f>
        <v>34681.71</v>
      </c>
      <c r="E44" s="12"/>
      <c r="F44" s="39"/>
      <c r="G44" s="40"/>
      <c r="H44" s="40"/>
      <c r="I44" s="12"/>
      <c r="J44" s="9"/>
      <c r="K44" s="9"/>
      <c r="L44" s="9"/>
      <c r="M44" s="9"/>
    </row>
    <row r="45" spans="1:13" x14ac:dyDescent="0.25">
      <c r="A45" s="9"/>
      <c r="B45" s="9" t="s">
        <v>66</v>
      </c>
      <c r="C45" s="9"/>
      <c r="D45" s="18">
        <f>SUM(I2:I26)</f>
        <v>-28984.000500000006</v>
      </c>
      <c r="E45" s="12"/>
      <c r="F45" s="39"/>
      <c r="G45" s="40"/>
      <c r="H45" s="40"/>
      <c r="I45" s="12"/>
      <c r="J45" s="9"/>
      <c r="K45" s="9"/>
      <c r="L45" s="9"/>
      <c r="M45" s="9"/>
    </row>
    <row r="46" spans="1:13" x14ac:dyDescent="0.25">
      <c r="A46" s="9"/>
      <c r="B46" s="33" t="s">
        <v>67</v>
      </c>
      <c r="C46" s="9"/>
      <c r="D46" s="9">
        <f>D45/D41*100</f>
        <v>-5.8500000000000014</v>
      </c>
      <c r="E46" s="12"/>
      <c r="F46" s="39"/>
      <c r="G46" s="40"/>
      <c r="H46" s="40"/>
      <c r="I46" s="12"/>
      <c r="J46" s="9"/>
      <c r="K46" s="9"/>
      <c r="L46" s="9"/>
      <c r="M46" s="9"/>
    </row>
    <row r="47" spans="1:13" x14ac:dyDescent="0.25">
      <c r="A47" s="9"/>
      <c r="B47" s="9"/>
      <c r="C47" s="9"/>
      <c r="D47" s="18"/>
      <c r="E47" s="12"/>
      <c r="F47" s="39"/>
      <c r="G47" s="40"/>
      <c r="H47" s="40"/>
      <c r="I47" s="12"/>
      <c r="J47" s="9"/>
      <c r="K47" s="9"/>
      <c r="L47" s="9"/>
      <c r="M47" s="9"/>
    </row>
  </sheetData>
  <conditionalFormatting sqref="F33:G47">
    <cfRule type="cellIs" dxfId="24" priority="3" operator="greaterThan">
      <formula>0</formula>
    </cfRule>
    <cfRule type="cellIs" dxfId="23" priority="4" operator="lessThan">
      <formula>-240.63</formula>
    </cfRule>
    <cfRule type="cellIs" dxfId="22" priority="5" operator="greaterThan">
      <formula>0</formula>
    </cfRule>
  </conditionalFormatting>
  <conditionalFormatting sqref="I2:I26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maioGENESIS2023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maioInvest2</vt:lpstr>
      <vt:lpstr>maioInvest</vt:lpstr>
      <vt:lpstr>junho</vt:lpstr>
      <vt:lpstr>junhoInvest2</vt:lpstr>
      <vt:lpstr>juhoInvest</vt:lpstr>
      <vt:lpstr>julho</vt:lpstr>
      <vt:lpstr>julhoInvest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2023-05-26T11:03:16Z</dcterms:modified>
</cp:coreProperties>
</file>