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ll" sheetId="21" r:id="rId1"/>
    <sheet name="fevereiro" sheetId="4" r:id="rId2"/>
    <sheet name="fevereiroInvest" sheetId="6" r:id="rId3"/>
    <sheet name="marco" sheetId="5" r:id="rId4"/>
    <sheet name="marcoInvest" sheetId="8" r:id="rId5"/>
    <sheet name="abril" sheetId="7" r:id="rId6"/>
    <sheet name="abrilInvest" sheetId="12" r:id="rId7"/>
    <sheet name="maio" sheetId="9" r:id="rId8"/>
    <sheet name="maioInvest" sheetId="15" r:id="rId9"/>
    <sheet name="junho" sheetId="10" r:id="rId10"/>
    <sheet name="junhoInvest" sheetId="16" r:id="rId11"/>
    <sheet name="julho" sheetId="11" r:id="rId12"/>
    <sheet name="julhoInvest" sheetId="17" r:id="rId13"/>
    <sheet name="agosto" sheetId="1" r:id="rId14"/>
    <sheet name="agostoInvest" sheetId="18" r:id="rId15"/>
    <sheet name="setembro" sheetId="2" r:id="rId16"/>
    <sheet name="setembroInvest" sheetId="19" r:id="rId17"/>
    <sheet name="outubro" sheetId="13" r:id="rId18"/>
    <sheet name="outubroInvest" sheetId="22" r:id="rId19"/>
    <sheet name="novembro" sheetId="14" r:id="rId20"/>
    <sheet name="novembroInvest" sheetId="23" r:id="rId21"/>
    <sheet name="dezembro" sheetId="24" r:id="rId22"/>
    <sheet name="dezembroInvest" sheetId="25" r:id="rId23"/>
  </sheets>
  <calcPr calcId="152511"/>
</workbook>
</file>

<file path=xl/calcChain.xml><?xml version="1.0" encoding="utf-8"?>
<calcChain xmlns="http://schemas.openxmlformats.org/spreadsheetml/2006/main">
  <c r="D187" i="21" l="1"/>
  <c r="D30" i="25" l="1"/>
  <c r="D35" i="23"/>
  <c r="D36" i="22"/>
  <c r="D25" i="19"/>
  <c r="D22" i="18"/>
  <c r="D16" i="17"/>
  <c r="D20" i="16"/>
  <c r="D32" i="15"/>
  <c r="D54" i="12"/>
  <c r="D41" i="8"/>
  <c r="D50" i="6"/>
  <c r="D175" i="21" l="1"/>
  <c r="I193" i="21" l="1"/>
  <c r="I178" i="21"/>
  <c r="I180" i="21"/>
  <c r="I183" i="21"/>
  <c r="I186" i="21"/>
  <c r="I190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77" i="21"/>
  <c r="D180" i="21"/>
  <c r="D179" i="21" s="1"/>
  <c r="G195" i="21" l="1"/>
  <c r="D29" i="25"/>
  <c r="D19" i="25"/>
  <c r="D24" i="25" s="1"/>
  <c r="D23" i="25" s="1"/>
  <c r="H5" i="25" l="1"/>
  <c r="H9" i="25"/>
  <c r="G3" i="25"/>
  <c r="H3" i="25" s="1"/>
  <c r="G7" i="25"/>
  <c r="H7" i="25" s="1"/>
  <c r="G10" i="25"/>
  <c r="H10" i="25" s="1"/>
  <c r="G13" i="25"/>
  <c r="H13" i="25" s="1"/>
  <c r="G14" i="25"/>
  <c r="H14" i="25" s="1"/>
  <c r="H6" i="25"/>
  <c r="G2" i="25"/>
  <c r="H2" i="25" s="1"/>
  <c r="G4" i="25"/>
  <c r="H4" i="25" s="1"/>
  <c r="G8" i="25"/>
  <c r="H8" i="25" s="1"/>
  <c r="G11" i="25"/>
  <c r="H11" i="25" s="1"/>
  <c r="G12" i="25"/>
  <c r="H12" i="25" s="1"/>
  <c r="D31" i="25" l="1"/>
  <c r="D20" i="25"/>
  <c r="D21" i="25" s="1"/>
  <c r="D22" i="25" s="1"/>
  <c r="D25" i="25" s="1"/>
  <c r="D26" i="25" s="1"/>
  <c r="D32" i="25"/>
  <c r="D34" i="23"/>
  <c r="D24" i="23"/>
  <c r="D29" i="23" s="1"/>
  <c r="D28" i="23" s="1"/>
  <c r="D25" i="22"/>
  <c r="D30" i="22" s="1"/>
  <c r="D29" i="22" s="1"/>
  <c r="D35" i="22"/>
  <c r="H17" i="23" l="1"/>
  <c r="H12" i="23"/>
  <c r="H14" i="23"/>
  <c r="G13" i="23"/>
  <c r="H13" i="23" s="1"/>
  <c r="G9" i="23"/>
  <c r="H9" i="23" s="1"/>
  <c r="G7" i="23"/>
  <c r="H7" i="23" s="1"/>
  <c r="G5" i="23"/>
  <c r="H5" i="23" s="1"/>
  <c r="G2" i="23"/>
  <c r="H2" i="23" s="1"/>
  <c r="H4" i="23"/>
  <c r="H16" i="23"/>
  <c r="G15" i="23"/>
  <c r="H15" i="23" s="1"/>
  <c r="G11" i="23"/>
  <c r="H11" i="23" s="1"/>
  <c r="G8" i="23"/>
  <c r="H8" i="23" s="1"/>
  <c r="G6" i="23"/>
  <c r="H6" i="23" s="1"/>
  <c r="G3" i="23"/>
  <c r="H3" i="23" s="1"/>
  <c r="G17" i="22"/>
  <c r="H17" i="22" s="1"/>
  <c r="G14" i="22"/>
  <c r="H14" i="22" s="1"/>
  <c r="G9" i="22"/>
  <c r="H9" i="22" s="1"/>
  <c r="G6" i="22"/>
  <c r="H6" i="22" s="1"/>
  <c r="G5" i="22"/>
  <c r="H5" i="22" s="1"/>
  <c r="G3" i="22"/>
  <c r="H3" i="22" s="1"/>
  <c r="H20" i="22"/>
  <c r="H15" i="22"/>
  <c r="H12" i="22"/>
  <c r="H10" i="22"/>
  <c r="G19" i="22"/>
  <c r="H19" i="22" s="1"/>
  <c r="G18" i="22"/>
  <c r="H18" i="22" s="1"/>
  <c r="G11" i="22"/>
  <c r="H11" i="22" s="1"/>
  <c r="G7" i="22"/>
  <c r="H7" i="22" s="1"/>
  <c r="G4" i="22"/>
  <c r="H4" i="22" s="1"/>
  <c r="G2" i="22"/>
  <c r="H2" i="22" s="1"/>
  <c r="H21" i="22"/>
  <c r="H16" i="22"/>
  <c r="H13" i="22"/>
  <c r="D37" i="22" l="1"/>
  <c r="D38" i="22" s="1"/>
  <c r="D26" i="22"/>
  <c r="D27" i="22" s="1"/>
  <c r="D28" i="22" s="1"/>
  <c r="D31" i="22" s="1"/>
  <c r="D32" i="22" s="1"/>
  <c r="D36" i="23"/>
  <c r="D25" i="23"/>
  <c r="D26" i="23" s="1"/>
  <c r="D27" i="23" s="1"/>
  <c r="D30" i="23" s="1"/>
  <c r="D31" i="23" s="1"/>
  <c r="D37" i="23"/>
  <c r="D185" i="21" l="1"/>
  <c r="G158" i="21" l="1"/>
  <c r="H165" i="21"/>
  <c r="G161" i="21"/>
  <c r="H161" i="21" s="1"/>
  <c r="G163" i="21"/>
  <c r="H163" i="21" s="1"/>
  <c r="G167" i="21"/>
  <c r="H167" i="21" s="1"/>
  <c r="G170" i="21"/>
  <c r="H170" i="21" s="1"/>
  <c r="G172" i="21"/>
  <c r="H172" i="21" s="1"/>
  <c r="H160" i="21"/>
  <c r="H164" i="21"/>
  <c r="H168" i="21"/>
  <c r="G162" i="21"/>
  <c r="H162" i="21" s="1"/>
  <c r="G166" i="21"/>
  <c r="H166" i="21" s="1"/>
  <c r="G169" i="21"/>
  <c r="H169" i="21" s="1"/>
  <c r="G171" i="21"/>
  <c r="H171" i="21" s="1"/>
  <c r="G147" i="21"/>
  <c r="H147" i="21" s="1"/>
  <c r="G149" i="21"/>
  <c r="H149" i="21" s="1"/>
  <c r="G151" i="21"/>
  <c r="H151" i="21" s="1"/>
  <c r="G153" i="21"/>
  <c r="H153" i="21" s="1"/>
  <c r="G154" i="21"/>
  <c r="H154" i="21" s="1"/>
  <c r="G156" i="21"/>
  <c r="H156" i="21" s="1"/>
  <c r="H158" i="21"/>
  <c r="G146" i="21"/>
  <c r="H146" i="21" s="1"/>
  <c r="H148" i="21"/>
  <c r="G150" i="21"/>
  <c r="H150" i="21" s="1"/>
  <c r="G152" i="21"/>
  <c r="H152" i="21" s="1"/>
  <c r="H155" i="21"/>
  <c r="H157" i="21"/>
  <c r="H159" i="21"/>
  <c r="G127" i="21"/>
  <c r="H127" i="21" s="1"/>
  <c r="G129" i="21"/>
  <c r="H129" i="21" s="1"/>
  <c r="G131" i="21"/>
  <c r="H131" i="21" s="1"/>
  <c r="G133" i="21"/>
  <c r="H133" i="21" s="1"/>
  <c r="G135" i="21"/>
  <c r="H135" i="21" s="1"/>
  <c r="H137" i="21"/>
  <c r="H139" i="21"/>
  <c r="G141" i="21"/>
  <c r="H141" i="21" s="1"/>
  <c r="G143" i="21"/>
  <c r="H143" i="21" s="1"/>
  <c r="H145" i="21"/>
  <c r="G128" i="21"/>
  <c r="H128" i="21" s="1"/>
  <c r="G130" i="21"/>
  <c r="H130" i="21" s="1"/>
  <c r="G132" i="21"/>
  <c r="H132" i="21" s="1"/>
  <c r="H134" i="21"/>
  <c r="H136" i="21"/>
  <c r="G138" i="21"/>
  <c r="H138" i="21" s="1"/>
  <c r="H140" i="21"/>
  <c r="G142" i="21"/>
  <c r="H142" i="21" s="1"/>
  <c r="H144" i="21"/>
  <c r="G118" i="21"/>
  <c r="H118" i="21" s="1"/>
  <c r="G120" i="21"/>
  <c r="H120" i="21" s="1"/>
  <c r="H122" i="21"/>
  <c r="H124" i="21"/>
  <c r="G126" i="21"/>
  <c r="H126" i="21" s="1"/>
  <c r="G117" i="21"/>
  <c r="H117" i="21" s="1"/>
  <c r="G119" i="21"/>
  <c r="H119" i="21" s="1"/>
  <c r="H121" i="21"/>
  <c r="G123" i="21"/>
  <c r="H123" i="21" s="1"/>
  <c r="G125" i="21"/>
  <c r="H125" i="21" s="1"/>
  <c r="G111" i="21"/>
  <c r="H111" i="21" s="1"/>
  <c r="H113" i="21"/>
  <c r="G115" i="21"/>
  <c r="H115" i="21" s="1"/>
  <c r="G112" i="21"/>
  <c r="H112" i="21" s="1"/>
  <c r="G114" i="21"/>
  <c r="H114" i="21" s="1"/>
  <c r="G116" i="21"/>
  <c r="H116" i="21" s="1"/>
  <c r="H105" i="21"/>
  <c r="G107" i="21"/>
  <c r="H107" i="21" s="1"/>
  <c r="G109" i="21"/>
  <c r="H109" i="21" s="1"/>
  <c r="H106" i="21"/>
  <c r="G108" i="21"/>
  <c r="H108" i="21" s="1"/>
  <c r="G110" i="21"/>
  <c r="H110" i="21" s="1"/>
  <c r="H89" i="21"/>
  <c r="G91" i="21"/>
  <c r="H91" i="21" s="1"/>
  <c r="G93" i="21"/>
  <c r="H93" i="21" s="1"/>
  <c r="G95" i="21"/>
  <c r="H95" i="21" s="1"/>
  <c r="G97" i="21"/>
  <c r="H97" i="21" s="1"/>
  <c r="G99" i="21"/>
  <c r="H99" i="21" s="1"/>
  <c r="G101" i="21"/>
  <c r="H101" i="21" s="1"/>
  <c r="H103" i="21"/>
  <c r="G90" i="21"/>
  <c r="H90" i="21" s="1"/>
  <c r="H92" i="21"/>
  <c r="G94" i="21"/>
  <c r="H94" i="21" s="1"/>
  <c r="H96" i="21"/>
  <c r="G98" i="21"/>
  <c r="H98" i="21" s="1"/>
  <c r="H100" i="21"/>
  <c r="G102" i="21"/>
  <c r="H102" i="21" s="1"/>
  <c r="G104" i="21"/>
  <c r="H104" i="21" s="1"/>
  <c r="G54" i="21"/>
  <c r="H54" i="21" s="1"/>
  <c r="H56" i="21"/>
  <c r="G58" i="21"/>
  <c r="H58" i="21" s="1"/>
  <c r="G60" i="21"/>
  <c r="H60" i="21" s="1"/>
  <c r="G62" i="21"/>
  <c r="H62" i="21" s="1"/>
  <c r="G64" i="21"/>
  <c r="H64" i="21" s="1"/>
  <c r="G66" i="21"/>
  <c r="H66" i="21" s="1"/>
  <c r="H68" i="21"/>
  <c r="G70" i="21"/>
  <c r="H70" i="21" s="1"/>
  <c r="G72" i="21"/>
  <c r="H72" i="21" s="1"/>
  <c r="G74" i="21"/>
  <c r="H74" i="21" s="1"/>
  <c r="G76" i="21"/>
  <c r="H76" i="21" s="1"/>
  <c r="G78" i="21"/>
  <c r="H78" i="21" s="1"/>
  <c r="G80" i="21"/>
  <c r="H80" i="21" s="1"/>
  <c r="G82" i="21"/>
  <c r="H82" i="21" s="1"/>
  <c r="H84" i="21"/>
  <c r="H86" i="21"/>
  <c r="G88" i="21"/>
  <c r="H88" i="21" s="1"/>
  <c r="G53" i="21"/>
  <c r="H53" i="21" s="1"/>
  <c r="H55" i="21"/>
  <c r="H57" i="21"/>
  <c r="G59" i="21"/>
  <c r="H59" i="21" s="1"/>
  <c r="H61" i="21"/>
  <c r="H63" i="21"/>
  <c r="H65" i="21"/>
  <c r="G67" i="21"/>
  <c r="H67" i="21" s="1"/>
  <c r="G69" i="21"/>
  <c r="H69" i="21" s="1"/>
  <c r="G71" i="21"/>
  <c r="H71" i="21" s="1"/>
  <c r="G73" i="21"/>
  <c r="H73" i="21" s="1"/>
  <c r="G75" i="21"/>
  <c r="H75" i="21" s="1"/>
  <c r="G77" i="21"/>
  <c r="H77" i="21" s="1"/>
  <c r="H79" i="21"/>
  <c r="G81" i="21"/>
  <c r="H81" i="21" s="1"/>
  <c r="G83" i="21"/>
  <c r="H83" i="21" s="1"/>
  <c r="G85" i="21"/>
  <c r="H85" i="21" s="1"/>
  <c r="G87" i="21"/>
  <c r="H87" i="21" s="1"/>
  <c r="G3" i="21"/>
  <c r="H3" i="21" s="1"/>
  <c r="G5" i="21"/>
  <c r="H5" i="21" s="1"/>
  <c r="G7" i="21"/>
  <c r="H7" i="21" s="1"/>
  <c r="G9" i="21"/>
  <c r="H9" i="21" s="1"/>
  <c r="G11" i="21"/>
  <c r="H11" i="21" s="1"/>
  <c r="H13" i="21"/>
  <c r="H15" i="21"/>
  <c r="G17" i="21"/>
  <c r="H17" i="21" s="1"/>
  <c r="H19" i="21"/>
  <c r="G21" i="21"/>
  <c r="H21" i="21" s="1"/>
  <c r="G23" i="21"/>
  <c r="H23" i="21" s="1"/>
  <c r="G25" i="21"/>
  <c r="H25" i="21" s="1"/>
  <c r="H27" i="21"/>
  <c r="G29" i="21"/>
  <c r="H29" i="21" s="1"/>
  <c r="G31" i="21"/>
  <c r="H31" i="21" s="1"/>
  <c r="G33" i="21"/>
  <c r="H33" i="21" s="1"/>
  <c r="G35" i="21"/>
  <c r="H35" i="21" s="1"/>
  <c r="G37" i="21"/>
  <c r="H37" i="21" s="1"/>
  <c r="G39" i="21"/>
  <c r="H39" i="21" s="1"/>
  <c r="H41" i="21"/>
  <c r="G43" i="21"/>
  <c r="H43" i="21" s="1"/>
  <c r="G45" i="21"/>
  <c r="H45" i="21" s="1"/>
  <c r="G47" i="21"/>
  <c r="H47" i="21" s="1"/>
  <c r="H49" i="21"/>
  <c r="G50" i="21"/>
  <c r="H50" i="21" s="1"/>
  <c r="G2" i="21"/>
  <c r="H2" i="21" s="1"/>
  <c r="H4" i="21"/>
  <c r="G6" i="21"/>
  <c r="H6" i="21" s="1"/>
  <c r="G8" i="21"/>
  <c r="H8" i="21" s="1"/>
  <c r="G10" i="21"/>
  <c r="H10" i="21" s="1"/>
  <c r="G12" i="21"/>
  <c r="H12" i="21" s="1"/>
  <c r="H14" i="21"/>
  <c r="G16" i="21"/>
  <c r="H16" i="21" s="1"/>
  <c r="G18" i="21"/>
  <c r="H18" i="21" s="1"/>
  <c r="G20" i="21"/>
  <c r="H20" i="21" s="1"/>
  <c r="G22" i="21"/>
  <c r="H22" i="21" s="1"/>
  <c r="G24" i="21"/>
  <c r="H24" i="21" s="1"/>
  <c r="H26" i="21"/>
  <c r="G28" i="21"/>
  <c r="H28" i="21" s="1"/>
  <c r="G30" i="21"/>
  <c r="H30" i="21" s="1"/>
  <c r="G32" i="21"/>
  <c r="H32" i="21" s="1"/>
  <c r="G34" i="21"/>
  <c r="H34" i="21" s="1"/>
  <c r="G36" i="21"/>
  <c r="H36" i="21" s="1"/>
  <c r="G38" i="21"/>
  <c r="H38" i="21" s="1"/>
  <c r="G40" i="21"/>
  <c r="H40" i="21" s="1"/>
  <c r="H42" i="21"/>
  <c r="H44" i="21"/>
  <c r="H46" i="21"/>
  <c r="G48" i="21"/>
  <c r="H48" i="21" s="1"/>
  <c r="G51" i="21"/>
  <c r="H51" i="21" s="1"/>
  <c r="G52" i="21"/>
  <c r="H52" i="21" s="1"/>
  <c r="D186" i="21"/>
  <c r="I189" i="21" l="1"/>
  <c r="J189" i="21" s="1"/>
  <c r="I184" i="21"/>
  <c r="J184" i="21" s="1"/>
  <c r="I185" i="21"/>
  <c r="I191" i="21"/>
  <c r="J191" i="21" s="1"/>
  <c r="D188" i="21"/>
  <c r="D189" i="21" s="1"/>
  <c r="D190" i="21" s="1"/>
  <c r="D176" i="21"/>
  <c r="D177" i="21" s="1"/>
  <c r="D178" i="21" s="1"/>
  <c r="D181" i="21" s="1"/>
  <c r="I182" i="21"/>
  <c r="J182" i="21" s="1"/>
  <c r="I177" i="21"/>
  <c r="J177" i="21" s="1"/>
  <c r="I187" i="21"/>
  <c r="J187" i="21" s="1"/>
  <c r="I181" i="21"/>
  <c r="J181" i="21" s="1"/>
  <c r="I192" i="21"/>
  <c r="J192" i="21" s="1"/>
  <c r="I179" i="21"/>
  <c r="J179" i="21" s="1"/>
  <c r="I188" i="21"/>
  <c r="J188" i="21" s="1"/>
  <c r="J180" i="21"/>
  <c r="J178" i="21"/>
  <c r="J183" i="21"/>
  <c r="J190" i="21"/>
  <c r="J186" i="21"/>
  <c r="J193" i="21"/>
  <c r="D182" i="21" l="1"/>
  <c r="J185" i="21"/>
  <c r="D24" i="19" l="1"/>
  <c r="D14" i="19"/>
  <c r="D19" i="19" s="1"/>
  <c r="D18" i="19" s="1"/>
  <c r="D21" i="18"/>
  <c r="H4" i="18" s="1"/>
  <c r="D11" i="18"/>
  <c r="D16" i="18" s="1"/>
  <c r="D15" i="18" s="1"/>
  <c r="D5" i="17"/>
  <c r="G2" i="17"/>
  <c r="H2" i="17" s="1"/>
  <c r="D6" i="17" s="1"/>
  <c r="D15" i="17"/>
  <c r="D10" i="17" l="1"/>
  <c r="D9" i="17" s="1"/>
  <c r="G6" i="18"/>
  <c r="H6" i="18" s="1"/>
  <c r="G3" i="18"/>
  <c r="H3" i="18" s="1"/>
  <c r="G7" i="18"/>
  <c r="H7" i="18" s="1"/>
  <c r="G5" i="18"/>
  <c r="H5" i="18" s="1"/>
  <c r="G2" i="18"/>
  <c r="H2" i="18" s="1"/>
  <c r="G8" i="19"/>
  <c r="H8" i="19" s="1"/>
  <c r="D17" i="17"/>
  <c r="D7" i="17"/>
  <c r="D8" i="17" s="1"/>
  <c r="D19" i="16"/>
  <c r="D9" i="16"/>
  <c r="D14" i="16" s="1"/>
  <c r="D13" i="16" s="1"/>
  <c r="D11" i="17" l="1"/>
  <c r="D12" i="17"/>
  <c r="G3" i="16"/>
  <c r="H3" i="16" s="1"/>
  <c r="G5" i="16"/>
  <c r="H5" i="16" s="1"/>
  <c r="H2" i="16"/>
  <c r="G4" i="16"/>
  <c r="H4" i="16" s="1"/>
  <c r="G6" i="16"/>
  <c r="H6" i="16" s="1"/>
  <c r="G3" i="19"/>
  <c r="H3" i="19" s="1"/>
  <c r="H7" i="19"/>
  <c r="G5" i="19"/>
  <c r="H5" i="19" s="1"/>
  <c r="G11" i="19"/>
  <c r="H11" i="19" s="1"/>
  <c r="H6" i="19"/>
  <c r="H9" i="19"/>
  <c r="G4" i="19"/>
  <c r="H4" i="19" s="1"/>
  <c r="G2" i="19"/>
  <c r="H2" i="19" s="1"/>
  <c r="G10" i="19"/>
  <c r="H10" i="19" s="1"/>
  <c r="D23" i="18"/>
  <c r="D24" i="18" s="1"/>
  <c r="D12" i="18"/>
  <c r="D13" i="18" s="1"/>
  <c r="D14" i="18" s="1"/>
  <c r="D17" i="18" s="1"/>
  <c r="D18" i="18" s="1"/>
  <c r="D18" i="17"/>
  <c r="D31" i="15"/>
  <c r="D21" i="15"/>
  <c r="D15" i="19" l="1"/>
  <c r="D16" i="19" s="1"/>
  <c r="D17" i="19" s="1"/>
  <c r="D20" i="19" s="1"/>
  <c r="D21" i="19" s="1"/>
  <c r="D26" i="19"/>
  <c r="D27" i="19" s="1"/>
  <c r="D10" i="16"/>
  <c r="D11" i="16" s="1"/>
  <c r="D12" i="16" s="1"/>
  <c r="D15" i="16" s="1"/>
  <c r="D16" i="16" s="1"/>
  <c r="D21" i="16"/>
  <c r="D22" i="16" s="1"/>
  <c r="D26" i="15"/>
  <c r="D25" i="15" s="1"/>
  <c r="H4" i="15"/>
  <c r="H8" i="15"/>
  <c r="H15" i="15"/>
  <c r="G3" i="15"/>
  <c r="H3" i="15" s="1"/>
  <c r="G6" i="15"/>
  <c r="H6" i="15" s="1"/>
  <c r="G9" i="15"/>
  <c r="H9" i="15" s="1"/>
  <c r="G10" i="15"/>
  <c r="H10" i="15" s="1"/>
  <c r="G11" i="15"/>
  <c r="H11" i="15" s="1"/>
  <c r="G14" i="15"/>
  <c r="H14" i="15" s="1"/>
  <c r="G2" i="15"/>
  <c r="H2" i="15" s="1"/>
  <c r="H12" i="15"/>
  <c r="H17" i="15"/>
  <c r="G5" i="15"/>
  <c r="H5" i="15" s="1"/>
  <c r="G7" i="15"/>
  <c r="H7" i="15" s="1"/>
  <c r="G13" i="15"/>
  <c r="H13" i="15" s="1"/>
  <c r="G16" i="15"/>
  <c r="H16" i="15" s="1"/>
  <c r="D53" i="12"/>
  <c r="D43" i="12"/>
  <c r="D48" i="12" s="1"/>
  <c r="D47" i="12" s="1"/>
  <c r="D22" i="15" l="1"/>
  <c r="D23" i="15" s="1"/>
  <c r="D24" i="15" s="1"/>
  <c r="D27" i="15" s="1"/>
  <c r="D28" i="15" s="1"/>
  <c r="D33" i="15"/>
  <c r="D34" i="15" s="1"/>
  <c r="H5" i="12"/>
  <c r="D30" i="8"/>
  <c r="D40" i="8"/>
  <c r="D35" i="8"/>
  <c r="D34" i="8" s="1"/>
  <c r="H36" i="12" l="1"/>
  <c r="G22" i="12"/>
  <c r="H22" i="12" s="1"/>
  <c r="H15" i="12"/>
  <c r="G31" i="12"/>
  <c r="H31" i="12" s="1"/>
  <c r="H9" i="8"/>
  <c r="H13" i="8"/>
  <c r="H15" i="8"/>
  <c r="G3" i="8"/>
  <c r="H3" i="8" s="1"/>
  <c r="G5" i="8"/>
  <c r="H5" i="8" s="1"/>
  <c r="G7" i="8"/>
  <c r="H7" i="8" s="1"/>
  <c r="G11" i="8"/>
  <c r="H11" i="8" s="1"/>
  <c r="G14" i="8"/>
  <c r="H14" i="8" s="1"/>
  <c r="G19" i="8"/>
  <c r="H19" i="8" s="1"/>
  <c r="G23" i="8"/>
  <c r="H23" i="8" s="1"/>
  <c r="H12" i="8"/>
  <c r="H17" i="8"/>
  <c r="H20" i="8"/>
  <c r="H21" i="8"/>
  <c r="G2" i="8"/>
  <c r="H2" i="8" s="1"/>
  <c r="G4" i="8"/>
  <c r="H4" i="8" s="1"/>
  <c r="G6" i="8"/>
  <c r="H6" i="8" s="1"/>
  <c r="G8" i="8"/>
  <c r="H8" i="8" s="1"/>
  <c r="G10" i="8"/>
  <c r="H10" i="8" s="1"/>
  <c r="G16" i="8"/>
  <c r="H16" i="8" s="1"/>
  <c r="G18" i="8"/>
  <c r="H18" i="8" s="1"/>
  <c r="G22" i="8"/>
  <c r="H22" i="8" s="1"/>
  <c r="G24" i="8"/>
  <c r="H24" i="8" s="1"/>
  <c r="G25" i="8"/>
  <c r="H25" i="8" s="1"/>
  <c r="G3" i="12"/>
  <c r="H3" i="12" s="1"/>
  <c r="G14" i="12"/>
  <c r="H14" i="12" s="1"/>
  <c r="G26" i="12"/>
  <c r="H26" i="12" s="1"/>
  <c r="G37" i="12"/>
  <c r="H37" i="12" s="1"/>
  <c r="H34" i="12"/>
  <c r="G8" i="12"/>
  <c r="H8" i="12" s="1"/>
  <c r="G12" i="12"/>
  <c r="H12" i="12" s="1"/>
  <c r="G24" i="12"/>
  <c r="H24" i="12" s="1"/>
  <c r="G28" i="12"/>
  <c r="H28" i="12" s="1"/>
  <c r="G33" i="12"/>
  <c r="H33" i="12" s="1"/>
  <c r="H4" i="12"/>
  <c r="H6" i="12"/>
  <c r="H18" i="12"/>
  <c r="H29" i="12"/>
  <c r="G7" i="12"/>
  <c r="H7" i="12" s="1"/>
  <c r="G16" i="12"/>
  <c r="H16" i="12" s="1"/>
  <c r="G19" i="12"/>
  <c r="H19" i="12" s="1"/>
  <c r="G21" i="12"/>
  <c r="H21" i="12" s="1"/>
  <c r="G25" i="12"/>
  <c r="H25" i="12" s="1"/>
  <c r="G30" i="12"/>
  <c r="H30" i="12" s="1"/>
  <c r="G35" i="12"/>
  <c r="H35" i="12" s="1"/>
  <c r="G2" i="12"/>
  <c r="H2" i="12" s="1"/>
  <c r="H11" i="12"/>
  <c r="H13" i="12"/>
  <c r="H39" i="12"/>
  <c r="G9" i="12"/>
  <c r="H9" i="12" s="1"/>
  <c r="G17" i="12"/>
  <c r="H17" i="12" s="1"/>
  <c r="G20" i="12"/>
  <c r="H20" i="12" s="1"/>
  <c r="G23" i="12"/>
  <c r="H23" i="12" s="1"/>
  <c r="G27" i="12"/>
  <c r="H27" i="12" s="1"/>
  <c r="G32" i="12"/>
  <c r="H32" i="12" s="1"/>
  <c r="G38" i="12"/>
  <c r="H38" i="12" s="1"/>
  <c r="D49" i="6"/>
  <c r="F6" i="6" s="1"/>
  <c r="D39" i="6"/>
  <c r="D44" i="6" s="1"/>
  <c r="D43" i="6" s="1"/>
  <c r="D31" i="8" l="1"/>
  <c r="D32" i="8" s="1"/>
  <c r="D33" i="8" s="1"/>
  <c r="D36" i="8" s="1"/>
  <c r="D37" i="8" s="1"/>
  <c r="D55" i="12"/>
  <c r="D56" i="12" s="1"/>
  <c r="D44" i="12"/>
  <c r="D45" i="12" s="1"/>
  <c r="D46" i="12" s="1"/>
  <c r="D49" i="12" s="1"/>
  <c r="D50" i="12" s="1"/>
  <c r="F10" i="6"/>
  <c r="G10" i="6" s="1"/>
  <c r="F35" i="6"/>
  <c r="G35" i="6" s="1"/>
  <c r="F3" i="6"/>
  <c r="G3" i="6" s="1"/>
  <c r="D42" i="8"/>
  <c r="F28" i="6"/>
  <c r="G28" i="6" s="1"/>
  <c r="G17" i="6"/>
  <c r="F5" i="6"/>
  <c r="G5" i="6" s="1"/>
  <c r="F2" i="6"/>
  <c r="G2" i="6" s="1"/>
  <c r="F32" i="6"/>
  <c r="G32" i="6" s="1"/>
  <c r="F24" i="6"/>
  <c r="G24" i="6" s="1"/>
  <c r="F14" i="6"/>
  <c r="G14" i="6" s="1"/>
  <c r="F8" i="6"/>
  <c r="G8" i="6" s="1"/>
  <c r="F34" i="6"/>
  <c r="G34" i="6" s="1"/>
  <c r="G30" i="6"/>
  <c r="F26" i="6"/>
  <c r="G26" i="6" s="1"/>
  <c r="G22" i="6"/>
  <c r="F19" i="6"/>
  <c r="G19" i="6" s="1"/>
  <c r="G16" i="6"/>
  <c r="F12" i="6"/>
  <c r="G12" i="6" s="1"/>
  <c r="F7" i="6"/>
  <c r="G7" i="6" s="1"/>
  <c r="F33" i="6"/>
  <c r="G33" i="6" s="1"/>
  <c r="F31" i="6"/>
  <c r="G31" i="6" s="1"/>
  <c r="G29" i="6"/>
  <c r="F27" i="6"/>
  <c r="G27" i="6" s="1"/>
  <c r="F25" i="6"/>
  <c r="G25" i="6" s="1"/>
  <c r="F23" i="6"/>
  <c r="G23" i="6" s="1"/>
  <c r="F21" i="6"/>
  <c r="G21" i="6" s="1"/>
  <c r="F20" i="6"/>
  <c r="G20" i="6" s="1"/>
  <c r="G18" i="6"/>
  <c r="F15" i="6"/>
  <c r="G15" i="6" s="1"/>
  <c r="F13" i="6"/>
  <c r="G13" i="6" s="1"/>
  <c r="F11" i="6"/>
  <c r="G11" i="6" s="1"/>
  <c r="F9" i="6"/>
  <c r="G9" i="6" s="1"/>
  <c r="G6" i="6"/>
  <c r="G4" i="6"/>
  <c r="D40" i="6" l="1"/>
  <c r="D41" i="6" s="1"/>
  <c r="D42" i="6" s="1"/>
  <c r="D45" i="6" s="1"/>
  <c r="D46" i="6" s="1"/>
  <c r="D43" i="8"/>
  <c r="D51" i="6"/>
  <c r="D52" i="6" s="1"/>
  <c r="C52" i="6" l="1"/>
</calcChain>
</file>

<file path=xl/comments1.xml><?xml version="1.0" encoding="utf-8"?>
<comments xmlns="http://schemas.openxmlformats.org/spreadsheetml/2006/main">
  <authors>
    <author>Author</author>
  </authors>
  <commentList>
    <comment ref="B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nao existe dados para este evento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odds doesnot open</t>
        </r>
      </text>
    </comment>
    <comment ref="B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mercado nao abriu as odds</t>
        </r>
      </text>
    </comment>
    <comment ref="B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mercado nao abriu a odds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mercado nao abriu a odds</t>
        </r>
      </text>
    </comment>
  </commentList>
</comments>
</file>

<file path=xl/sharedStrings.xml><?xml version="1.0" encoding="utf-8"?>
<sst xmlns="http://schemas.openxmlformats.org/spreadsheetml/2006/main" count="4739" uniqueCount="691">
  <si>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</si>
  <si>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</si>
  <si>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</si>
  <si>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</si>
  <si>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</si>
  <si>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</si>
  <si>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</si>
  <si>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</si>
  <si>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OVER 2,25-PINNACLE</t>
  </si>
  <si>
    <t>ANALISE-FUNDAMENTALISTA</t>
  </si>
  <si>
    <t>OVER 2</t>
  </si>
  <si>
    <t>RESULT</t>
  </si>
  <si>
    <t>PERFORMANCE</t>
  </si>
  <si>
    <t>LEAGUE</t>
  </si>
  <si>
    <t>OVER 1,75</t>
  </si>
  <si>
    <t>SEOUL E-LAND vs GIMPO</t>
  </si>
  <si>
    <t>SOUTH KOREA - K LEAGUE 2</t>
  </si>
  <si>
    <t> MITO HOLLYHOCK vs TOKYO VERDY</t>
  </si>
  <si>
    <t>JAPAN - J2 LEAGUE</t>
  </si>
  <si>
    <t>SHEFFIELD WED vs CHARLTON</t>
  </si>
  <si>
    <t>LEAGUE ONE</t>
  </si>
  <si>
    <t>GIMPO vs GYEONGNAM</t>
  </si>
  <si>
    <t>SAO PAULO vs BRAGANTINO</t>
  </si>
  <si>
    <t>BRAZIL - SERIE A</t>
  </si>
  <si>
    <t>ALBIREX NIIGATA vs R. KUMAMOTO</t>
  </si>
  <si>
    <t> DAEJEON CITIZEN vs ANYANG</t>
  </si>
  <si>
    <t> OITA TRINITA vs IG MORIOKA</t>
  </si>
  <si>
    <t> T. GUNMA vs VEGALTA SENDAI</t>
  </si>
  <si>
    <t> DORKING vs GATESHEAD FC</t>
  </si>
  <si>
    <t>ENGLAND - NATIONAL LEAGUE</t>
  </si>
  <si>
    <t>ESTUDIANTES vs UNION SANTA FE</t>
  </si>
  <si>
    <t> ARGENTINA - LIGA PROFESIONAL</t>
  </si>
  <si>
    <t>ANYANG vs GIMPO</t>
  </si>
  <si>
    <t> AUXERRE vs STRASBOURG</t>
  </si>
  <si>
    <t> FRANCE - LIGUE 1</t>
  </si>
  <si>
    <t>CHELSEA vs LEICESTER CITY</t>
  </si>
  <si>
    <t>PREMIER LEAGUE</t>
  </si>
  <si>
    <t>DAEJEON CITIZEN vs BUCHEON FC</t>
  </si>
  <si>
    <t> MANCHESTER CITY vs CRYSTAL PALACE</t>
  </si>
  <si>
    <t>SPAL vs CAGLIARI</t>
  </si>
  <si>
    <t>ITALY - SERIE B</t>
  </si>
  <si>
    <t>NAGANO PARCEIRO vs G. KITAKYUSHU</t>
  </si>
  <si>
    <t>JAPAN - J3 LEAGUE</t>
  </si>
  <si>
    <t>R. KUMAMOTO vs TOKYO VERDY</t>
  </si>
  <si>
    <t>INTERNACIONAL vs JUVENTUDE</t>
  </si>
  <si>
    <t> DIJON vs ANNECY</t>
  </si>
  <si>
    <t> FRANCE - LIGUE 2</t>
  </si>
  <si>
    <t> FULHAM vs BRIGHTON</t>
  </si>
  <si>
    <t>QP RANGERS vs HULL CITY</t>
  </si>
  <si>
    <t> CHAMPIONSHIP</t>
  </si>
  <si>
    <t> RODEZ AVEYRON vs METZ</t>
  </si>
  <si>
    <t> WIGAN ATHLETIC vs WEST BROM</t>
  </si>
  <si>
    <t>CHAMPIONSHIP</t>
  </si>
  <si>
    <t> WREXHAM vs GATESHEAD FC</t>
  </si>
  <si>
    <t> ENGLAND - NATIONAL LEAGUE</t>
  </si>
  <si>
    <t>LENS vs LORIENT</t>
  </si>
  <si>
    <t>FRANCE - LIGUE 1</t>
  </si>
  <si>
    <t> ESTORIL vs SPORTING CP</t>
  </si>
  <si>
    <t>PORTUGAL - LIGA PORTUGAL</t>
  </si>
  <si>
    <t> WEST BROM vs BURNLEY</t>
  </si>
  <si>
    <t>ARBROATH vs PARTICK THISTLE</t>
  </si>
  <si>
    <t>SCOTLAND - CHAMPIONSHIP</t>
  </si>
  <si>
    <t> GAMBA OSAKA vs SAGAN TOSU</t>
  </si>
  <si>
    <t>JAPAN - J1 LEAGUE</t>
  </si>
  <si>
    <t>LAZIO vs NAPOLI</t>
  </si>
  <si>
    <t> ITALY - SERIE A</t>
  </si>
  <si>
    <t> NANTES vs PARIS SG</t>
  </si>
  <si>
    <t>SWANSEA CITY vs QP RANGERS</t>
  </si>
  <si>
    <t>Z. KANAZAWA vs TOKYO VERDY</t>
  </si>
  <si>
    <t>BREST vs STRASBOURG</t>
  </si>
  <si>
    <t>REIMS vs LENS</t>
  </si>
  <si>
    <t> MIDDLESBROUGH vs SUNDERLAND</t>
  </si>
  <si>
    <t> SEOUL E-LAND vs GYEONGNAM</t>
  </si>
  <si>
    <t>SUWON CITY vs POHANG STEELERS</t>
  </si>
  <si>
    <t>SOUTH KOREA - K LEAGUE 1</t>
  </si>
  <si>
    <t>CEREZO OSAKA vs SAGAN TOSU</t>
  </si>
  <si>
    <t>COSENZA vs BARI</t>
  </si>
  <si>
    <t> ITALY - SERIE B</t>
  </si>
  <si>
    <t> DAEJEON CITIZEN vs CHUNGNAM ASAN</t>
  </si>
  <si>
    <t> SOUTH KOREA - K LEAGUE 2</t>
  </si>
  <si>
    <t> INVERNESS vs HAMILTON</t>
  </si>
  <si>
    <t> SCOTLAND - CHAMPIONSHIP</t>
  </si>
  <si>
    <t>MANCHESTER CITY vs TOTTENHAM</t>
  </si>
  <si>
    <t>  OITA TRINITA vs VEGALTA SENDAI</t>
  </si>
  <si>
    <t>SAINT-ETIENNE vs BORDEAUX</t>
  </si>
  <si>
    <t>FRANCE - LIGUE 2</t>
  </si>
  <si>
    <t>SEONGNAM vs GANGWON</t>
  </si>
  <si>
    <t> WALSALL vs NORTHAMPTON</t>
  </si>
  <si>
    <t> LEAGUE TWO</t>
  </si>
  <si>
    <t>TOULOUSE vs REIMS</t>
  </si>
  <si>
    <t>  AFC WIMBLEDON vs NORTHAMPTON</t>
  </si>
  <si>
    <t>GYEONGNAM vs GIMPO</t>
  </si>
  <si>
    <t> HALIFAX TOWN vs GATESHEAD FC</t>
  </si>
  <si>
    <t> IPSWICH TOWN vs BRISTOL ROVERS</t>
  </si>
  <si>
    <t> LEAGUE ONE</t>
  </si>
  <si>
    <t>SEOUL vs GANGWON</t>
  </si>
  <si>
    <t>SUWON CITY vs GIMCHEON SANGMU</t>
  </si>
  <si>
    <t> SOUTH KOREA - K LEAGUE 1</t>
  </si>
  <si>
    <t> KYOTO SANGA vs YOKOHAMA M.</t>
  </si>
  <si>
    <t> JAPAN - J1 LEAGUE</t>
  </si>
  <si>
    <t>  M. YAMAGATA vs YOKOHAMA FC</t>
  </si>
  <si>
    <t> JAPAN - J2 LEAGUE</t>
  </si>
  <si>
    <t>URAWA RD vs CEREZO OSAKA</t>
  </si>
  <si>
    <t>BURNLEY vs BRISTOL CITY</t>
  </si>
  <si>
    <t> VILLARREAL B vs LUGO</t>
  </si>
  <si>
    <t>SPAIN - LA LIGA 2</t>
  </si>
  <si>
    <t>LIGORNA vs CASTELLANZESE</t>
  </si>
  <si>
    <t> ITALY - SERIE D - GROUP A</t>
  </si>
  <si>
    <t>MACHIDA ZELVIA vs TOKYO VERDY</t>
  </si>
  <si>
    <t>NICE vs ANGERS</t>
  </si>
  <si>
    <t> SAN DONATO vs RECANATESE</t>
  </si>
  <si>
    <t>ITALY - SERIE C - GROUP B</t>
  </si>
  <si>
    <t>SEOUL E-LAND vs GYEONGNAM</t>
  </si>
  <si>
    <t>SHEFFIELD WED vs WYCOMBE</t>
  </si>
  <si>
    <t>DAEJEON CITIZEN vs GYEONGNAM</t>
  </si>
  <si>
    <t>FAGIANO OKAYAMA vs VEGALTA SENDAI</t>
  </si>
  <si>
    <t>FEZZANESE vs DERTHONA</t>
  </si>
  <si>
    <t>ITALY - SERIE D - GROUP A</t>
  </si>
  <si>
    <t> FLUMINENSE vs JUVENTUDE</t>
  </si>
  <si>
    <t> GOZZANO vs CASTELLANZESE</t>
  </si>
  <si>
    <t>INTERNACIONAL vs BRAGANTINO</t>
  </si>
  <si>
    <t> BRAZIL - SERIE A</t>
  </si>
  <si>
    <t>USA - USL CHAMPIONSHIP</t>
  </si>
  <si>
    <t>over 3</t>
  </si>
  <si>
    <t>over 3,25</t>
  </si>
  <si>
    <t>over 3,5</t>
  </si>
  <si>
    <t>over 2,75</t>
  </si>
  <si>
    <t>3--0</t>
  </si>
  <si>
    <t>1--0</t>
  </si>
  <si>
    <t>1--3</t>
  </si>
  <si>
    <t>2--3</t>
  </si>
  <si>
    <t>2--0</t>
  </si>
  <si>
    <t>2--1</t>
  </si>
  <si>
    <t>0--0</t>
  </si>
  <si>
    <t>3--1</t>
  </si>
  <si>
    <t>4--2</t>
  </si>
  <si>
    <t>4--0</t>
  </si>
  <si>
    <t>0--2</t>
  </si>
  <si>
    <t>1--1</t>
  </si>
  <si>
    <t>5--2</t>
  </si>
  <si>
    <t>0--3</t>
  </si>
  <si>
    <t>0--4</t>
  </si>
  <si>
    <t>1--2</t>
  </si>
  <si>
    <t>0--1</t>
  </si>
  <si>
    <t>under 2</t>
  </si>
  <si>
    <t>GIL VICENTE vs SANTA CLARA</t>
  </si>
  <si>
    <t>PORTUGAL - PRIMEIRA LIGA</t>
  </si>
  <si>
    <t>REIMS vs BORDEAUX</t>
  </si>
  <si>
    <t> STRASBOURG vs NANTES</t>
  </si>
  <si>
    <t>ACCRINGTON vs OXFORD UTD</t>
  </si>
  <si>
    <t> CHELTENHAM vs SUNDERLAND</t>
  </si>
  <si>
    <t> CREWE ALEXANDRA vs PLYMOUTH</t>
  </si>
  <si>
    <t>FLEETWOOD vs MILTON KEYNES</t>
  </si>
  <si>
    <t> NEWCASTLE UTD vs EVERTON</t>
  </si>
  <si>
    <t>  OLDHAM vs BRISTOL ROVERS</t>
  </si>
  <si>
    <t>  SHEFFIELD WED vs WIGAN ATHLETIC</t>
  </si>
  <si>
    <t> BOURNEMOUTH vs BIRMINGHAM CITY</t>
  </si>
  <si>
    <t>LIVERPOOL vs LEICESTER CITY</t>
  </si>
  <si>
    <t> PREMIER LEAGUE</t>
  </si>
  <si>
    <t>   SEVILLA FC vs ELCHE</t>
  </si>
  <si>
    <t>LA LIGA</t>
  </si>
  <si>
    <t> AFC WIMBLEDON vs SUNDERLAND</t>
  </si>
  <si>
    <t> CHELTENHAM vs FLEETWOOD</t>
  </si>
  <si>
    <t> EVERTON vs LEEDS UTD</t>
  </si>
  <si>
    <t>LEVERKUSEN vs STUTTGART</t>
  </si>
  <si>
    <t>BUNDESLIGA</t>
  </si>
  <si>
    <t> MONCHENGLADBACH vs FC AUGSBURG</t>
  </si>
  <si>
    <t> BUNDESLIGA</t>
  </si>
  <si>
    <t>   MORECAMBE vs GILLINGHAM</t>
  </si>
  <si>
    <t>ATALANTA vs JUVENTUS</t>
  </si>
  <si>
    <t>ITALY - SERIE A</t>
  </si>
  <si>
    <t>HELLAS VERONA vs UDINESE</t>
  </si>
  <si>
    <t> LENS vs BORDEAUX</t>
  </si>
  <si>
    <t> SWANSEA CITY vs BRISTOL CITY</t>
  </si>
  <si>
    <t> BORDEAUX vs MONACO</t>
  </si>
  <si>
    <t>INTER MILAN vs SASSUOLO</t>
  </si>
  <si>
    <t>LEEDS UTD vs MANCHESTER UTD</t>
  </si>
  <si>
    <t>MARSEILLE vs CLERMONT</t>
  </si>
  <si>
    <t> SAINT-ETIENNE vs STRASBOURG</t>
  </si>
  <si>
    <t>UDINESE vs LAZIO</t>
  </si>
  <si>
    <t> VENEZIA vs GENOA</t>
  </si>
  <si>
    <t>TOULOUSE vs LE HAVRE</t>
  </si>
  <si>
    <t>CAMBRIDGE UTD vs PLYMOUTH</t>
  </si>
  <si>
    <t>IPSWICH TOWN vs CHELTENHAM</t>
  </si>
  <si>
    <t>SPAL vs TERNANA</t>
  </si>
  <si>
    <t>WYCOMBE vs WIGAN ATHLETIC</t>
  </si>
  <si>
    <t> BENEVENTO vs COMO</t>
  </si>
  <si>
    <t>  BRESCIA vs ASCOLI</t>
  </si>
  <si>
    <t>EMPOLI vs JUVENTUS</t>
  </si>
  <si>
    <t>FREIBURG vs HERTHA BERLIN</t>
  </si>
  <si>
    <t>LEVERKUSEN vs BIELEFELD</t>
  </si>
  <si>
    <t> OXFORD UTD vs CAMBRIDGE UTD</t>
  </si>
  <si>
    <t>  PORTSMOUTH vs FLEETWOOD</t>
  </si>
  <si>
    <t>  WIGAN ATHLETIC vs SUNDERLAND</t>
  </si>
  <si>
    <t> BREST vs LORIENT</t>
  </si>
  <si>
    <t> CLERMONT vs BORDEAUX</t>
  </si>
  <si>
    <t> HELLAS VERONA vs VENEZIA</t>
  </si>
  <si>
    <t> LAZIO vs NAPOLI</t>
  </si>
  <si>
    <t> LEIXOES vs ESTRELA AMADORA</t>
  </si>
  <si>
    <t>PORTUGAL - SEGUNDA LIGA</t>
  </si>
  <si>
    <t>  METZ vs NANTES</t>
  </si>
  <si>
    <t>GRANADA vs CADIZ</t>
  </si>
  <si>
    <t> SPORTING BRAGA vs SANTA CLARA</t>
  </si>
  <si>
    <t> HARROGATE vs PORT VALE</t>
  </si>
  <si>
    <t>LEAGUE TWO</t>
  </si>
  <si>
    <t> NEWPORT vs FOREST GREEN</t>
  </si>
  <si>
    <t>WYCOMBE vs CAMBRIDGE UTD</t>
  </si>
  <si>
    <t> LECCE vs ASCOLI</t>
  </si>
  <si>
    <t>BRADFORD vs SWINDON TOWN</t>
  </si>
  <si>
    <t>  CAGLIARI vs LAZIO</t>
  </si>
  <si>
    <t>CRAWLEY TOWN vs SCUNTHORPE</t>
  </si>
  <si>
    <t>  FLEETWOOD vs IPSWICH TOWN</t>
  </si>
  <si>
    <t> LEICESTER CITY vs LEEDS UTD</t>
  </si>
  <si>
    <t> LIVERPOOL vs WEST HAM UTD</t>
  </si>
  <si>
    <t>  NEWPORT vs BRISTOL ROVERS</t>
  </si>
  <si>
    <t> OLDHAM vs CARLISLE UTD</t>
  </si>
  <si>
    <t>OXFORD UTD vs BURTON ALBION</t>
  </si>
  <si>
    <t>2--2</t>
  </si>
  <si>
    <t>5--1</t>
  </si>
  <si>
    <t>1--4</t>
  </si>
  <si>
    <t>3--3</t>
  </si>
  <si>
    <t>3--2</t>
  </si>
  <si>
    <t>5--0</t>
  </si>
  <si>
    <t>2--4</t>
  </si>
  <si>
    <t>4--1</t>
  </si>
  <si>
    <t>ex-over</t>
  </si>
  <si>
    <t>PRICE</t>
  </si>
  <si>
    <t>ANALISE-FUNDAMENTALSTA</t>
  </si>
  <si>
    <t>ANALISE-TECNICA</t>
  </si>
  <si>
    <t>RETURN</t>
  </si>
  <si>
    <t>PROFIT</t>
  </si>
  <si>
    <t>league</t>
  </si>
  <si>
    <t>over 2,5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</si>
  <si>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</si>
  <si>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</si>
  <si>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</si>
  <si>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</si>
  <si>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</si>
  <si>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</si>
  <si>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</si>
  <si>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</si>
  <si>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</si>
  <si>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</si>
  <si>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</si>
  <si>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</si>
  <si>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</si>
  <si>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under 2,5</t>
  </si>
  <si>
    <t>purple</t>
  </si>
  <si>
    <t>gray</t>
  </si>
  <si>
    <t>blue</t>
  </si>
  <si>
    <t>STAKE BET ex-over 2%</t>
  </si>
  <si>
    <t>BORDEAUX vs TROYES</t>
  </si>
  <si>
    <t>GUIMARAES vs FAMALICAO</t>
  </si>
  <si>
    <t> MOREIRENSE vs MARITIMO</t>
  </si>
  <si>
    <t> PORTUGAL - PRIMEIRA LIGA</t>
  </si>
  <si>
    <t> SANTA CLARA vs VIZELA</t>
  </si>
  <si>
    <t>VENEZIA vs SASSUOLO</t>
  </si>
  <si>
    <t> VICENZA vs TERNANA</t>
  </si>
  <si>
    <t>TOULOUSE vs USL DUNKERQUE</t>
  </si>
  <si>
    <t> IPSWICH TOWN vs LINCOLN CITY</t>
  </si>
  <si>
    <t>SUNDERLAND vs FLEETWOOD</t>
  </si>
  <si>
    <t>BRIGHTON vs LIVERPOOL</t>
  </si>
  <si>
    <t> BRISTOL ROVERS vs HARROGATE</t>
  </si>
  <si>
    <t>BURTON ALBION vs FLEETWOOD</t>
  </si>
  <si>
    <t> GRANADA vs ELCHE</t>
  </si>
  <si>
    <t> LA LIGA</t>
  </si>
  <si>
    <t> GREENOCK MORTON vs PARTICK THISTLE</t>
  </si>
  <si>
    <t> PORDENONE vs COMO</t>
  </si>
  <si>
    <t>SALERNITANA vs SASSUOLO</t>
  </si>
  <si>
    <t>  SHEFFIELD WED vs CAMBRIDGE UTD</t>
  </si>
  <si>
    <t> SPAL vs ASCOLI</t>
  </si>
  <si>
    <t>  WALSALL vs SUTTON UTD</t>
  </si>
  <si>
    <t> ATALANTA vs GENOA</t>
  </si>
  <si>
    <t> CHELSEA vs NEWCASTLE UTD</t>
  </si>
  <si>
    <t>HELLAS VERONA vs NAPOLI</t>
  </si>
  <si>
    <t>METZ vs LENS</t>
  </si>
  <si>
    <t>LAZIO vs VENEZIA</t>
  </si>
  <si>
    <t>TOULOUSE vs AMIENS</t>
  </si>
  <si>
    <t>  WYCOMBE vs FLEETWOOD</t>
  </si>
  <si>
    <t>NEWPORT vs HARTLEPOOL</t>
  </si>
  <si>
    <t> SAINT-ETIENNE vs TROYES</t>
  </si>
  <si>
    <t> VIZELA vs FAMALICAO</t>
  </si>
  <si>
    <t> CAGLIARI vs AC MILAN</t>
  </si>
  <si>
    <t>CRAWLEY TOWN vs SWINDON TOWN</t>
  </si>
  <si>
    <t>LENS vs CLERMONT</t>
  </si>
  <si>
    <t>OXFORD UTD vs IPSWICH TOWN</t>
  </si>
  <si>
    <t> PORTSMOUTH vs WYCOMBE</t>
  </si>
  <si>
    <t> CALVINA vs CARAVAGGIO</t>
  </si>
  <si>
    <t>ITALY - SERIE D - GROUP B</t>
  </si>
  <si>
    <t> CITTA DI VARESE vs PDHAE</t>
  </si>
  <si>
    <t>EMPOLI vs HELLAS VERONA</t>
  </si>
  <si>
    <t> SEVILLA FC vs REAL SOCIEDAD</t>
  </si>
  <si>
    <t>VILLA ALME vs BRENO</t>
  </si>
  <si>
    <t>ALTRINCHAM vs CHESTERFIELD</t>
  </si>
  <si>
    <t> OLDHAM vs SUTTON UTD</t>
  </si>
  <si>
    <t>PLYMOUTH vs CHELTENHAM</t>
  </si>
  <si>
    <t>AVELLINO vs CATANIA</t>
  </si>
  <si>
    <t> ITALY - SERIE C - GROUP C</t>
  </si>
  <si>
    <t> CHOLET vs ANNECY</t>
  </si>
  <si>
    <t>FRANCE - NATIONAL</t>
  </si>
  <si>
    <t> AFC WIMBLEDON vs CAMBRIDGE UTD</t>
  </si>
  <si>
    <t>GREENOCK MORTON vs AYR UTD</t>
  </si>
  <si>
    <t> HAMILTON vs QUEEN OF SOUTH</t>
  </si>
  <si>
    <t>IPSWICH TOWN vs PLYMOUTH</t>
  </si>
  <si>
    <t> MAIDENHEAD UTD vs BARNET</t>
  </si>
  <si>
    <t> NOTTS COUNTY vs CHESTERFIELD</t>
  </si>
  <si>
    <t>SHEFFIELD WED vs CHELTENHAM</t>
  </si>
  <si>
    <t>CHELSEA vs BRENTFORD</t>
  </si>
  <si>
    <t>   ESTORIL vs VIZELA</t>
  </si>
  <si>
    <t> IPSWICH TOWN vs CAMBRIDGE UTD</t>
  </si>
  <si>
    <t>LAZIO vs SASSUOLO</t>
  </si>
  <si>
    <t>LECCE vs FROSINONE</t>
  </si>
  <si>
    <t>LEEDS UTD vs SOUTHAMPTON</t>
  </si>
  <si>
    <t>LILLE vs BORDEAUX</t>
  </si>
  <si>
    <t>MANCHESTER UTD vs LEICESTER CITY</t>
  </si>
  <si>
    <t> QP RANGERS vs FULHAM</t>
  </si>
  <si>
    <t> BRESCIA vs VICENZA</t>
  </si>
  <si>
    <t>LYON vs ANGERS</t>
  </si>
  <si>
    <t> M. YAMAGATA vs FAGIANO OKAYAMA</t>
  </si>
  <si>
    <t>STRASBOURG vs LENS</t>
  </si>
  <si>
    <t>VENTFORET KOFU vs VEGALTA SENDAI</t>
  </si>
  <si>
    <t> HELLAS VERONA vs GENOA</t>
  </si>
  <si>
    <t>FLEETWOOD vs LINCOLN CITY</t>
  </si>
  <si>
    <t> MORECAMBE vs OXFORD UTD</t>
  </si>
  <si>
    <t>SPAL vs COSENZA</t>
  </si>
  <si>
    <t>  WREXHAM vs BARNET</t>
  </si>
  <si>
    <t>ARGENTINA - PRIMERA NACIONAL</t>
  </si>
  <si>
    <t> ALL BOYS vs VILLA DALMINE</t>
  </si>
  <si>
    <t>CAGLIARI vs JUVENTUS</t>
  </si>
  <si>
    <t>CAMBRIDGE UTD vs MORECAMBE</t>
  </si>
  <si>
    <t> INTER MILAN vs HELLAS VERONA</t>
  </si>
  <si>
    <t> OXFORD UTD vs SUNDERLAND</t>
  </si>
  <si>
    <t> PHILADELPHIA vs COLUMBUS CREW</t>
  </si>
  <si>
    <t> USA - MLS</t>
  </si>
  <si>
    <t> BORDEAUX vs METZ</t>
  </si>
  <si>
    <t>  FULHAM vs COVENTRY CITY</t>
  </si>
  <si>
    <t> LEICESTER CITY vs CRYSTAL PALACE</t>
  </si>
  <si>
    <t> SASSUOLO vs ATALANTA</t>
  </si>
  <si>
    <t>SEOUL vs SUWON BLUEWINGS</t>
  </si>
  <si>
    <t>TORINO vs AC MILAN</t>
  </si>
  <si>
    <t> TRISTAN SUAREZ vs FERRO CARRIL</t>
  </si>
  <si>
    <t>VENEZIA vs UDINESE</t>
  </si>
  <si>
    <t>6--0</t>
  </si>
  <si>
    <t>COLOR</t>
  </si>
  <si>
    <t>CHAMBLY vs BOURG-EN-BRESSE</t>
  </si>
  <si>
    <t> FLEETWOOD vs OXFORD UTD</t>
  </si>
  <si>
    <t> HARROGATE vs SWINDON TOWN</t>
  </si>
  <si>
    <t>NEWPORT vs CRAWLEY TOWN</t>
  </si>
  <si>
    <t>NOTTS COUNTY vs KINGS LYNN</t>
  </si>
  <si>
    <t> WYCOMBE vs PLYMOUTH</t>
  </si>
  <si>
    <t> CAGLIARI vs SASSUOLO</t>
  </si>
  <si>
    <t> CATANZARO vs CAMPOBASSO</t>
  </si>
  <si>
    <t>ITALY - SERIE C - GROUP C</t>
  </si>
  <si>
    <t>FC RYUKYU vs T. GUNMA</t>
  </si>
  <si>
    <t> FREIBURG vs BOCHUM</t>
  </si>
  <si>
    <t>GREENOCK MORTON vs HAMILTON</t>
  </si>
  <si>
    <t>MONCHENGLADBACH vs FC KOLN</t>
  </si>
  <si>
    <t>SAINT-ETIENNE vs BREST</t>
  </si>
  <si>
    <t>GAMBA OSAKA vs SHONAN BELLMARE</t>
  </si>
  <si>
    <t>GRANADA vs LEVANTE</t>
  </si>
  <si>
    <t>HOUSTON DYNAMO vs PORTLAND</t>
  </si>
  <si>
    <t> LYON vs BORDEAUX</t>
  </si>
  <si>
    <t>METZ vs CLERMONT</t>
  </si>
  <si>
    <t>NEWCASTLE UTD vs LEICESTER CITY</t>
  </si>
  <si>
    <t> SEVILLA FC vs REAL MADRID</t>
  </si>
  <si>
    <t>ATALANTA vs HELLAS VERONA</t>
  </si>
  <si>
    <t> FC BARCELONA vs CADIZ</t>
  </si>
  <si>
    <t>LINCOLN CITY vs CHELTENHAM</t>
  </si>
  <si>
    <t>SPAL vs CROTONE</t>
  </si>
  <si>
    <t> WREXHAM vs ALTRINCHAM</t>
  </si>
  <si>
    <t> ATALANTA vs HELLAS VERONA</t>
  </si>
  <si>
    <t> LINCOLN CITY vs CHELTENHAM</t>
  </si>
  <si>
    <t> SPAL vs CROTONE</t>
  </si>
  <si>
    <t>BORDEAUX vs SAINT-ETIENNE</t>
  </si>
  <si>
    <t> NEWCASTLE UTD vs CRYSTAL PALACE</t>
  </si>
  <si>
    <t> UDINESE vs SALERNITANA</t>
  </si>
  <si>
    <t> ACCRINGTON vs LINCOLN CITY</t>
  </si>
  <si>
    <t>E. FRANKFURT vs HOFFENHEIM</t>
  </si>
  <si>
    <t>FLEETWOOD vs AFC WIMBLEDON</t>
  </si>
  <si>
    <t>FREIBURG vs MONCHENGLADBACH</t>
  </si>
  <si>
    <t> GREUTHER FURTH vs LEVERKUSEN</t>
  </si>
  <si>
    <t> M. YAMAGATA vs OMIYA ARDIJA</t>
  </si>
  <si>
    <t> MILTON KEYNES vs MORECAMBE</t>
  </si>
  <si>
    <t> SAINT-ETIENNE vs MONACO</t>
  </si>
  <si>
    <t>  VEGALTA SENDAI vs FC RYUKYU</t>
  </si>
  <si>
    <t> VENEZIA vs ATALANTA</t>
  </si>
  <si>
    <t>CAMPOBASSO vs POTENZA</t>
  </si>
  <si>
    <t> CHELSEA vs WEST HAM UTD</t>
  </si>
  <si>
    <t>CLERMONT vs ANGERS</t>
  </si>
  <si>
    <t> EMPOLI vs NAPOLI</t>
  </si>
  <si>
    <t> FOGGIA vs AVELLINO</t>
  </si>
  <si>
    <t>LAZIO vs AC MILAN</t>
  </si>
  <si>
    <t>  NANTES vs BORDEAUX</t>
  </si>
  <si>
    <t> BENEVENTO vs TERNANA</t>
  </si>
  <si>
    <t> CRYSTAL PALACE vs LEEDS UTD</t>
  </si>
  <si>
    <t> SASSUOLO vs JUVENTUS</t>
  </si>
  <si>
    <t> TOULOUSE vs NIORT</t>
  </si>
  <si>
    <t>PORTSMOUTH vs WIGAN ATHLETIC</t>
  </si>
  <si>
    <t>BOLTON vs FLEETWOOD</t>
  </si>
  <si>
    <t>CAGLIARI vs HELLAS VERONA</t>
  </si>
  <si>
    <t>CAMBRIDGE UTD vs CHELTENHAM</t>
  </si>
  <si>
    <t> FC AUGSBURG vs FC KOLN</t>
  </si>
  <si>
    <t> MORECAMBE vs SUNDERLAND</t>
  </si>
  <si>
    <t>NAPOLI vs SASSUOLO</t>
  </si>
  <si>
    <t> NEWCASTLE UTD vs LIVERPOOL</t>
  </si>
  <si>
    <t> SPAL vs FROSINONE</t>
  </si>
  <si>
    <t>  VALENCIA vs LEVANTE</t>
  </si>
  <si>
    <t>BREST vs CLERMONT</t>
  </si>
  <si>
    <t> EMPOLI vs TORINO</t>
  </si>
  <si>
    <t> FAGIANO OKAYAMA vs TOKYO VERDY</t>
  </si>
  <si>
    <t> MONACO vs ANGERS</t>
  </si>
  <si>
    <t> UDINESE vs INTER MILAN</t>
  </si>
  <si>
    <t>ATALANTA vs SALERNITANA</t>
  </si>
  <si>
    <t> LEVERKUSEN vs E. FRANKFURT</t>
  </si>
  <si>
    <t>MANCHESTER UTD vs BRENTFORD</t>
  </si>
  <si>
    <t> MONCHENGLADBACH vs RB LEIPZIG</t>
  </si>
  <si>
    <t>SOLIHULL MOORS vs BROMLEY</t>
  </si>
  <si>
    <t>GAMBA OSAKA vs C. SAPPORO</t>
  </si>
  <si>
    <t>YOKOHAMA FC vs R. KUMAMOTO</t>
  </si>
  <si>
    <t>GIMCHEON SANGMU vs GANGWON</t>
  </si>
  <si>
    <t>INTER MILAN vs EMPOLI</t>
  </si>
  <si>
    <t>FREIBURG vs UNION BERLIN</t>
  </si>
  <si>
    <t> HARROGATE vs SUTTON UTD</t>
  </si>
  <si>
    <t>HOFFENHEIM vs LEVERKUSEN</t>
  </si>
  <si>
    <t> NEWPORT vs ROCHDALE</t>
  </si>
  <si>
    <t> REAL BETIS vs FC BARCELONA</t>
  </si>
  <si>
    <t> SASSUOLO vs UDINESE</t>
  </si>
  <si>
    <t> TOULOUSE vs NIMES</t>
  </si>
  <si>
    <t> WEYMOUTH vs BARNET</t>
  </si>
  <si>
    <t>ANGERS vs BORDEAUX</t>
  </si>
  <si>
    <t> E. FRANKFURT vs MONCHENGLADBACH</t>
  </si>
  <si>
    <t> HELLAS VERONA vs AC MILAN</t>
  </si>
  <si>
    <t>POHANG STEELERS vs SEONGNAM</t>
  </si>
  <si>
    <t>SALERNITANA vs CAGLIARI</t>
  </si>
  <si>
    <t>BROMLEY vs ALTRINCHAM</t>
  </si>
  <si>
    <t>LEEDS UTD vs CHELSEA</t>
  </si>
  <si>
    <t>SEVILLA FC vs MALLORCA</t>
  </si>
  <si>
    <t>CHAMBLY vs BOULOGNE</t>
  </si>
  <si>
    <t>SOUTHAMPTON vs LIVERPOOL</t>
  </si>
  <si>
    <t>TORINO vs AS ROMA</t>
  </si>
  <si>
    <t> ATALANTA vs EMPOLI</t>
  </si>
  <si>
    <t> DAEJEON CITIZEN vs BUCHEON FC</t>
  </si>
  <si>
    <t>FC RYUKYU vs VENTFORET KOFU</t>
  </si>
  <si>
    <t> LAZIO vs HELLAS VERONA</t>
  </si>
  <si>
    <t>BOLOGNA vs SASSUOLO</t>
  </si>
  <si>
    <t>REAL BETIS vs GRANADA</t>
  </si>
  <si>
    <t>VILLARREAL vs REAL SOCIEDAD</t>
  </si>
  <si>
    <t> ATLETICO MG vs ATLETICO GO</t>
  </si>
  <si>
    <t> DAEJEON CITIZEN vs BUSAN IPARK</t>
  </si>
  <si>
    <t>BUCHEON FC vs GYEONGNAM</t>
  </si>
  <si>
    <t>ULSAN vs JEJU UTD</t>
  </si>
  <si>
    <t>CHARLOTTE vs NORTHERN COLORA</t>
  </si>
  <si>
    <t>USA - USL LEAGUE ONE</t>
  </si>
  <si>
    <t>BREST vs BORDEAUX</t>
  </si>
  <si>
    <t>NANTES vs SAINT-ETIENNE</t>
  </si>
  <si>
    <t>PARIS SG vs METZ</t>
  </si>
  <si>
    <t>CRYSTAL PALACE vs MANCHESTER UTD</t>
  </si>
  <si>
    <t>INTER MIAMI vs NEW YORK RB</t>
  </si>
  <si>
    <t>LEICESTER CITY vs SOUTHAMPTON</t>
  </si>
  <si>
    <t> SALERNITANA vs UDINESE</t>
  </si>
  <si>
    <t>SASSUOLO vs AC MILAN</t>
  </si>
  <si>
    <t> VENEZIA vs CAGLIARI</t>
  </si>
  <si>
    <t>ANYANG vs GYEONGNAM</t>
  </si>
  <si>
    <t>FLANDRIA vs VILLA DALMINE</t>
  </si>
  <si>
    <t>JUBILO IWATA vs YOKOHAMA M.</t>
  </si>
  <si>
    <t>OMIYA ARDIJA vs MITO HOLLYHOCK</t>
  </si>
  <si>
    <t>TAMPA BAY vs LOUISVILLE CITY</t>
  </si>
  <si>
    <t>YOKOHAMA FC vs TOKYO VERDY</t>
  </si>
  <si>
    <t>JEONNAM DRAGONS vs GYEONGNAM</t>
  </si>
  <si>
    <t> NASHVILLE SC vs SJ EARTHQUAKES</t>
  </si>
  <si>
    <t>BOTAFOGO vs AVAI</t>
  </si>
  <si>
    <t>CEARA vs ATLETICO MG</t>
  </si>
  <si>
    <t>GAMBA OSAKA vs YOKOHAMA M.</t>
  </si>
  <si>
    <t>M. YAMAGATA vs VENTFORET KOFU</t>
  </si>
  <si>
    <t> NEW YORK RB vs TORONTO</t>
  </si>
  <si>
    <t>USA - MLS</t>
  </si>
  <si>
    <t> SEONGNAM vs DAEGU</t>
  </si>
  <si>
    <t>GYEONGNAM vs CHUNGNAM ASAN</t>
  </si>
  <si>
    <t>INTERNACIONAL vs CORITIBA</t>
  </si>
  <si>
    <t> DAEJEON CITIZEN vs GIMPO</t>
  </si>
  <si>
    <t>GWANGJU vs GYEONGNAM</t>
  </si>
  <si>
    <t>OMIYA ARDIJA vs Z. KANAZAWA</t>
  </si>
  <si>
    <t>SAO PAULO vs JUVENTUDE</t>
  </si>
  <si>
    <t> SHIMIZU S-PULSE vs YOKOHAMA M.</t>
  </si>
  <si>
    <t> DAEJEON CITIZEN vs ANSAN GREENERS</t>
  </si>
  <si>
    <t>BUSAN IPARK vs GIMPO</t>
  </si>
  <si>
    <t>K. FRONTALE vs SAGAN TOSU</t>
  </si>
  <si>
    <t>TOCHIGI SC vs TOKYO VERDY</t>
  </si>
  <si>
    <t>ATLANTA UTD vs AUSTIN</t>
  </si>
  <si>
    <t> GYEONGNAM vs BUSAN IPARK</t>
  </si>
  <si>
    <t>CEREZO OSAKA vs YOKOHAMA M.</t>
  </si>
  <si>
    <t>M. YAMAGATA vs R. KUMAMOTO</t>
  </si>
  <si>
    <t> OMIYA ARDIJA vs TOKYO VERDY</t>
  </si>
  <si>
    <t> SUWON CITY vs SEOUL</t>
  </si>
  <si>
    <t>KASHIMA ANTLERS vs VISSEL KOBE</t>
  </si>
  <si>
    <t>SAN LORENZO vs UNION SANTA FE</t>
  </si>
  <si>
    <t>ARGENTINA - LIGA PROFESIONAL</t>
  </si>
  <si>
    <t> ANSAN GREENERS vs GIMPO</t>
  </si>
  <si>
    <t>FLUMINENSE vs BRAGANTINO</t>
  </si>
  <si>
    <t> TOKYO VERDY vs YOKOHAMA FC</t>
  </si>
  <si>
    <t>BARRACAS C. vs PATRONATO</t>
  </si>
  <si>
    <t>FC RYUKYU vs R. KUMAMOTO</t>
  </si>
  <si>
    <t>OITA TRINITA vs TOKYO VERDY</t>
  </si>
  <si>
    <t>SHIMIZU S-PULSE vs SAGAN TOSU</t>
  </si>
  <si>
    <t> KASHIMA ANTLERS vs S. HIROSHIMA</t>
  </si>
  <si>
    <t>SUWON CITY vs SUWON BLUEWINGS</t>
  </si>
  <si>
    <t>Z. KANAZAWA vs VEGALTA SENDAI</t>
  </si>
  <si>
    <t>DAEJEON CITIZEN vs BUSAN IPARK</t>
  </si>
  <si>
    <t>SAN LORENZO vs ESTUDIANTES</t>
  </si>
  <si>
    <t>1,,57</t>
  </si>
  <si>
    <t>6--1</t>
  </si>
  <si>
    <t>5--3</t>
  </si>
  <si>
    <t>DAEJEON CITIZEN vs ANYANG</t>
  </si>
  <si>
    <t>4--3</t>
  </si>
  <si>
    <t>BOREHAM WOOD vs MAIDSTONE UTD</t>
  </si>
  <si>
    <t>KASHIMA ANTLERS vs FC TOKYO</t>
  </si>
  <si>
    <t>SWINDON TOWN vs NORTHAMPTON</t>
  </si>
  <si>
    <t>VITERBESE vs LATINA</t>
  </si>
  <si>
    <t>  WERDER BREMEN vs MONCHENGLADBACH</t>
  </si>
  <si>
    <t>WOLFSBURG vs STUTTGART</t>
  </si>
  <si>
    <t>STELLANZESE vs STRESA</t>
  </si>
  <si>
    <t>DAEJEON CITIZEN vs GWANGJU</t>
  </si>
  <si>
    <t>GYEONGNAM vs JEONNAM DRAGONS</t>
  </si>
  <si>
    <t>MONACO vs NANTES</t>
  </si>
  <si>
    <t> SUWON CITY vs GIMCHEON SANGMU</t>
  </si>
  <si>
    <t>DAEJEON CITIZEN vs JEONNAM DRAGONS</t>
  </si>
  <si>
    <t>HOFFENHEIM vs WERDER BREMEN</t>
  </si>
  <si>
    <t>BIRMINGHAM CITY vs BRISTOL CITY</t>
  </si>
  <si>
    <t>KASHIWA REYSOL vs CEREZO OSAKA</t>
  </si>
  <si>
    <t> URAWA RD vs SAGAN TOSU</t>
  </si>
  <si>
    <t> WEST BROM vs LUTON TOWN</t>
  </si>
  <si>
    <t>YEOVIL TOWN vs SOLIHULL MOORS</t>
  </si>
  <si>
    <t> CAMPODARSEGO vs ESTE</t>
  </si>
  <si>
    <t>ITALY - SERIE D - GROUP C</t>
  </si>
  <si>
    <t>CHISOLA vs BRA</t>
  </si>
  <si>
    <t>VARESINA vs CITTA DI VARESE</t>
  </si>
  <si>
    <t> ITALY - SERIE D - GROUP B</t>
  </si>
  <si>
    <t>URAWA RD vs C. SAPPORO</t>
  </si>
  <si>
    <t>BRENTFORD vs BRIGHTON</t>
  </si>
  <si>
    <t>BARI vs ASCOLI</t>
  </si>
  <si>
    <t> E. FRANKFURT vs LEVERKUSEN</t>
  </si>
  <si>
    <t>FULHAM vs BOURNEMOUTH</t>
  </si>
  <si>
    <t>IPSWICH TOWN vs LINCOLN CITY</t>
  </si>
  <si>
    <t> TOTTENHAM vs EVERTON</t>
  </si>
  <si>
    <t>LEGNANO vs CASTELLANZESE</t>
  </si>
  <si>
    <t> SANREMESE vs DERTHONA</t>
  </si>
  <si>
    <t>SPEZIA vs CREMONESE</t>
  </si>
  <si>
    <t>STRESA vs VADO</t>
  </si>
  <si>
    <t> TOULOUSE vs ANGERS</t>
  </si>
  <si>
    <t>TRIESTINA vs ALBINOLEFFE</t>
  </si>
  <si>
    <t>ITALY - SERIE C - GROUP A</t>
  </si>
  <si>
    <t>CHARLTON vs PORTSMOUTH</t>
  </si>
  <si>
    <t>GETAFE vs ATHLETIC BILBAO</t>
  </si>
  <si>
    <t>INVERNESS vs HAMILTON</t>
  </si>
  <si>
    <t>POTENZA vs TURRIS</t>
  </si>
  <si>
    <t>WEST BROM vs BRISTOL CITY</t>
  </si>
  <si>
    <t>HOFFENHEIM vs BAYERN MUNICH</t>
  </si>
  <si>
    <t>SEONGNAM vs DAEGU</t>
  </si>
  <si>
    <t>SOLIHULL MOORS vs EASTLEIGH</t>
  </si>
  <si>
    <t>SUWON CITY vs SEOUL</t>
  </si>
  <si>
    <t>TORQUAY UTD vs ALTRINCHAM</t>
  </si>
  <si>
    <t>ESPANYOL vs ELCHE</t>
  </si>
  <si>
    <t>REIMS vs AUXERRE</t>
  </si>
  <si>
    <t>TOULOUSE vs STRASBOURG</t>
  </si>
  <si>
    <t> DAGENHAM &amp; R. vs BOREHAM WOOD</t>
  </si>
  <si>
    <t>SCUNTHORPE vs GATESHEAD FC</t>
  </si>
  <si>
    <t>WEALDSTONE vs NOTTS COUNTY</t>
  </si>
  <si>
    <t>WERDER BREMEN vs HERTHA BERLIN</t>
  </si>
  <si>
    <t>BARNSLEY vs FOREST GREEN</t>
  </si>
  <si>
    <t>BAYERN MUNICH vs FSV MAINZ</t>
  </si>
  <si>
    <t>BENEVENTO vs PISA</t>
  </si>
  <si>
    <t> DAGENHAM &amp; R. vs WEALDSTONE</t>
  </si>
  <si>
    <t>DERBY COUNTY vs BRISTOL ROVERS</t>
  </si>
  <si>
    <t>FULHAM vs EVERTON</t>
  </si>
  <si>
    <t>GATESHEAD FC vs SOLIHULL MOORS</t>
  </si>
  <si>
    <t>S. HIROSHIMA vs C. SAPPORO</t>
  </si>
  <si>
    <t>CREMONESE vs UDINESE</t>
  </si>
  <si>
    <t>GELBISON vs FIDELIS ANDRIA</t>
  </si>
  <si>
    <t>SCHALKE 04 vs FREIBURG</t>
  </si>
  <si>
    <t>PIACENZA vs PADOVA</t>
  </si>
  <si>
    <t> ITALY - SERIE C - GROUP A</t>
  </si>
  <si>
    <t>PINEROLO vs DERTHONA</t>
  </si>
  <si>
    <t>STRESA vs BORGOSESIA</t>
  </si>
  <si>
    <t>3--5</t>
  </si>
  <si>
    <t>1--5</t>
  </si>
  <si>
    <t>ALTRINCHAM vs WEALDSTONE</t>
  </si>
  <si>
    <t>MAIDSTONE UTD vs SOLIHULL MOORS</t>
  </si>
  <si>
    <t> AYR UTD vs GREENOCK MORTON</t>
  </si>
  <si>
    <t>HERTHA BERLIN vs BAYERN MUNICH</t>
  </si>
  <si>
    <t>SALERNITANA vs CREMONESE</t>
  </si>
  <si>
    <t>SHEFFIELD UTD vs BURNLEY</t>
  </si>
  <si>
    <t>WERDER BREMEN vs SCHALKE 04</t>
  </si>
  <si>
    <t>CASALE vs FEZZANESE</t>
  </si>
  <si>
    <t>CASTELLANZESE vs SANREMESE</t>
  </si>
  <si>
    <t>CHISOLA vs PINEROLO</t>
  </si>
  <si>
    <t>TOULOUSE vs MONACO</t>
  </si>
  <si>
    <t>BAYERN MUNICH vs WERDER BREMEN</t>
  </si>
  <si>
    <t>WEALDSTONE vs CHESTERFIELD</t>
  </si>
  <si>
    <t>FC KOLN vs LEVERKUSEN</t>
  </si>
  <si>
    <t>FIORENTINA vs SALERNITANA</t>
  </si>
  <si>
    <t>FLUMINENSE vs GOIAS</t>
  </si>
  <si>
    <t> FLUMINENSE vs GOIAS</t>
  </si>
  <si>
    <t>BRISTOL ROVERS vs FLEETWOOD</t>
  </si>
  <si>
    <t>CAGLIARI vs PISA</t>
  </si>
  <si>
    <t>HERTHA BERLIN vs FC KOLN</t>
  </si>
  <si>
    <t>NORWICH CITY vs MIDDLESBROUGH</t>
  </si>
  <si>
    <t> QUEEN'S PARK vs INVERNESS</t>
  </si>
  <si>
    <t> SCHALKE 04 vs BAYERN MUNICH</t>
  </si>
  <si>
    <t> SOLIHULL MOORS vs DAGENHAM &amp; R.</t>
  </si>
  <si>
    <t>SOUTHEND UTD vs DORKING</t>
  </si>
  <si>
    <t>TRIESTINA vs RENATE</t>
  </si>
  <si>
    <t> WERDER BREMEN vs RB LEIPZIG</t>
  </si>
  <si>
    <t>BRA vs VADO</t>
  </si>
  <si>
    <t>CITTA DI VARESE vs SONA</t>
  </si>
  <si>
    <t>LUMEZZANE vs BRENO</t>
  </si>
  <si>
    <t>MONACO vs MARSEILLE</t>
  </si>
  <si>
    <t>MONTEBELLUNA vs VILLAFRANCA</t>
  </si>
  <si>
    <t>POTENZA vs LATINA</t>
  </si>
  <si>
    <t>STRASBOURG vs LORIENT</t>
  </si>
  <si>
    <t>DORKING vs BROMLEY</t>
  </si>
  <si>
    <t> DUNDEE FC vs HAMILTON</t>
  </si>
  <si>
    <t>INVERNESS vs AYR UTD</t>
  </si>
  <si>
    <t>OXFORD UTD vs FOREST GREEN</t>
  </si>
  <si>
    <t>SHEFFIELD WED vs SHREWSBURY</t>
  </si>
  <si>
    <t>BORGOSESIA vs CHISOLA</t>
  </si>
  <si>
    <t>CASTELLANZESE vs PINEROLO</t>
  </si>
  <si>
    <t>CESENA vs ANCONA 1905</t>
  </si>
  <si>
    <t> ESTE vs CJARLINS MUZANE</t>
  </si>
  <si>
    <t>FOSSANO vs SANREMESE</t>
  </si>
  <si>
    <t>DORKING vs YORK CITY</t>
  </si>
  <si>
    <t>ADRENSE vs VILLA ALME</t>
  </si>
  <si>
    <t>DERTHONA vs CASTELLANZESE</t>
  </si>
  <si>
    <t>GIANA ERMINIO vs CREMA</t>
  </si>
  <si>
    <t>ITALY - SERIE D - GROUP D</t>
  </si>
  <si>
    <t> PADOVA vs RENATE</t>
  </si>
  <si>
    <t> SANREMESE vs VADO</t>
  </si>
  <si>
    <t>UNITED RICCIONE vs CORREGGESE</t>
  </si>
  <si>
    <t> ITALY - SERIE D - GROUP D</t>
  </si>
  <si>
    <t>PIACENZA vs TRIESTINA</t>
  </si>
  <si>
    <t>POTENZA vs A. CERIGNOLA</t>
  </si>
  <si>
    <t> TURRIS vs FIDELIS ANDRIA</t>
  </si>
  <si>
    <t>puple</t>
  </si>
  <si>
    <t xml:space="preserve">ex-over </t>
  </si>
  <si>
    <t>yellow</t>
  </si>
  <si>
    <t>over 2,25</t>
  </si>
  <si>
    <t>LEAGUE PROFIT +</t>
  </si>
  <si>
    <t>TOTAL DE ENTRADA</t>
  </si>
  <si>
    <t>PROFIT/LOSS</t>
  </si>
  <si>
    <t>%</t>
  </si>
  <si>
    <t>CAPITAL</t>
  </si>
  <si>
    <t>stake bet matriz-primo/…</t>
  </si>
  <si>
    <t>4--4</t>
  </si>
  <si>
    <t>1--6</t>
  </si>
  <si>
    <t>6--2</t>
  </si>
  <si>
    <t>SCUNTHORPE vs NOTTS COUNTY</t>
  </si>
  <si>
    <t>BARI vs PISA</t>
  </si>
  <si>
    <t> BORGOSESIA vs DERTHONA</t>
  </si>
  <si>
    <t> CASALE vs SANREMESE</t>
  </si>
  <si>
    <t>TURRIS vs AVELLINO</t>
  </si>
  <si>
    <t> COSENZA vs BRESCIA</t>
  </si>
  <si>
    <t>ACCRINGTON vs PORTSMOUTH</t>
  </si>
  <si>
    <t>BRISTOL ROVERS vs PORT VALE</t>
  </si>
  <si>
    <t>ROTHERHAM vs BRISTOL CITY</t>
  </si>
  <si>
    <t>SHEFFIELD UTD vs HUDDERSFIELD</t>
  </si>
  <si>
    <t>BURNLEY vs MIDDLESBROUGH</t>
  </si>
  <si>
    <t>CHARLTON vs BRISTOL ROVERS</t>
  </si>
  <si>
    <t> DERBY COUNTY vs FOREST GREEN</t>
  </si>
  <si>
    <t> DUNDEE FC vs COVE RANGERS</t>
  </si>
  <si>
    <t>PISA vs BRESCIA</t>
  </si>
  <si>
    <t> SHEFFIELD WED vs OXFORD UTD</t>
  </si>
  <si>
    <t> WYCOMBE vs IPSWICH TOWN</t>
  </si>
  <si>
    <t>MONTEROSI vs AVELLINO</t>
  </si>
  <si>
    <t>TURRIS vs FOGGIA</t>
  </si>
  <si>
    <t>CHISOLA vs CHIERI</t>
  </si>
  <si>
    <t>AYR UTD vs DUNDEE FC</t>
  </si>
  <si>
    <t>CHELTENHAM vs PLYMOUTH</t>
  </si>
  <si>
    <t>EXETER CITY vs PORTSMOUTH</t>
  </si>
  <si>
    <t>MANSFIELD vs NORTHAMPTON</t>
  </si>
  <si>
    <t>SCUNTHORPE vs CHESTERFIELD</t>
  </si>
  <si>
    <t>SOUTHAMPTON vs BRIGHTON</t>
  </si>
  <si>
    <t>WYCOMBE vs BRISTOL ROVERS</t>
  </si>
  <si>
    <t>ATLETICO MADRID vs ELCHE</t>
  </si>
  <si>
    <t>BRISTOL ROVERS vs EXETER CITY</t>
  </si>
  <si>
    <t>GIRONA vs RAYO VALLECANO</t>
  </si>
  <si>
    <t> SHEFFIELD WED vs PORT VALE</t>
  </si>
  <si>
    <t>CELTA VIGO vs SEVILLA FC</t>
  </si>
  <si>
    <t>STOKE CITY vs BURNLEY</t>
  </si>
  <si>
    <t>NEWCASTLE UTD vs LEEDS UTD</t>
  </si>
  <si>
    <t>3--4</t>
  </si>
  <si>
    <t>STAKE BET EX-OVER 2,5%</t>
  </si>
  <si>
    <t>STAKE BET ex-over 2,5%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</si>
</sst>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[$$-409]* #,##0.00_ ;_-[$$-409]* \-#,##0.00\ ;_-[$$-409]* &quot;-&quot;??_ ;_-@_ "/>
    <numFmt numFmtId="165" formatCode="&quot;R$&quot;\ #,##0.00"/>
    <numFmt numFmtId="166" formatCode="_-[$R$-416]\ * #,##0.00_-;\-[$R$-416]\ * #,##0.00_-;_-[$R$-416]\ * &quot;-&quot;??_-;_-@_-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000000"/>
      <name val="Calibri"/>
      <family val="2"/>
    </font>
    <font>
      <sz val="14"/>
      <name val="Arial"/>
      <family val="2"/>
    </font>
    <font>
      <b/>
      <sz val="11"/>
      <color rgb="FF434343"/>
      <name val="Calibri"/>
      <family val="2"/>
    </font>
    <font>
      <sz val="11"/>
      <color rgb="FF000000"/>
      <name val="Calibri"/>
      <family val="2"/>
    </font>
    <font>
      <b/>
      <sz val="11"/>
      <color rgb="FF548135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theme="9" tint="0.59999389629810485"/>
        <bgColor rgb="FFFCF5E8"/>
      </patternFill>
    </fill>
    <fill>
      <patternFill patternType="solid">
        <fgColor theme="9" tint="0.79998168889431442"/>
        <bgColor rgb="FFFCF5E8"/>
      </patternFill>
    </fill>
    <fill>
      <patternFill patternType="solid">
        <fgColor rgb="FFFCF5E8"/>
        <bgColor rgb="FFFCF5E8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Alignment="1">
      <alignment horizontal="center" textRotation="45"/>
    </xf>
    <xf numFmtId="0" fontId="1" fillId="2" borderId="0" xfId="0" applyFont="1" applyFill="1" applyAlignment="1">
      <alignment horizontal="center" textRotation="90"/>
    </xf>
    <xf numFmtId="0" fontId="1" fillId="3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Font="1" applyAlignment="1">
      <alignment vertic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6" borderId="0" xfId="0" applyFill="1"/>
    <xf numFmtId="0" fontId="0" fillId="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Fill="1"/>
    <xf numFmtId="14" fontId="0" fillId="0" borderId="0" xfId="0" applyNumberFormat="1" applyAlignment="1">
      <alignment horizontal="center"/>
    </xf>
    <xf numFmtId="0" fontId="0" fillId="1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5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Fill="1"/>
    <xf numFmtId="0" fontId="0" fillId="0" borderId="0" xfId="0" applyNumberFormat="1" applyAlignment="1">
      <alignment horizontal="center"/>
    </xf>
    <xf numFmtId="0" fontId="0" fillId="0" borderId="0" xfId="0" applyFont="1"/>
    <xf numFmtId="0" fontId="6" fillId="13" borderId="0" xfId="0" applyFont="1" applyFill="1" applyAlignment="1">
      <alignment horizontal="center"/>
    </xf>
    <xf numFmtId="165" fontId="7" fillId="13" borderId="0" xfId="0" applyNumberFormat="1" applyFont="1" applyFill="1" applyAlignment="1">
      <alignment horizontal="center"/>
    </xf>
    <xf numFmtId="164" fontId="9" fillId="6" borderId="0" xfId="0" applyNumberFormat="1" applyFont="1" applyFill="1" applyAlignment="1">
      <alignment horizontal="center"/>
    </xf>
    <xf numFmtId="0" fontId="0" fillId="14" borderId="0" xfId="0" applyFill="1" applyAlignment="1">
      <alignment horizontal="center"/>
    </xf>
    <xf numFmtId="164" fontId="0" fillId="14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3" fillId="0" borderId="0" xfId="0" applyFont="1" applyAlignment="1">
      <alignment horizontal="center" textRotation="90"/>
    </xf>
    <xf numFmtId="2" fontId="4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64" fontId="2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0" fillId="0" borderId="0" xfId="0" applyFont="1" applyFill="1"/>
    <xf numFmtId="165" fontId="0" fillId="0" borderId="0" xfId="0" applyNumberFormat="1" applyFill="1" applyAlignment="1">
      <alignment horizontal="center"/>
    </xf>
    <xf numFmtId="165" fontId="2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textRotation="90"/>
    </xf>
    <xf numFmtId="0" fontId="0" fillId="15" borderId="0" xfId="0" applyFill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Font="1" applyAlignment="1">
      <alignment horizontal="center" vertical="center"/>
    </xf>
    <xf numFmtId="165" fontId="7" fillId="0" borderId="0" xfId="0" applyNumberFormat="1" applyFont="1" applyFill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0" fillId="15" borderId="0" xfId="0" applyFill="1"/>
    <xf numFmtId="14" fontId="0" fillId="0" borderId="0" xfId="0" applyNumberForma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2" fillId="0" borderId="0" xfId="0" applyFont="1" applyAlignment="1">
      <alignment horizontal="center" textRotation="90"/>
    </xf>
    <xf numFmtId="0" fontId="4" fillId="0" borderId="0" xfId="0" applyFont="1" applyFill="1" applyAlignment="1">
      <alignment horizontal="center"/>
    </xf>
    <xf numFmtId="0" fontId="4" fillId="0" borderId="0" xfId="0" applyFont="1" applyFill="1"/>
    <xf numFmtId="0" fontId="4" fillId="0" borderId="0" xfId="0" applyFont="1"/>
    <xf numFmtId="0" fontId="13" fillId="0" borderId="0" xfId="0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0" fontId="15" fillId="16" borderId="1" xfId="0" applyFont="1" applyFill="1" applyBorder="1" applyAlignment="1">
      <alignment horizontal="center" vertical="center"/>
    </xf>
    <xf numFmtId="0" fontId="16" fillId="17" borderId="2" xfId="0" applyFont="1" applyFill="1" applyBorder="1" applyAlignment="1">
      <alignment horizontal="center"/>
    </xf>
    <xf numFmtId="0" fontId="16" fillId="17" borderId="3" xfId="0" applyFont="1" applyFill="1" applyBorder="1" applyAlignment="1">
      <alignment horizontal="center"/>
    </xf>
    <xf numFmtId="0" fontId="17" fillId="17" borderId="4" xfId="0" applyFont="1" applyFill="1" applyBorder="1" applyAlignment="1">
      <alignment horizontal="center" vertical="center"/>
    </xf>
    <xf numFmtId="164" fontId="17" fillId="17" borderId="4" xfId="0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8" fillId="18" borderId="4" xfId="0" applyFont="1" applyFill="1" applyBorder="1" applyAlignment="1">
      <alignment horizontal="center" vertical="center"/>
    </xf>
    <xf numFmtId="0" fontId="18" fillId="19" borderId="4" xfId="0" applyFont="1" applyFill="1" applyBorder="1" applyAlignment="1">
      <alignment horizontal="center" vertical="center"/>
    </xf>
    <xf numFmtId="165" fontId="19" fillId="19" borderId="4" xfId="0" applyNumberFormat="1" applyFont="1" applyFill="1" applyBorder="1" applyAlignment="1">
      <alignment horizontal="center" vertical="center"/>
    </xf>
    <xf numFmtId="0" fontId="18" fillId="20" borderId="4" xfId="0" applyFont="1" applyFill="1" applyBorder="1" applyAlignment="1">
      <alignment horizontal="center" vertical="center"/>
    </xf>
    <xf numFmtId="164" fontId="0" fillId="9" borderId="0" xfId="0" applyNumberFormat="1" applyFill="1" applyAlignment="1">
      <alignment horizontal="center"/>
    </xf>
    <xf numFmtId="0" fontId="0" fillId="21" borderId="0" xfId="0" applyFill="1" applyAlignment="1">
      <alignment horizontal="center"/>
    </xf>
    <xf numFmtId="0" fontId="0" fillId="3" borderId="0" xfId="0" applyFont="1" applyFill="1" applyAlignment="1">
      <alignment horizontal="center" vertical="center"/>
    </xf>
    <xf numFmtId="0" fontId="0" fillId="17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0" fillId="3" borderId="5" xfId="0" applyFill="1" applyBorder="1" applyAlignment="1">
      <alignment horizontal="center" vertical="center"/>
    </xf>
    <xf numFmtId="166" fontId="0" fillId="0" borderId="0" xfId="0" applyNumberFormat="1" applyAlignment="1">
      <alignment horizontal="center"/>
    </xf>
    <xf numFmtId="164" fontId="0" fillId="0" borderId="0" xfId="0" applyNumberFormat="1"/>
    <xf numFmtId="0" fontId="0" fillId="22" borderId="0" xfId="0" applyFill="1" applyAlignment="1">
      <alignment horizontal="center"/>
    </xf>
    <xf numFmtId="14" fontId="0" fillId="8" borderId="0" xfId="0" applyNumberFormat="1" applyFill="1" applyAlignment="1">
      <alignment horizontal="center"/>
    </xf>
    <xf numFmtId="2" fontId="4" fillId="8" borderId="0" xfId="0" applyNumberFormat="1" applyFont="1" applyFill="1" applyAlignment="1">
      <alignment horizontal="center"/>
    </xf>
    <xf numFmtId="164" fontId="5" fillId="8" borderId="0" xfId="0" applyNumberFormat="1" applyFont="1" applyFill="1" applyAlignment="1">
      <alignment horizontal="center" vertical="center"/>
    </xf>
    <xf numFmtId="164" fontId="0" fillId="8" borderId="0" xfId="0" applyNumberFormat="1" applyFill="1" applyAlignment="1">
      <alignment horizontal="center"/>
    </xf>
    <xf numFmtId="164" fontId="2" fillId="8" borderId="0" xfId="0" applyNumberFormat="1" applyFont="1" applyFill="1" applyAlignment="1">
      <alignment horizontal="center" vertical="center"/>
    </xf>
    <xf numFmtId="0" fontId="5" fillId="8" borderId="0" xfId="0" applyFont="1" applyFill="1" applyAlignment="1">
      <alignment horizontal="center"/>
    </xf>
    <xf numFmtId="14" fontId="0" fillId="8" borderId="0" xfId="0" applyNumberFormat="1" applyFill="1"/>
    <xf numFmtId="0" fontId="0" fillId="0" borderId="0" xfId="0" applyFont="1" applyFill="1" applyAlignment="1">
      <alignment horizontal="center" vertical="center"/>
    </xf>
    <xf numFmtId="0" fontId="0" fillId="23" borderId="0" xfId="0" applyFill="1" applyAlignment="1">
      <alignment horizontal="center"/>
    </xf>
    <xf numFmtId="0" fontId="1" fillId="14" borderId="0" xfId="0" applyFont="1" applyFill="1" applyAlignment="1">
      <alignment horizontal="center" textRotation="90"/>
    </xf>
  </cellXfs>
  <cellStyles count="1">
    <cellStyle name="Normal" xfId="0" builtinId="0"/>
  </cellStyles>
  <dxfs count="10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numFmt numFmtId="165" formatCode="&quot;R$&quot;\ #,##0.00"/>
      <fill>
        <patternFill patternType="solid">
          <bgColor theme="9" tint="0.79998168889431442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</font>
      <fill>
        <patternFill>
          <bgColor theme="5" tint="0.39997558519241921"/>
        </patternFill>
      </fill>
      <alignment horizontal="center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numFmt numFmtId="165" formatCode="&quot;R$&quot;\ #,##0.00"/>
      <alignment horizontal="center" wrapText="0" indent="0" justifyLastLine="0" shrinkToFit="0" readingOrder="0"/>
    </dxf>
    <dxf>
      <fill>
        <patternFill>
          <bgColor theme="9" tint="0.79998168889431442"/>
        </patternFill>
      </fill>
      <alignment horizontal="center" vertical="center" textRotation="0" wrapText="0" indent="0" justifyLastLine="0" shrinkToFit="0" readingOrder="0"/>
      <border outline="0">
        <left style="thick">
          <color rgb="FFFFFFFF"/>
        </left>
        <right style="thick">
          <color rgb="FFFFFFFF"/>
        </right>
      </border>
    </dxf>
    <dxf>
      <fill>
        <patternFill patternType="solid">
          <fgColor rgb="FFFCF5E8"/>
          <bgColor theme="9" tint="0.59999389629810485"/>
        </patternFill>
      </fill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alignment horizontal="center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F5E8"/>
          <bgColor rgb="FFFCF5E8"/>
        </patternFill>
      </fill>
    </dxf>
  </dxfs>
  <tableStyles count="5" defaultTableStyle="TableStyleMedium2" defaultPivotStyle="PivotStyleMedium9">
    <tableStyle name="Equipes-style 10" pivot="0" count="2">
      <tableStyleElement type="firstRowStripe" dxfId="100"/>
      <tableStyleElement type="secondRowStripe" dxfId="99"/>
    </tableStyle>
    <tableStyle name="Equipes-style 2" pivot="0" count="2">
      <tableStyleElement type="firstRowStripe" dxfId="98"/>
      <tableStyleElement type="secondRowStripe" dxfId="97"/>
    </tableStyle>
    <tableStyle name="Equipes-style 3" pivot="0" count="2">
      <tableStyleElement type="firstRowStripe" dxfId="96"/>
      <tableStyleElement type="secondRowStripe" dxfId="95"/>
    </tableStyle>
    <tableStyle name="Equipes-style 4" pivot="0" count="2">
      <tableStyleElement type="firstRowStripe" dxfId="94"/>
      <tableStyleElement type="secondRowStripe" dxfId="93"/>
    </tableStyle>
    <tableStyle name="Equipes-style 7" pivot="0" count="2">
      <tableStyleElement type="firstRowStripe" dxfId="92"/>
      <tableStyleElement type="secondRowStripe" dxfId="9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_235" displayName="Table_235" ref="G190:J190" headerRowCount="0" headerRowDxfId="86" dataDxfId="85" totalsRowDxfId="84">
  <tableColumns count="4">
    <tableColumn id="1" name="Column1" dataDxfId="83">
      <calculatedColumnFormula>COUNTIF($J$2:$J$172,H190)</calculatedColumnFormula>
    </tableColumn>
    <tableColumn id="2" name="Column2" dataDxfId="82"/>
    <tableColumn id="3" name="Column3" dataDxfId="81">
      <calculatedColumnFormula>SUMIFS($H$2:$H$172,$J$2:$J$172,H190)</calculatedColumnFormula>
    </tableColumn>
    <tableColumn id="4" name="Column4" dataDxfId="80">
      <calculatedColumnFormula>I190/D$184*100</calculatedColumnFormula>
    </tableColumn>
  </tableColumns>
  <tableStyleInfo name="Equipes-style 2" showFirstColumn="1" showLastColumn="1" showRowStripes="1" showColumnStripes="0"/>
</table>
</file>

<file path=xl/tables/table2.xml><?xml version="1.0" encoding="utf-8"?>
<table xmlns="http://schemas.openxmlformats.org/spreadsheetml/2006/main" id="2" name="Table_336" displayName="Table_336" ref="G191:J191" headerRowCount="0" headerRowDxfId="79" dataDxfId="78" totalsRowDxfId="77">
  <tableColumns count="4">
    <tableColumn id="1" name="Column1" dataDxfId="76">
      <calculatedColumnFormula>COUNTIF($J$2:$J$172,H191)</calculatedColumnFormula>
    </tableColumn>
    <tableColumn id="2" name="Column2" dataDxfId="75"/>
    <tableColumn id="3" name="Column3" dataDxfId="74">
      <calculatedColumnFormula>SUMIFS($H$2:$H$172,$J$2:$J$172,H191)</calculatedColumnFormula>
    </tableColumn>
    <tableColumn id="4" name="Column4" dataDxfId="73">
      <calculatedColumnFormula>I191/D$184*100</calculatedColumnFormula>
    </tableColumn>
  </tableColumns>
  <tableStyleInfo name="Equipes-style 3" showFirstColumn="1" showLastColumn="1" showRowStripes="1" showColumnStripes="0"/>
</table>
</file>

<file path=xl/tables/table3.xml><?xml version="1.0" encoding="utf-8"?>
<table xmlns="http://schemas.openxmlformats.org/spreadsheetml/2006/main" id="3" name="Table_437" displayName="Table_437" ref="G192:J193" headerRowCount="0" headerRowDxfId="72" dataDxfId="71" totalsRowDxfId="70">
  <tableColumns count="4">
    <tableColumn id="1" name="Column1" dataDxfId="69">
      <calculatedColumnFormula>COUNTIF($J$2:$J$172,H192)</calculatedColumnFormula>
    </tableColumn>
    <tableColumn id="2" name="Column2" dataDxfId="68"/>
    <tableColumn id="3" name="Column3" dataDxfId="67">
      <calculatedColumnFormula>SUMIFS($H$2:$H$172,$J$2:$J$172,H192)</calculatedColumnFormula>
    </tableColumn>
    <tableColumn id="4" name="Column4" dataDxfId="66">
      <calculatedColumnFormula>I192/D$184*100</calculatedColumnFormula>
    </tableColumn>
  </tableColumns>
  <tableStyleInfo name="Equipes-style 4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6"/>
  <sheetViews>
    <sheetView tabSelected="1" topLeftCell="D172" workbookViewId="0">
      <selection activeCell="G201" sqref="G201"/>
    </sheetView>
  </sheetViews>
  <sheetFormatPr defaultRowHeight="15" x14ac:dyDescent="0.25"/>
  <cols>
    <col min="1" max="1" width="10.7109375" bestFit="1" customWidth="1"/>
    <col min="2" max="2" width="38.85546875" bestFit="1" customWidth="1"/>
    <col min="4" max="4" width="19.42578125" bestFit="1" customWidth="1"/>
    <col min="5" max="5" width="8.5703125" customWidth="1"/>
    <col min="6" max="6" width="10.42578125" bestFit="1" customWidth="1"/>
    <col min="7" max="7" width="18.42578125" style="6" bestFit="1" customWidth="1"/>
    <col min="8" max="8" width="32.42578125" style="6" bestFit="1" customWidth="1"/>
    <col min="9" max="9" width="20.42578125" customWidth="1"/>
    <col min="10" max="10" width="28.5703125" bestFit="1" customWidth="1"/>
    <col min="11" max="11" width="10.7109375" bestFit="1" customWidth="1"/>
    <col min="12" max="12" width="13.28515625" bestFit="1" customWidth="1"/>
    <col min="13" max="13" width="12.28515625" bestFit="1" customWidth="1"/>
  </cols>
  <sheetData>
    <row r="1" spans="1:14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34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  <c r="K1" s="34"/>
      <c r="L1" s="34"/>
    </row>
    <row r="2" spans="1:14" x14ac:dyDescent="0.25">
      <c r="A2" s="19">
        <v>44598</v>
      </c>
      <c r="B2" s="6" t="s">
        <v>147</v>
      </c>
      <c r="C2" s="35">
        <v>1.93</v>
      </c>
      <c r="D2" s="6" t="s">
        <v>225</v>
      </c>
      <c r="E2" s="16" t="s">
        <v>248</v>
      </c>
      <c r="F2" s="22" t="s">
        <v>232</v>
      </c>
      <c r="G2" s="33">
        <f>C2*D$187</f>
        <v>3860</v>
      </c>
      <c r="H2" s="33">
        <f t="shared" ref="H2:H33" si="0">G2-D$187</f>
        <v>1860</v>
      </c>
      <c r="I2" s="6" t="s">
        <v>218</v>
      </c>
      <c r="J2" s="16" t="s">
        <v>56</v>
      </c>
      <c r="K2" s="5"/>
      <c r="L2" s="76"/>
      <c r="M2" s="77"/>
      <c r="N2" s="6"/>
    </row>
    <row r="3" spans="1:14" x14ac:dyDescent="0.25">
      <c r="A3" s="50">
        <v>44598</v>
      </c>
      <c r="B3" s="16" t="s">
        <v>148</v>
      </c>
      <c r="C3" s="35">
        <v>1.84</v>
      </c>
      <c r="D3" s="6" t="s">
        <v>225</v>
      </c>
      <c r="E3" s="16" t="s">
        <v>247</v>
      </c>
      <c r="F3" s="22" t="s">
        <v>246</v>
      </c>
      <c r="G3" s="33">
        <f>C3*D$187</f>
        <v>3680</v>
      </c>
      <c r="H3" s="33">
        <f t="shared" si="0"/>
        <v>1680</v>
      </c>
      <c r="I3" s="16" t="s">
        <v>128</v>
      </c>
      <c r="J3" s="16" t="s">
        <v>56</v>
      </c>
      <c r="K3" s="5"/>
      <c r="L3" s="76"/>
      <c r="M3" s="77"/>
      <c r="N3" s="6"/>
    </row>
    <row r="4" spans="1:14" x14ac:dyDescent="0.25">
      <c r="A4" s="19">
        <v>44600</v>
      </c>
      <c r="B4" s="6" t="s">
        <v>149</v>
      </c>
      <c r="C4" s="35">
        <v>1.68</v>
      </c>
      <c r="D4" s="6" t="s">
        <v>225</v>
      </c>
      <c r="E4" s="16" t="s">
        <v>248</v>
      </c>
      <c r="F4" s="37" t="s">
        <v>232</v>
      </c>
      <c r="G4" s="33">
        <v>0</v>
      </c>
      <c r="H4" s="33">
        <f t="shared" si="0"/>
        <v>-2000</v>
      </c>
      <c r="I4" s="6" t="s">
        <v>131</v>
      </c>
      <c r="J4" s="16" t="s">
        <v>20</v>
      </c>
      <c r="K4" s="5"/>
      <c r="L4" s="76"/>
      <c r="M4" s="77"/>
      <c r="N4" s="6"/>
    </row>
    <row r="5" spans="1:14" x14ac:dyDescent="0.25">
      <c r="A5" s="19">
        <v>44600</v>
      </c>
      <c r="B5" s="6" t="s">
        <v>151</v>
      </c>
      <c r="C5" s="35">
        <v>1.67</v>
      </c>
      <c r="D5" s="6" t="s">
        <v>225</v>
      </c>
      <c r="E5" s="16" t="s">
        <v>248</v>
      </c>
      <c r="F5" s="22" t="s">
        <v>232</v>
      </c>
      <c r="G5" s="33">
        <f t="shared" ref="G5:G12" si="1">C5*D$187</f>
        <v>3340</v>
      </c>
      <c r="H5" s="33">
        <f t="shared" si="0"/>
        <v>1340</v>
      </c>
      <c r="I5" s="6" t="s">
        <v>219</v>
      </c>
      <c r="J5" s="16" t="s">
        <v>20</v>
      </c>
      <c r="K5" s="5"/>
      <c r="L5" s="76"/>
      <c r="M5" s="77"/>
      <c r="N5" s="6"/>
    </row>
    <row r="6" spans="1:14" x14ac:dyDescent="0.25">
      <c r="A6" s="19">
        <v>44600</v>
      </c>
      <c r="B6" s="6" t="s">
        <v>155</v>
      </c>
      <c r="C6" s="35">
        <v>1.55</v>
      </c>
      <c r="D6" s="6" t="s">
        <v>225</v>
      </c>
      <c r="E6" s="16" t="s">
        <v>249</v>
      </c>
      <c r="F6" s="38" t="s">
        <v>246</v>
      </c>
      <c r="G6" s="33">
        <f t="shared" si="1"/>
        <v>3100</v>
      </c>
      <c r="H6" s="33">
        <f t="shared" si="0"/>
        <v>1100</v>
      </c>
      <c r="I6" s="6" t="s">
        <v>128</v>
      </c>
      <c r="J6" s="16" t="s">
        <v>20</v>
      </c>
      <c r="K6" s="5"/>
      <c r="L6" s="76"/>
      <c r="M6" s="77"/>
      <c r="N6" s="6"/>
    </row>
    <row r="7" spans="1:14" x14ac:dyDescent="0.25">
      <c r="A7" s="19">
        <v>44601</v>
      </c>
      <c r="B7" s="6" t="s">
        <v>156</v>
      </c>
      <c r="C7" s="35">
        <v>1.74</v>
      </c>
      <c r="D7" s="6" t="s">
        <v>225</v>
      </c>
      <c r="E7" s="16" t="s">
        <v>248</v>
      </c>
      <c r="F7" s="38" t="s">
        <v>232</v>
      </c>
      <c r="G7" s="33">
        <f t="shared" si="1"/>
        <v>3480</v>
      </c>
      <c r="H7" s="33">
        <f t="shared" si="0"/>
        <v>1480</v>
      </c>
      <c r="I7" s="6" t="s">
        <v>134</v>
      </c>
      <c r="J7" s="16" t="s">
        <v>52</v>
      </c>
      <c r="K7" s="5"/>
      <c r="L7" s="76"/>
      <c r="M7" s="77"/>
      <c r="N7" s="6"/>
    </row>
    <row r="8" spans="1:14" x14ac:dyDescent="0.25">
      <c r="A8" s="19">
        <v>44604</v>
      </c>
      <c r="B8" s="6" t="s">
        <v>162</v>
      </c>
      <c r="C8" s="35">
        <v>1.84</v>
      </c>
      <c r="D8" s="6" t="s">
        <v>225</v>
      </c>
      <c r="E8" s="16" t="s">
        <v>247</v>
      </c>
      <c r="F8" s="22" t="s">
        <v>246</v>
      </c>
      <c r="G8" s="33">
        <f t="shared" si="1"/>
        <v>3680</v>
      </c>
      <c r="H8" s="33">
        <f t="shared" si="0"/>
        <v>1680</v>
      </c>
      <c r="I8" s="6" t="s">
        <v>131</v>
      </c>
      <c r="J8" s="16" t="s">
        <v>20</v>
      </c>
      <c r="K8" s="5"/>
      <c r="L8" s="76"/>
      <c r="M8" s="77"/>
      <c r="N8" s="6"/>
    </row>
    <row r="9" spans="1:14" x14ac:dyDescent="0.25">
      <c r="A9" s="19">
        <v>44604</v>
      </c>
      <c r="B9" s="6" t="s">
        <v>164</v>
      </c>
      <c r="C9" s="35">
        <v>1.44</v>
      </c>
      <c r="D9" s="6" t="s">
        <v>225</v>
      </c>
      <c r="E9" s="16" t="s">
        <v>248</v>
      </c>
      <c r="F9" s="38" t="s">
        <v>232</v>
      </c>
      <c r="G9" s="33">
        <f t="shared" si="1"/>
        <v>2880</v>
      </c>
      <c r="H9" s="33">
        <f t="shared" si="0"/>
        <v>880</v>
      </c>
      <c r="I9" s="6" t="s">
        <v>135</v>
      </c>
      <c r="J9" s="16" t="s">
        <v>165</v>
      </c>
      <c r="K9" s="5"/>
      <c r="L9" s="76"/>
      <c r="M9" s="77"/>
      <c r="N9" s="6"/>
    </row>
    <row r="10" spans="1:14" x14ac:dyDescent="0.25">
      <c r="A10" s="19">
        <v>44604</v>
      </c>
      <c r="B10" s="6" t="s">
        <v>166</v>
      </c>
      <c r="C10" s="35">
        <v>1.62</v>
      </c>
      <c r="D10" s="6" t="s">
        <v>225</v>
      </c>
      <c r="E10" s="16" t="s">
        <v>248</v>
      </c>
      <c r="F10" s="22" t="s">
        <v>232</v>
      </c>
      <c r="G10" s="33">
        <f t="shared" si="1"/>
        <v>3240</v>
      </c>
      <c r="H10" s="33">
        <f t="shared" si="0"/>
        <v>1240</v>
      </c>
      <c r="I10" s="6" t="s">
        <v>221</v>
      </c>
      <c r="J10" s="16" t="s">
        <v>165</v>
      </c>
      <c r="K10" s="5"/>
      <c r="L10" s="76"/>
      <c r="M10" s="77"/>
      <c r="N10" s="6"/>
    </row>
    <row r="11" spans="1:14" x14ac:dyDescent="0.25">
      <c r="A11" s="50">
        <v>44604</v>
      </c>
      <c r="B11" s="16" t="s">
        <v>168</v>
      </c>
      <c r="C11" s="35">
        <v>1.76</v>
      </c>
      <c r="D11" s="6" t="s">
        <v>225</v>
      </c>
      <c r="E11" s="16" t="s">
        <v>247</v>
      </c>
      <c r="F11" s="22" t="s">
        <v>246</v>
      </c>
      <c r="G11" s="33">
        <f t="shared" si="1"/>
        <v>3520</v>
      </c>
      <c r="H11" s="33">
        <f t="shared" si="0"/>
        <v>1520</v>
      </c>
      <c r="I11" s="16" t="s">
        <v>138</v>
      </c>
      <c r="J11" s="16" t="s">
        <v>20</v>
      </c>
      <c r="K11" s="5"/>
      <c r="L11" s="76"/>
      <c r="M11" s="77"/>
      <c r="N11" s="6"/>
    </row>
    <row r="12" spans="1:14" x14ac:dyDescent="0.25">
      <c r="A12" s="50">
        <v>44605</v>
      </c>
      <c r="B12" s="16" t="s">
        <v>169</v>
      </c>
      <c r="C12" s="35">
        <v>1.9</v>
      </c>
      <c r="D12" s="6" t="s">
        <v>225</v>
      </c>
      <c r="E12" s="16" t="s">
        <v>247</v>
      </c>
      <c r="F12" s="22" t="s">
        <v>246</v>
      </c>
      <c r="G12" s="33">
        <f t="shared" si="1"/>
        <v>3800</v>
      </c>
      <c r="H12" s="33">
        <f t="shared" si="0"/>
        <v>1800</v>
      </c>
      <c r="I12" s="16" t="s">
        <v>138</v>
      </c>
      <c r="J12" s="16" t="s">
        <v>170</v>
      </c>
      <c r="K12" s="5"/>
      <c r="L12" s="76"/>
      <c r="M12" s="77"/>
      <c r="N12" s="6"/>
    </row>
    <row r="13" spans="1:14" x14ac:dyDescent="0.25">
      <c r="A13" s="50">
        <v>44605</v>
      </c>
      <c r="B13" s="16" t="s">
        <v>171</v>
      </c>
      <c r="C13" s="35">
        <v>1.88</v>
      </c>
      <c r="D13" s="6" t="s">
        <v>225</v>
      </c>
      <c r="E13" s="16" t="s">
        <v>247</v>
      </c>
      <c r="F13" s="37" t="s">
        <v>246</v>
      </c>
      <c r="G13" s="33">
        <v>0</v>
      </c>
      <c r="H13" s="33">
        <f t="shared" si="0"/>
        <v>-2000</v>
      </c>
      <c r="I13" s="16" t="s">
        <v>136</v>
      </c>
      <c r="J13" s="16" t="s">
        <v>170</v>
      </c>
      <c r="K13" s="5"/>
      <c r="L13" s="76"/>
      <c r="M13" s="77"/>
      <c r="N13" s="6"/>
    </row>
    <row r="14" spans="1:14" x14ac:dyDescent="0.25">
      <c r="A14" s="50">
        <v>44605</v>
      </c>
      <c r="B14" s="16" t="s">
        <v>173</v>
      </c>
      <c r="C14" s="35">
        <v>1.92</v>
      </c>
      <c r="D14" s="6" t="s">
        <v>225</v>
      </c>
      <c r="E14" s="16" t="s">
        <v>247</v>
      </c>
      <c r="F14" s="37" t="s">
        <v>246</v>
      </c>
      <c r="G14" s="33">
        <v>0</v>
      </c>
      <c r="H14" s="33">
        <f t="shared" si="0"/>
        <v>-2000</v>
      </c>
      <c r="I14" s="16" t="s">
        <v>134</v>
      </c>
      <c r="J14" s="16" t="s">
        <v>52</v>
      </c>
      <c r="K14" s="5"/>
      <c r="L14" s="76"/>
      <c r="M14" s="77"/>
      <c r="N14" s="6"/>
    </row>
    <row r="15" spans="1:14" x14ac:dyDescent="0.25">
      <c r="A15" s="50">
        <v>44612</v>
      </c>
      <c r="B15" s="16" t="s">
        <v>178</v>
      </c>
      <c r="C15" s="35">
        <v>1.74</v>
      </c>
      <c r="D15" s="6" t="s">
        <v>225</v>
      </c>
      <c r="E15" s="16" t="s">
        <v>247</v>
      </c>
      <c r="F15" s="37" t="s">
        <v>246</v>
      </c>
      <c r="G15" s="33">
        <v>0</v>
      </c>
      <c r="H15" s="33">
        <f t="shared" si="0"/>
        <v>-2000</v>
      </c>
      <c r="I15" s="16" t="s">
        <v>217</v>
      </c>
      <c r="J15" s="16" t="s">
        <v>56</v>
      </c>
      <c r="K15" s="5"/>
      <c r="L15" s="76"/>
      <c r="M15" s="77"/>
      <c r="N15" s="6"/>
    </row>
    <row r="16" spans="1:14" x14ac:dyDescent="0.25">
      <c r="A16" s="50">
        <v>44612</v>
      </c>
      <c r="B16" s="16" t="s">
        <v>179</v>
      </c>
      <c r="C16" s="35">
        <v>1.62</v>
      </c>
      <c r="D16" s="6" t="s">
        <v>225</v>
      </c>
      <c r="E16" s="16" t="s">
        <v>249</v>
      </c>
      <c r="F16" s="22" t="s">
        <v>246</v>
      </c>
      <c r="G16" s="33">
        <f>C16*D$187</f>
        <v>3240</v>
      </c>
      <c r="H16" s="33">
        <f t="shared" si="0"/>
        <v>1240</v>
      </c>
      <c r="I16" s="16" t="s">
        <v>138</v>
      </c>
      <c r="J16" s="16" t="s">
        <v>170</v>
      </c>
      <c r="K16" s="5"/>
      <c r="L16" s="76"/>
      <c r="M16" s="77"/>
      <c r="N16" s="6"/>
    </row>
    <row r="17" spans="1:14" x14ac:dyDescent="0.25">
      <c r="A17" s="50">
        <v>44612</v>
      </c>
      <c r="B17" s="16" t="s">
        <v>180</v>
      </c>
      <c r="C17" s="35">
        <v>1.69</v>
      </c>
      <c r="D17" s="6" t="s">
        <v>225</v>
      </c>
      <c r="E17" s="16" t="s">
        <v>247</v>
      </c>
      <c r="F17" s="22" t="s">
        <v>246</v>
      </c>
      <c r="G17" s="33">
        <f>C17*D$187</f>
        <v>3380</v>
      </c>
      <c r="H17" s="33">
        <f t="shared" si="0"/>
        <v>1380</v>
      </c>
      <c r="I17" s="16" t="s">
        <v>138</v>
      </c>
      <c r="J17" s="16" t="s">
        <v>170</v>
      </c>
      <c r="K17" s="5"/>
      <c r="L17" s="76"/>
      <c r="M17" s="77"/>
      <c r="N17" s="6"/>
    </row>
    <row r="18" spans="1:14" x14ac:dyDescent="0.25">
      <c r="A18" s="50">
        <v>44614</v>
      </c>
      <c r="B18" s="16" t="s">
        <v>183</v>
      </c>
      <c r="C18" s="35">
        <v>1.72</v>
      </c>
      <c r="D18" s="6" t="s">
        <v>225</v>
      </c>
      <c r="E18" s="16" t="s">
        <v>247</v>
      </c>
      <c r="F18" s="22" t="s">
        <v>246</v>
      </c>
      <c r="G18" s="33">
        <f>C18*D$187</f>
        <v>3440</v>
      </c>
      <c r="H18" s="33">
        <f t="shared" si="0"/>
        <v>1440</v>
      </c>
      <c r="I18" s="16" t="s">
        <v>133</v>
      </c>
      <c r="J18" s="36" t="s">
        <v>20</v>
      </c>
      <c r="K18" s="5"/>
      <c r="L18" s="76"/>
      <c r="M18" s="77"/>
      <c r="N18" s="6"/>
    </row>
    <row r="19" spans="1:14" x14ac:dyDescent="0.25">
      <c r="A19" s="50">
        <v>44614</v>
      </c>
      <c r="B19" s="16" t="s">
        <v>185</v>
      </c>
      <c r="C19" s="35">
        <v>1.75</v>
      </c>
      <c r="D19" s="6" t="s">
        <v>225</v>
      </c>
      <c r="E19" s="16" t="s">
        <v>247</v>
      </c>
      <c r="F19" s="37" t="s">
        <v>246</v>
      </c>
      <c r="G19" s="33">
        <v>0</v>
      </c>
      <c r="H19" s="33">
        <f t="shared" si="0"/>
        <v>-2000</v>
      </c>
      <c r="I19" s="16" t="s">
        <v>129</v>
      </c>
      <c r="J19" s="36" t="s">
        <v>20</v>
      </c>
      <c r="K19" s="5"/>
      <c r="L19" s="76"/>
      <c r="M19" s="77"/>
      <c r="N19" s="6"/>
    </row>
    <row r="20" spans="1:14" x14ac:dyDescent="0.25">
      <c r="A20" s="50">
        <v>44615</v>
      </c>
      <c r="B20" s="16" t="s">
        <v>186</v>
      </c>
      <c r="C20" s="35">
        <v>1.72</v>
      </c>
      <c r="D20" s="6" t="s">
        <v>225</v>
      </c>
      <c r="E20" s="16" t="s">
        <v>248</v>
      </c>
      <c r="F20" s="22" t="s">
        <v>232</v>
      </c>
      <c r="G20" s="33">
        <f t="shared" ref="G20:G25" si="2">C20*D$187</f>
        <v>3440</v>
      </c>
      <c r="H20" s="33">
        <f t="shared" si="0"/>
        <v>1440</v>
      </c>
      <c r="I20" s="16" t="s">
        <v>222</v>
      </c>
      <c r="J20" s="16" t="s">
        <v>40</v>
      </c>
      <c r="K20" s="5"/>
      <c r="L20" s="76"/>
      <c r="M20" s="77"/>
      <c r="N20" s="6"/>
    </row>
    <row r="21" spans="1:14" x14ac:dyDescent="0.25">
      <c r="A21" s="50">
        <v>44615</v>
      </c>
      <c r="B21" s="16" t="s">
        <v>187</v>
      </c>
      <c r="C21" s="35">
        <v>1.81</v>
      </c>
      <c r="D21" s="6" t="s">
        <v>225</v>
      </c>
      <c r="E21" s="16" t="s">
        <v>247</v>
      </c>
      <c r="F21" s="22" t="s">
        <v>246</v>
      </c>
      <c r="G21" s="33">
        <f t="shared" si="2"/>
        <v>3620</v>
      </c>
      <c r="H21" s="33">
        <f t="shared" si="0"/>
        <v>1620</v>
      </c>
      <c r="I21" s="16" t="s">
        <v>131</v>
      </c>
      <c r="J21" s="16" t="s">
        <v>40</v>
      </c>
      <c r="K21" s="5"/>
      <c r="L21" s="76"/>
      <c r="M21" s="77"/>
      <c r="N21" s="6"/>
    </row>
    <row r="22" spans="1:14" x14ac:dyDescent="0.25">
      <c r="A22" s="50">
        <v>44618</v>
      </c>
      <c r="B22" s="16" t="s">
        <v>188</v>
      </c>
      <c r="C22" s="35">
        <v>1.7</v>
      </c>
      <c r="D22" s="6" t="s">
        <v>225</v>
      </c>
      <c r="E22" s="16" t="s">
        <v>248</v>
      </c>
      <c r="F22" s="22" t="s">
        <v>232</v>
      </c>
      <c r="G22" s="33">
        <f t="shared" si="2"/>
        <v>3400</v>
      </c>
      <c r="H22" s="33">
        <f t="shared" si="0"/>
        <v>1400</v>
      </c>
      <c r="I22" s="16" t="s">
        <v>130</v>
      </c>
      <c r="J22" s="16" t="s">
        <v>170</v>
      </c>
      <c r="K22" s="5"/>
      <c r="L22" s="76"/>
      <c r="M22" s="77"/>
      <c r="N22" s="6"/>
    </row>
    <row r="23" spans="1:14" x14ac:dyDescent="0.25">
      <c r="A23" s="50">
        <v>44618</v>
      </c>
      <c r="B23" s="16" t="s">
        <v>189</v>
      </c>
      <c r="C23" s="35">
        <v>1.58</v>
      </c>
      <c r="D23" s="6" t="s">
        <v>225</v>
      </c>
      <c r="E23" s="16" t="s">
        <v>248</v>
      </c>
      <c r="F23" s="22" t="s">
        <v>232</v>
      </c>
      <c r="G23" s="33">
        <f t="shared" si="2"/>
        <v>3160</v>
      </c>
      <c r="H23" s="33">
        <f t="shared" si="0"/>
        <v>1160</v>
      </c>
      <c r="I23" s="16" t="s">
        <v>127</v>
      </c>
      <c r="J23" s="16" t="s">
        <v>165</v>
      </c>
      <c r="K23" s="5"/>
      <c r="L23" s="76"/>
      <c r="M23" s="77"/>
      <c r="N23" s="6"/>
    </row>
    <row r="24" spans="1:14" x14ac:dyDescent="0.25">
      <c r="A24" s="50">
        <v>44618</v>
      </c>
      <c r="B24" s="16" t="s">
        <v>190</v>
      </c>
      <c r="C24" s="35">
        <v>1.49</v>
      </c>
      <c r="D24" s="6" t="s">
        <v>225</v>
      </c>
      <c r="E24" s="16" t="s">
        <v>248</v>
      </c>
      <c r="F24" s="22" t="s">
        <v>232</v>
      </c>
      <c r="G24" s="33">
        <f t="shared" si="2"/>
        <v>2980</v>
      </c>
      <c r="H24" s="33">
        <f t="shared" si="0"/>
        <v>980</v>
      </c>
      <c r="I24" s="16" t="s">
        <v>127</v>
      </c>
      <c r="J24" s="16" t="s">
        <v>165</v>
      </c>
      <c r="K24" s="5"/>
      <c r="L24" s="76"/>
      <c r="M24" s="77"/>
      <c r="N24" s="6"/>
    </row>
    <row r="25" spans="1:14" x14ac:dyDescent="0.25">
      <c r="A25" s="50">
        <v>44618</v>
      </c>
      <c r="B25" s="16" t="s">
        <v>191</v>
      </c>
      <c r="C25" s="35">
        <v>1.71</v>
      </c>
      <c r="D25" s="6" t="s">
        <v>225</v>
      </c>
      <c r="E25" s="16" t="s">
        <v>248</v>
      </c>
      <c r="F25" s="22" t="s">
        <v>232</v>
      </c>
      <c r="G25" s="33">
        <f t="shared" si="2"/>
        <v>3420</v>
      </c>
      <c r="H25" s="33">
        <f t="shared" si="0"/>
        <v>1420</v>
      </c>
      <c r="I25" s="16" t="s">
        <v>135</v>
      </c>
      <c r="J25" s="16" t="s">
        <v>20</v>
      </c>
      <c r="K25" s="5"/>
      <c r="L25" s="76"/>
      <c r="M25" s="77"/>
      <c r="N25" s="6"/>
    </row>
    <row r="26" spans="1:14" x14ac:dyDescent="0.25">
      <c r="A26" s="50">
        <v>44618</v>
      </c>
      <c r="B26" s="16" t="s">
        <v>192</v>
      </c>
      <c r="C26" s="35">
        <v>1.8</v>
      </c>
      <c r="D26" s="6" t="s">
        <v>225</v>
      </c>
      <c r="E26" s="16" t="s">
        <v>247</v>
      </c>
      <c r="F26" s="37" t="s">
        <v>246</v>
      </c>
      <c r="G26" s="33">
        <v>0</v>
      </c>
      <c r="H26" s="33">
        <f t="shared" si="0"/>
        <v>-2000</v>
      </c>
      <c r="I26" s="16" t="s">
        <v>220</v>
      </c>
      <c r="J26" s="16" t="s">
        <v>20</v>
      </c>
      <c r="K26" s="5"/>
      <c r="L26" s="76"/>
      <c r="M26" s="77"/>
      <c r="N26" s="6"/>
    </row>
    <row r="27" spans="1:14" x14ac:dyDescent="0.25">
      <c r="A27" s="50">
        <v>44618</v>
      </c>
      <c r="B27" s="16" t="s">
        <v>193</v>
      </c>
      <c r="C27" s="35">
        <v>1.71</v>
      </c>
      <c r="D27" s="6" t="s">
        <v>225</v>
      </c>
      <c r="E27" s="16" t="s">
        <v>247</v>
      </c>
      <c r="F27" s="37" t="s">
        <v>246</v>
      </c>
      <c r="G27" s="33">
        <v>0</v>
      </c>
      <c r="H27" s="33">
        <f t="shared" si="0"/>
        <v>-2000</v>
      </c>
      <c r="I27" s="16" t="s">
        <v>140</v>
      </c>
      <c r="J27" s="16" t="s">
        <v>20</v>
      </c>
      <c r="K27" s="5"/>
      <c r="L27" s="76"/>
      <c r="M27" s="77"/>
      <c r="N27" s="6"/>
    </row>
    <row r="28" spans="1:14" x14ac:dyDescent="0.25">
      <c r="A28" s="50">
        <v>44619</v>
      </c>
      <c r="B28" s="16" t="s">
        <v>194</v>
      </c>
      <c r="C28" s="35">
        <v>1.84</v>
      </c>
      <c r="D28" s="6" t="s">
        <v>225</v>
      </c>
      <c r="E28" s="16" t="s">
        <v>247</v>
      </c>
      <c r="F28" s="22" t="s">
        <v>246</v>
      </c>
      <c r="G28" s="33">
        <f t="shared" ref="G28:G40" si="3">C28*D$187</f>
        <v>3680</v>
      </c>
      <c r="H28" s="33">
        <f t="shared" si="0"/>
        <v>1680</v>
      </c>
      <c r="I28" s="16" t="s">
        <v>143</v>
      </c>
      <c r="J28" s="16" t="s">
        <v>56</v>
      </c>
      <c r="K28" s="5"/>
      <c r="L28" s="76"/>
      <c r="M28" s="77"/>
      <c r="N28" s="6"/>
    </row>
    <row r="29" spans="1:14" x14ac:dyDescent="0.25">
      <c r="A29" s="50">
        <v>44619</v>
      </c>
      <c r="B29" s="16" t="s">
        <v>195</v>
      </c>
      <c r="C29" s="35">
        <v>1.81</v>
      </c>
      <c r="D29" s="6" t="s">
        <v>225</v>
      </c>
      <c r="E29" s="16" t="s">
        <v>247</v>
      </c>
      <c r="F29" s="22" t="s">
        <v>246</v>
      </c>
      <c r="G29" s="33">
        <f t="shared" si="3"/>
        <v>3620</v>
      </c>
      <c r="H29" s="33">
        <f t="shared" si="0"/>
        <v>1620</v>
      </c>
      <c r="I29" s="16" t="s">
        <v>138</v>
      </c>
      <c r="J29" s="16" t="s">
        <v>56</v>
      </c>
      <c r="K29" s="5"/>
      <c r="L29" s="76"/>
      <c r="M29" s="77"/>
      <c r="N29" s="6"/>
    </row>
    <row r="30" spans="1:14" x14ac:dyDescent="0.25">
      <c r="A30" s="50">
        <v>44619</v>
      </c>
      <c r="B30" s="16" t="s">
        <v>196</v>
      </c>
      <c r="C30" s="35">
        <v>1.75</v>
      </c>
      <c r="D30" s="6" t="s">
        <v>225</v>
      </c>
      <c r="E30" s="16" t="s">
        <v>248</v>
      </c>
      <c r="F30" s="22" t="s">
        <v>232</v>
      </c>
      <c r="G30" s="33">
        <f t="shared" si="3"/>
        <v>3500</v>
      </c>
      <c r="H30" s="33">
        <f t="shared" si="0"/>
        <v>1500</v>
      </c>
      <c r="I30" s="16" t="s">
        <v>134</v>
      </c>
      <c r="J30" s="16" t="s">
        <v>170</v>
      </c>
      <c r="K30" s="5"/>
      <c r="L30" s="76"/>
      <c r="M30" s="77"/>
      <c r="N30" s="6"/>
    </row>
    <row r="31" spans="1:14" x14ac:dyDescent="0.25">
      <c r="A31" s="50">
        <v>44619</v>
      </c>
      <c r="B31" s="16" t="s">
        <v>197</v>
      </c>
      <c r="C31" s="35">
        <v>1.95</v>
      </c>
      <c r="D31" s="6" t="s">
        <v>225</v>
      </c>
      <c r="E31" s="16" t="s">
        <v>248</v>
      </c>
      <c r="F31" s="22" t="s">
        <v>232</v>
      </c>
      <c r="G31" s="33">
        <f t="shared" si="3"/>
        <v>3900</v>
      </c>
      <c r="H31" s="33">
        <f t="shared" si="0"/>
        <v>1900</v>
      </c>
      <c r="I31" s="16" t="s">
        <v>142</v>
      </c>
      <c r="J31" s="16" t="s">
        <v>170</v>
      </c>
      <c r="K31" s="5"/>
      <c r="L31" s="76"/>
      <c r="M31" s="77"/>
      <c r="N31" s="6"/>
    </row>
    <row r="32" spans="1:14" x14ac:dyDescent="0.25">
      <c r="A32" s="50">
        <v>44619</v>
      </c>
      <c r="B32" s="16" t="s">
        <v>200</v>
      </c>
      <c r="C32" s="35">
        <v>1.5</v>
      </c>
      <c r="D32" s="6" t="s">
        <v>225</v>
      </c>
      <c r="E32" s="16" t="s">
        <v>249</v>
      </c>
      <c r="F32" s="22" t="s">
        <v>246</v>
      </c>
      <c r="G32" s="33">
        <f t="shared" si="3"/>
        <v>3000</v>
      </c>
      <c r="H32" s="33">
        <f t="shared" si="0"/>
        <v>1000</v>
      </c>
      <c r="I32" s="16" t="s">
        <v>133</v>
      </c>
      <c r="J32" s="16" t="s">
        <v>56</v>
      </c>
      <c r="K32" s="5"/>
      <c r="L32" s="76"/>
      <c r="M32" s="77"/>
      <c r="N32" s="6"/>
    </row>
    <row r="33" spans="1:14" x14ac:dyDescent="0.25">
      <c r="A33" s="19">
        <v>44621</v>
      </c>
      <c r="B33" s="6" t="s">
        <v>206</v>
      </c>
      <c r="C33" s="35">
        <v>1.84</v>
      </c>
      <c r="D33" s="16" t="s">
        <v>225</v>
      </c>
      <c r="E33" s="16" t="s">
        <v>248</v>
      </c>
      <c r="F33" s="22" t="s">
        <v>232</v>
      </c>
      <c r="G33" s="33">
        <f t="shared" si="3"/>
        <v>3680</v>
      </c>
      <c r="H33" s="33">
        <f t="shared" si="0"/>
        <v>1680</v>
      </c>
      <c r="I33" s="6" t="s">
        <v>127</v>
      </c>
      <c r="J33" s="6" t="s">
        <v>20</v>
      </c>
      <c r="K33" s="5"/>
      <c r="L33" s="76"/>
      <c r="M33" s="77"/>
      <c r="N33" s="6"/>
    </row>
    <row r="34" spans="1:14" x14ac:dyDescent="0.25">
      <c r="A34" s="19">
        <v>44623</v>
      </c>
      <c r="B34" s="6" t="s">
        <v>207</v>
      </c>
      <c r="C34" s="35">
        <v>1.93</v>
      </c>
      <c r="D34" s="16" t="s">
        <v>225</v>
      </c>
      <c r="E34" s="16" t="s">
        <v>248</v>
      </c>
      <c r="F34" s="22" t="s">
        <v>232</v>
      </c>
      <c r="G34" s="33">
        <f t="shared" si="3"/>
        <v>3860</v>
      </c>
      <c r="H34" s="33">
        <f t="shared" ref="H34:H65" si="4">G34-D$187</f>
        <v>1860</v>
      </c>
      <c r="I34" s="6" t="s">
        <v>134</v>
      </c>
      <c r="J34" s="6" t="s">
        <v>40</v>
      </c>
      <c r="K34" s="5"/>
      <c r="L34" s="76"/>
      <c r="M34" s="77"/>
      <c r="N34" s="6"/>
    </row>
    <row r="35" spans="1:14" x14ac:dyDescent="0.25">
      <c r="A35" s="19">
        <v>44625</v>
      </c>
      <c r="B35" s="6" t="s">
        <v>211</v>
      </c>
      <c r="C35" s="35">
        <v>1.62</v>
      </c>
      <c r="D35" s="16" t="s">
        <v>225</v>
      </c>
      <c r="E35" s="16" t="s">
        <v>249</v>
      </c>
      <c r="F35" s="22" t="s">
        <v>246</v>
      </c>
      <c r="G35" s="33">
        <f t="shared" si="3"/>
        <v>3240</v>
      </c>
      <c r="H35" s="33">
        <f t="shared" si="4"/>
        <v>1240</v>
      </c>
      <c r="I35" s="6" t="s">
        <v>137</v>
      </c>
      <c r="J35" s="6" t="s">
        <v>20</v>
      </c>
      <c r="K35" s="5"/>
      <c r="L35" s="76"/>
      <c r="M35" s="77"/>
      <c r="N35" s="6"/>
    </row>
    <row r="36" spans="1:14" x14ac:dyDescent="0.25">
      <c r="A36" s="19">
        <v>44625</v>
      </c>
      <c r="B36" s="6" t="s">
        <v>216</v>
      </c>
      <c r="C36" s="35">
        <v>1.63</v>
      </c>
      <c r="D36" s="16" t="s">
        <v>225</v>
      </c>
      <c r="E36" s="16" t="s">
        <v>248</v>
      </c>
      <c r="F36" s="38" t="s">
        <v>232</v>
      </c>
      <c r="G36" s="33">
        <f t="shared" si="3"/>
        <v>3260</v>
      </c>
      <c r="H36" s="33">
        <f t="shared" si="4"/>
        <v>1260</v>
      </c>
      <c r="I36" s="6" t="s">
        <v>224</v>
      </c>
      <c r="J36" s="6" t="s">
        <v>20</v>
      </c>
      <c r="K36" s="5"/>
      <c r="L36" s="76"/>
      <c r="M36" s="77"/>
      <c r="N36" s="6"/>
    </row>
    <row r="37" spans="1:14" x14ac:dyDescent="0.25">
      <c r="A37" s="50">
        <v>44626</v>
      </c>
      <c r="B37" s="16" t="s">
        <v>251</v>
      </c>
      <c r="C37" s="35">
        <v>1.78</v>
      </c>
      <c r="D37" s="16" t="s">
        <v>225</v>
      </c>
      <c r="E37" s="16" t="s">
        <v>247</v>
      </c>
      <c r="F37" s="38" t="s">
        <v>246</v>
      </c>
      <c r="G37" s="33">
        <f t="shared" si="3"/>
        <v>3560</v>
      </c>
      <c r="H37" s="33">
        <f t="shared" si="4"/>
        <v>1560</v>
      </c>
      <c r="I37" s="16" t="s">
        <v>137</v>
      </c>
      <c r="J37" s="16" t="s">
        <v>56</v>
      </c>
      <c r="K37" s="5"/>
      <c r="L37" s="76"/>
      <c r="M37" s="77"/>
      <c r="N37" s="6"/>
    </row>
    <row r="38" spans="1:14" x14ac:dyDescent="0.25">
      <c r="A38" s="50">
        <v>44626</v>
      </c>
      <c r="B38" s="16" t="s">
        <v>256</v>
      </c>
      <c r="C38" s="35">
        <v>1.55</v>
      </c>
      <c r="D38" s="16" t="s">
        <v>225</v>
      </c>
      <c r="E38" s="16" t="s">
        <v>248</v>
      </c>
      <c r="F38" s="22" t="s">
        <v>232</v>
      </c>
      <c r="G38" s="33">
        <f t="shared" si="3"/>
        <v>3100</v>
      </c>
      <c r="H38" s="33">
        <f t="shared" si="4"/>
        <v>1100</v>
      </c>
      <c r="I38" s="16" t="s">
        <v>219</v>
      </c>
      <c r="J38" s="16" t="s">
        <v>170</v>
      </c>
      <c r="K38" s="5"/>
      <c r="L38" s="76"/>
      <c r="M38" s="77"/>
      <c r="N38" s="6"/>
    </row>
    <row r="39" spans="1:14" x14ac:dyDescent="0.25">
      <c r="A39" s="19">
        <v>44632</v>
      </c>
      <c r="B39" s="6" t="s">
        <v>267</v>
      </c>
      <c r="C39" s="35">
        <v>1.79</v>
      </c>
      <c r="D39" s="16" t="s">
        <v>225</v>
      </c>
      <c r="E39" s="16" t="s">
        <v>247</v>
      </c>
      <c r="F39" s="22" t="s">
        <v>246</v>
      </c>
      <c r="G39" s="33">
        <f t="shared" si="3"/>
        <v>3580</v>
      </c>
      <c r="H39" s="33">
        <f t="shared" si="4"/>
        <v>1580</v>
      </c>
      <c r="I39" s="6" t="s">
        <v>138</v>
      </c>
      <c r="J39" s="16" t="s">
        <v>40</v>
      </c>
      <c r="K39" s="5"/>
      <c r="L39" s="76"/>
      <c r="M39" s="77"/>
      <c r="N39" s="6"/>
    </row>
    <row r="40" spans="1:14" x14ac:dyDescent="0.25">
      <c r="A40" s="19">
        <v>44632</v>
      </c>
      <c r="B40" s="6" t="s">
        <v>269</v>
      </c>
      <c r="C40" s="35">
        <v>1.8</v>
      </c>
      <c r="D40" s="16" t="s">
        <v>225</v>
      </c>
      <c r="E40" s="16" t="s">
        <v>248</v>
      </c>
      <c r="F40" s="22" t="s">
        <v>232</v>
      </c>
      <c r="G40" s="33">
        <f t="shared" si="3"/>
        <v>3600</v>
      </c>
      <c r="H40" s="33">
        <f t="shared" si="4"/>
        <v>1600</v>
      </c>
      <c r="I40" s="6" t="s">
        <v>342</v>
      </c>
      <c r="J40" s="16" t="s">
        <v>20</v>
      </c>
      <c r="K40" s="5"/>
      <c r="L40" s="76"/>
      <c r="M40" s="77"/>
      <c r="N40" s="6"/>
    </row>
    <row r="41" spans="1:14" x14ac:dyDescent="0.25">
      <c r="A41" s="19">
        <v>44632</v>
      </c>
      <c r="B41" s="6" t="s">
        <v>270</v>
      </c>
      <c r="C41" s="35">
        <v>1.76</v>
      </c>
      <c r="D41" s="16" t="s">
        <v>225</v>
      </c>
      <c r="E41" s="16" t="s">
        <v>247</v>
      </c>
      <c r="F41" s="37" t="s">
        <v>246</v>
      </c>
      <c r="G41" s="33">
        <v>0</v>
      </c>
      <c r="H41" s="33">
        <f t="shared" si="4"/>
        <v>-2000</v>
      </c>
      <c r="I41" s="6" t="s">
        <v>142</v>
      </c>
      <c r="J41" s="16" t="s">
        <v>40</v>
      </c>
      <c r="K41" s="5"/>
      <c r="L41" s="76"/>
      <c r="M41" s="77"/>
      <c r="N41" s="6"/>
    </row>
    <row r="42" spans="1:14" x14ac:dyDescent="0.25">
      <c r="A42" s="50">
        <v>44633</v>
      </c>
      <c r="B42" s="16" t="s">
        <v>274</v>
      </c>
      <c r="C42" s="16">
        <v>1.87</v>
      </c>
      <c r="D42" s="16" t="s">
        <v>225</v>
      </c>
      <c r="E42" s="16" t="s">
        <v>247</v>
      </c>
      <c r="F42" s="37" t="s">
        <v>246</v>
      </c>
      <c r="G42" s="33">
        <v>0</v>
      </c>
      <c r="H42" s="33">
        <f t="shared" si="4"/>
        <v>-2000</v>
      </c>
      <c r="I42" s="16" t="s">
        <v>142</v>
      </c>
      <c r="J42" s="16" t="s">
        <v>170</v>
      </c>
      <c r="K42" s="5"/>
      <c r="L42" s="76"/>
      <c r="M42" s="77"/>
      <c r="N42" s="6"/>
    </row>
    <row r="43" spans="1:14" x14ac:dyDescent="0.25">
      <c r="A43" s="50">
        <v>44633</v>
      </c>
      <c r="B43" s="16" t="s">
        <v>275</v>
      </c>
      <c r="C43" s="16">
        <v>1.88</v>
      </c>
      <c r="D43" s="16" t="s">
        <v>225</v>
      </c>
      <c r="E43" s="16" t="s">
        <v>247</v>
      </c>
      <c r="F43" s="22" t="s">
        <v>246</v>
      </c>
      <c r="G43" s="33">
        <f>C43*D$187</f>
        <v>3760</v>
      </c>
      <c r="H43" s="33">
        <f t="shared" si="4"/>
        <v>1760</v>
      </c>
      <c r="I43" s="16" t="s">
        <v>133</v>
      </c>
      <c r="J43" s="16" t="s">
        <v>56</v>
      </c>
      <c r="K43" s="5"/>
      <c r="L43" s="76"/>
      <c r="M43" s="77"/>
      <c r="N43" s="6"/>
    </row>
    <row r="44" spans="1:14" x14ac:dyDescent="0.25">
      <c r="A44" s="19">
        <v>44635</v>
      </c>
      <c r="B44" s="6" t="s">
        <v>278</v>
      </c>
      <c r="C44" s="6">
        <v>1.8</v>
      </c>
      <c r="D44" s="16" t="s">
        <v>225</v>
      </c>
      <c r="E44" s="16" t="s">
        <v>248</v>
      </c>
      <c r="F44" s="37" t="s">
        <v>232</v>
      </c>
      <c r="G44" s="33">
        <v>0</v>
      </c>
      <c r="H44" s="33">
        <f t="shared" si="4"/>
        <v>-2000</v>
      </c>
      <c r="I44" s="6" t="s">
        <v>128</v>
      </c>
      <c r="J44" s="16" t="s">
        <v>20</v>
      </c>
      <c r="K44" s="5"/>
      <c r="L44" s="76"/>
      <c r="M44" s="77"/>
      <c r="N44" s="6"/>
    </row>
    <row r="45" spans="1:14" x14ac:dyDescent="0.25">
      <c r="A45" s="50">
        <v>44638</v>
      </c>
      <c r="B45" s="16" t="s">
        <v>280</v>
      </c>
      <c r="C45" s="35">
        <v>1.65</v>
      </c>
      <c r="D45" s="16" t="s">
        <v>225</v>
      </c>
      <c r="E45" s="16" t="s">
        <v>247</v>
      </c>
      <c r="F45" s="22" t="s">
        <v>246</v>
      </c>
      <c r="G45" s="33">
        <f>C45*D$187</f>
        <v>3300</v>
      </c>
      <c r="H45" s="33">
        <f t="shared" si="4"/>
        <v>1300</v>
      </c>
      <c r="I45" s="16" t="s">
        <v>138</v>
      </c>
      <c r="J45" s="16" t="s">
        <v>56</v>
      </c>
      <c r="K45" s="5"/>
      <c r="L45" s="76"/>
      <c r="M45" s="77"/>
      <c r="N45" s="6"/>
    </row>
    <row r="46" spans="1:14" x14ac:dyDescent="0.25">
      <c r="A46" s="50">
        <v>44639</v>
      </c>
      <c r="B46" s="16" t="s">
        <v>282</v>
      </c>
      <c r="C46" s="35">
        <v>1.94</v>
      </c>
      <c r="D46" s="16" t="s">
        <v>225</v>
      </c>
      <c r="E46" s="16" t="s">
        <v>248</v>
      </c>
      <c r="F46" s="37" t="s">
        <v>232</v>
      </c>
      <c r="G46" s="33">
        <v>0</v>
      </c>
      <c r="H46" s="33">
        <f t="shared" si="4"/>
        <v>-2000</v>
      </c>
      <c r="I46" s="16" t="s">
        <v>143</v>
      </c>
      <c r="J46" s="16" t="s">
        <v>170</v>
      </c>
      <c r="K46" s="5"/>
      <c r="L46" s="76"/>
      <c r="M46" s="77"/>
      <c r="N46" s="6"/>
    </row>
    <row r="47" spans="1:14" x14ac:dyDescent="0.25">
      <c r="A47" s="19">
        <v>44639</v>
      </c>
      <c r="B47" s="6" t="s">
        <v>285</v>
      </c>
      <c r="C47" s="35">
        <v>1.78</v>
      </c>
      <c r="D47" s="16" t="s">
        <v>225</v>
      </c>
      <c r="E47" s="16" t="s">
        <v>247</v>
      </c>
      <c r="F47" s="22" t="s">
        <v>246</v>
      </c>
      <c r="G47" s="33">
        <f>C47*D$187</f>
        <v>3560</v>
      </c>
      <c r="H47" s="33">
        <f t="shared" si="4"/>
        <v>1560</v>
      </c>
      <c r="I47" s="6" t="s">
        <v>138</v>
      </c>
      <c r="J47" s="16" t="s">
        <v>20</v>
      </c>
      <c r="K47" s="5"/>
      <c r="L47" s="76"/>
      <c r="M47" s="77"/>
      <c r="N47" s="6"/>
    </row>
    <row r="48" spans="1:14" x14ac:dyDescent="0.25">
      <c r="A48" s="19">
        <v>44639</v>
      </c>
      <c r="B48" s="6" t="s">
        <v>286</v>
      </c>
      <c r="C48" s="35">
        <v>1.8</v>
      </c>
      <c r="D48" s="16" t="s">
        <v>225</v>
      </c>
      <c r="E48" s="16" t="s">
        <v>247</v>
      </c>
      <c r="F48" s="22" t="s">
        <v>246</v>
      </c>
      <c r="G48" s="33">
        <f>C48*D$187</f>
        <v>3600</v>
      </c>
      <c r="H48" s="33">
        <f t="shared" si="4"/>
        <v>1600</v>
      </c>
      <c r="I48" s="6" t="s">
        <v>133</v>
      </c>
      <c r="J48" s="16" t="s">
        <v>20</v>
      </c>
      <c r="K48" s="5"/>
      <c r="L48" s="76"/>
      <c r="M48" s="77"/>
      <c r="N48" s="6"/>
    </row>
    <row r="49" spans="1:14" x14ac:dyDescent="0.25">
      <c r="A49" s="50">
        <v>44640</v>
      </c>
      <c r="B49" s="16" t="s">
        <v>290</v>
      </c>
      <c r="C49" s="35">
        <v>1.7</v>
      </c>
      <c r="D49" s="16" t="s">
        <v>225</v>
      </c>
      <c r="E49" s="16" t="s">
        <v>248</v>
      </c>
      <c r="F49" s="37" t="s">
        <v>232</v>
      </c>
      <c r="G49" s="33">
        <v>0</v>
      </c>
      <c r="H49" s="33">
        <f t="shared" si="4"/>
        <v>-2000</v>
      </c>
      <c r="I49" s="16" t="s">
        <v>138</v>
      </c>
      <c r="J49" s="16" t="s">
        <v>170</v>
      </c>
      <c r="K49" s="5"/>
      <c r="L49" s="76"/>
      <c r="M49" s="77"/>
      <c r="N49" s="6"/>
    </row>
    <row r="50" spans="1:14" x14ac:dyDescent="0.25">
      <c r="A50" s="19">
        <v>44643</v>
      </c>
      <c r="B50" s="6" t="s">
        <v>296</v>
      </c>
      <c r="C50" s="35">
        <v>1.67</v>
      </c>
      <c r="D50" s="16" t="s">
        <v>225</v>
      </c>
      <c r="E50" s="16" t="s">
        <v>249</v>
      </c>
      <c r="F50" s="22" t="s">
        <v>246</v>
      </c>
      <c r="G50" s="33">
        <f>C50*D$187</f>
        <v>3340</v>
      </c>
      <c r="H50" s="33">
        <f t="shared" si="4"/>
        <v>1340</v>
      </c>
      <c r="I50" s="6" t="s">
        <v>143</v>
      </c>
      <c r="J50" s="16" t="s">
        <v>352</v>
      </c>
      <c r="K50" s="5"/>
      <c r="L50" s="76"/>
      <c r="M50" s="77"/>
      <c r="N50" s="6"/>
    </row>
    <row r="51" spans="1:14" x14ac:dyDescent="0.25">
      <c r="A51" s="19">
        <v>44646</v>
      </c>
      <c r="B51" s="6" t="s">
        <v>300</v>
      </c>
      <c r="C51" s="6">
        <v>1.65</v>
      </c>
      <c r="D51" s="16" t="s">
        <v>225</v>
      </c>
      <c r="E51" s="16" t="s">
        <v>249</v>
      </c>
      <c r="F51" s="22" t="s">
        <v>246</v>
      </c>
      <c r="G51" s="33">
        <f>C51*D$187</f>
        <v>3300</v>
      </c>
      <c r="H51" s="33">
        <f t="shared" si="4"/>
        <v>1300</v>
      </c>
      <c r="I51" s="6" t="s">
        <v>143</v>
      </c>
      <c r="J51" s="16" t="s">
        <v>20</v>
      </c>
      <c r="K51" s="5"/>
      <c r="L51" s="76"/>
      <c r="M51" s="77"/>
      <c r="N51" s="6"/>
    </row>
    <row r="52" spans="1:14" x14ac:dyDescent="0.25">
      <c r="A52" s="19">
        <v>44646</v>
      </c>
      <c r="B52" s="6" t="s">
        <v>306</v>
      </c>
      <c r="C52" s="35">
        <v>1.86</v>
      </c>
      <c r="D52" s="16" t="s">
        <v>225</v>
      </c>
      <c r="E52" s="16" t="s">
        <v>248</v>
      </c>
      <c r="F52" s="22" t="s">
        <v>232</v>
      </c>
      <c r="G52" s="33">
        <f>C52*D$187</f>
        <v>3720</v>
      </c>
      <c r="H52" s="33">
        <f t="shared" si="4"/>
        <v>1720</v>
      </c>
      <c r="I52" s="6" t="s">
        <v>224</v>
      </c>
      <c r="J52" s="16" t="s">
        <v>20</v>
      </c>
      <c r="K52" s="5"/>
      <c r="L52" s="76"/>
      <c r="M52" s="77"/>
      <c r="N52" s="6"/>
    </row>
    <row r="53" spans="1:14" x14ac:dyDescent="0.25">
      <c r="A53" s="5">
        <v>44653</v>
      </c>
      <c r="B53" s="6" t="s">
        <v>309</v>
      </c>
      <c r="C53" s="35">
        <v>1.76</v>
      </c>
      <c r="D53" s="16" t="s">
        <v>225</v>
      </c>
      <c r="E53" s="16" t="s">
        <v>247</v>
      </c>
      <c r="F53" s="22" t="s">
        <v>246</v>
      </c>
      <c r="G53" s="33">
        <f>C53*D$187</f>
        <v>3520</v>
      </c>
      <c r="H53" s="33">
        <f t="shared" si="4"/>
        <v>1520</v>
      </c>
      <c r="I53" s="16" t="s">
        <v>143</v>
      </c>
      <c r="J53" s="6" t="s">
        <v>20</v>
      </c>
      <c r="K53" s="5"/>
      <c r="L53" s="76"/>
      <c r="M53" s="77"/>
      <c r="N53" s="6"/>
    </row>
    <row r="54" spans="1:14" x14ac:dyDescent="0.25">
      <c r="A54" s="5">
        <v>44653</v>
      </c>
      <c r="B54" s="6" t="s">
        <v>311</v>
      </c>
      <c r="C54" s="35">
        <v>1.77</v>
      </c>
      <c r="D54" s="16" t="s">
        <v>225</v>
      </c>
      <c r="E54" s="16" t="s">
        <v>247</v>
      </c>
      <c r="F54" s="22" t="s">
        <v>246</v>
      </c>
      <c r="G54" s="33">
        <f>C54*D$187</f>
        <v>3540</v>
      </c>
      <c r="H54" s="33">
        <f t="shared" si="4"/>
        <v>1540</v>
      </c>
      <c r="I54" s="6" t="s">
        <v>128</v>
      </c>
      <c r="J54" s="6" t="s">
        <v>40</v>
      </c>
      <c r="K54" s="5"/>
      <c r="L54" s="76"/>
      <c r="M54" s="77"/>
      <c r="N54" s="6"/>
    </row>
    <row r="55" spans="1:14" x14ac:dyDescent="0.25">
      <c r="A55" s="5">
        <v>44653</v>
      </c>
      <c r="B55" s="6" t="s">
        <v>313</v>
      </c>
      <c r="C55" s="35">
        <v>1.78</v>
      </c>
      <c r="D55" s="16" t="s">
        <v>225</v>
      </c>
      <c r="E55" s="16" t="s">
        <v>248</v>
      </c>
      <c r="F55" s="37" t="s">
        <v>232</v>
      </c>
      <c r="G55" s="33">
        <v>0</v>
      </c>
      <c r="H55" s="33">
        <f t="shared" si="4"/>
        <v>-2000</v>
      </c>
      <c r="I55" s="6" t="s">
        <v>133</v>
      </c>
      <c r="J55" s="6" t="s">
        <v>56</v>
      </c>
      <c r="K55" s="5"/>
      <c r="L55" s="76"/>
      <c r="M55" s="77"/>
      <c r="N55" s="6"/>
    </row>
    <row r="56" spans="1:14" x14ac:dyDescent="0.25">
      <c r="A56" s="5">
        <v>44653</v>
      </c>
      <c r="B56" s="6" t="s">
        <v>315</v>
      </c>
      <c r="C56" s="35">
        <v>1.71</v>
      </c>
      <c r="D56" s="16" t="s">
        <v>225</v>
      </c>
      <c r="E56" s="16" t="s">
        <v>248</v>
      </c>
      <c r="F56" s="37" t="s">
        <v>232</v>
      </c>
      <c r="G56" s="33">
        <v>0</v>
      </c>
      <c r="H56" s="33">
        <f t="shared" si="4"/>
        <v>-2000</v>
      </c>
      <c r="I56" s="6" t="s">
        <v>137</v>
      </c>
      <c r="J56" s="6" t="s">
        <v>52</v>
      </c>
      <c r="K56" s="5"/>
      <c r="L56" s="76"/>
      <c r="M56" s="77"/>
      <c r="N56" s="6"/>
    </row>
    <row r="57" spans="1:14" x14ac:dyDescent="0.25">
      <c r="A57" s="5">
        <v>44654</v>
      </c>
      <c r="B57" s="6" t="s">
        <v>316</v>
      </c>
      <c r="C57" s="35">
        <v>1.81</v>
      </c>
      <c r="D57" s="16" t="s">
        <v>225</v>
      </c>
      <c r="E57" s="16" t="s">
        <v>248</v>
      </c>
      <c r="F57" s="37" t="s">
        <v>232</v>
      </c>
      <c r="G57" s="33">
        <v>0</v>
      </c>
      <c r="H57" s="33">
        <f t="shared" si="4"/>
        <v>-2000</v>
      </c>
      <c r="I57" s="6" t="s">
        <v>131</v>
      </c>
      <c r="J57" s="6" t="s">
        <v>40</v>
      </c>
      <c r="K57" s="5"/>
      <c r="L57" s="76"/>
      <c r="M57" s="77"/>
      <c r="N57" s="6"/>
    </row>
    <row r="58" spans="1:14" x14ac:dyDescent="0.25">
      <c r="A58" s="25">
        <v>44654</v>
      </c>
      <c r="B58" s="16" t="s">
        <v>319</v>
      </c>
      <c r="C58" s="35">
        <v>1.85</v>
      </c>
      <c r="D58" s="16" t="s">
        <v>225</v>
      </c>
      <c r="E58" s="16" t="s">
        <v>247</v>
      </c>
      <c r="F58" s="22" t="s">
        <v>246</v>
      </c>
      <c r="G58" s="33">
        <f>C58*D$187</f>
        <v>3700</v>
      </c>
      <c r="H58" s="33">
        <f t="shared" si="4"/>
        <v>1700</v>
      </c>
      <c r="I58" s="16" t="s">
        <v>128</v>
      </c>
      <c r="J58" s="16" t="s">
        <v>56</v>
      </c>
      <c r="K58" s="5"/>
      <c r="L58" s="76"/>
      <c r="M58" s="77"/>
      <c r="N58" s="6"/>
    </row>
    <row r="59" spans="1:14" x14ac:dyDescent="0.25">
      <c r="A59" s="5">
        <v>44656</v>
      </c>
      <c r="B59" s="6" t="s">
        <v>322</v>
      </c>
      <c r="C59" s="35">
        <v>1.74</v>
      </c>
      <c r="D59" s="16" t="s">
        <v>225</v>
      </c>
      <c r="E59" s="16" t="s">
        <v>247</v>
      </c>
      <c r="F59" s="38" t="s">
        <v>246</v>
      </c>
      <c r="G59" s="33">
        <f>C59*D$187</f>
        <v>3480</v>
      </c>
      <c r="H59" s="33">
        <f t="shared" si="4"/>
        <v>1480</v>
      </c>
      <c r="I59" s="6" t="s">
        <v>138</v>
      </c>
      <c r="J59" s="6" t="s">
        <v>20</v>
      </c>
      <c r="K59" s="5"/>
      <c r="L59" s="76"/>
      <c r="M59" s="77"/>
      <c r="N59" s="6"/>
    </row>
    <row r="60" spans="1:14" x14ac:dyDescent="0.25">
      <c r="A60" s="5">
        <v>44656</v>
      </c>
      <c r="B60" s="6" t="s">
        <v>323</v>
      </c>
      <c r="C60" s="35">
        <v>1.72</v>
      </c>
      <c r="D60" s="16" t="s">
        <v>225</v>
      </c>
      <c r="E60" s="16" t="s">
        <v>248</v>
      </c>
      <c r="F60" s="38" t="s">
        <v>232</v>
      </c>
      <c r="G60" s="33">
        <f>C60*D$187</f>
        <v>3440</v>
      </c>
      <c r="H60" s="33">
        <f t="shared" si="4"/>
        <v>1440</v>
      </c>
      <c r="I60" s="6" t="s">
        <v>132</v>
      </c>
      <c r="J60" s="6" t="s">
        <v>20</v>
      </c>
      <c r="K60" s="5"/>
      <c r="L60" s="76"/>
      <c r="M60" s="77"/>
      <c r="N60" s="6"/>
    </row>
    <row r="61" spans="1:14" x14ac:dyDescent="0.25">
      <c r="A61" s="25">
        <v>44661</v>
      </c>
      <c r="B61" s="16" t="s">
        <v>334</v>
      </c>
      <c r="C61" s="35">
        <v>1.74</v>
      </c>
      <c r="D61" s="16" t="s">
        <v>225</v>
      </c>
      <c r="E61" s="16" t="s">
        <v>247</v>
      </c>
      <c r="F61" s="37" t="s">
        <v>246</v>
      </c>
      <c r="G61" s="33">
        <v>0</v>
      </c>
      <c r="H61" s="33">
        <f t="shared" si="4"/>
        <v>-2000</v>
      </c>
      <c r="I61" s="16" t="s">
        <v>134</v>
      </c>
      <c r="J61" s="16" t="s">
        <v>56</v>
      </c>
      <c r="K61" s="5"/>
      <c r="L61" s="76"/>
      <c r="M61" s="77"/>
      <c r="N61" s="6"/>
    </row>
    <row r="62" spans="1:14" x14ac:dyDescent="0.25">
      <c r="A62" s="25">
        <v>44661</v>
      </c>
      <c r="B62" s="16" t="s">
        <v>335</v>
      </c>
      <c r="C62" s="35">
        <v>1.57</v>
      </c>
      <c r="D62" s="16" t="s">
        <v>225</v>
      </c>
      <c r="E62" s="16" t="s">
        <v>248</v>
      </c>
      <c r="F62" s="38" t="s">
        <v>232</v>
      </c>
      <c r="G62" s="33">
        <f>C62*D$187</f>
        <v>3140</v>
      </c>
      <c r="H62" s="33">
        <f t="shared" si="4"/>
        <v>1140</v>
      </c>
      <c r="I62" s="16" t="s">
        <v>129</v>
      </c>
      <c r="J62" s="16" t="s">
        <v>52</v>
      </c>
      <c r="K62" s="5"/>
      <c r="L62" s="76"/>
      <c r="M62" s="77"/>
      <c r="N62" s="6"/>
    </row>
    <row r="63" spans="1:14" x14ac:dyDescent="0.25">
      <c r="A63" s="25">
        <v>44661</v>
      </c>
      <c r="B63" s="16" t="s">
        <v>341</v>
      </c>
      <c r="C63" s="35">
        <v>1.88</v>
      </c>
      <c r="D63" s="16" t="s">
        <v>225</v>
      </c>
      <c r="E63" s="16" t="s">
        <v>247</v>
      </c>
      <c r="F63" s="37" t="s">
        <v>246</v>
      </c>
      <c r="G63" s="33">
        <v>0</v>
      </c>
      <c r="H63" s="33">
        <f t="shared" si="4"/>
        <v>-2000</v>
      </c>
      <c r="I63" s="16" t="s">
        <v>142</v>
      </c>
      <c r="J63" s="16" t="s">
        <v>170</v>
      </c>
      <c r="K63" s="5"/>
      <c r="L63" s="76"/>
      <c r="M63" s="77"/>
      <c r="N63" s="6"/>
    </row>
    <row r="64" spans="1:14" x14ac:dyDescent="0.25">
      <c r="A64" s="5">
        <v>44666</v>
      </c>
      <c r="B64" s="6" t="s">
        <v>345</v>
      </c>
      <c r="C64" s="6">
        <v>1.81</v>
      </c>
      <c r="D64" s="16" t="s">
        <v>225</v>
      </c>
      <c r="E64" s="16" t="s">
        <v>248</v>
      </c>
      <c r="F64" s="22" t="s">
        <v>232</v>
      </c>
      <c r="G64" s="33">
        <f>C64*D$187</f>
        <v>3620</v>
      </c>
      <c r="H64" s="33">
        <f t="shared" si="4"/>
        <v>1620</v>
      </c>
      <c r="I64" s="6" t="s">
        <v>130</v>
      </c>
      <c r="J64" s="6" t="s">
        <v>20</v>
      </c>
      <c r="K64" s="5"/>
      <c r="L64" s="76"/>
      <c r="M64" s="77"/>
      <c r="N64" s="6"/>
    </row>
    <row r="65" spans="1:14" x14ac:dyDescent="0.25">
      <c r="A65" s="5">
        <v>44666</v>
      </c>
      <c r="B65" s="6" t="s">
        <v>349</v>
      </c>
      <c r="C65" s="6">
        <v>1.86</v>
      </c>
      <c r="D65" s="16" t="s">
        <v>225</v>
      </c>
      <c r="E65" s="16" t="s">
        <v>248</v>
      </c>
      <c r="F65" s="37" t="s">
        <v>232</v>
      </c>
      <c r="G65" s="33">
        <v>0</v>
      </c>
      <c r="H65" s="33">
        <f t="shared" si="4"/>
        <v>-2000</v>
      </c>
      <c r="I65" s="6" t="s">
        <v>131</v>
      </c>
      <c r="J65" s="6" t="s">
        <v>20</v>
      </c>
      <c r="K65" s="5"/>
      <c r="L65" s="76"/>
      <c r="M65" s="77"/>
      <c r="N65" s="6"/>
    </row>
    <row r="66" spans="1:14" x14ac:dyDescent="0.25">
      <c r="A66" s="5">
        <v>44667</v>
      </c>
      <c r="B66" s="6" t="s">
        <v>354</v>
      </c>
      <c r="C66" s="35">
        <v>1.85</v>
      </c>
      <c r="D66" s="16" t="s">
        <v>225</v>
      </c>
      <c r="E66" s="16" t="s">
        <v>248</v>
      </c>
      <c r="F66" s="22" t="s">
        <v>232</v>
      </c>
      <c r="G66" s="33">
        <f>C66*D$187</f>
        <v>3700</v>
      </c>
      <c r="H66" s="33">
        <f t="shared" ref="H66:H97" si="5">G66-D$187</f>
        <v>1700</v>
      </c>
      <c r="I66" s="6" t="s">
        <v>127</v>
      </c>
      <c r="J66" s="6" t="s">
        <v>165</v>
      </c>
      <c r="K66" s="5"/>
      <c r="L66" s="76"/>
      <c r="M66" s="77"/>
      <c r="N66" s="6"/>
    </row>
    <row r="67" spans="1:14" x14ac:dyDescent="0.25">
      <c r="A67" s="5">
        <v>44667</v>
      </c>
      <c r="B67" s="6" t="s">
        <v>356</v>
      </c>
      <c r="C67" s="35">
        <v>1.62</v>
      </c>
      <c r="D67" s="16" t="s">
        <v>225</v>
      </c>
      <c r="E67" s="16" t="s">
        <v>248</v>
      </c>
      <c r="F67" s="22" t="s">
        <v>232</v>
      </c>
      <c r="G67" s="33">
        <f>C67*D$187</f>
        <v>3240</v>
      </c>
      <c r="H67" s="33">
        <f t="shared" si="5"/>
        <v>1240</v>
      </c>
      <c r="I67" s="6" t="s">
        <v>129</v>
      </c>
      <c r="J67" s="6" t="s">
        <v>165</v>
      </c>
      <c r="K67" s="5"/>
      <c r="L67" s="76"/>
      <c r="M67" s="77"/>
      <c r="N67" s="6"/>
    </row>
    <row r="68" spans="1:14" x14ac:dyDescent="0.25">
      <c r="A68" s="25">
        <v>44667</v>
      </c>
      <c r="B68" s="16" t="s">
        <v>357</v>
      </c>
      <c r="C68" s="35">
        <v>1.85</v>
      </c>
      <c r="D68" s="16" t="s">
        <v>225</v>
      </c>
      <c r="E68" s="16" t="s">
        <v>247</v>
      </c>
      <c r="F68" s="37" t="s">
        <v>246</v>
      </c>
      <c r="G68" s="33">
        <v>0</v>
      </c>
      <c r="H68" s="33">
        <f t="shared" si="5"/>
        <v>-2000</v>
      </c>
      <c r="I68" s="16" t="s">
        <v>132</v>
      </c>
      <c r="J68" s="16" t="s">
        <v>56</v>
      </c>
      <c r="K68" s="5"/>
      <c r="L68" s="76"/>
      <c r="M68" s="77"/>
      <c r="N68" s="6"/>
    </row>
    <row r="69" spans="1:14" x14ac:dyDescent="0.25">
      <c r="A69" s="5">
        <v>44668</v>
      </c>
      <c r="B69" s="6" t="s">
        <v>362</v>
      </c>
      <c r="C69" s="35">
        <v>1.6</v>
      </c>
      <c r="D69" s="16" t="s">
        <v>225</v>
      </c>
      <c r="E69" s="16" t="s">
        <v>249</v>
      </c>
      <c r="F69" s="22" t="s">
        <v>246</v>
      </c>
      <c r="G69" s="33">
        <f t="shared" ref="G69:G78" si="6">C69*D$187</f>
        <v>3200</v>
      </c>
      <c r="H69" s="33">
        <f t="shared" si="5"/>
        <v>1200</v>
      </c>
      <c r="I69" s="6" t="s">
        <v>138</v>
      </c>
      <c r="J69" s="6" t="s">
        <v>56</v>
      </c>
      <c r="K69" s="5"/>
      <c r="L69" s="76"/>
      <c r="M69" s="77"/>
      <c r="N69" s="6"/>
    </row>
    <row r="70" spans="1:14" x14ac:dyDescent="0.25">
      <c r="A70" s="5">
        <v>44669</v>
      </c>
      <c r="B70" s="16" t="s">
        <v>367</v>
      </c>
      <c r="C70" s="35">
        <v>1.77</v>
      </c>
      <c r="D70" s="16" t="s">
        <v>225</v>
      </c>
      <c r="E70" s="16" t="s">
        <v>248</v>
      </c>
      <c r="F70" s="22" t="s">
        <v>232</v>
      </c>
      <c r="G70" s="33">
        <f t="shared" si="6"/>
        <v>3540</v>
      </c>
      <c r="H70" s="33">
        <f t="shared" si="5"/>
        <v>1540</v>
      </c>
      <c r="I70" s="6" t="s">
        <v>127</v>
      </c>
      <c r="J70" s="6" t="s">
        <v>20</v>
      </c>
      <c r="K70" s="5"/>
      <c r="L70" s="76"/>
      <c r="M70" s="77"/>
      <c r="N70" s="6"/>
    </row>
    <row r="71" spans="1:14" x14ac:dyDescent="0.25">
      <c r="A71" s="5">
        <v>44671</v>
      </c>
      <c r="B71" s="6" t="s">
        <v>373</v>
      </c>
      <c r="C71" s="35">
        <v>1.82</v>
      </c>
      <c r="D71" s="16" t="s">
        <v>225</v>
      </c>
      <c r="E71" s="16" t="s">
        <v>248</v>
      </c>
      <c r="F71" s="22" t="s">
        <v>232</v>
      </c>
      <c r="G71" s="33">
        <f t="shared" si="6"/>
        <v>3640</v>
      </c>
      <c r="H71" s="33">
        <f t="shared" si="5"/>
        <v>1640</v>
      </c>
      <c r="I71" s="6" t="s">
        <v>217</v>
      </c>
      <c r="J71" s="6" t="s">
        <v>56</v>
      </c>
      <c r="K71" s="5"/>
      <c r="L71" s="76"/>
      <c r="M71" s="77"/>
      <c r="N71" s="6"/>
    </row>
    <row r="72" spans="1:14" x14ac:dyDescent="0.25">
      <c r="A72" s="5">
        <v>44671</v>
      </c>
      <c r="B72" s="6" t="s">
        <v>374</v>
      </c>
      <c r="C72" s="35">
        <v>1.63</v>
      </c>
      <c r="D72" s="16" t="s">
        <v>225</v>
      </c>
      <c r="E72" s="16" t="s">
        <v>249</v>
      </c>
      <c r="F72" s="22" t="s">
        <v>246</v>
      </c>
      <c r="G72" s="33">
        <f t="shared" si="6"/>
        <v>3260</v>
      </c>
      <c r="H72" s="33">
        <f t="shared" si="5"/>
        <v>1260</v>
      </c>
      <c r="I72" s="6" t="s">
        <v>128</v>
      </c>
      <c r="J72" s="6" t="s">
        <v>36</v>
      </c>
      <c r="K72" s="5"/>
      <c r="L72" s="76"/>
      <c r="M72" s="77"/>
      <c r="N72" s="6"/>
    </row>
    <row r="73" spans="1:14" x14ac:dyDescent="0.25">
      <c r="A73" s="5">
        <v>44674</v>
      </c>
      <c r="B73" s="6" t="s">
        <v>376</v>
      </c>
      <c r="C73" s="35">
        <v>1.67</v>
      </c>
      <c r="D73" s="16" t="s">
        <v>225</v>
      </c>
      <c r="E73" s="16" t="s">
        <v>248</v>
      </c>
      <c r="F73" s="22" t="s">
        <v>232</v>
      </c>
      <c r="G73" s="33">
        <f t="shared" si="6"/>
        <v>3340</v>
      </c>
      <c r="H73" s="33">
        <f t="shared" si="5"/>
        <v>1340</v>
      </c>
      <c r="I73" s="6" t="s">
        <v>132</v>
      </c>
      <c r="J73" s="6" t="s">
        <v>20</v>
      </c>
      <c r="K73" s="5"/>
      <c r="L73" s="76"/>
      <c r="M73" s="77"/>
      <c r="N73" s="6"/>
    </row>
    <row r="74" spans="1:14" x14ac:dyDescent="0.25">
      <c r="A74" s="5">
        <v>44674</v>
      </c>
      <c r="B74" s="6" t="s">
        <v>377</v>
      </c>
      <c r="C74" s="16">
        <v>1.56</v>
      </c>
      <c r="D74" s="16" t="s">
        <v>225</v>
      </c>
      <c r="E74" s="16" t="s">
        <v>248</v>
      </c>
      <c r="F74" s="22" t="s">
        <v>232</v>
      </c>
      <c r="G74" s="33">
        <f t="shared" si="6"/>
        <v>3120</v>
      </c>
      <c r="H74" s="33">
        <f t="shared" si="5"/>
        <v>1120</v>
      </c>
      <c r="I74" s="6" t="s">
        <v>217</v>
      </c>
      <c r="J74" s="6" t="s">
        <v>165</v>
      </c>
      <c r="K74" s="5"/>
      <c r="L74" s="76"/>
      <c r="M74" s="77"/>
      <c r="N74" s="6"/>
    </row>
    <row r="75" spans="1:14" x14ac:dyDescent="0.25">
      <c r="A75" s="5">
        <v>44674</v>
      </c>
      <c r="B75" s="6" t="s">
        <v>378</v>
      </c>
      <c r="C75" s="16">
        <v>1.68</v>
      </c>
      <c r="D75" s="16" t="s">
        <v>225</v>
      </c>
      <c r="E75" s="16" t="s">
        <v>247</v>
      </c>
      <c r="F75" s="22" t="s">
        <v>246</v>
      </c>
      <c r="G75" s="33">
        <f t="shared" si="6"/>
        <v>3360</v>
      </c>
      <c r="H75" s="33">
        <f t="shared" si="5"/>
        <v>1360</v>
      </c>
      <c r="I75" s="6" t="s">
        <v>138</v>
      </c>
      <c r="J75" s="6" t="s">
        <v>20</v>
      </c>
      <c r="K75" s="5"/>
      <c r="L75" s="76"/>
      <c r="M75" s="77"/>
      <c r="N75" s="6"/>
    </row>
    <row r="76" spans="1:14" x14ac:dyDescent="0.25">
      <c r="A76" s="5">
        <v>44674</v>
      </c>
      <c r="B76" s="6" t="s">
        <v>379</v>
      </c>
      <c r="C76" s="16">
        <v>1.6</v>
      </c>
      <c r="D76" s="16" t="s">
        <v>225</v>
      </c>
      <c r="E76" s="16" t="s">
        <v>248</v>
      </c>
      <c r="F76" s="22" t="s">
        <v>232</v>
      </c>
      <c r="G76" s="33">
        <f t="shared" si="6"/>
        <v>3200</v>
      </c>
      <c r="H76" s="33">
        <f t="shared" si="5"/>
        <v>1200</v>
      </c>
      <c r="I76" s="6" t="s">
        <v>220</v>
      </c>
      <c r="J76" s="6" t="s">
        <v>165</v>
      </c>
      <c r="K76" s="5"/>
      <c r="L76" s="76"/>
      <c r="M76" s="77"/>
      <c r="N76" s="6"/>
    </row>
    <row r="77" spans="1:14" x14ac:dyDescent="0.25">
      <c r="A77" s="5">
        <v>44674</v>
      </c>
      <c r="B77" s="6" t="s">
        <v>380</v>
      </c>
      <c r="C77" s="16">
        <v>1.54</v>
      </c>
      <c r="D77" s="16" t="s">
        <v>225</v>
      </c>
      <c r="E77" s="16" t="s">
        <v>248</v>
      </c>
      <c r="F77" s="22" t="s">
        <v>232</v>
      </c>
      <c r="G77" s="33">
        <f t="shared" si="6"/>
        <v>3080</v>
      </c>
      <c r="H77" s="33">
        <f t="shared" si="5"/>
        <v>1080</v>
      </c>
      <c r="I77" s="6" t="s">
        <v>219</v>
      </c>
      <c r="J77" s="6" t="s">
        <v>165</v>
      </c>
      <c r="K77" s="5"/>
      <c r="L77" s="76"/>
      <c r="M77" s="77"/>
      <c r="N77" s="6"/>
    </row>
    <row r="78" spans="1:14" x14ac:dyDescent="0.25">
      <c r="A78" s="5">
        <v>44674</v>
      </c>
      <c r="B78" s="6" t="s">
        <v>383</v>
      </c>
      <c r="C78" s="16">
        <v>1.6</v>
      </c>
      <c r="D78" s="16" t="s">
        <v>225</v>
      </c>
      <c r="E78" s="16" t="s">
        <v>248</v>
      </c>
      <c r="F78" s="22" t="s">
        <v>232</v>
      </c>
      <c r="G78" s="33">
        <f t="shared" si="6"/>
        <v>3200</v>
      </c>
      <c r="H78" s="33">
        <f t="shared" si="5"/>
        <v>1200</v>
      </c>
      <c r="I78" s="6" t="s">
        <v>219</v>
      </c>
      <c r="J78" s="6" t="s">
        <v>56</v>
      </c>
      <c r="K78" s="5"/>
      <c r="L78" s="76"/>
      <c r="M78" s="77"/>
      <c r="N78" s="6"/>
    </row>
    <row r="79" spans="1:14" x14ac:dyDescent="0.25">
      <c r="A79" s="25">
        <v>44675</v>
      </c>
      <c r="B79" s="16" t="s">
        <v>388</v>
      </c>
      <c r="C79" s="16">
        <v>1.69</v>
      </c>
      <c r="D79" s="16" t="s">
        <v>225</v>
      </c>
      <c r="E79" s="16" t="s">
        <v>247</v>
      </c>
      <c r="F79" s="37" t="s">
        <v>246</v>
      </c>
      <c r="G79" s="33">
        <v>0</v>
      </c>
      <c r="H79" s="33">
        <f t="shared" si="5"/>
        <v>-2000</v>
      </c>
      <c r="I79" s="16" t="s">
        <v>217</v>
      </c>
      <c r="J79" s="16" t="s">
        <v>56</v>
      </c>
      <c r="K79" s="5"/>
      <c r="L79" s="76"/>
      <c r="M79" s="77"/>
      <c r="N79" s="6"/>
    </row>
    <row r="80" spans="1:14" x14ac:dyDescent="0.25">
      <c r="A80" s="25">
        <v>44675</v>
      </c>
      <c r="B80" s="16" t="s">
        <v>391</v>
      </c>
      <c r="C80" s="16">
        <v>1.89</v>
      </c>
      <c r="D80" s="16" t="s">
        <v>225</v>
      </c>
      <c r="E80" s="16" t="s">
        <v>248</v>
      </c>
      <c r="F80" s="22" t="s">
        <v>232</v>
      </c>
      <c r="G80" s="33">
        <f>C80*D$187</f>
        <v>3780</v>
      </c>
      <c r="H80" s="33">
        <f t="shared" si="5"/>
        <v>1780</v>
      </c>
      <c r="I80" s="16" t="s">
        <v>142</v>
      </c>
      <c r="J80" s="16" t="s">
        <v>170</v>
      </c>
      <c r="K80" s="5"/>
      <c r="L80" s="76"/>
      <c r="M80" s="77"/>
      <c r="N80" s="6"/>
    </row>
    <row r="81" spans="1:14" x14ac:dyDescent="0.25">
      <c r="A81" s="5">
        <v>44675</v>
      </c>
      <c r="B81" s="6" t="s">
        <v>392</v>
      </c>
      <c r="C81" s="16">
        <v>1.77</v>
      </c>
      <c r="D81" s="16" t="s">
        <v>225</v>
      </c>
      <c r="E81" s="16" t="s">
        <v>248</v>
      </c>
      <c r="F81" s="22" t="s">
        <v>232</v>
      </c>
      <c r="G81" s="33">
        <f>C81*D$187</f>
        <v>3540</v>
      </c>
      <c r="H81" s="33">
        <f t="shared" si="5"/>
        <v>1540</v>
      </c>
      <c r="I81" s="6" t="s">
        <v>511</v>
      </c>
      <c r="J81" s="6" t="s">
        <v>56</v>
      </c>
      <c r="K81" s="5"/>
      <c r="L81" s="76"/>
      <c r="M81" s="77"/>
      <c r="N81" s="6"/>
    </row>
    <row r="82" spans="1:14" x14ac:dyDescent="0.25">
      <c r="A82" s="5">
        <v>44676</v>
      </c>
      <c r="B82" s="6" t="s">
        <v>393</v>
      </c>
      <c r="C82" s="16">
        <v>1.6</v>
      </c>
      <c r="D82" s="16" t="s">
        <v>225</v>
      </c>
      <c r="E82" s="16" t="s">
        <v>248</v>
      </c>
      <c r="F82" s="22" t="s">
        <v>232</v>
      </c>
      <c r="G82" s="33">
        <f>C82*D$187</f>
        <v>3200</v>
      </c>
      <c r="H82" s="33">
        <f t="shared" si="5"/>
        <v>1200</v>
      </c>
      <c r="I82" s="6" t="s">
        <v>142</v>
      </c>
      <c r="J82" s="6" t="s">
        <v>40</v>
      </c>
      <c r="K82" s="5"/>
      <c r="L82" s="76"/>
      <c r="M82" s="77"/>
      <c r="N82" s="6"/>
    </row>
    <row r="83" spans="1:14" x14ac:dyDescent="0.25">
      <c r="A83" s="5">
        <v>44676</v>
      </c>
      <c r="B83" s="6" t="s">
        <v>394</v>
      </c>
      <c r="C83" s="16">
        <v>1.67</v>
      </c>
      <c r="D83" s="16" t="s">
        <v>225</v>
      </c>
      <c r="E83" s="16" t="s">
        <v>249</v>
      </c>
      <c r="F83" s="22" t="s">
        <v>246</v>
      </c>
      <c r="G83" s="33">
        <f>C83*D$187</f>
        <v>3340</v>
      </c>
      <c r="H83" s="33">
        <f t="shared" si="5"/>
        <v>1340</v>
      </c>
      <c r="I83" s="6" t="s">
        <v>133</v>
      </c>
      <c r="J83" s="6" t="s">
        <v>36</v>
      </c>
      <c r="K83" s="5"/>
      <c r="L83" s="76"/>
      <c r="M83" s="77"/>
      <c r="N83" s="6"/>
    </row>
    <row r="84" spans="1:14" x14ac:dyDescent="0.25">
      <c r="A84" s="5">
        <v>44677</v>
      </c>
      <c r="B84" s="6" t="s">
        <v>397</v>
      </c>
      <c r="C84" s="16">
        <v>1.7</v>
      </c>
      <c r="D84" s="16" t="s">
        <v>225</v>
      </c>
      <c r="E84" s="16" t="s">
        <v>247</v>
      </c>
      <c r="F84" s="37" t="s">
        <v>246</v>
      </c>
      <c r="G84" s="33">
        <v>0</v>
      </c>
      <c r="H84" s="33">
        <f t="shared" si="5"/>
        <v>-2000</v>
      </c>
      <c r="I84" s="6" t="s">
        <v>221</v>
      </c>
      <c r="J84" s="6" t="s">
        <v>20</v>
      </c>
      <c r="K84" s="5"/>
      <c r="L84" s="76"/>
      <c r="M84" s="77"/>
      <c r="N84" s="6"/>
    </row>
    <row r="85" spans="1:14" x14ac:dyDescent="0.25">
      <c r="A85" s="5">
        <v>44681</v>
      </c>
      <c r="B85" s="6" t="s">
        <v>398</v>
      </c>
      <c r="C85" s="16">
        <v>1.79</v>
      </c>
      <c r="D85" s="16" t="s">
        <v>225</v>
      </c>
      <c r="E85" s="16" t="s">
        <v>248</v>
      </c>
      <c r="F85" s="22" t="s">
        <v>232</v>
      </c>
      <c r="G85" s="33">
        <f>C85*D$187</f>
        <v>3580</v>
      </c>
      <c r="H85" s="33">
        <f t="shared" si="5"/>
        <v>1580</v>
      </c>
      <c r="I85" s="6" t="s">
        <v>135</v>
      </c>
      <c r="J85" s="6" t="s">
        <v>20</v>
      </c>
      <c r="K85" s="5"/>
      <c r="L85" s="76"/>
      <c r="M85" s="77"/>
      <c r="N85" s="6"/>
    </row>
    <row r="86" spans="1:14" x14ac:dyDescent="0.25">
      <c r="A86" s="5">
        <v>44681</v>
      </c>
      <c r="B86" s="6" t="s">
        <v>399</v>
      </c>
      <c r="C86" s="16">
        <v>1.76</v>
      </c>
      <c r="D86" s="16" t="s">
        <v>225</v>
      </c>
      <c r="E86" s="16" t="s">
        <v>247</v>
      </c>
      <c r="F86" s="37" t="s">
        <v>246</v>
      </c>
      <c r="G86" s="33">
        <v>0</v>
      </c>
      <c r="H86" s="33">
        <f t="shared" si="5"/>
        <v>-2000</v>
      </c>
      <c r="I86" s="6" t="s">
        <v>142</v>
      </c>
      <c r="J86" s="6" t="s">
        <v>170</v>
      </c>
      <c r="K86" s="5"/>
      <c r="L86" s="76"/>
      <c r="M86" s="77"/>
      <c r="N86" s="6"/>
    </row>
    <row r="87" spans="1:14" x14ac:dyDescent="0.25">
      <c r="A87" s="5">
        <v>44681</v>
      </c>
      <c r="B87" s="6" t="s">
        <v>400</v>
      </c>
      <c r="C87" s="16">
        <v>1.65</v>
      </c>
      <c r="D87" s="16" t="s">
        <v>225</v>
      </c>
      <c r="E87" s="16" t="s">
        <v>248</v>
      </c>
      <c r="F87" s="22" t="s">
        <v>232</v>
      </c>
      <c r="G87" s="33">
        <f>C87*D$187</f>
        <v>3300</v>
      </c>
      <c r="H87" s="33">
        <f t="shared" si="5"/>
        <v>1300</v>
      </c>
      <c r="I87" s="6" t="s">
        <v>217</v>
      </c>
      <c r="J87" s="6" t="s">
        <v>20</v>
      </c>
      <c r="K87" s="5"/>
      <c r="L87" s="76"/>
      <c r="M87" s="77"/>
      <c r="N87" s="6"/>
    </row>
    <row r="88" spans="1:14" x14ac:dyDescent="0.25">
      <c r="A88" s="5">
        <v>44681</v>
      </c>
      <c r="B88" s="6" t="s">
        <v>401</v>
      </c>
      <c r="C88" s="16">
        <v>1.75</v>
      </c>
      <c r="D88" s="16" t="s">
        <v>225</v>
      </c>
      <c r="E88" s="16" t="s">
        <v>248</v>
      </c>
      <c r="F88" s="22" t="s">
        <v>232</v>
      </c>
      <c r="G88" s="33">
        <f>C88*D$187</f>
        <v>3500</v>
      </c>
      <c r="H88" s="33">
        <f t="shared" si="5"/>
        <v>1500</v>
      </c>
      <c r="I88" s="6" t="s">
        <v>219</v>
      </c>
      <c r="J88" s="6" t="s">
        <v>165</v>
      </c>
      <c r="K88" s="5"/>
      <c r="L88" s="76"/>
      <c r="M88" s="77"/>
      <c r="N88" s="6"/>
    </row>
    <row r="89" spans="1:14" x14ac:dyDescent="0.25">
      <c r="A89" s="5">
        <v>44681</v>
      </c>
      <c r="B89" s="6" t="s">
        <v>402</v>
      </c>
      <c r="C89" s="16">
        <v>1.75</v>
      </c>
      <c r="D89" s="16" t="s">
        <v>225</v>
      </c>
      <c r="E89" s="16" t="s">
        <v>248</v>
      </c>
      <c r="F89" s="37" t="s">
        <v>232</v>
      </c>
      <c r="G89" s="33">
        <v>0</v>
      </c>
      <c r="H89" s="33">
        <f t="shared" si="5"/>
        <v>-2000</v>
      </c>
      <c r="I89" s="6" t="s">
        <v>143</v>
      </c>
      <c r="J89" s="6" t="s">
        <v>20</v>
      </c>
      <c r="K89" s="5"/>
      <c r="L89" s="76"/>
      <c r="M89" s="77"/>
      <c r="N89" s="6"/>
    </row>
    <row r="90" spans="1:14" x14ac:dyDescent="0.25">
      <c r="A90" s="25">
        <v>44682</v>
      </c>
      <c r="B90" s="16" t="s">
        <v>407</v>
      </c>
      <c r="C90" s="35">
        <v>1.85</v>
      </c>
      <c r="D90" s="16" t="s">
        <v>642</v>
      </c>
      <c r="E90" s="16" t="s">
        <v>641</v>
      </c>
      <c r="F90" s="22" t="s">
        <v>246</v>
      </c>
      <c r="G90" s="33">
        <f>C90*D$187</f>
        <v>3700</v>
      </c>
      <c r="H90" s="33">
        <f t="shared" si="5"/>
        <v>1700</v>
      </c>
      <c r="I90" s="16" t="s">
        <v>131</v>
      </c>
      <c r="J90" s="16" t="s">
        <v>56</v>
      </c>
      <c r="K90" s="5"/>
      <c r="L90" s="76"/>
      <c r="M90" s="77"/>
      <c r="N90" s="6"/>
    </row>
    <row r="91" spans="1:14" x14ac:dyDescent="0.25">
      <c r="A91" s="25">
        <v>44682</v>
      </c>
      <c r="B91" s="16" t="s">
        <v>408</v>
      </c>
      <c r="C91" s="35">
        <v>1.71</v>
      </c>
      <c r="D91" s="16" t="s">
        <v>642</v>
      </c>
      <c r="E91" s="16" t="s">
        <v>248</v>
      </c>
      <c r="F91" s="22" t="s">
        <v>232</v>
      </c>
      <c r="G91" s="33">
        <f>C91*D$187</f>
        <v>3420</v>
      </c>
      <c r="H91" s="33">
        <f t="shared" si="5"/>
        <v>1420</v>
      </c>
      <c r="I91" s="16" t="s">
        <v>129</v>
      </c>
      <c r="J91" s="16" t="s">
        <v>170</v>
      </c>
      <c r="K91" s="5"/>
      <c r="L91" s="76"/>
      <c r="M91" s="77"/>
      <c r="N91" s="6"/>
    </row>
    <row r="92" spans="1:14" x14ac:dyDescent="0.25">
      <c r="A92" s="25">
        <v>44683</v>
      </c>
      <c r="B92" s="16" t="s">
        <v>413</v>
      </c>
      <c r="C92" s="35">
        <v>1.47</v>
      </c>
      <c r="D92" s="16" t="s">
        <v>642</v>
      </c>
      <c r="E92" s="16" t="s">
        <v>248</v>
      </c>
      <c r="F92" s="37" t="s">
        <v>232</v>
      </c>
      <c r="G92" s="33">
        <v>0</v>
      </c>
      <c r="H92" s="33">
        <f t="shared" si="5"/>
        <v>-2000</v>
      </c>
      <c r="I92" s="16" t="s">
        <v>131</v>
      </c>
      <c r="J92" s="16" t="s">
        <v>165</v>
      </c>
      <c r="K92" s="5"/>
      <c r="L92" s="76"/>
      <c r="M92" s="77"/>
      <c r="N92" s="6"/>
    </row>
    <row r="93" spans="1:14" x14ac:dyDescent="0.25">
      <c r="A93" s="25">
        <v>44683</v>
      </c>
      <c r="B93" s="86" t="s">
        <v>415</v>
      </c>
      <c r="C93" s="35">
        <v>1.61</v>
      </c>
      <c r="D93" s="16" t="s">
        <v>642</v>
      </c>
      <c r="E93" s="16" t="s">
        <v>248</v>
      </c>
      <c r="F93" s="22" t="s">
        <v>232</v>
      </c>
      <c r="G93" s="33">
        <f>C93*D$187</f>
        <v>3220</v>
      </c>
      <c r="H93" s="33">
        <f t="shared" si="5"/>
        <v>1220</v>
      </c>
      <c r="I93" s="16" t="s">
        <v>134</v>
      </c>
      <c r="J93" s="16" t="s">
        <v>165</v>
      </c>
      <c r="K93" s="5"/>
      <c r="L93" s="76"/>
      <c r="M93" s="77"/>
      <c r="N93" s="6"/>
    </row>
    <row r="94" spans="1:14" x14ac:dyDescent="0.25">
      <c r="A94" s="25">
        <v>44688</v>
      </c>
      <c r="B94" s="16" t="s">
        <v>423</v>
      </c>
      <c r="C94" s="16">
        <v>1.48</v>
      </c>
      <c r="D94" s="16" t="s">
        <v>642</v>
      </c>
      <c r="E94" s="16" t="s">
        <v>248</v>
      </c>
      <c r="F94" s="38" t="s">
        <v>232</v>
      </c>
      <c r="G94" s="33">
        <f>C94*D$187</f>
        <v>2960</v>
      </c>
      <c r="H94" s="33">
        <f t="shared" si="5"/>
        <v>960</v>
      </c>
      <c r="I94" s="16" t="s">
        <v>223</v>
      </c>
      <c r="J94" s="16" t="s">
        <v>165</v>
      </c>
      <c r="K94" s="5"/>
      <c r="L94" s="76"/>
      <c r="M94" s="77"/>
      <c r="N94" s="6"/>
    </row>
    <row r="95" spans="1:14" x14ac:dyDescent="0.25">
      <c r="A95" s="25">
        <v>44689</v>
      </c>
      <c r="B95" s="16" t="s">
        <v>429</v>
      </c>
      <c r="C95" s="35">
        <v>1.9</v>
      </c>
      <c r="D95" s="16" t="s">
        <v>642</v>
      </c>
      <c r="E95" s="16" t="s">
        <v>248</v>
      </c>
      <c r="F95" s="22" t="s">
        <v>232</v>
      </c>
      <c r="G95" s="33">
        <f>C95*D$187</f>
        <v>3800</v>
      </c>
      <c r="H95" s="33">
        <f t="shared" si="5"/>
        <v>1800</v>
      </c>
      <c r="I95" s="16" t="s">
        <v>224</v>
      </c>
      <c r="J95" s="16" t="s">
        <v>56</v>
      </c>
      <c r="K95" s="5"/>
      <c r="L95" s="76"/>
      <c r="M95" s="77"/>
      <c r="N95" s="6"/>
    </row>
    <row r="96" spans="1:14" x14ac:dyDescent="0.25">
      <c r="A96" s="25">
        <v>44689</v>
      </c>
      <c r="B96" s="16" t="s">
        <v>430</v>
      </c>
      <c r="C96" s="35">
        <v>1.53</v>
      </c>
      <c r="D96" s="16" t="s">
        <v>642</v>
      </c>
      <c r="E96" s="16" t="s">
        <v>248</v>
      </c>
      <c r="F96" s="52" t="s">
        <v>232</v>
      </c>
      <c r="G96" s="33">
        <v>0</v>
      </c>
      <c r="H96" s="33">
        <f t="shared" si="5"/>
        <v>-2000</v>
      </c>
      <c r="I96" s="16" t="s">
        <v>138</v>
      </c>
      <c r="J96" s="16" t="s">
        <v>165</v>
      </c>
      <c r="K96" s="5"/>
      <c r="L96" s="76"/>
      <c r="M96" s="77"/>
      <c r="N96" s="6"/>
    </row>
    <row r="97" spans="1:14" x14ac:dyDescent="0.25">
      <c r="A97" s="25">
        <v>44689</v>
      </c>
      <c r="B97" s="16" t="s">
        <v>431</v>
      </c>
      <c r="C97" s="35">
        <v>1.88</v>
      </c>
      <c r="D97" s="16" t="s">
        <v>642</v>
      </c>
      <c r="E97" s="16" t="s">
        <v>248</v>
      </c>
      <c r="F97" s="22" t="s">
        <v>232</v>
      </c>
      <c r="G97" s="33">
        <f>C97*D$187</f>
        <v>3760</v>
      </c>
      <c r="H97" s="33">
        <f t="shared" si="5"/>
        <v>1760</v>
      </c>
      <c r="I97" s="16" t="s">
        <v>129</v>
      </c>
      <c r="J97" s="16" t="s">
        <v>170</v>
      </c>
      <c r="K97" s="5"/>
      <c r="L97" s="76"/>
      <c r="M97" s="77"/>
      <c r="N97" s="6"/>
    </row>
    <row r="98" spans="1:14" x14ac:dyDescent="0.25">
      <c r="A98" s="25">
        <v>44689</v>
      </c>
      <c r="B98" s="16" t="s">
        <v>433</v>
      </c>
      <c r="C98" s="35">
        <v>1.65</v>
      </c>
      <c r="D98" s="16" t="s">
        <v>642</v>
      </c>
      <c r="E98" s="16" t="s">
        <v>249</v>
      </c>
      <c r="F98" s="22" t="s">
        <v>246</v>
      </c>
      <c r="G98" s="33">
        <f>C98*D$187</f>
        <v>3300</v>
      </c>
      <c r="H98" s="33">
        <f t="shared" ref="H98:H129" si="7">G98-D$187</f>
        <v>1300</v>
      </c>
      <c r="I98" s="16" t="s">
        <v>138</v>
      </c>
      <c r="J98" s="16" t="s">
        <v>170</v>
      </c>
      <c r="K98" s="5"/>
      <c r="L98" s="76"/>
      <c r="M98" s="77"/>
      <c r="N98" s="6"/>
    </row>
    <row r="99" spans="1:14" x14ac:dyDescent="0.25">
      <c r="A99" s="25">
        <v>44696</v>
      </c>
      <c r="B99" s="16" t="s">
        <v>444</v>
      </c>
      <c r="C99" s="16">
        <v>1.36</v>
      </c>
      <c r="D99" s="16" t="s">
        <v>642</v>
      </c>
      <c r="E99" s="16" t="s">
        <v>248</v>
      </c>
      <c r="F99" s="22" t="s">
        <v>232</v>
      </c>
      <c r="G99" s="33">
        <f>C99*D$187</f>
        <v>2720</v>
      </c>
      <c r="H99" s="33">
        <f t="shared" si="7"/>
        <v>720</v>
      </c>
      <c r="I99" s="16" t="s">
        <v>129</v>
      </c>
      <c r="J99" s="16" t="s">
        <v>170</v>
      </c>
      <c r="K99" s="5"/>
      <c r="L99" s="76"/>
      <c r="M99" s="77"/>
      <c r="N99" s="6"/>
    </row>
    <row r="100" spans="1:14" x14ac:dyDescent="0.25">
      <c r="A100" s="25">
        <v>44696</v>
      </c>
      <c r="B100" s="16" t="s">
        <v>447</v>
      </c>
      <c r="C100" s="35">
        <v>1.58</v>
      </c>
      <c r="D100" s="16" t="s">
        <v>642</v>
      </c>
      <c r="E100" s="16" t="s">
        <v>248</v>
      </c>
      <c r="F100" s="37" t="s">
        <v>232</v>
      </c>
      <c r="G100" s="33">
        <v>0</v>
      </c>
      <c r="H100" s="33">
        <f t="shared" si="7"/>
        <v>-2000</v>
      </c>
      <c r="I100" s="16" t="s">
        <v>131</v>
      </c>
      <c r="J100" s="16" t="s">
        <v>23</v>
      </c>
      <c r="K100" s="5"/>
      <c r="L100" s="76"/>
      <c r="M100" s="77"/>
      <c r="N100" s="6"/>
    </row>
    <row r="101" spans="1:14" x14ac:dyDescent="0.25">
      <c r="A101" s="25">
        <v>44701</v>
      </c>
      <c r="B101" s="16" t="s">
        <v>439</v>
      </c>
      <c r="C101" s="35">
        <v>1.76</v>
      </c>
      <c r="D101" s="16" t="s">
        <v>642</v>
      </c>
      <c r="E101" s="16" t="s">
        <v>248</v>
      </c>
      <c r="F101" s="22" t="s">
        <v>232</v>
      </c>
      <c r="G101" s="33">
        <f>C101*D$187</f>
        <v>3520</v>
      </c>
      <c r="H101" s="33">
        <f t="shared" si="7"/>
        <v>1520</v>
      </c>
      <c r="I101" s="16" t="s">
        <v>140</v>
      </c>
      <c r="J101" s="16" t="s">
        <v>170</v>
      </c>
      <c r="K101" s="5"/>
      <c r="L101" s="76"/>
      <c r="M101" s="77"/>
      <c r="N101" s="6"/>
    </row>
    <row r="102" spans="1:14" x14ac:dyDescent="0.25">
      <c r="A102" s="25">
        <v>44702</v>
      </c>
      <c r="B102" s="16" t="s">
        <v>443</v>
      </c>
      <c r="C102" s="35">
        <v>1.66</v>
      </c>
      <c r="D102" s="16" t="s">
        <v>642</v>
      </c>
      <c r="E102" s="16" t="s">
        <v>248</v>
      </c>
      <c r="F102" s="22" t="s">
        <v>232</v>
      </c>
      <c r="G102" s="33">
        <f>C102*D$187</f>
        <v>3320</v>
      </c>
      <c r="H102" s="33">
        <f t="shared" si="7"/>
        <v>1320</v>
      </c>
      <c r="I102" s="16" t="s">
        <v>220</v>
      </c>
      <c r="J102" s="16" t="s">
        <v>170</v>
      </c>
      <c r="K102" s="5"/>
      <c r="L102" s="76"/>
      <c r="M102" s="77"/>
      <c r="N102" s="6"/>
    </row>
    <row r="103" spans="1:14" x14ac:dyDescent="0.25">
      <c r="A103" s="25">
        <v>44702</v>
      </c>
      <c r="B103" s="16" t="s">
        <v>454</v>
      </c>
      <c r="C103" s="35">
        <v>1.64</v>
      </c>
      <c r="D103" s="16" t="s">
        <v>642</v>
      </c>
      <c r="E103" s="16" t="s">
        <v>248</v>
      </c>
      <c r="F103" s="37" t="s">
        <v>232</v>
      </c>
      <c r="G103" s="33">
        <v>0</v>
      </c>
      <c r="H103" s="33">
        <f t="shared" si="7"/>
        <v>-2000</v>
      </c>
      <c r="I103" s="16" t="s">
        <v>138</v>
      </c>
      <c r="J103" s="16" t="s">
        <v>56</v>
      </c>
      <c r="K103" s="5"/>
      <c r="L103" s="76"/>
      <c r="M103" s="77"/>
      <c r="N103" s="6"/>
    </row>
    <row r="104" spans="1:14" x14ac:dyDescent="0.25">
      <c r="A104" s="25">
        <v>44703</v>
      </c>
      <c r="B104" s="16" t="s">
        <v>459</v>
      </c>
      <c r="C104" s="35">
        <v>1.61</v>
      </c>
      <c r="D104" s="16" t="s">
        <v>642</v>
      </c>
      <c r="E104" s="16" t="s">
        <v>248</v>
      </c>
      <c r="F104" s="22" t="s">
        <v>232</v>
      </c>
      <c r="G104" s="33">
        <f>C104*D$187</f>
        <v>3220</v>
      </c>
      <c r="H104" s="33">
        <f t="shared" si="7"/>
        <v>1220</v>
      </c>
      <c r="I104" s="16" t="s">
        <v>141</v>
      </c>
      <c r="J104" s="16" t="s">
        <v>170</v>
      </c>
      <c r="K104" s="5"/>
      <c r="L104" s="76"/>
      <c r="M104" s="77"/>
      <c r="N104" s="6"/>
    </row>
    <row r="105" spans="1:14" x14ac:dyDescent="0.25">
      <c r="A105" s="25">
        <v>44703</v>
      </c>
      <c r="B105" s="16" t="s">
        <v>461</v>
      </c>
      <c r="C105" s="35">
        <v>1.72</v>
      </c>
      <c r="D105" s="16" t="s">
        <v>642</v>
      </c>
      <c r="E105" s="16" t="s">
        <v>248</v>
      </c>
      <c r="F105" s="37" t="s">
        <v>232</v>
      </c>
      <c r="G105" s="33">
        <v>0</v>
      </c>
      <c r="H105" s="33">
        <f t="shared" si="7"/>
        <v>-2000</v>
      </c>
      <c r="I105" s="16" t="s">
        <v>133</v>
      </c>
      <c r="J105" s="16" t="s">
        <v>170</v>
      </c>
      <c r="K105" s="5"/>
      <c r="L105" s="76"/>
      <c r="M105" s="77"/>
      <c r="N105" s="6"/>
    </row>
    <row r="106" spans="1:14" x14ac:dyDescent="0.25">
      <c r="A106" s="5">
        <v>44717</v>
      </c>
      <c r="B106" s="6" t="s">
        <v>466</v>
      </c>
      <c r="C106" s="35">
        <v>1.66</v>
      </c>
      <c r="D106" s="16" t="s">
        <v>225</v>
      </c>
      <c r="E106" s="16" t="s">
        <v>248</v>
      </c>
      <c r="F106" s="37" t="s">
        <v>232</v>
      </c>
      <c r="G106" s="33">
        <v>0</v>
      </c>
      <c r="H106" s="33">
        <f t="shared" si="7"/>
        <v>-2000</v>
      </c>
      <c r="I106" s="6" t="s">
        <v>128</v>
      </c>
      <c r="J106" s="6" t="s">
        <v>122</v>
      </c>
      <c r="K106" s="5"/>
      <c r="L106" s="76"/>
      <c r="M106" s="77"/>
      <c r="N106" s="6"/>
    </row>
    <row r="107" spans="1:14" x14ac:dyDescent="0.25">
      <c r="A107" s="5">
        <v>44725</v>
      </c>
      <c r="B107" s="6" t="s">
        <v>470</v>
      </c>
      <c r="C107" s="35">
        <v>1.71</v>
      </c>
      <c r="D107" s="16" t="s">
        <v>225</v>
      </c>
      <c r="E107" s="16" t="s">
        <v>247</v>
      </c>
      <c r="F107" s="22" t="s">
        <v>246</v>
      </c>
      <c r="G107" s="33">
        <f t="shared" ref="G107:G112" si="8">C107*D$187</f>
        <v>3420</v>
      </c>
      <c r="H107" s="33">
        <f t="shared" si="7"/>
        <v>1420</v>
      </c>
      <c r="I107" s="6" t="s">
        <v>143</v>
      </c>
      <c r="J107" s="6" t="s">
        <v>23</v>
      </c>
      <c r="K107" s="5"/>
      <c r="L107" s="76"/>
      <c r="M107" s="77"/>
      <c r="N107" s="6"/>
    </row>
    <row r="108" spans="1:14" x14ac:dyDescent="0.25">
      <c r="A108" s="5">
        <v>44727</v>
      </c>
      <c r="B108" s="6" t="s">
        <v>471</v>
      </c>
      <c r="C108" s="35">
        <v>1.65</v>
      </c>
      <c r="D108" s="16" t="s">
        <v>225</v>
      </c>
      <c r="E108" s="16" t="s">
        <v>249</v>
      </c>
      <c r="F108" s="22" t="s">
        <v>246</v>
      </c>
      <c r="G108" s="33">
        <f t="shared" si="8"/>
        <v>3300</v>
      </c>
      <c r="H108" s="33">
        <f t="shared" si="7"/>
        <v>1300</v>
      </c>
      <c r="I108" s="6" t="s">
        <v>133</v>
      </c>
      <c r="J108" s="6" t="s">
        <v>23</v>
      </c>
      <c r="K108" s="5"/>
      <c r="L108" s="76"/>
      <c r="M108" s="77"/>
      <c r="N108" s="6"/>
    </row>
    <row r="109" spans="1:14" x14ac:dyDescent="0.25">
      <c r="A109" s="5">
        <v>44737</v>
      </c>
      <c r="B109" s="6" t="s">
        <v>478</v>
      </c>
      <c r="C109" s="35">
        <v>1.75</v>
      </c>
      <c r="D109" s="16" t="s">
        <v>225</v>
      </c>
      <c r="E109" s="16" t="s">
        <v>643</v>
      </c>
      <c r="F109" s="22" t="s">
        <v>644</v>
      </c>
      <c r="G109" s="33">
        <f t="shared" si="8"/>
        <v>3500</v>
      </c>
      <c r="H109" s="33">
        <f t="shared" si="7"/>
        <v>1500</v>
      </c>
      <c r="I109" s="6" t="s">
        <v>127</v>
      </c>
      <c r="J109" s="6" t="s">
        <v>23</v>
      </c>
      <c r="K109" s="5"/>
      <c r="L109" s="76"/>
      <c r="M109" s="77"/>
      <c r="N109" s="6"/>
    </row>
    <row r="110" spans="1:14" x14ac:dyDescent="0.25">
      <c r="A110" s="5">
        <v>44738</v>
      </c>
      <c r="B110" s="6" t="s">
        <v>482</v>
      </c>
      <c r="C110" s="6">
        <v>1.74</v>
      </c>
      <c r="D110" s="16" t="s">
        <v>225</v>
      </c>
      <c r="E110" s="16" t="s">
        <v>247</v>
      </c>
      <c r="F110" s="38" t="s">
        <v>246</v>
      </c>
      <c r="G110" s="33">
        <f t="shared" si="8"/>
        <v>3480</v>
      </c>
      <c r="H110" s="33">
        <f t="shared" si="7"/>
        <v>1480</v>
      </c>
      <c r="I110" s="6" t="s">
        <v>133</v>
      </c>
      <c r="J110" s="6" t="s">
        <v>23</v>
      </c>
      <c r="K110" s="5"/>
      <c r="L110" s="76"/>
      <c r="M110" s="77"/>
      <c r="N110" s="6"/>
    </row>
    <row r="111" spans="1:14" ht="15.75" x14ac:dyDescent="0.25">
      <c r="A111" s="5">
        <v>44766</v>
      </c>
      <c r="B111" s="6" t="s">
        <v>498</v>
      </c>
      <c r="C111" s="57">
        <v>1.79</v>
      </c>
      <c r="D111" s="57" t="s">
        <v>225</v>
      </c>
      <c r="E111" s="57" t="s">
        <v>643</v>
      </c>
      <c r="F111" s="59" t="s">
        <v>644</v>
      </c>
      <c r="G111" s="33">
        <f t="shared" si="8"/>
        <v>3580</v>
      </c>
      <c r="H111" s="33">
        <f t="shared" si="7"/>
        <v>1580</v>
      </c>
      <c r="I111" s="6" t="s">
        <v>132</v>
      </c>
      <c r="J111" s="6" t="s">
        <v>23</v>
      </c>
      <c r="K111" s="5"/>
      <c r="L111" s="76"/>
      <c r="M111" s="77"/>
      <c r="N111" s="6"/>
    </row>
    <row r="112" spans="1:14" x14ac:dyDescent="0.25">
      <c r="A112" s="5">
        <v>44787</v>
      </c>
      <c r="B112" s="6" t="s">
        <v>22</v>
      </c>
      <c r="C112" s="35">
        <v>1.91</v>
      </c>
      <c r="D112" s="16" t="s">
        <v>225</v>
      </c>
      <c r="E112" s="16" t="s">
        <v>643</v>
      </c>
      <c r="F112" s="22" t="s">
        <v>644</v>
      </c>
      <c r="G112" s="33">
        <f t="shared" si="8"/>
        <v>3820</v>
      </c>
      <c r="H112" s="33">
        <f t="shared" si="7"/>
        <v>1820</v>
      </c>
      <c r="I112" s="6" t="s">
        <v>127</v>
      </c>
      <c r="J112" s="6" t="s">
        <v>23</v>
      </c>
      <c r="K112" s="5"/>
      <c r="L112" s="76"/>
      <c r="M112" s="77"/>
      <c r="N112" s="6"/>
    </row>
    <row r="113" spans="1:14" x14ac:dyDescent="0.25">
      <c r="A113" s="5">
        <v>44800</v>
      </c>
      <c r="B113" s="6" t="s">
        <v>33</v>
      </c>
      <c r="C113" s="35">
        <v>1.89</v>
      </c>
      <c r="D113" s="16" t="s">
        <v>225</v>
      </c>
      <c r="E113" s="16" t="s">
        <v>248</v>
      </c>
      <c r="F113" s="37" t="s">
        <v>232</v>
      </c>
      <c r="G113" s="33">
        <v>0</v>
      </c>
      <c r="H113" s="33">
        <f t="shared" si="7"/>
        <v>-2000</v>
      </c>
      <c r="I113" s="16" t="s">
        <v>128</v>
      </c>
      <c r="J113" s="6" t="s">
        <v>56</v>
      </c>
      <c r="K113" s="5"/>
      <c r="L113" s="76"/>
      <c r="M113" s="77"/>
      <c r="N113" s="6"/>
    </row>
    <row r="114" spans="1:14" x14ac:dyDescent="0.25">
      <c r="A114" s="5">
        <v>44802</v>
      </c>
      <c r="B114" s="16" t="s">
        <v>44</v>
      </c>
      <c r="C114" s="35">
        <v>1.72</v>
      </c>
      <c r="D114" s="16" t="s">
        <v>225</v>
      </c>
      <c r="E114" s="16" t="s">
        <v>643</v>
      </c>
      <c r="F114" s="22" t="s">
        <v>644</v>
      </c>
      <c r="G114" s="33">
        <f t="shared" ref="G114:G120" si="9">C114*D$187</f>
        <v>3440</v>
      </c>
      <c r="H114" s="33">
        <f t="shared" si="7"/>
        <v>1440</v>
      </c>
      <c r="I114" s="6" t="s">
        <v>136</v>
      </c>
      <c r="J114" s="6" t="s">
        <v>23</v>
      </c>
      <c r="K114" s="5"/>
      <c r="L114" s="76"/>
      <c r="M114" s="77"/>
      <c r="N114" s="6"/>
    </row>
    <row r="115" spans="1:14" x14ac:dyDescent="0.25">
      <c r="A115" s="5">
        <v>44803</v>
      </c>
      <c r="B115" s="6" t="s">
        <v>48</v>
      </c>
      <c r="C115" s="35">
        <v>1.85</v>
      </c>
      <c r="D115" s="16" t="s">
        <v>225</v>
      </c>
      <c r="E115" s="16" t="s">
        <v>248</v>
      </c>
      <c r="F115" s="38" t="s">
        <v>232</v>
      </c>
      <c r="G115" s="33">
        <f t="shared" si="9"/>
        <v>3700</v>
      </c>
      <c r="H115" s="33">
        <f t="shared" si="7"/>
        <v>1700</v>
      </c>
      <c r="I115" s="6" t="s">
        <v>134</v>
      </c>
      <c r="J115" s="6" t="s">
        <v>52</v>
      </c>
      <c r="K115" s="5"/>
      <c r="L115" s="76"/>
      <c r="M115" s="77"/>
      <c r="N115" s="6"/>
    </row>
    <row r="116" spans="1:14" x14ac:dyDescent="0.25">
      <c r="A116" s="5">
        <v>44803</v>
      </c>
      <c r="B116" s="6" t="s">
        <v>51</v>
      </c>
      <c r="C116" s="35">
        <v>1.74</v>
      </c>
      <c r="D116" s="16" t="s">
        <v>225</v>
      </c>
      <c r="E116" s="16" t="s">
        <v>247</v>
      </c>
      <c r="F116" s="38" t="s">
        <v>246</v>
      </c>
      <c r="G116" s="33">
        <f t="shared" si="9"/>
        <v>3480</v>
      </c>
      <c r="H116" s="33">
        <f t="shared" si="7"/>
        <v>1480</v>
      </c>
      <c r="I116" s="6" t="s">
        <v>138</v>
      </c>
      <c r="J116" s="6" t="s">
        <v>52</v>
      </c>
      <c r="K116" s="5"/>
      <c r="L116" s="76"/>
      <c r="M116" s="77"/>
      <c r="N116" s="6"/>
    </row>
    <row r="117" spans="1:14" x14ac:dyDescent="0.25">
      <c r="A117" s="5">
        <v>44806</v>
      </c>
      <c r="B117" s="6" t="s">
        <v>59</v>
      </c>
      <c r="C117" s="35">
        <v>1.87</v>
      </c>
      <c r="D117" s="16" t="s">
        <v>225</v>
      </c>
      <c r="E117" s="16" t="s">
        <v>247</v>
      </c>
      <c r="F117" s="22" t="s">
        <v>246</v>
      </c>
      <c r="G117" s="33">
        <f t="shared" si="9"/>
        <v>3740</v>
      </c>
      <c r="H117" s="33">
        <f t="shared" si="7"/>
        <v>1740</v>
      </c>
      <c r="I117" s="6" t="s">
        <v>138</v>
      </c>
      <c r="J117" s="6" t="s">
        <v>52</v>
      </c>
      <c r="K117" s="5"/>
      <c r="L117" s="76"/>
      <c r="M117" s="77"/>
      <c r="N117" s="6"/>
    </row>
    <row r="118" spans="1:14" x14ac:dyDescent="0.25">
      <c r="A118" s="25">
        <v>44807</v>
      </c>
      <c r="B118" s="16" t="s">
        <v>67</v>
      </c>
      <c r="C118" s="35">
        <v>1.85</v>
      </c>
      <c r="D118" s="16" t="s">
        <v>225</v>
      </c>
      <c r="E118" s="16" t="s">
        <v>247</v>
      </c>
      <c r="F118" s="22" t="s">
        <v>246</v>
      </c>
      <c r="G118" s="33">
        <f t="shared" si="9"/>
        <v>3700</v>
      </c>
      <c r="H118" s="33">
        <f t="shared" si="7"/>
        <v>1700</v>
      </c>
      <c r="I118" s="16" t="s">
        <v>128</v>
      </c>
      <c r="J118" s="16" t="s">
        <v>52</v>
      </c>
      <c r="K118" s="5"/>
      <c r="L118" s="76"/>
      <c r="M118" s="77"/>
      <c r="N118" s="6"/>
    </row>
    <row r="119" spans="1:14" x14ac:dyDescent="0.25">
      <c r="A119" s="25">
        <v>44808</v>
      </c>
      <c r="B119" s="16" t="s">
        <v>69</v>
      </c>
      <c r="C119" s="35">
        <v>1.89</v>
      </c>
      <c r="D119" s="16" t="s">
        <v>225</v>
      </c>
      <c r="E119" s="16" t="s">
        <v>247</v>
      </c>
      <c r="F119" s="22" t="s">
        <v>246</v>
      </c>
      <c r="G119" s="33">
        <f t="shared" si="9"/>
        <v>3780</v>
      </c>
      <c r="H119" s="33">
        <f t="shared" si="7"/>
        <v>1780</v>
      </c>
      <c r="I119" s="16" t="s">
        <v>138</v>
      </c>
      <c r="J119" s="16" t="s">
        <v>56</v>
      </c>
      <c r="K119" s="5"/>
      <c r="L119" s="76"/>
      <c r="M119" s="77"/>
      <c r="N119" s="6"/>
    </row>
    <row r="120" spans="1:14" x14ac:dyDescent="0.25">
      <c r="A120" s="25">
        <v>44814</v>
      </c>
      <c r="B120" s="16" t="s">
        <v>76</v>
      </c>
      <c r="C120" s="35">
        <v>1.68</v>
      </c>
      <c r="D120" s="16" t="s">
        <v>225</v>
      </c>
      <c r="E120" s="16" t="s">
        <v>249</v>
      </c>
      <c r="F120" s="22" t="s">
        <v>246</v>
      </c>
      <c r="G120" s="33">
        <f t="shared" si="9"/>
        <v>3360</v>
      </c>
      <c r="H120" s="33">
        <f t="shared" si="7"/>
        <v>1360</v>
      </c>
      <c r="I120" s="16" t="s">
        <v>143</v>
      </c>
      <c r="J120" s="16" t="s">
        <v>40</v>
      </c>
      <c r="K120" s="5"/>
      <c r="L120" s="76"/>
      <c r="M120" s="77"/>
      <c r="N120" s="6"/>
    </row>
    <row r="121" spans="1:14" x14ac:dyDescent="0.25">
      <c r="A121" s="5">
        <v>44815</v>
      </c>
      <c r="B121" s="6" t="s">
        <v>89</v>
      </c>
      <c r="C121" s="35">
        <v>1.81</v>
      </c>
      <c r="D121" s="16" t="s">
        <v>225</v>
      </c>
      <c r="E121" s="16" t="s">
        <v>248</v>
      </c>
      <c r="F121" s="37" t="s">
        <v>232</v>
      </c>
      <c r="G121" s="33">
        <v>0</v>
      </c>
      <c r="H121" s="33">
        <f t="shared" si="7"/>
        <v>-2000</v>
      </c>
      <c r="I121" s="6" t="s">
        <v>128</v>
      </c>
      <c r="J121" s="6" t="s">
        <v>56</v>
      </c>
      <c r="K121" s="5"/>
      <c r="L121" s="76"/>
      <c r="M121" s="77"/>
      <c r="N121" s="6"/>
    </row>
    <row r="122" spans="1:14" x14ac:dyDescent="0.25">
      <c r="A122" s="5">
        <v>44817</v>
      </c>
      <c r="B122" s="6" t="s">
        <v>93</v>
      </c>
      <c r="C122" s="35">
        <v>1.69</v>
      </c>
      <c r="D122" s="16" t="s">
        <v>225</v>
      </c>
      <c r="E122" s="16" t="s">
        <v>248</v>
      </c>
      <c r="F122" s="37" t="s">
        <v>232</v>
      </c>
      <c r="G122" s="33">
        <v>0</v>
      </c>
      <c r="H122" s="33">
        <f t="shared" si="7"/>
        <v>-2000</v>
      </c>
      <c r="I122" s="6" t="s">
        <v>131</v>
      </c>
      <c r="J122" s="16" t="s">
        <v>20</v>
      </c>
      <c r="K122" s="5"/>
      <c r="L122" s="76"/>
      <c r="M122" s="77"/>
      <c r="N122" s="6"/>
    </row>
    <row r="123" spans="1:14" x14ac:dyDescent="0.25">
      <c r="A123" s="5">
        <v>44821</v>
      </c>
      <c r="B123" s="6" t="s">
        <v>103</v>
      </c>
      <c r="C123" s="35">
        <v>1.67</v>
      </c>
      <c r="D123" s="16" t="s">
        <v>225</v>
      </c>
      <c r="E123" s="16" t="s">
        <v>248</v>
      </c>
      <c r="F123" s="22" t="s">
        <v>232</v>
      </c>
      <c r="G123" s="33">
        <f>C123*D$187</f>
        <v>3340</v>
      </c>
      <c r="H123" s="33">
        <f t="shared" si="7"/>
        <v>1340</v>
      </c>
      <c r="I123" s="6" t="s">
        <v>132</v>
      </c>
      <c r="J123" s="6" t="s">
        <v>52</v>
      </c>
      <c r="K123" s="5"/>
      <c r="L123" s="76"/>
      <c r="M123" s="77"/>
      <c r="N123" s="6"/>
    </row>
    <row r="124" spans="1:14" x14ac:dyDescent="0.25">
      <c r="A124" s="5">
        <v>44822</v>
      </c>
      <c r="B124" s="6" t="s">
        <v>109</v>
      </c>
      <c r="C124" s="35">
        <v>1.78</v>
      </c>
      <c r="D124" s="16" t="s">
        <v>225</v>
      </c>
      <c r="E124" s="16" t="s">
        <v>248</v>
      </c>
      <c r="F124" s="52" t="s">
        <v>232</v>
      </c>
      <c r="G124" s="33">
        <v>0</v>
      </c>
      <c r="H124" s="33">
        <f t="shared" si="7"/>
        <v>-2000</v>
      </c>
      <c r="I124" s="6" t="s">
        <v>143</v>
      </c>
      <c r="J124" s="6" t="s">
        <v>56</v>
      </c>
      <c r="K124" s="5"/>
      <c r="L124" s="76"/>
      <c r="M124" s="77"/>
      <c r="N124" s="6"/>
    </row>
    <row r="125" spans="1:14" x14ac:dyDescent="0.25">
      <c r="A125" s="5">
        <v>44828</v>
      </c>
      <c r="B125" s="6" t="s">
        <v>113</v>
      </c>
      <c r="C125" s="35">
        <v>1.78</v>
      </c>
      <c r="D125" s="16" t="s">
        <v>225</v>
      </c>
      <c r="E125" s="16" t="s">
        <v>248</v>
      </c>
      <c r="F125" s="38" t="s">
        <v>232</v>
      </c>
      <c r="G125" s="33">
        <f t="shared" ref="G125:G133" si="10">C125*D$187</f>
        <v>3560</v>
      </c>
      <c r="H125" s="33">
        <f t="shared" si="7"/>
        <v>1560</v>
      </c>
      <c r="I125" s="6" t="s">
        <v>134</v>
      </c>
      <c r="J125" s="6" t="s">
        <v>20</v>
      </c>
      <c r="K125" s="5"/>
      <c r="L125" s="76"/>
      <c r="M125" s="77"/>
      <c r="N125" s="6"/>
    </row>
    <row r="126" spans="1:14" x14ac:dyDescent="0.25">
      <c r="A126" s="5">
        <v>44832</v>
      </c>
      <c r="B126" s="6" t="s">
        <v>118</v>
      </c>
      <c r="C126" s="35">
        <v>1.71</v>
      </c>
      <c r="D126" s="16" t="s">
        <v>225</v>
      </c>
      <c r="E126" s="16" t="s">
        <v>248</v>
      </c>
      <c r="F126" s="38" t="s">
        <v>232</v>
      </c>
      <c r="G126" s="33">
        <f t="shared" si="10"/>
        <v>3420</v>
      </c>
      <c r="H126" s="33">
        <f t="shared" si="7"/>
        <v>1420</v>
      </c>
      <c r="I126" s="6" t="s">
        <v>136</v>
      </c>
      <c r="J126" s="6" t="s">
        <v>23</v>
      </c>
      <c r="K126" s="5"/>
      <c r="L126" s="76"/>
      <c r="M126" s="77"/>
      <c r="N126" s="6"/>
    </row>
    <row r="127" spans="1:14" x14ac:dyDescent="0.25">
      <c r="A127" s="5">
        <v>44835</v>
      </c>
      <c r="B127" s="6" t="s">
        <v>518</v>
      </c>
      <c r="C127" s="35">
        <v>1.58</v>
      </c>
      <c r="D127" s="16" t="s">
        <v>225</v>
      </c>
      <c r="E127" s="16" t="s">
        <v>248</v>
      </c>
      <c r="F127" s="22" t="s">
        <v>232</v>
      </c>
      <c r="G127" s="33">
        <f t="shared" si="10"/>
        <v>3160</v>
      </c>
      <c r="H127" s="33">
        <f t="shared" si="7"/>
        <v>1160</v>
      </c>
      <c r="I127" s="6" t="s">
        <v>218</v>
      </c>
      <c r="J127" s="6" t="s">
        <v>165</v>
      </c>
      <c r="K127" s="5"/>
      <c r="L127" s="76"/>
      <c r="M127" s="77"/>
      <c r="N127" s="6"/>
    </row>
    <row r="128" spans="1:14" x14ac:dyDescent="0.25">
      <c r="A128" s="5">
        <v>44841</v>
      </c>
      <c r="B128" s="6" t="s">
        <v>526</v>
      </c>
      <c r="C128" s="35">
        <v>1.52</v>
      </c>
      <c r="D128" s="16" t="s">
        <v>225</v>
      </c>
      <c r="E128" s="16" t="s">
        <v>248</v>
      </c>
      <c r="F128" s="22" t="s">
        <v>232</v>
      </c>
      <c r="G128" s="33">
        <f t="shared" si="10"/>
        <v>3040</v>
      </c>
      <c r="H128" s="33">
        <f t="shared" si="7"/>
        <v>1040</v>
      </c>
      <c r="I128" s="6" t="s">
        <v>142</v>
      </c>
      <c r="J128" s="6" t="s">
        <v>165</v>
      </c>
      <c r="K128" s="5"/>
      <c r="L128" s="76"/>
      <c r="M128" s="77"/>
      <c r="N128" s="6"/>
    </row>
    <row r="129" spans="1:14" x14ac:dyDescent="0.25">
      <c r="A129" s="5">
        <v>44842</v>
      </c>
      <c r="B129" s="6" t="s">
        <v>527</v>
      </c>
      <c r="C129" s="35">
        <v>1.93</v>
      </c>
      <c r="D129" s="16" t="s">
        <v>225</v>
      </c>
      <c r="E129" s="16" t="s">
        <v>248</v>
      </c>
      <c r="F129" s="22" t="s">
        <v>232</v>
      </c>
      <c r="G129" s="33">
        <f t="shared" si="10"/>
        <v>3860</v>
      </c>
      <c r="H129" s="33">
        <f t="shared" si="7"/>
        <v>1860</v>
      </c>
      <c r="I129" s="6" t="s">
        <v>127</v>
      </c>
      <c r="J129" s="6" t="s">
        <v>52</v>
      </c>
      <c r="K129" s="5"/>
      <c r="L129" s="76"/>
      <c r="M129" s="77"/>
      <c r="N129" s="6"/>
    </row>
    <row r="130" spans="1:14" x14ac:dyDescent="0.25">
      <c r="A130" s="5">
        <v>44842</v>
      </c>
      <c r="B130" s="6" t="s">
        <v>530</v>
      </c>
      <c r="C130" s="35">
        <v>1.83</v>
      </c>
      <c r="D130" s="16" t="s">
        <v>225</v>
      </c>
      <c r="E130" s="16" t="s">
        <v>247</v>
      </c>
      <c r="F130" s="22" t="s">
        <v>246</v>
      </c>
      <c r="G130" s="33">
        <f t="shared" si="10"/>
        <v>3660</v>
      </c>
      <c r="H130" s="33">
        <f t="shared" ref="H130:H161" si="11">G130-D$187</f>
        <v>1660</v>
      </c>
      <c r="I130" s="6" t="s">
        <v>133</v>
      </c>
      <c r="J130" s="6" t="s">
        <v>52</v>
      </c>
      <c r="K130" s="5"/>
      <c r="L130" s="76"/>
      <c r="M130" s="77"/>
      <c r="N130" s="6"/>
    </row>
    <row r="131" spans="1:14" x14ac:dyDescent="0.25">
      <c r="A131" s="5">
        <v>44849</v>
      </c>
      <c r="B131" s="6" t="s">
        <v>539</v>
      </c>
      <c r="C131" s="35">
        <v>1.77</v>
      </c>
      <c r="D131" s="16" t="s">
        <v>225</v>
      </c>
      <c r="E131" s="16" t="s">
        <v>247</v>
      </c>
      <c r="F131" s="22" t="s">
        <v>246</v>
      </c>
      <c r="G131" s="33">
        <f t="shared" si="10"/>
        <v>3540</v>
      </c>
      <c r="H131" s="33">
        <f t="shared" si="11"/>
        <v>1540</v>
      </c>
      <c r="I131" s="6" t="s">
        <v>137</v>
      </c>
      <c r="J131" s="6" t="s">
        <v>40</v>
      </c>
      <c r="K131" s="5"/>
      <c r="L131" s="76"/>
      <c r="M131" s="77"/>
      <c r="N131" s="6"/>
    </row>
    <row r="132" spans="1:14" x14ac:dyDescent="0.25">
      <c r="A132" s="5">
        <v>44849</v>
      </c>
      <c r="B132" s="6" t="s">
        <v>540</v>
      </c>
      <c r="C132" s="35">
        <v>1.76</v>
      </c>
      <c r="D132" s="16" t="s">
        <v>225</v>
      </c>
      <c r="E132" s="16" t="s">
        <v>248</v>
      </c>
      <c r="F132" s="22" t="s">
        <v>232</v>
      </c>
      <c r="G132" s="33">
        <f t="shared" si="10"/>
        <v>3520</v>
      </c>
      <c r="H132" s="33">
        <f t="shared" si="11"/>
        <v>1520</v>
      </c>
      <c r="I132" s="6" t="s">
        <v>218</v>
      </c>
      <c r="J132" s="6" t="s">
        <v>165</v>
      </c>
      <c r="K132" s="5"/>
      <c r="L132" s="76"/>
      <c r="M132" s="77"/>
      <c r="N132" s="6"/>
    </row>
    <row r="133" spans="1:14" x14ac:dyDescent="0.25">
      <c r="A133" s="5">
        <v>44850</v>
      </c>
      <c r="B133" s="6" t="s">
        <v>431</v>
      </c>
      <c r="C133" s="35">
        <v>1.72</v>
      </c>
      <c r="D133" s="16" t="s">
        <v>225</v>
      </c>
      <c r="E133" s="16" t="s">
        <v>248</v>
      </c>
      <c r="F133" s="22" t="s">
        <v>232</v>
      </c>
      <c r="G133" s="33">
        <f t="shared" si="10"/>
        <v>3440</v>
      </c>
      <c r="H133" s="33">
        <f t="shared" si="11"/>
        <v>1440</v>
      </c>
      <c r="I133" s="6" t="s">
        <v>142</v>
      </c>
      <c r="J133" s="6" t="s">
        <v>170</v>
      </c>
      <c r="K133" s="5"/>
      <c r="L133" s="76"/>
      <c r="M133" s="77"/>
      <c r="N133" s="6"/>
    </row>
    <row r="134" spans="1:14" x14ac:dyDescent="0.25">
      <c r="A134" s="5">
        <v>44850</v>
      </c>
      <c r="B134" s="6" t="s">
        <v>546</v>
      </c>
      <c r="C134" s="35">
        <v>1.85</v>
      </c>
      <c r="D134" s="16" t="s">
        <v>225</v>
      </c>
      <c r="E134" s="16" t="s">
        <v>247</v>
      </c>
      <c r="F134" s="52" t="s">
        <v>246</v>
      </c>
      <c r="G134" s="33">
        <v>0</v>
      </c>
      <c r="H134" s="33">
        <f t="shared" si="11"/>
        <v>-2000</v>
      </c>
      <c r="I134" s="6" t="s">
        <v>217</v>
      </c>
      <c r="J134" s="6" t="s">
        <v>170</v>
      </c>
      <c r="K134" s="5"/>
      <c r="L134" s="76"/>
      <c r="M134" s="77"/>
      <c r="N134" s="6"/>
    </row>
    <row r="135" spans="1:14" x14ac:dyDescent="0.25">
      <c r="A135" s="5">
        <v>44850</v>
      </c>
      <c r="B135" s="6" t="s">
        <v>548</v>
      </c>
      <c r="C135" s="35">
        <v>1.7</v>
      </c>
      <c r="D135" s="16" t="s">
        <v>225</v>
      </c>
      <c r="E135" s="16" t="s">
        <v>248</v>
      </c>
      <c r="F135" s="38" t="s">
        <v>232</v>
      </c>
      <c r="G135" s="33">
        <f>C135*D$187</f>
        <v>3400</v>
      </c>
      <c r="H135" s="33">
        <f t="shared" si="11"/>
        <v>1400</v>
      </c>
      <c r="I135" s="6" t="s">
        <v>221</v>
      </c>
      <c r="J135" s="6" t="s">
        <v>56</v>
      </c>
      <c r="K135" s="5"/>
      <c r="L135" s="76"/>
      <c r="M135" s="77"/>
      <c r="N135" s="6"/>
    </row>
    <row r="136" spans="1:14" x14ac:dyDescent="0.25">
      <c r="A136" s="5">
        <v>44852</v>
      </c>
      <c r="B136" s="6" t="s">
        <v>555</v>
      </c>
      <c r="C136" s="35">
        <v>1.72</v>
      </c>
      <c r="D136" s="16" t="s">
        <v>225</v>
      </c>
      <c r="E136" s="16" t="s">
        <v>248</v>
      </c>
      <c r="F136" s="52" t="s">
        <v>232</v>
      </c>
      <c r="G136" s="33">
        <v>0</v>
      </c>
      <c r="H136" s="33">
        <f t="shared" si="11"/>
        <v>-2000</v>
      </c>
      <c r="I136" s="6" t="s">
        <v>137</v>
      </c>
      <c r="J136" s="6" t="s">
        <v>52</v>
      </c>
      <c r="K136" s="5"/>
      <c r="L136" s="76"/>
      <c r="M136" s="77"/>
      <c r="N136" s="6"/>
    </row>
    <row r="137" spans="1:14" x14ac:dyDescent="0.25">
      <c r="A137" s="5">
        <v>44856</v>
      </c>
      <c r="B137" s="6" t="s">
        <v>556</v>
      </c>
      <c r="C137" s="35">
        <v>1.4</v>
      </c>
      <c r="D137" s="16" t="s">
        <v>225</v>
      </c>
      <c r="E137" s="16" t="s">
        <v>248</v>
      </c>
      <c r="F137" s="52" t="s">
        <v>232</v>
      </c>
      <c r="G137" s="33">
        <v>0</v>
      </c>
      <c r="H137" s="33">
        <f t="shared" si="11"/>
        <v>-2000</v>
      </c>
      <c r="I137" s="6" t="s">
        <v>137</v>
      </c>
      <c r="J137" s="6" t="s">
        <v>165</v>
      </c>
      <c r="K137" s="5"/>
      <c r="L137" s="76"/>
      <c r="M137" s="77"/>
      <c r="N137" s="6"/>
    </row>
    <row r="138" spans="1:14" x14ac:dyDescent="0.25">
      <c r="A138" s="5">
        <v>44857</v>
      </c>
      <c r="B138" s="6" t="s">
        <v>563</v>
      </c>
      <c r="C138" s="35">
        <v>1.8</v>
      </c>
      <c r="D138" s="16" t="s">
        <v>225</v>
      </c>
      <c r="E138" s="16" t="s">
        <v>248</v>
      </c>
      <c r="F138" s="38" t="s">
        <v>232</v>
      </c>
      <c r="G138" s="33">
        <f>C138*D$187</f>
        <v>3600</v>
      </c>
      <c r="H138" s="33">
        <f t="shared" si="11"/>
        <v>1600</v>
      </c>
      <c r="I138" s="6" t="s">
        <v>217</v>
      </c>
      <c r="J138" s="6" t="s">
        <v>56</v>
      </c>
      <c r="K138" s="5"/>
      <c r="L138" s="76"/>
      <c r="M138" s="77"/>
      <c r="N138" s="6"/>
    </row>
    <row r="139" spans="1:14" x14ac:dyDescent="0.25">
      <c r="A139" s="5">
        <v>44862</v>
      </c>
      <c r="B139" s="6" t="s">
        <v>567</v>
      </c>
      <c r="C139" s="35">
        <v>1.61</v>
      </c>
      <c r="D139" s="16" t="s">
        <v>225</v>
      </c>
      <c r="E139" s="16" t="s">
        <v>248</v>
      </c>
      <c r="F139" s="52" t="s">
        <v>232</v>
      </c>
      <c r="G139" s="33">
        <v>0</v>
      </c>
      <c r="H139" s="33">
        <f t="shared" si="11"/>
        <v>-2000</v>
      </c>
      <c r="I139" s="6" t="s">
        <v>128</v>
      </c>
      <c r="J139" s="6" t="s">
        <v>165</v>
      </c>
      <c r="K139" s="5"/>
      <c r="L139" s="76"/>
      <c r="M139" s="77"/>
      <c r="N139" s="6"/>
    </row>
    <row r="140" spans="1:14" x14ac:dyDescent="0.25">
      <c r="A140" s="5">
        <v>44863</v>
      </c>
      <c r="B140" s="6" t="s">
        <v>568</v>
      </c>
      <c r="C140" s="35">
        <v>1.81</v>
      </c>
      <c r="D140" s="16" t="s">
        <v>225</v>
      </c>
      <c r="E140" s="16" t="s">
        <v>248</v>
      </c>
      <c r="F140" s="52" t="s">
        <v>232</v>
      </c>
      <c r="G140" s="33">
        <v>0</v>
      </c>
      <c r="H140" s="33">
        <f t="shared" si="11"/>
        <v>-2000</v>
      </c>
      <c r="I140" s="6" t="s">
        <v>131</v>
      </c>
      <c r="J140" s="6" t="s">
        <v>20</v>
      </c>
      <c r="K140" s="5"/>
      <c r="L140" s="76"/>
      <c r="M140" s="77"/>
      <c r="N140" s="6"/>
    </row>
    <row r="141" spans="1:14" x14ac:dyDescent="0.25">
      <c r="A141" s="5">
        <v>44863</v>
      </c>
      <c r="B141" s="6" t="s">
        <v>569</v>
      </c>
      <c r="C141" s="35">
        <v>1.33</v>
      </c>
      <c r="D141" s="16" t="s">
        <v>225</v>
      </c>
      <c r="E141" s="16" t="s">
        <v>248</v>
      </c>
      <c r="F141" s="38" t="s">
        <v>232</v>
      </c>
      <c r="G141" s="33">
        <f>C141*D$187</f>
        <v>2660</v>
      </c>
      <c r="H141" s="33">
        <f t="shared" si="11"/>
        <v>660</v>
      </c>
      <c r="I141" s="6" t="s">
        <v>653</v>
      </c>
      <c r="J141" s="6" t="s">
        <v>165</v>
      </c>
      <c r="K141" s="5"/>
      <c r="L141" s="76"/>
      <c r="M141" s="77"/>
      <c r="N141" s="6"/>
    </row>
    <row r="142" spans="1:14" x14ac:dyDescent="0.25">
      <c r="A142" s="5">
        <v>44863</v>
      </c>
      <c r="B142" s="6" t="s">
        <v>570</v>
      </c>
      <c r="C142" s="35">
        <v>1.75</v>
      </c>
      <c r="D142" s="16" t="s">
        <v>225</v>
      </c>
      <c r="E142" s="16" t="s">
        <v>247</v>
      </c>
      <c r="F142" s="38" t="s">
        <v>246</v>
      </c>
      <c r="G142" s="33">
        <f>C142*D$187</f>
        <v>3500</v>
      </c>
      <c r="H142" s="33">
        <f t="shared" si="11"/>
        <v>1500</v>
      </c>
      <c r="I142" s="6" t="s">
        <v>133</v>
      </c>
      <c r="J142" s="6" t="s">
        <v>40</v>
      </c>
      <c r="K142" s="5"/>
      <c r="L142" s="76"/>
      <c r="M142" s="77"/>
      <c r="N142" s="6"/>
    </row>
    <row r="143" spans="1:14" x14ac:dyDescent="0.25">
      <c r="A143" s="5">
        <v>44863</v>
      </c>
      <c r="B143" s="6" t="s">
        <v>572</v>
      </c>
      <c r="C143" s="35">
        <v>1.74</v>
      </c>
      <c r="D143" s="16" t="s">
        <v>225</v>
      </c>
      <c r="E143" s="16" t="s">
        <v>248</v>
      </c>
      <c r="F143" s="38" t="s">
        <v>232</v>
      </c>
      <c r="G143" s="33">
        <f>C143*D$187</f>
        <v>3480</v>
      </c>
      <c r="H143" s="33">
        <f t="shared" si="11"/>
        <v>1480</v>
      </c>
      <c r="I143" s="6" t="s">
        <v>135</v>
      </c>
      <c r="J143" s="6" t="s">
        <v>20</v>
      </c>
      <c r="K143" s="5"/>
      <c r="L143" s="76"/>
      <c r="M143" s="77"/>
      <c r="N143" s="6"/>
    </row>
    <row r="144" spans="1:14" x14ac:dyDescent="0.25">
      <c r="A144" s="25">
        <v>44864</v>
      </c>
      <c r="B144" s="16" t="s">
        <v>576</v>
      </c>
      <c r="C144" s="35">
        <v>1.75</v>
      </c>
      <c r="D144" s="16" t="s">
        <v>225</v>
      </c>
      <c r="E144" s="16" t="s">
        <v>248</v>
      </c>
      <c r="F144" s="52" t="s">
        <v>232</v>
      </c>
      <c r="G144" s="33">
        <v>0</v>
      </c>
      <c r="H144" s="33">
        <f t="shared" si="11"/>
        <v>-2000</v>
      </c>
      <c r="I144" s="16" t="s">
        <v>133</v>
      </c>
      <c r="J144" s="16" t="s">
        <v>170</v>
      </c>
      <c r="K144" s="5"/>
      <c r="L144" s="76"/>
      <c r="M144" s="77"/>
      <c r="N144" s="6"/>
    </row>
    <row r="145" spans="1:14" x14ac:dyDescent="0.25">
      <c r="A145" s="5">
        <v>44864</v>
      </c>
      <c r="B145" s="6" t="s">
        <v>578</v>
      </c>
      <c r="C145" s="35">
        <v>1.86</v>
      </c>
      <c r="D145" s="16" t="s">
        <v>225</v>
      </c>
      <c r="E145" s="16" t="s">
        <v>248</v>
      </c>
      <c r="F145" s="52" t="s">
        <v>232</v>
      </c>
      <c r="G145" s="33">
        <v>0</v>
      </c>
      <c r="H145" s="33">
        <f t="shared" si="11"/>
        <v>-2000</v>
      </c>
      <c r="I145" s="6" t="s">
        <v>137</v>
      </c>
      <c r="J145" s="6" t="s">
        <v>165</v>
      </c>
      <c r="K145" s="5"/>
      <c r="L145" s="76"/>
      <c r="M145" s="77"/>
      <c r="N145" s="6"/>
    </row>
    <row r="146" spans="1:14" x14ac:dyDescent="0.25">
      <c r="A146" s="5">
        <v>44870</v>
      </c>
      <c r="B146" t="s">
        <v>588</v>
      </c>
      <c r="C146" s="35">
        <v>1.33</v>
      </c>
      <c r="D146" s="16" t="s">
        <v>225</v>
      </c>
      <c r="E146" s="16" t="s">
        <v>248</v>
      </c>
      <c r="F146" s="22" t="s">
        <v>232</v>
      </c>
      <c r="G146" s="33">
        <f>C146*D$187</f>
        <v>2660</v>
      </c>
      <c r="H146" s="33">
        <f t="shared" si="11"/>
        <v>660</v>
      </c>
      <c r="I146" s="6" t="s">
        <v>130</v>
      </c>
      <c r="J146" s="6" t="s">
        <v>165</v>
      </c>
      <c r="K146" s="5"/>
      <c r="L146" s="76"/>
      <c r="M146" s="77"/>
      <c r="N146" s="6"/>
    </row>
    <row r="147" spans="1:14" x14ac:dyDescent="0.25">
      <c r="A147" s="25">
        <v>44870</v>
      </c>
      <c r="B147" s="18" t="s">
        <v>589</v>
      </c>
      <c r="C147" s="35">
        <v>1.93</v>
      </c>
      <c r="D147" s="16" t="s">
        <v>225</v>
      </c>
      <c r="E147" s="16" t="s">
        <v>248</v>
      </c>
      <c r="F147" s="22" t="s">
        <v>232</v>
      </c>
      <c r="G147" s="33">
        <f>C147*D$187</f>
        <v>3860</v>
      </c>
      <c r="H147" s="33">
        <f t="shared" si="11"/>
        <v>1860</v>
      </c>
      <c r="I147" s="16" t="s">
        <v>217</v>
      </c>
      <c r="J147" s="16" t="s">
        <v>170</v>
      </c>
      <c r="K147" s="5"/>
      <c r="L147" s="76"/>
      <c r="M147" s="77"/>
      <c r="N147" s="6"/>
    </row>
    <row r="148" spans="1:14" x14ac:dyDescent="0.25">
      <c r="A148" s="25">
        <v>44870</v>
      </c>
      <c r="B148" s="18" t="s">
        <v>590</v>
      </c>
      <c r="C148" s="35">
        <v>1.83</v>
      </c>
      <c r="D148" s="16" t="s">
        <v>225</v>
      </c>
      <c r="E148" s="16" t="s">
        <v>247</v>
      </c>
      <c r="F148" s="37" t="s">
        <v>246</v>
      </c>
      <c r="G148" s="33">
        <v>0</v>
      </c>
      <c r="H148" s="33">
        <f t="shared" si="11"/>
        <v>-2000</v>
      </c>
      <c r="I148" s="16" t="s">
        <v>139</v>
      </c>
      <c r="J148" s="16" t="s">
        <v>52</v>
      </c>
      <c r="K148" s="5"/>
      <c r="L148" s="76"/>
      <c r="M148" s="77"/>
      <c r="N148" s="6"/>
    </row>
    <row r="149" spans="1:14" x14ac:dyDescent="0.25">
      <c r="A149" s="5">
        <v>44870</v>
      </c>
      <c r="B149" t="s">
        <v>591</v>
      </c>
      <c r="C149" s="35">
        <v>1.56</v>
      </c>
      <c r="D149" s="16" t="s">
        <v>225</v>
      </c>
      <c r="E149" s="16" t="s">
        <v>248</v>
      </c>
      <c r="F149" s="22" t="s">
        <v>232</v>
      </c>
      <c r="G149" s="33">
        <f t="shared" ref="G149:G154" si="12">C149*D$187</f>
        <v>3120</v>
      </c>
      <c r="H149" s="33">
        <f t="shared" si="11"/>
        <v>1120</v>
      </c>
      <c r="I149" s="6" t="s">
        <v>132</v>
      </c>
      <c r="J149" s="6" t="s">
        <v>165</v>
      </c>
    </row>
    <row r="150" spans="1:14" x14ac:dyDescent="0.25">
      <c r="A150" s="5">
        <v>44873</v>
      </c>
      <c r="B150" t="s">
        <v>596</v>
      </c>
      <c r="C150" s="35">
        <v>1.32</v>
      </c>
      <c r="D150" s="16" t="s">
        <v>225</v>
      </c>
      <c r="E150" s="16" t="s">
        <v>248</v>
      </c>
      <c r="F150" s="22" t="s">
        <v>126</v>
      </c>
      <c r="G150" s="33">
        <f t="shared" si="12"/>
        <v>2640</v>
      </c>
      <c r="H150" s="33">
        <f t="shared" si="11"/>
        <v>640</v>
      </c>
      <c r="I150" s="6" t="s">
        <v>510</v>
      </c>
      <c r="J150" s="6" t="s">
        <v>165</v>
      </c>
    </row>
    <row r="151" spans="1:14" x14ac:dyDescent="0.25">
      <c r="A151" s="25">
        <v>44874</v>
      </c>
      <c r="B151" s="18" t="s">
        <v>598</v>
      </c>
      <c r="C151" s="6">
        <v>1.8</v>
      </c>
      <c r="D151" s="16" t="s">
        <v>225</v>
      </c>
      <c r="E151" s="16" t="s">
        <v>248</v>
      </c>
      <c r="F151" s="22" t="s">
        <v>232</v>
      </c>
      <c r="G151" s="33">
        <f t="shared" si="12"/>
        <v>3600</v>
      </c>
      <c r="H151" s="33">
        <f t="shared" si="11"/>
        <v>1600</v>
      </c>
      <c r="I151" s="6" t="s">
        <v>142</v>
      </c>
      <c r="J151" s="6" t="s">
        <v>165</v>
      </c>
    </row>
    <row r="152" spans="1:14" x14ac:dyDescent="0.25">
      <c r="A152" s="25">
        <v>44874</v>
      </c>
      <c r="B152" s="18" t="s">
        <v>599</v>
      </c>
      <c r="C152" s="6">
        <v>1.79</v>
      </c>
      <c r="D152" s="16" t="s">
        <v>225</v>
      </c>
      <c r="E152" s="16" t="s">
        <v>248</v>
      </c>
      <c r="F152" s="22" t="s">
        <v>232</v>
      </c>
      <c r="G152" s="33">
        <f t="shared" si="12"/>
        <v>3580</v>
      </c>
      <c r="H152" s="33">
        <f t="shared" si="11"/>
        <v>1580</v>
      </c>
      <c r="I152" s="6" t="s">
        <v>132</v>
      </c>
      <c r="J152" s="6" t="s">
        <v>170</v>
      </c>
    </row>
    <row r="153" spans="1:14" x14ac:dyDescent="0.25">
      <c r="A153" s="25">
        <v>44874</v>
      </c>
      <c r="B153" s="18" t="s">
        <v>600</v>
      </c>
      <c r="C153" s="6">
        <v>1.64</v>
      </c>
      <c r="D153" s="16" t="s">
        <v>225</v>
      </c>
      <c r="E153" s="16" t="s">
        <v>248</v>
      </c>
      <c r="F153" s="22" t="s">
        <v>232</v>
      </c>
      <c r="G153" s="33">
        <f t="shared" si="12"/>
        <v>3280</v>
      </c>
      <c r="H153" s="33">
        <f t="shared" si="11"/>
        <v>1280</v>
      </c>
      <c r="I153" s="6" t="s">
        <v>127</v>
      </c>
      <c r="J153" s="6" t="s">
        <v>23</v>
      </c>
    </row>
    <row r="154" spans="1:14" x14ac:dyDescent="0.25">
      <c r="A154" s="5">
        <v>44877</v>
      </c>
      <c r="B154" t="s">
        <v>603</v>
      </c>
      <c r="C154" s="35">
        <v>1.8</v>
      </c>
      <c r="D154" s="16" t="s">
        <v>225</v>
      </c>
      <c r="E154" s="16" t="s">
        <v>247</v>
      </c>
      <c r="F154" s="38" t="s">
        <v>246</v>
      </c>
      <c r="G154" s="33">
        <f t="shared" si="12"/>
        <v>3600</v>
      </c>
      <c r="H154" s="33">
        <f t="shared" si="11"/>
        <v>1600</v>
      </c>
      <c r="I154" s="6" t="s">
        <v>138</v>
      </c>
      <c r="J154" s="6" t="s">
        <v>40</v>
      </c>
    </row>
    <row r="155" spans="1:14" x14ac:dyDescent="0.25">
      <c r="A155" s="5">
        <v>44877</v>
      </c>
      <c r="B155" t="s">
        <v>604</v>
      </c>
      <c r="C155" s="6">
        <v>1.93</v>
      </c>
      <c r="D155" s="16" t="s">
        <v>225</v>
      </c>
      <c r="E155" s="16" t="s">
        <v>248</v>
      </c>
      <c r="F155" s="52" t="s">
        <v>232</v>
      </c>
      <c r="G155" s="33">
        <v>0</v>
      </c>
      <c r="H155" s="33">
        <f t="shared" si="11"/>
        <v>-2000</v>
      </c>
      <c r="I155" s="6" t="s">
        <v>131</v>
      </c>
      <c r="J155" s="6" t="s">
        <v>165</v>
      </c>
    </row>
    <row r="156" spans="1:14" x14ac:dyDescent="0.25">
      <c r="A156" s="5">
        <v>44877</v>
      </c>
      <c r="B156" t="s">
        <v>605</v>
      </c>
      <c r="C156" s="6">
        <v>1.89</v>
      </c>
      <c r="D156" s="16" t="s">
        <v>225</v>
      </c>
      <c r="E156" s="16" t="s">
        <v>248</v>
      </c>
      <c r="F156" s="38" t="s">
        <v>232</v>
      </c>
      <c r="G156" s="33">
        <f>C156*D$187</f>
        <v>3780</v>
      </c>
      <c r="H156" s="33">
        <f t="shared" si="11"/>
        <v>1780</v>
      </c>
      <c r="I156" s="6" t="s">
        <v>142</v>
      </c>
      <c r="J156" s="6" t="s">
        <v>52</v>
      </c>
    </row>
    <row r="157" spans="1:14" x14ac:dyDescent="0.25">
      <c r="A157" s="5">
        <v>44877</v>
      </c>
      <c r="B157" t="s">
        <v>607</v>
      </c>
      <c r="C157" s="6">
        <v>1.35</v>
      </c>
      <c r="D157" s="16" t="s">
        <v>225</v>
      </c>
      <c r="E157" s="16" t="s">
        <v>248</v>
      </c>
      <c r="F157" s="52" t="s">
        <v>232</v>
      </c>
      <c r="G157" s="33">
        <v>0</v>
      </c>
      <c r="H157" s="33">
        <f t="shared" si="11"/>
        <v>-2000</v>
      </c>
      <c r="I157" s="6" t="s">
        <v>137</v>
      </c>
      <c r="J157" s="6" t="s">
        <v>165</v>
      </c>
    </row>
    <row r="158" spans="1:14" x14ac:dyDescent="0.25">
      <c r="A158" s="5">
        <v>44877</v>
      </c>
      <c r="B158" t="s">
        <v>611</v>
      </c>
      <c r="C158" s="35">
        <v>1.64</v>
      </c>
      <c r="D158" s="16" t="s">
        <v>225</v>
      </c>
      <c r="E158" s="16" t="s">
        <v>248</v>
      </c>
      <c r="F158" s="38" t="s">
        <v>232</v>
      </c>
      <c r="G158" s="33">
        <f>C158*D$187</f>
        <v>3280</v>
      </c>
      <c r="H158" s="33">
        <f t="shared" si="11"/>
        <v>1280</v>
      </c>
      <c r="I158" s="6" t="s">
        <v>142</v>
      </c>
      <c r="J158" s="6" t="s">
        <v>165</v>
      </c>
    </row>
    <row r="159" spans="1:14" x14ac:dyDescent="0.25">
      <c r="A159" s="5">
        <v>44884</v>
      </c>
      <c r="B159" t="s">
        <v>622</v>
      </c>
      <c r="C159" s="35">
        <v>1.57</v>
      </c>
      <c r="D159" s="16" t="s">
        <v>225</v>
      </c>
      <c r="E159" s="16" t="s">
        <v>248</v>
      </c>
      <c r="F159" s="52" t="s">
        <v>232</v>
      </c>
      <c r="G159" s="33">
        <v>0</v>
      </c>
      <c r="H159" s="33">
        <f t="shared" si="11"/>
        <v>-2000</v>
      </c>
      <c r="I159" s="6" t="s">
        <v>138</v>
      </c>
      <c r="J159" s="6" t="s">
        <v>20</v>
      </c>
    </row>
    <row r="160" spans="1:14" x14ac:dyDescent="0.25">
      <c r="A160" s="5">
        <v>44884</v>
      </c>
      <c r="B160" t="s">
        <v>623</v>
      </c>
      <c r="C160" s="35">
        <v>1.85</v>
      </c>
      <c r="D160" s="16" t="s">
        <v>225</v>
      </c>
      <c r="E160" s="16" t="s">
        <v>248</v>
      </c>
      <c r="F160" s="52" t="s">
        <v>232</v>
      </c>
      <c r="G160" s="33">
        <v>0</v>
      </c>
      <c r="H160" s="33">
        <f t="shared" si="11"/>
        <v>-2000</v>
      </c>
      <c r="I160" s="6" t="s">
        <v>128</v>
      </c>
      <c r="J160" s="6" t="s">
        <v>20</v>
      </c>
    </row>
    <row r="161" spans="1:10" x14ac:dyDescent="0.25">
      <c r="A161" s="5">
        <v>44899</v>
      </c>
      <c r="B161" s="6" t="s">
        <v>655</v>
      </c>
      <c r="C161" s="6">
        <v>1.77</v>
      </c>
      <c r="D161" s="16" t="s">
        <v>225</v>
      </c>
      <c r="E161" s="16" t="s">
        <v>247</v>
      </c>
      <c r="F161" s="22" t="s">
        <v>246</v>
      </c>
      <c r="G161" s="33">
        <f>C161*D$187</f>
        <v>3540</v>
      </c>
      <c r="H161" s="33">
        <f t="shared" si="11"/>
        <v>1540</v>
      </c>
      <c r="I161" s="6" t="s">
        <v>133</v>
      </c>
      <c r="J161" s="6" t="s">
        <v>40</v>
      </c>
    </row>
    <row r="162" spans="1:10" x14ac:dyDescent="0.25">
      <c r="A162" s="5">
        <v>44901</v>
      </c>
      <c r="B162" s="6" t="s">
        <v>659</v>
      </c>
      <c r="C162" s="35">
        <v>1.65</v>
      </c>
      <c r="D162" s="16" t="s">
        <v>225</v>
      </c>
      <c r="E162" s="16" t="s">
        <v>249</v>
      </c>
      <c r="F162" s="22" t="s">
        <v>246</v>
      </c>
      <c r="G162" s="33">
        <f>C162*D$187</f>
        <v>3300</v>
      </c>
      <c r="H162" s="33">
        <f t="shared" ref="H162:H172" si="13">G162-D$187</f>
        <v>1300</v>
      </c>
      <c r="I162" s="6" t="s">
        <v>138</v>
      </c>
      <c r="J162" s="6" t="s">
        <v>40</v>
      </c>
    </row>
    <row r="163" spans="1:10" x14ac:dyDescent="0.25">
      <c r="A163" s="5">
        <v>44905</v>
      </c>
      <c r="B163" s="6" t="s">
        <v>661</v>
      </c>
      <c r="C163" s="35">
        <v>1.83</v>
      </c>
      <c r="D163" s="16" t="s">
        <v>225</v>
      </c>
      <c r="E163" s="16" t="s">
        <v>247</v>
      </c>
      <c r="F163" s="22" t="s">
        <v>246</v>
      </c>
      <c r="G163" s="33">
        <f>C163*D$187</f>
        <v>3660</v>
      </c>
      <c r="H163" s="33">
        <f t="shared" si="13"/>
        <v>1660</v>
      </c>
      <c r="I163" s="6" t="s">
        <v>128</v>
      </c>
      <c r="J163" s="6" t="s">
        <v>20</v>
      </c>
    </row>
    <row r="164" spans="1:10" x14ac:dyDescent="0.25">
      <c r="A164" s="5">
        <v>44905</v>
      </c>
      <c r="B164" s="6" t="s">
        <v>662</v>
      </c>
      <c r="C164" s="35">
        <v>1.88</v>
      </c>
      <c r="D164" s="16" t="s">
        <v>225</v>
      </c>
      <c r="E164" s="16" t="s">
        <v>247</v>
      </c>
      <c r="F164" s="37" t="s">
        <v>246</v>
      </c>
      <c r="G164" s="33">
        <v>0</v>
      </c>
      <c r="H164" s="33">
        <f t="shared" si="13"/>
        <v>-2000</v>
      </c>
      <c r="I164" s="6" t="s">
        <v>129</v>
      </c>
      <c r="J164" s="6" t="s">
        <v>52</v>
      </c>
    </row>
    <row r="165" spans="1:10" x14ac:dyDescent="0.25">
      <c r="A165" s="5">
        <v>44905</v>
      </c>
      <c r="B165" s="6" t="s">
        <v>663</v>
      </c>
      <c r="C165" s="35">
        <v>1.88</v>
      </c>
      <c r="D165" s="16" t="s">
        <v>225</v>
      </c>
      <c r="E165" s="16" t="s">
        <v>248</v>
      </c>
      <c r="F165" s="37" t="s">
        <v>232</v>
      </c>
      <c r="G165" s="33">
        <v>0</v>
      </c>
      <c r="H165" s="33">
        <f t="shared" si="13"/>
        <v>-2000</v>
      </c>
      <c r="I165" s="6" t="s">
        <v>128</v>
      </c>
      <c r="J165" s="6" t="s">
        <v>52</v>
      </c>
    </row>
    <row r="166" spans="1:10" x14ac:dyDescent="0.25">
      <c r="A166" s="5">
        <v>44912</v>
      </c>
      <c r="B166" s="6" t="s">
        <v>665</v>
      </c>
      <c r="C166" s="35">
        <v>1.76</v>
      </c>
      <c r="D166" s="16" t="s">
        <v>225</v>
      </c>
      <c r="E166" s="16" t="s">
        <v>248</v>
      </c>
      <c r="F166" s="22" t="s">
        <v>232</v>
      </c>
      <c r="G166" s="33">
        <f>C166*D$187</f>
        <v>3520</v>
      </c>
      <c r="H166" s="33">
        <f t="shared" si="13"/>
        <v>1520</v>
      </c>
      <c r="I166" s="45" t="s">
        <v>142</v>
      </c>
      <c r="J166" s="6" t="s">
        <v>20</v>
      </c>
    </row>
    <row r="167" spans="1:10" x14ac:dyDescent="0.25">
      <c r="A167" s="5">
        <v>44912</v>
      </c>
      <c r="B167" s="6" t="s">
        <v>666</v>
      </c>
      <c r="C167" s="35">
        <v>1.74</v>
      </c>
      <c r="D167" s="16" t="s">
        <v>225</v>
      </c>
      <c r="E167" s="16" t="s">
        <v>248</v>
      </c>
      <c r="F167" s="22" t="s">
        <v>232</v>
      </c>
      <c r="G167" s="33">
        <f>C167*D$187</f>
        <v>3480</v>
      </c>
      <c r="H167" s="33">
        <f t="shared" si="13"/>
        <v>1480</v>
      </c>
      <c r="I167" s="6" t="s">
        <v>136</v>
      </c>
      <c r="J167" s="6" t="s">
        <v>20</v>
      </c>
    </row>
    <row r="168" spans="1:10" x14ac:dyDescent="0.25">
      <c r="A168" s="5">
        <v>44912</v>
      </c>
      <c r="B168" s="6" t="s">
        <v>668</v>
      </c>
      <c r="C168" s="16">
        <v>1.63</v>
      </c>
      <c r="D168" s="16" t="s">
        <v>225</v>
      </c>
      <c r="E168" s="16" t="s">
        <v>249</v>
      </c>
      <c r="F168" s="37" t="s">
        <v>246</v>
      </c>
      <c r="G168" s="33">
        <v>0</v>
      </c>
      <c r="H168" s="33">
        <f t="shared" si="13"/>
        <v>-2000</v>
      </c>
      <c r="I168" s="6" t="s">
        <v>127</v>
      </c>
      <c r="J168" s="6" t="s">
        <v>40</v>
      </c>
    </row>
    <row r="169" spans="1:10" x14ac:dyDescent="0.25">
      <c r="A169" s="5">
        <v>44913</v>
      </c>
      <c r="B169" s="6" t="s">
        <v>671</v>
      </c>
      <c r="C169" s="16">
        <v>1.51</v>
      </c>
      <c r="D169" s="16" t="s">
        <v>225</v>
      </c>
      <c r="E169" s="16" t="s">
        <v>249</v>
      </c>
      <c r="F169" s="22" t="s">
        <v>246</v>
      </c>
      <c r="G169" s="33">
        <f>C169*D$187</f>
        <v>3020</v>
      </c>
      <c r="H169" s="33">
        <f t="shared" si="13"/>
        <v>1020</v>
      </c>
      <c r="I169" s="6" t="s">
        <v>133</v>
      </c>
      <c r="J169" s="6" t="s">
        <v>352</v>
      </c>
    </row>
    <row r="170" spans="1:10" x14ac:dyDescent="0.25">
      <c r="A170" s="5">
        <v>44921</v>
      </c>
      <c r="B170" s="6" t="s">
        <v>676</v>
      </c>
      <c r="C170" s="16">
        <v>1.84</v>
      </c>
      <c r="D170" s="16" t="s">
        <v>225</v>
      </c>
      <c r="E170" s="16" t="s">
        <v>247</v>
      </c>
      <c r="F170" s="38" t="s">
        <v>246</v>
      </c>
      <c r="G170" s="33">
        <f>C170*D$187</f>
        <v>3680</v>
      </c>
      <c r="H170" s="33">
        <f t="shared" si="13"/>
        <v>1680</v>
      </c>
      <c r="I170" s="6" t="s">
        <v>133</v>
      </c>
      <c r="J170" s="6" t="s">
        <v>20</v>
      </c>
    </row>
    <row r="171" spans="1:10" x14ac:dyDescent="0.25">
      <c r="A171" s="5">
        <v>44921</v>
      </c>
      <c r="B171" s="6" t="s">
        <v>680</v>
      </c>
      <c r="C171" s="16">
        <v>1.78</v>
      </c>
      <c r="D171" s="16" t="s">
        <v>225</v>
      </c>
      <c r="E171" s="16" t="s">
        <v>248</v>
      </c>
      <c r="F171" s="38" t="s">
        <v>232</v>
      </c>
      <c r="G171" s="33">
        <f>C171*D$187</f>
        <v>3560</v>
      </c>
      <c r="H171" s="33">
        <f t="shared" si="13"/>
        <v>1560</v>
      </c>
      <c r="I171" s="6" t="s">
        <v>132</v>
      </c>
      <c r="J171" s="6" t="s">
        <v>20</v>
      </c>
    </row>
    <row r="172" spans="1:10" x14ac:dyDescent="0.25">
      <c r="A172" s="5">
        <v>44925</v>
      </c>
      <c r="B172" s="6" t="s">
        <v>686</v>
      </c>
      <c r="C172" s="6">
        <v>1.65</v>
      </c>
      <c r="D172" s="16" t="s">
        <v>225</v>
      </c>
      <c r="E172" s="16" t="s">
        <v>249</v>
      </c>
      <c r="F172" s="38" t="s">
        <v>246</v>
      </c>
      <c r="G172" s="33">
        <f>C172*D$187</f>
        <v>3300</v>
      </c>
      <c r="H172" s="33">
        <f t="shared" si="13"/>
        <v>1300</v>
      </c>
      <c r="I172" s="6" t="s">
        <v>143</v>
      </c>
      <c r="J172" s="6" t="s">
        <v>52</v>
      </c>
    </row>
    <row r="173" spans="1:10" x14ac:dyDescent="0.25">
      <c r="A173" s="5"/>
      <c r="B173" s="6"/>
      <c r="C173" s="6"/>
      <c r="D173" s="16"/>
      <c r="E173" s="16"/>
      <c r="F173" s="38"/>
      <c r="G173" s="33"/>
      <c r="H173" s="33"/>
      <c r="I173" s="6"/>
      <c r="J173" s="6"/>
    </row>
    <row r="174" spans="1:10" ht="15.75" thickBot="1" x14ac:dyDescent="0.3">
      <c r="A174" s="6"/>
      <c r="B174" s="6"/>
      <c r="C174" s="6"/>
      <c r="D174" s="6"/>
      <c r="E174" s="6"/>
      <c r="F174" s="6"/>
      <c r="I174" s="6"/>
      <c r="J174" s="6"/>
    </row>
    <row r="175" spans="1:10" ht="19.5" thickTop="1" thickBot="1" x14ac:dyDescent="0.3">
      <c r="A175" s="6"/>
      <c r="B175" s="6" t="s">
        <v>233</v>
      </c>
      <c r="C175" s="6"/>
      <c r="D175" s="26">
        <f>COUNT(C:C)</f>
        <v>171</v>
      </c>
      <c r="E175" s="16"/>
      <c r="F175" s="16"/>
      <c r="G175" s="60" t="s">
        <v>645</v>
      </c>
      <c r="H175" s="61"/>
      <c r="I175" s="62"/>
      <c r="J175" s="65"/>
    </row>
    <row r="176" spans="1:10" ht="16.5" thickTop="1" thickBot="1" x14ac:dyDescent="0.3">
      <c r="A176" s="6"/>
      <c r="B176" s="6" t="s">
        <v>234</v>
      </c>
      <c r="C176" s="6"/>
      <c r="D176" s="23">
        <f>COUNTIF(H2:H172,"&lt;0")</f>
        <v>48</v>
      </c>
      <c r="E176" s="16"/>
      <c r="F176" s="16"/>
      <c r="G176" s="63" t="s">
        <v>646</v>
      </c>
      <c r="H176" s="63" t="s">
        <v>13</v>
      </c>
      <c r="I176" s="64" t="s">
        <v>647</v>
      </c>
      <c r="J176" s="65" t="s">
        <v>648</v>
      </c>
    </row>
    <row r="177" spans="1:10" ht="16.5" thickTop="1" thickBot="1" x14ac:dyDescent="0.3">
      <c r="A177" s="6"/>
      <c r="B177" s="6" t="s">
        <v>235</v>
      </c>
      <c r="C177" s="6"/>
      <c r="D177" s="24">
        <f>D175-D176</f>
        <v>123</v>
      </c>
      <c r="E177" s="16"/>
      <c r="F177" s="16"/>
      <c r="G177" s="66">
        <f t="shared" ref="G177:G193" si="14">COUNTIF($J$2:$J$172,H177)</f>
        <v>17</v>
      </c>
      <c r="H177" s="67" t="s">
        <v>52</v>
      </c>
      <c r="I177" s="68">
        <f t="shared" ref="I177:I193" si="15">SUMIFS($H$2:$H$172,$J$2:$J$172,H177)</f>
        <v>5180</v>
      </c>
      <c r="J177" s="65">
        <f t="shared" ref="J177:J193" si="16">I177/D$184*100</f>
        <v>5.18</v>
      </c>
    </row>
    <row r="178" spans="1:10" ht="16.5" thickTop="1" thickBot="1" x14ac:dyDescent="0.3">
      <c r="A178" s="6"/>
      <c r="B178" s="6" t="s">
        <v>236</v>
      </c>
      <c r="C178" s="6"/>
      <c r="D178" s="6">
        <f>D177/D175*100</f>
        <v>71.929824561403507</v>
      </c>
      <c r="E178" s="16"/>
      <c r="F178" s="16"/>
      <c r="G178" s="66">
        <f t="shared" si="14"/>
        <v>0</v>
      </c>
      <c r="H178" s="69" t="s">
        <v>204</v>
      </c>
      <c r="I178" s="68">
        <f t="shared" si="15"/>
        <v>0</v>
      </c>
      <c r="J178" s="78">
        <f t="shared" si="16"/>
        <v>0</v>
      </c>
    </row>
    <row r="179" spans="1:10" ht="16.5" thickTop="1" thickBot="1" x14ac:dyDescent="0.3">
      <c r="A179" s="6"/>
      <c r="B179" s="6" t="s">
        <v>237</v>
      </c>
      <c r="C179" s="6"/>
      <c r="D179" s="6">
        <f>1/D180*100</f>
        <v>57.985757884028487</v>
      </c>
      <c r="E179" s="16"/>
      <c r="F179" s="16"/>
      <c r="G179" s="66">
        <f t="shared" si="14"/>
        <v>42</v>
      </c>
      <c r="H179" s="69" t="s">
        <v>20</v>
      </c>
      <c r="I179" s="68">
        <f t="shared" si="15"/>
        <v>20580</v>
      </c>
      <c r="J179" s="65">
        <f t="shared" si="16"/>
        <v>20.580000000000002</v>
      </c>
    </row>
    <row r="180" spans="1:10" ht="16.5" thickTop="1" thickBot="1" x14ac:dyDescent="0.3">
      <c r="A180" s="6"/>
      <c r="B180" s="6" t="s">
        <v>238</v>
      </c>
      <c r="C180" s="6"/>
      <c r="D180" s="6">
        <f>SUM(C:C)/D175</f>
        <v>1.7245614035087717</v>
      </c>
      <c r="E180" s="16"/>
      <c r="F180" s="16"/>
      <c r="G180" s="66">
        <f t="shared" si="14"/>
        <v>0</v>
      </c>
      <c r="H180" s="16" t="s">
        <v>29</v>
      </c>
      <c r="I180" s="68">
        <f t="shared" si="15"/>
        <v>0</v>
      </c>
      <c r="J180" s="78">
        <f t="shared" si="16"/>
        <v>0</v>
      </c>
    </row>
    <row r="181" spans="1:10" ht="16.5" thickTop="1" thickBot="1" x14ac:dyDescent="0.3">
      <c r="A181" s="6"/>
      <c r="B181" s="6" t="s">
        <v>239</v>
      </c>
      <c r="C181" s="6"/>
      <c r="D181" s="24">
        <f>D178-D179</f>
        <v>13.944066677375019</v>
      </c>
      <c r="E181" s="16"/>
      <c r="F181" s="16"/>
      <c r="G181" s="66">
        <f t="shared" si="14"/>
        <v>2</v>
      </c>
      <c r="H181" s="65" t="s">
        <v>36</v>
      </c>
      <c r="I181" s="68">
        <f t="shared" si="15"/>
        <v>2600</v>
      </c>
      <c r="J181" s="65">
        <f t="shared" si="16"/>
        <v>2.6</v>
      </c>
    </row>
    <row r="182" spans="1:10" ht="16.5" thickTop="1" thickBot="1" x14ac:dyDescent="0.3">
      <c r="A182" s="6"/>
      <c r="B182" s="6" t="s">
        <v>240</v>
      </c>
      <c r="C182" s="6"/>
      <c r="D182" s="24">
        <f>D189/1</f>
        <v>80.259999999999991</v>
      </c>
      <c r="E182" s="16"/>
      <c r="F182" s="16"/>
      <c r="G182" s="66">
        <f t="shared" si="14"/>
        <v>27</v>
      </c>
      <c r="H182" s="67" t="s">
        <v>56</v>
      </c>
      <c r="I182" s="68">
        <f t="shared" si="15"/>
        <v>10020</v>
      </c>
      <c r="J182" s="65">
        <f t="shared" si="16"/>
        <v>10.02</v>
      </c>
    </row>
    <row r="183" spans="1:10" ht="16.5" thickTop="1" thickBot="1" x14ac:dyDescent="0.3">
      <c r="A183" s="6"/>
      <c r="B183" s="6"/>
      <c r="C183" s="6"/>
      <c r="D183" s="24"/>
      <c r="E183" s="16"/>
      <c r="F183" s="16"/>
      <c r="G183" s="66">
        <f t="shared" si="14"/>
        <v>0</v>
      </c>
      <c r="H183" s="46" t="s">
        <v>61</v>
      </c>
      <c r="I183" s="68">
        <f t="shared" si="15"/>
        <v>0</v>
      </c>
      <c r="J183" s="78">
        <f t="shared" si="16"/>
        <v>0</v>
      </c>
    </row>
    <row r="184" spans="1:10" ht="20.25" thickTop="1" thickBot="1" x14ac:dyDescent="0.35">
      <c r="A184" s="6"/>
      <c r="B184" s="6" t="s">
        <v>649</v>
      </c>
      <c r="C184" s="6"/>
      <c r="D184" s="30">
        <v>100000</v>
      </c>
      <c r="E184" s="16"/>
      <c r="F184" s="16"/>
      <c r="G184" s="66">
        <f t="shared" si="14"/>
        <v>10</v>
      </c>
      <c r="H184" s="67" t="s">
        <v>23</v>
      </c>
      <c r="I184" s="68">
        <f t="shared" si="15"/>
        <v>11240</v>
      </c>
      <c r="J184" s="65">
        <f t="shared" si="16"/>
        <v>11.24</v>
      </c>
    </row>
    <row r="185" spans="1:10" ht="16.5" thickTop="1" thickBot="1" x14ac:dyDescent="0.3">
      <c r="A185" s="6"/>
      <c r="B185" s="6" t="s">
        <v>243</v>
      </c>
      <c r="C185" s="6"/>
      <c r="D185" s="21">
        <f>D184/100</f>
        <v>1000</v>
      </c>
      <c r="E185" s="16"/>
      <c r="F185" s="16"/>
      <c r="G185" s="66">
        <f t="shared" si="14"/>
        <v>1</v>
      </c>
      <c r="H185" s="74" t="s">
        <v>122</v>
      </c>
      <c r="I185" s="68">
        <f t="shared" si="15"/>
        <v>-2000</v>
      </c>
      <c r="J185" s="65">
        <f t="shared" si="16"/>
        <v>-2</v>
      </c>
    </row>
    <row r="186" spans="1:10" ht="16.5" thickTop="1" thickBot="1" x14ac:dyDescent="0.3">
      <c r="A186" s="6"/>
      <c r="B186" s="6" t="s">
        <v>650</v>
      </c>
      <c r="C186" s="6"/>
      <c r="D186" s="70">
        <f>D185*4</f>
        <v>4000</v>
      </c>
      <c r="E186" s="16"/>
      <c r="F186" s="16"/>
      <c r="G186" s="66">
        <f t="shared" si="14"/>
        <v>0</v>
      </c>
      <c r="H186" s="72" t="s">
        <v>160</v>
      </c>
      <c r="I186" s="68">
        <f t="shared" si="15"/>
        <v>0</v>
      </c>
      <c r="J186" s="78">
        <f t="shared" si="16"/>
        <v>0</v>
      </c>
    </row>
    <row r="187" spans="1:10" ht="16.5" thickTop="1" thickBot="1" x14ac:dyDescent="0.3">
      <c r="A187" s="6"/>
      <c r="B187" s="6" t="s">
        <v>689</v>
      </c>
      <c r="C187" s="6"/>
      <c r="D187" s="70">
        <f>D185*2</f>
        <v>2000</v>
      </c>
      <c r="E187" s="16"/>
      <c r="F187" s="16"/>
      <c r="G187" s="66">
        <f t="shared" si="14"/>
        <v>27</v>
      </c>
      <c r="H187" s="73" t="s">
        <v>170</v>
      </c>
      <c r="I187" s="68">
        <f t="shared" si="15"/>
        <v>8240</v>
      </c>
      <c r="J187" s="65">
        <f t="shared" si="16"/>
        <v>8.24</v>
      </c>
    </row>
    <row r="188" spans="1:10" ht="16.5" thickTop="1" thickBot="1" x14ac:dyDescent="0.3">
      <c r="A188" s="6"/>
      <c r="B188" s="6" t="s">
        <v>244</v>
      </c>
      <c r="C188" s="6"/>
      <c r="D188" s="21">
        <f>SUM(H2:H172)</f>
        <v>80260</v>
      </c>
      <c r="E188" s="16"/>
      <c r="F188" s="16"/>
      <c r="G188" s="66">
        <f t="shared" si="14"/>
        <v>15</v>
      </c>
      <c r="H188" s="69" t="s">
        <v>40</v>
      </c>
      <c r="I188" s="68">
        <f t="shared" si="15"/>
        <v>12080</v>
      </c>
      <c r="J188" s="65">
        <f t="shared" si="16"/>
        <v>12.08</v>
      </c>
    </row>
    <row r="189" spans="1:10" ht="16.5" thickTop="1" thickBot="1" x14ac:dyDescent="0.3">
      <c r="A189" s="6"/>
      <c r="B189" s="71" t="s">
        <v>245</v>
      </c>
      <c r="C189" s="6"/>
      <c r="D189" s="6">
        <f>D188/D184*100</f>
        <v>80.259999999999991</v>
      </c>
      <c r="E189" s="16"/>
      <c r="F189" s="16"/>
      <c r="G189" s="66">
        <f t="shared" si="14"/>
        <v>2</v>
      </c>
      <c r="H189" s="16" t="s">
        <v>352</v>
      </c>
      <c r="I189" s="68">
        <f t="shared" si="15"/>
        <v>2360</v>
      </c>
      <c r="J189" s="65">
        <f t="shared" si="16"/>
        <v>2.36</v>
      </c>
    </row>
    <row r="190" spans="1:10" ht="16.5" thickTop="1" thickBot="1" x14ac:dyDescent="0.3">
      <c r="A190" s="6"/>
      <c r="B190" s="6"/>
      <c r="C190" s="6"/>
      <c r="D190" s="21">
        <f>D189/11</f>
        <v>7.2963636363636359</v>
      </c>
      <c r="E190" s="16"/>
      <c r="F190" s="16"/>
      <c r="G190" s="66">
        <f t="shared" si="14"/>
        <v>0</v>
      </c>
      <c r="H190" s="46" t="s">
        <v>117</v>
      </c>
      <c r="I190" s="68">
        <f t="shared" si="15"/>
        <v>0</v>
      </c>
      <c r="J190" s="78">
        <f t="shared" si="16"/>
        <v>0</v>
      </c>
    </row>
    <row r="191" spans="1:10" ht="16.5" thickTop="1" thickBot="1" x14ac:dyDescent="0.3">
      <c r="A191" s="6"/>
      <c r="B191" s="6"/>
      <c r="C191" s="6"/>
      <c r="D191" s="21"/>
      <c r="E191" s="16"/>
      <c r="F191" s="16"/>
      <c r="G191" s="66">
        <f t="shared" si="14"/>
        <v>0</v>
      </c>
      <c r="H191" s="65" t="s">
        <v>63</v>
      </c>
      <c r="I191" s="68">
        <f t="shared" si="15"/>
        <v>0</v>
      </c>
      <c r="J191" s="65">
        <f t="shared" si="16"/>
        <v>0</v>
      </c>
    </row>
    <row r="192" spans="1:10" ht="16.5" thickTop="1" thickBot="1" x14ac:dyDescent="0.3">
      <c r="A192" s="6"/>
      <c r="B192" s="6"/>
      <c r="C192" s="6"/>
      <c r="D192" s="6"/>
      <c r="E192" s="6"/>
      <c r="F192" s="6"/>
      <c r="G192" s="66">
        <f t="shared" si="14"/>
        <v>28</v>
      </c>
      <c r="H192" s="69" t="s">
        <v>165</v>
      </c>
      <c r="I192" s="68">
        <f t="shared" si="15"/>
        <v>9960</v>
      </c>
      <c r="J192" s="65">
        <f t="shared" si="16"/>
        <v>9.9599999999999991</v>
      </c>
    </row>
    <row r="193" spans="1:10" ht="16.5" thickTop="1" thickBot="1" x14ac:dyDescent="0.3">
      <c r="A193" s="6"/>
      <c r="B193" s="6"/>
      <c r="C193" s="6"/>
      <c r="D193" s="6"/>
      <c r="E193" s="6"/>
      <c r="F193" s="6"/>
      <c r="G193" s="66">
        <f t="shared" si="14"/>
        <v>0</v>
      </c>
      <c r="H193" s="75"/>
      <c r="I193" s="68">
        <f t="shared" si="15"/>
        <v>0</v>
      </c>
      <c r="J193" s="65">
        <f t="shared" si="16"/>
        <v>0</v>
      </c>
    </row>
    <row r="194" spans="1:10" ht="15.75" thickTop="1" x14ac:dyDescent="0.25">
      <c r="A194" s="6"/>
      <c r="B194" s="6"/>
      <c r="C194" s="6"/>
      <c r="D194" s="6"/>
      <c r="E194" s="6"/>
      <c r="F194" s="6"/>
      <c r="I194" s="6"/>
      <c r="J194" s="6"/>
    </row>
    <row r="195" spans="1:10" x14ac:dyDescent="0.25">
      <c r="A195" s="6"/>
      <c r="B195" s="6"/>
      <c r="C195" s="6"/>
      <c r="D195" s="6"/>
      <c r="E195" s="6"/>
      <c r="F195" s="6"/>
      <c r="G195" s="6">
        <f>SUM(G177:G193)</f>
        <v>171</v>
      </c>
    </row>
    <row r="196" spans="1:10" x14ac:dyDescent="0.25">
      <c r="A196" s="6"/>
      <c r="B196" s="6"/>
      <c r="C196" s="6"/>
      <c r="D196" s="6"/>
      <c r="E196" s="6"/>
      <c r="F196" s="6"/>
    </row>
  </sheetData>
  <conditionalFormatting sqref="I177:I193">
    <cfRule type="cellIs" dxfId="90" priority="57" operator="greaterThan">
      <formula>0</formula>
    </cfRule>
    <cfRule type="cellIs" dxfId="89" priority="58" operator="lessThan">
      <formula>0</formula>
    </cfRule>
  </conditionalFormatting>
  <conditionalFormatting sqref="L2:L148 H2:H173">
    <cfRule type="cellIs" dxfId="88" priority="45" operator="lessThan">
      <formula>0</formula>
    </cfRule>
    <cfRule type="cellIs" dxfId="87" priority="46" operator="greaterThan">
      <formula>0</formula>
    </cfRule>
  </conditionalFormatting>
  <pageMargins left="0.7" right="0.7" top="0.75" bottom="0.75" header="0.3" footer="0.3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workbookViewId="0">
      <selection activeCell="A11" sqref="A11"/>
    </sheetView>
  </sheetViews>
  <sheetFormatPr defaultRowHeight="15" x14ac:dyDescent="0.25"/>
  <cols>
    <col min="1" max="1" width="10.7109375" bestFit="1" customWidth="1"/>
    <col min="2" max="2" width="34.7109375" style="6" bestFit="1" customWidth="1"/>
    <col min="3" max="13" width="9.140625" style="6"/>
    <col min="14" max="14" width="25.1406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126</v>
      </c>
      <c r="Q1" s="2" t="s">
        <v>123</v>
      </c>
      <c r="R1" s="2" t="s">
        <v>124</v>
      </c>
      <c r="S1" s="2" t="s">
        <v>125</v>
      </c>
    </row>
    <row r="2" spans="1:19" x14ac:dyDescent="0.25">
      <c r="A2" s="5">
        <v>44716</v>
      </c>
      <c r="B2" s="6" t="s">
        <v>91</v>
      </c>
      <c r="C2" s="6">
        <v>1.88</v>
      </c>
      <c r="D2" s="6">
        <v>3.75</v>
      </c>
      <c r="E2" s="6">
        <v>4.05</v>
      </c>
      <c r="F2" s="6">
        <v>3.94</v>
      </c>
      <c r="G2" s="6">
        <v>1.77</v>
      </c>
      <c r="H2" s="6">
        <v>2.0699999999999998</v>
      </c>
      <c r="I2" s="6">
        <v>1.57</v>
      </c>
      <c r="J2" s="6" t="s">
        <v>225</v>
      </c>
      <c r="K2" s="6">
        <v>1.42</v>
      </c>
      <c r="L2" s="6" t="s">
        <v>510</v>
      </c>
      <c r="M2" s="6">
        <v>29</v>
      </c>
      <c r="N2" s="6" t="s">
        <v>16</v>
      </c>
      <c r="O2" s="6">
        <v>404</v>
      </c>
      <c r="P2" s="6">
        <v>2.0099999999999998</v>
      </c>
      <c r="Q2" s="6">
        <v>2.4</v>
      </c>
      <c r="R2" s="6">
        <v>2.76</v>
      </c>
      <c r="S2" s="6">
        <v>3.09</v>
      </c>
    </row>
    <row r="3" spans="1:19" x14ac:dyDescent="0.25">
      <c r="A3" s="5">
        <v>44717</v>
      </c>
      <c r="B3" s="6" t="s">
        <v>465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 t="s">
        <v>225</v>
      </c>
      <c r="K3" s="6">
        <v>0</v>
      </c>
      <c r="L3" s="6">
        <v>0</v>
      </c>
      <c r="M3" s="6">
        <v>50</v>
      </c>
      <c r="N3" s="6" t="s">
        <v>18</v>
      </c>
      <c r="O3" s="6">
        <v>0</v>
      </c>
      <c r="P3" s="6">
        <v>0</v>
      </c>
      <c r="Q3" s="6">
        <v>0</v>
      </c>
      <c r="R3" s="6">
        <v>0</v>
      </c>
      <c r="S3" s="6">
        <v>0</v>
      </c>
    </row>
    <row r="4" spans="1:19" x14ac:dyDescent="0.25">
      <c r="A4" s="5">
        <v>44717</v>
      </c>
      <c r="B4" s="6" t="s">
        <v>466</v>
      </c>
      <c r="C4" s="6">
        <v>1.99</v>
      </c>
      <c r="D4" s="6">
        <v>3.54</v>
      </c>
      <c r="E4" s="6">
        <v>3.58</v>
      </c>
      <c r="F4" s="6">
        <v>404</v>
      </c>
      <c r="G4" s="6">
        <v>1.66</v>
      </c>
      <c r="H4" s="6">
        <v>2.23</v>
      </c>
      <c r="I4" s="6">
        <v>1.46</v>
      </c>
      <c r="J4" s="6" t="s">
        <v>225</v>
      </c>
      <c r="K4" s="6">
        <v>1.42</v>
      </c>
      <c r="L4" s="6" t="s">
        <v>128</v>
      </c>
      <c r="M4" s="6">
        <v>31</v>
      </c>
      <c r="N4" s="6" t="s">
        <v>122</v>
      </c>
      <c r="O4" s="6">
        <v>404</v>
      </c>
      <c r="P4" s="6">
        <v>1.83</v>
      </c>
      <c r="Q4" s="6">
        <v>2.06</v>
      </c>
      <c r="R4" s="6">
        <v>2.2999999999999998</v>
      </c>
      <c r="S4" s="6">
        <v>2.4700000000000002</v>
      </c>
    </row>
    <row r="5" spans="1:19" x14ac:dyDescent="0.25">
      <c r="A5" s="5">
        <v>44717</v>
      </c>
      <c r="B5" s="6" t="s">
        <v>467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 t="s">
        <v>225</v>
      </c>
      <c r="K5" s="6">
        <v>0</v>
      </c>
      <c r="L5" s="6">
        <v>0</v>
      </c>
      <c r="M5" s="6">
        <v>45</v>
      </c>
      <c r="N5" s="6" t="s">
        <v>18</v>
      </c>
      <c r="O5" s="6">
        <v>0</v>
      </c>
      <c r="P5" s="6">
        <v>0</v>
      </c>
      <c r="Q5" s="6">
        <v>0</v>
      </c>
      <c r="R5" s="6">
        <v>0</v>
      </c>
      <c r="S5" s="6">
        <v>0</v>
      </c>
    </row>
    <row r="6" spans="1:19" x14ac:dyDescent="0.25">
      <c r="A6" s="5">
        <v>44724</v>
      </c>
      <c r="B6" s="6" t="s">
        <v>468</v>
      </c>
      <c r="C6" s="6">
        <v>3.16</v>
      </c>
      <c r="D6" s="6">
        <v>3.46</v>
      </c>
      <c r="E6" s="6">
        <v>2.2799999999999998</v>
      </c>
      <c r="F6" s="8">
        <v>3.46</v>
      </c>
      <c r="G6" s="6">
        <v>1.93</v>
      </c>
      <c r="H6" s="6">
        <v>1.91</v>
      </c>
      <c r="I6" s="6">
        <v>1.69</v>
      </c>
      <c r="J6" s="6" t="s">
        <v>225</v>
      </c>
      <c r="K6" s="6">
        <v>1.47</v>
      </c>
      <c r="L6" s="6" t="s">
        <v>217</v>
      </c>
      <c r="M6" s="6">
        <v>14</v>
      </c>
      <c r="N6" s="8" t="s">
        <v>16</v>
      </c>
      <c r="O6" s="6">
        <v>1.43</v>
      </c>
      <c r="P6" s="6">
        <v>2.1800000000000002</v>
      </c>
      <c r="Q6" s="6">
        <v>2.66</v>
      </c>
      <c r="R6" s="6">
        <v>404</v>
      </c>
      <c r="S6" s="6">
        <v>3.34</v>
      </c>
    </row>
    <row r="7" spans="1:19" x14ac:dyDescent="0.25">
      <c r="A7" s="5">
        <v>44724</v>
      </c>
      <c r="B7" s="6" t="s">
        <v>469</v>
      </c>
      <c r="C7" s="6">
        <v>1.91</v>
      </c>
      <c r="D7" s="6">
        <v>3.8</v>
      </c>
      <c r="E7" s="6">
        <v>4.1500000000000004</v>
      </c>
      <c r="F7" s="6">
        <v>4.5</v>
      </c>
      <c r="G7" s="6">
        <v>1.66</v>
      </c>
      <c r="H7" s="6">
        <v>2.33</v>
      </c>
      <c r="I7" s="6">
        <v>1.49</v>
      </c>
      <c r="J7" s="6" t="s">
        <v>225</v>
      </c>
      <c r="K7" s="6">
        <v>1.41</v>
      </c>
      <c r="L7" s="6" t="s">
        <v>133</v>
      </c>
      <c r="M7" s="6">
        <v>61</v>
      </c>
      <c r="N7" s="44" t="s">
        <v>333</v>
      </c>
      <c r="O7" s="6">
        <v>404</v>
      </c>
      <c r="P7" s="6">
        <v>1.83</v>
      </c>
      <c r="Q7" s="6">
        <v>2.1</v>
      </c>
      <c r="R7" s="6">
        <v>2.42</v>
      </c>
      <c r="S7" s="6">
        <v>2.71</v>
      </c>
    </row>
    <row r="8" spans="1:19" x14ac:dyDescent="0.25">
      <c r="A8" s="5">
        <v>44725</v>
      </c>
      <c r="B8" s="6" t="s">
        <v>470</v>
      </c>
      <c r="C8" s="6">
        <v>1.88</v>
      </c>
      <c r="D8" s="6">
        <v>3.35</v>
      </c>
      <c r="E8" s="6">
        <v>4.9000000000000004</v>
      </c>
      <c r="F8" s="6">
        <v>3.06</v>
      </c>
      <c r="G8" s="6">
        <v>2.21</v>
      </c>
      <c r="H8" s="6">
        <v>1.71</v>
      </c>
      <c r="I8" s="6">
        <v>1.93</v>
      </c>
      <c r="J8" s="6" t="s">
        <v>225</v>
      </c>
      <c r="K8" s="6">
        <v>1.65</v>
      </c>
      <c r="L8" s="6" t="s">
        <v>143</v>
      </c>
      <c r="M8" s="6">
        <v>60</v>
      </c>
      <c r="N8" s="6" t="s">
        <v>23</v>
      </c>
      <c r="O8" s="6">
        <v>1.5</v>
      </c>
      <c r="P8" s="6">
        <v>2.59</v>
      </c>
      <c r="Q8" s="6">
        <v>404</v>
      </c>
      <c r="R8" s="6">
        <v>404</v>
      </c>
      <c r="S8" s="6">
        <v>4.08</v>
      </c>
    </row>
    <row r="9" spans="1:19" x14ac:dyDescent="0.25">
      <c r="A9" s="5">
        <v>44727</v>
      </c>
      <c r="B9" s="6" t="s">
        <v>471</v>
      </c>
      <c r="C9" s="6">
        <v>3.69</v>
      </c>
      <c r="D9" s="6">
        <v>3.14</v>
      </c>
      <c r="E9" s="6">
        <v>2.25</v>
      </c>
      <c r="F9" s="6">
        <v>2.99</v>
      </c>
      <c r="G9" s="6">
        <v>2.31</v>
      </c>
      <c r="H9" s="6">
        <v>1.65</v>
      </c>
      <c r="I9" s="6">
        <v>2.02</v>
      </c>
      <c r="J9" s="6" t="s">
        <v>225</v>
      </c>
      <c r="K9" s="6">
        <v>1.7</v>
      </c>
      <c r="L9" s="6" t="s">
        <v>133</v>
      </c>
      <c r="M9" s="6">
        <v>34</v>
      </c>
      <c r="N9" s="6" t="s">
        <v>121</v>
      </c>
      <c r="O9" s="6">
        <v>1.52</v>
      </c>
      <c r="P9" s="6">
        <v>2.75</v>
      </c>
      <c r="Q9" s="6">
        <v>404</v>
      </c>
      <c r="R9" s="6">
        <v>404</v>
      </c>
      <c r="S9" s="6">
        <v>4.46</v>
      </c>
    </row>
    <row r="10" spans="1:19" x14ac:dyDescent="0.25">
      <c r="A10" s="5">
        <v>44730</v>
      </c>
      <c r="B10" s="6" t="s">
        <v>472</v>
      </c>
      <c r="C10" s="6">
        <v>5.89</v>
      </c>
      <c r="D10" s="6">
        <v>4.32</v>
      </c>
      <c r="E10" s="6">
        <v>1.6</v>
      </c>
      <c r="F10" s="6">
        <v>4.66</v>
      </c>
      <c r="G10" s="6">
        <v>1.55</v>
      </c>
      <c r="H10" s="6">
        <v>2.57</v>
      </c>
      <c r="I10" s="6">
        <v>1.5</v>
      </c>
      <c r="J10" s="6" t="s">
        <v>225</v>
      </c>
      <c r="K10" s="6">
        <v>1.43</v>
      </c>
      <c r="L10" s="6" t="s">
        <v>142</v>
      </c>
      <c r="M10" s="6">
        <v>39</v>
      </c>
      <c r="N10" s="6" t="s">
        <v>63</v>
      </c>
      <c r="O10" s="6">
        <v>404</v>
      </c>
      <c r="P10" s="6">
        <v>1.67</v>
      </c>
      <c r="Q10" s="6">
        <v>1.86</v>
      </c>
      <c r="R10" s="6">
        <v>2.1</v>
      </c>
      <c r="S10" s="6">
        <v>2.56</v>
      </c>
    </row>
    <row r="11" spans="1:19" x14ac:dyDescent="0.25">
      <c r="A11" s="5">
        <v>44730</v>
      </c>
      <c r="B11" s="6" t="s">
        <v>473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 t="s">
        <v>225</v>
      </c>
      <c r="K11" s="6">
        <v>0</v>
      </c>
      <c r="L11" s="6">
        <v>0</v>
      </c>
      <c r="M11" s="6">
        <v>39</v>
      </c>
      <c r="N11" s="6" t="s">
        <v>18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</row>
    <row r="12" spans="1:19" x14ac:dyDescent="0.25">
      <c r="A12" s="5">
        <v>44730</v>
      </c>
      <c r="B12" s="6" t="s">
        <v>474</v>
      </c>
      <c r="C12" s="6">
        <v>1.33</v>
      </c>
      <c r="D12" s="6">
        <v>5.86</v>
      </c>
      <c r="E12" s="6">
        <v>9.01</v>
      </c>
      <c r="F12" s="6">
        <v>6.01</v>
      </c>
      <c r="G12" s="6">
        <v>1.43</v>
      </c>
      <c r="H12" s="6">
        <v>2.93</v>
      </c>
      <c r="I12" s="6">
        <v>1.48</v>
      </c>
      <c r="J12" s="6" t="s">
        <v>225</v>
      </c>
      <c r="K12" s="6">
        <v>404</v>
      </c>
      <c r="L12" s="6" t="s">
        <v>131</v>
      </c>
      <c r="M12" s="6">
        <v>19</v>
      </c>
      <c r="N12" s="44" t="s">
        <v>475</v>
      </c>
      <c r="O12" s="6">
        <v>404</v>
      </c>
      <c r="P12" s="6">
        <v>1.52</v>
      </c>
      <c r="Q12" s="6">
        <v>1.65</v>
      </c>
      <c r="R12" s="6">
        <v>1.88</v>
      </c>
      <c r="S12" s="6">
        <v>2.1</v>
      </c>
    </row>
    <row r="13" spans="1:19" x14ac:dyDescent="0.25">
      <c r="A13" s="5">
        <v>44730</v>
      </c>
      <c r="B13" s="6" t="s">
        <v>476</v>
      </c>
      <c r="C13" s="6">
        <v>3.46</v>
      </c>
      <c r="D13" s="6">
        <v>3.34</v>
      </c>
      <c r="E13" s="6">
        <v>2.2799999999999998</v>
      </c>
      <c r="F13" s="6">
        <v>2.98</v>
      </c>
      <c r="G13" s="6">
        <v>2.21</v>
      </c>
      <c r="H13" s="6">
        <v>1.72</v>
      </c>
      <c r="I13" s="6">
        <v>1.95</v>
      </c>
      <c r="J13" s="6" t="s">
        <v>225</v>
      </c>
      <c r="K13" s="6">
        <v>1.68</v>
      </c>
      <c r="L13" s="6" t="s">
        <v>138</v>
      </c>
      <c r="M13" s="6">
        <v>23</v>
      </c>
      <c r="N13" s="6" t="s">
        <v>74</v>
      </c>
      <c r="O13" s="6">
        <v>1.52</v>
      </c>
      <c r="P13" s="6">
        <v>2.63</v>
      </c>
      <c r="Q13" s="6">
        <v>404</v>
      </c>
      <c r="R13" s="6">
        <v>404</v>
      </c>
      <c r="S13" s="6">
        <v>4.3499999999999996</v>
      </c>
    </row>
    <row r="14" spans="1:19" x14ac:dyDescent="0.25">
      <c r="A14" s="5">
        <v>44734</v>
      </c>
      <c r="B14" s="6" t="s">
        <v>477</v>
      </c>
      <c r="C14" s="6">
        <v>2.9</v>
      </c>
      <c r="D14" s="6">
        <v>3.17</v>
      </c>
      <c r="E14" s="6">
        <v>2.61</v>
      </c>
      <c r="F14" s="6">
        <v>2.74</v>
      </c>
      <c r="G14" s="6">
        <v>2.37</v>
      </c>
      <c r="H14" s="6">
        <v>1.6</v>
      </c>
      <c r="I14" s="6">
        <v>2.0699999999999998</v>
      </c>
      <c r="J14" s="6" t="s">
        <v>225</v>
      </c>
      <c r="K14" s="6">
        <v>1.79</v>
      </c>
      <c r="L14" s="6" t="s">
        <v>133</v>
      </c>
      <c r="M14" s="6">
        <v>35</v>
      </c>
      <c r="N14" s="6" t="s">
        <v>16</v>
      </c>
      <c r="O14" s="6">
        <v>1.58</v>
      </c>
      <c r="P14" s="6">
        <v>2.78</v>
      </c>
      <c r="Q14" s="6">
        <v>2.85</v>
      </c>
      <c r="R14" s="6">
        <v>404</v>
      </c>
      <c r="S14" s="6">
        <v>4.33</v>
      </c>
    </row>
    <row r="15" spans="1:19" x14ac:dyDescent="0.25">
      <c r="A15" s="5">
        <v>44737</v>
      </c>
      <c r="B15" s="6" t="s">
        <v>478</v>
      </c>
      <c r="C15" s="6">
        <v>1.78</v>
      </c>
      <c r="D15" s="6">
        <v>3.64</v>
      </c>
      <c r="E15" s="6">
        <v>5.05</v>
      </c>
      <c r="F15" s="6">
        <v>3.52</v>
      </c>
      <c r="G15" s="6">
        <v>2</v>
      </c>
      <c r="H15" s="6">
        <v>1.87</v>
      </c>
      <c r="I15" s="6">
        <v>1.75</v>
      </c>
      <c r="J15" s="6" t="s">
        <v>225</v>
      </c>
      <c r="K15" s="6">
        <v>1.5</v>
      </c>
      <c r="L15" s="6" t="s">
        <v>127</v>
      </c>
      <c r="M15" s="6">
        <v>53</v>
      </c>
      <c r="N15" s="6" t="s">
        <v>23</v>
      </c>
      <c r="O15" s="6">
        <v>1.42</v>
      </c>
      <c r="P15" s="6">
        <v>2.29</v>
      </c>
      <c r="Q15" s="6">
        <v>404</v>
      </c>
      <c r="R15" s="6">
        <v>404</v>
      </c>
      <c r="S15" s="6">
        <v>2.57</v>
      </c>
    </row>
    <row r="16" spans="1:19" x14ac:dyDescent="0.25">
      <c r="A16" s="5">
        <v>44738</v>
      </c>
      <c r="B16" s="6" t="s">
        <v>479</v>
      </c>
      <c r="C16" s="6">
        <v>1.61</v>
      </c>
      <c r="D16" s="6">
        <v>3.93</v>
      </c>
      <c r="E16" s="6">
        <v>5.71</v>
      </c>
      <c r="F16" s="6">
        <v>3.96</v>
      </c>
      <c r="G16" s="6">
        <v>1.78</v>
      </c>
      <c r="H16" s="6">
        <v>2.0499999999999998</v>
      </c>
      <c r="I16" s="6">
        <v>1.58</v>
      </c>
      <c r="J16" s="6" t="s">
        <v>225</v>
      </c>
      <c r="K16" s="6">
        <v>1.39</v>
      </c>
      <c r="L16" s="6" t="s">
        <v>138</v>
      </c>
      <c r="M16" s="6">
        <v>21</v>
      </c>
      <c r="N16" s="6" t="s">
        <v>16</v>
      </c>
      <c r="O16" s="6">
        <v>404</v>
      </c>
      <c r="P16" s="6">
        <v>2.0099999999999998</v>
      </c>
      <c r="Q16" s="6">
        <v>2.39</v>
      </c>
      <c r="R16" s="6">
        <v>2.73</v>
      </c>
      <c r="S16" s="6">
        <v>3.05</v>
      </c>
    </row>
    <row r="17" spans="1:19" x14ac:dyDescent="0.25">
      <c r="A17" s="5">
        <v>44738</v>
      </c>
      <c r="B17" s="6" t="s">
        <v>480</v>
      </c>
      <c r="C17" s="6">
        <v>2.12</v>
      </c>
      <c r="D17" s="6">
        <v>3.29</v>
      </c>
      <c r="E17" s="6">
        <v>3.71</v>
      </c>
      <c r="F17" s="8">
        <v>3.19</v>
      </c>
      <c r="G17" s="6">
        <v>2.15</v>
      </c>
      <c r="H17" s="6">
        <v>1.72</v>
      </c>
      <c r="I17" s="6">
        <v>1.88</v>
      </c>
      <c r="J17" s="6" t="s">
        <v>225</v>
      </c>
      <c r="K17" s="6">
        <v>1.59</v>
      </c>
      <c r="L17" s="6" t="s">
        <v>219</v>
      </c>
      <c r="M17" s="6">
        <v>41</v>
      </c>
      <c r="N17" s="8" t="s">
        <v>16</v>
      </c>
      <c r="O17" s="6">
        <v>1.44</v>
      </c>
      <c r="P17" s="6">
        <v>2.48</v>
      </c>
      <c r="Q17" s="6">
        <v>2.84</v>
      </c>
      <c r="R17" s="6">
        <v>2.71</v>
      </c>
      <c r="S17" s="6">
        <v>2.72</v>
      </c>
    </row>
    <row r="18" spans="1:19" x14ac:dyDescent="0.25">
      <c r="A18" s="5">
        <v>44738</v>
      </c>
      <c r="B18" s="6" t="s">
        <v>481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 t="s">
        <v>225</v>
      </c>
      <c r="K18" s="6">
        <v>0</v>
      </c>
      <c r="L18" s="6">
        <v>0</v>
      </c>
      <c r="M18" s="6">
        <v>17</v>
      </c>
      <c r="N18" s="6" t="s">
        <v>101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</row>
    <row r="19" spans="1:19" x14ac:dyDescent="0.25">
      <c r="A19" s="5">
        <v>44738</v>
      </c>
      <c r="B19" s="6" t="s">
        <v>482</v>
      </c>
      <c r="C19" s="6">
        <v>1.59</v>
      </c>
      <c r="D19" s="6">
        <v>3.68</v>
      </c>
      <c r="E19" s="6">
        <v>7.3</v>
      </c>
      <c r="F19" s="6">
        <v>3.05</v>
      </c>
      <c r="G19" s="6">
        <v>2.17</v>
      </c>
      <c r="H19" s="6">
        <v>1.74</v>
      </c>
      <c r="I19" s="6">
        <v>1.91</v>
      </c>
      <c r="J19" s="6" t="s">
        <v>225</v>
      </c>
      <c r="K19" s="6">
        <v>1.64</v>
      </c>
      <c r="L19" s="6" t="s">
        <v>133</v>
      </c>
      <c r="M19" s="6">
        <v>49</v>
      </c>
      <c r="N19" s="6" t="s">
        <v>23</v>
      </c>
      <c r="O19" s="6">
        <v>1.5</v>
      </c>
      <c r="P19" s="6">
        <v>2.5499999999999998</v>
      </c>
      <c r="Q19" s="6">
        <v>404</v>
      </c>
      <c r="R19" s="6">
        <v>404</v>
      </c>
      <c r="S19" s="6">
        <v>4.12</v>
      </c>
    </row>
  </sheetData>
  <conditionalFormatting sqref="K1">
    <cfRule type="cellIs" dxfId="41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B21" sqref="B21"/>
    </sheetView>
  </sheetViews>
  <sheetFormatPr defaultRowHeight="15" x14ac:dyDescent="0.25"/>
  <cols>
    <col min="1" max="1" width="10.7109375" bestFit="1" customWidth="1"/>
    <col min="2" max="2" width="36.42578125" bestFit="1" customWidth="1"/>
    <col min="4" max="4" width="16.42578125" bestFit="1" customWidth="1"/>
    <col min="6" max="6" width="9.140625" style="56"/>
    <col min="7" max="7" width="10.28515625" bestFit="1" customWidth="1"/>
    <col min="10" max="10" width="28.5703125" bestFit="1" customWidth="1"/>
  </cols>
  <sheetData>
    <row r="1" spans="1:10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53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</row>
    <row r="2" spans="1:10" x14ac:dyDescent="0.25">
      <c r="A2" s="5">
        <v>44717</v>
      </c>
      <c r="B2" s="6" t="s">
        <v>466</v>
      </c>
      <c r="C2" s="35">
        <v>1.66</v>
      </c>
      <c r="D2" s="16" t="s">
        <v>225</v>
      </c>
      <c r="E2" s="16" t="s">
        <v>248</v>
      </c>
      <c r="F2" s="37" t="s">
        <v>232</v>
      </c>
      <c r="G2" s="33">
        <v>0</v>
      </c>
      <c r="H2" s="33">
        <f>G2-D$20</f>
        <v>-625</v>
      </c>
      <c r="I2" s="6" t="s">
        <v>128</v>
      </c>
      <c r="J2" s="6" t="s">
        <v>122</v>
      </c>
    </row>
    <row r="3" spans="1:10" x14ac:dyDescent="0.25">
      <c r="A3" s="5">
        <v>44725</v>
      </c>
      <c r="B3" s="6" t="s">
        <v>470</v>
      </c>
      <c r="C3" s="35">
        <v>1.71</v>
      </c>
      <c r="D3" s="16" t="s">
        <v>225</v>
      </c>
      <c r="E3" s="16" t="s">
        <v>247</v>
      </c>
      <c r="F3" s="22" t="s">
        <v>246</v>
      </c>
      <c r="G3" s="33">
        <f>C3*D$20</f>
        <v>1068.75</v>
      </c>
      <c r="H3" s="33">
        <f>G3-D$20</f>
        <v>443.75</v>
      </c>
      <c r="I3" s="6" t="s">
        <v>143</v>
      </c>
      <c r="J3" s="6" t="s">
        <v>23</v>
      </c>
    </row>
    <row r="4" spans="1:10" x14ac:dyDescent="0.25">
      <c r="A4" s="5">
        <v>44727</v>
      </c>
      <c r="B4" s="6" t="s">
        <v>471</v>
      </c>
      <c r="C4" s="35">
        <v>1.65</v>
      </c>
      <c r="D4" s="16" t="s">
        <v>225</v>
      </c>
      <c r="E4" s="16" t="s">
        <v>249</v>
      </c>
      <c r="F4" s="22" t="s">
        <v>246</v>
      </c>
      <c r="G4" s="33">
        <f>C4*D$20</f>
        <v>1031.25</v>
      </c>
      <c r="H4" s="33">
        <f>G4-D$20</f>
        <v>406.25</v>
      </c>
      <c r="I4" s="6" t="s">
        <v>133</v>
      </c>
      <c r="J4" s="6" t="s">
        <v>23</v>
      </c>
    </row>
    <row r="5" spans="1:10" x14ac:dyDescent="0.25">
      <c r="A5" s="5">
        <v>44737</v>
      </c>
      <c r="B5" s="6" t="s">
        <v>478</v>
      </c>
      <c r="C5" s="35">
        <v>1.75</v>
      </c>
      <c r="D5" s="16" t="s">
        <v>225</v>
      </c>
      <c r="E5" s="16" t="s">
        <v>643</v>
      </c>
      <c r="F5" s="22" t="s">
        <v>644</v>
      </c>
      <c r="G5" s="33">
        <f>C5*D$20</f>
        <v>1093.75</v>
      </c>
      <c r="H5" s="33">
        <f>G5-D$20</f>
        <v>468.75</v>
      </c>
      <c r="I5" s="6" t="s">
        <v>127</v>
      </c>
      <c r="J5" s="6" t="s">
        <v>23</v>
      </c>
    </row>
    <row r="6" spans="1:10" x14ac:dyDescent="0.25">
      <c r="A6" s="5">
        <v>44738</v>
      </c>
      <c r="B6" s="6" t="s">
        <v>482</v>
      </c>
      <c r="C6" s="6">
        <v>1.74</v>
      </c>
      <c r="D6" s="16" t="s">
        <v>225</v>
      </c>
      <c r="E6" s="16" t="s">
        <v>247</v>
      </c>
      <c r="F6" s="38" t="s">
        <v>246</v>
      </c>
      <c r="G6" s="33">
        <f>C6*D$20</f>
        <v>1087.5</v>
      </c>
      <c r="H6" s="33">
        <f>G6-D$20</f>
        <v>462.5</v>
      </c>
      <c r="I6" s="6" t="s">
        <v>133</v>
      </c>
      <c r="J6" s="6" t="s">
        <v>23</v>
      </c>
    </row>
    <row r="7" spans="1:10" x14ac:dyDescent="0.25">
      <c r="A7" s="5"/>
      <c r="B7" s="6"/>
      <c r="C7" s="6"/>
      <c r="D7" s="16"/>
      <c r="E7" s="16"/>
      <c r="F7" s="54"/>
      <c r="G7" s="33"/>
      <c r="H7" s="33"/>
      <c r="I7" s="6"/>
      <c r="J7" s="6"/>
    </row>
    <row r="8" spans="1:10" x14ac:dyDescent="0.25">
      <c r="A8" s="25"/>
      <c r="B8" s="16"/>
      <c r="C8" s="35"/>
      <c r="D8" s="16"/>
      <c r="E8" s="16"/>
      <c r="F8" s="54"/>
      <c r="G8" s="33"/>
      <c r="H8" s="33"/>
      <c r="I8" s="16"/>
      <c r="J8" s="16"/>
    </row>
    <row r="9" spans="1:10" x14ac:dyDescent="0.25">
      <c r="A9" s="6"/>
      <c r="B9" s="6" t="s">
        <v>233</v>
      </c>
      <c r="C9" s="6"/>
      <c r="D9" s="26">
        <f>COUNT(C2:C8)</f>
        <v>5</v>
      </c>
      <c r="E9" s="26"/>
      <c r="F9" s="54"/>
      <c r="G9" s="18"/>
      <c r="H9" s="18"/>
      <c r="I9" s="39"/>
      <c r="J9" s="18"/>
    </row>
    <row r="10" spans="1:10" x14ac:dyDescent="0.25">
      <c r="A10" s="6"/>
      <c r="B10" s="6" t="s">
        <v>234</v>
      </c>
      <c r="C10" s="6"/>
      <c r="D10" s="23">
        <f>COUNTIF(H2:H7,"&lt;0")</f>
        <v>1</v>
      </c>
      <c r="E10" s="23"/>
      <c r="F10" s="54"/>
      <c r="G10" s="40"/>
      <c r="H10" s="40"/>
      <c r="I10" s="36"/>
      <c r="J10" s="18"/>
    </row>
    <row r="11" spans="1:10" x14ac:dyDescent="0.25">
      <c r="A11" s="6"/>
      <c r="B11" s="6" t="s">
        <v>235</v>
      </c>
      <c r="C11" s="6"/>
      <c r="D11" s="24">
        <f>D9-D10</f>
        <v>4</v>
      </c>
      <c r="E11" s="24"/>
      <c r="F11" s="54"/>
      <c r="G11" s="40"/>
      <c r="H11" s="40"/>
      <c r="I11" s="36"/>
      <c r="J11" s="18"/>
    </row>
    <row r="12" spans="1:10" x14ac:dyDescent="0.25">
      <c r="A12" s="6"/>
      <c r="B12" s="6" t="s">
        <v>236</v>
      </c>
      <c r="C12" s="6"/>
      <c r="D12" s="6">
        <f>D11/D9*100</f>
        <v>80</v>
      </c>
      <c r="E12" s="16"/>
      <c r="F12" s="54"/>
      <c r="G12" s="40"/>
      <c r="H12" s="40"/>
      <c r="I12" s="36"/>
      <c r="J12" s="18"/>
    </row>
    <row r="13" spans="1:10" x14ac:dyDescent="0.25">
      <c r="A13" s="6"/>
      <c r="B13" s="6" t="s">
        <v>237</v>
      </c>
      <c r="C13" s="6"/>
      <c r="D13" s="6">
        <f>1/D14*100</f>
        <v>58.754406580493537</v>
      </c>
      <c r="E13" s="16"/>
      <c r="F13" s="54"/>
      <c r="G13" s="40"/>
      <c r="H13" s="40"/>
      <c r="I13" s="36"/>
      <c r="J13" s="18"/>
    </row>
    <row r="14" spans="1:10" x14ac:dyDescent="0.25">
      <c r="A14" s="6"/>
      <c r="B14" s="6" t="s">
        <v>238</v>
      </c>
      <c r="C14" s="6"/>
      <c r="D14" s="6">
        <f>SUM(C2:C8)/D9</f>
        <v>1.702</v>
      </c>
      <c r="E14" s="16"/>
      <c r="F14" s="54"/>
      <c r="G14" s="40"/>
      <c r="H14" s="40"/>
      <c r="I14" s="36"/>
      <c r="J14" s="18"/>
    </row>
    <row r="15" spans="1:10" x14ac:dyDescent="0.25">
      <c r="A15" s="6"/>
      <c r="B15" s="6" t="s">
        <v>239</v>
      </c>
      <c r="C15" s="6"/>
      <c r="D15" s="24">
        <f>D12-D13</f>
        <v>21.245593419506463</v>
      </c>
      <c r="E15" s="38"/>
      <c r="F15" s="54"/>
      <c r="G15" s="40"/>
      <c r="H15" s="40"/>
      <c r="I15" s="36"/>
      <c r="J15" s="18"/>
    </row>
    <row r="16" spans="1:10" x14ac:dyDescent="0.25">
      <c r="A16" s="6"/>
      <c r="B16" s="6" t="s">
        <v>240</v>
      </c>
      <c r="C16" s="6"/>
      <c r="D16" s="24">
        <f>D15/1</f>
        <v>21.245593419506463</v>
      </c>
      <c r="E16" s="38"/>
      <c r="F16" s="54"/>
      <c r="G16" s="40"/>
      <c r="H16" s="40"/>
      <c r="I16" s="36"/>
      <c r="J16" s="18"/>
    </row>
    <row r="17" spans="1:10" ht="18.75" x14ac:dyDescent="0.3">
      <c r="A17" s="6"/>
      <c r="B17" s="28" t="s">
        <v>241</v>
      </c>
      <c r="C17" s="6"/>
      <c r="D17" s="29">
        <v>25000</v>
      </c>
      <c r="E17" s="47"/>
      <c r="F17" s="54"/>
      <c r="G17" s="40"/>
      <c r="H17" s="40"/>
      <c r="I17" s="36"/>
      <c r="J17" s="18"/>
    </row>
    <row r="18" spans="1:10" ht="18.75" x14ac:dyDescent="0.3">
      <c r="A18" s="6"/>
      <c r="B18" s="6" t="s">
        <v>242</v>
      </c>
      <c r="C18" s="6"/>
      <c r="D18" s="30">
        <v>25000</v>
      </c>
      <c r="E18" s="48"/>
      <c r="F18" s="54"/>
      <c r="G18" s="40"/>
      <c r="H18" s="40"/>
      <c r="I18" s="36"/>
      <c r="J18" s="18"/>
    </row>
    <row r="19" spans="1:10" x14ac:dyDescent="0.25">
      <c r="A19" s="6"/>
      <c r="B19" s="6" t="s">
        <v>243</v>
      </c>
      <c r="C19" s="6"/>
      <c r="D19" s="21">
        <f>D18/100</f>
        <v>250</v>
      </c>
      <c r="E19" s="33"/>
      <c r="F19" s="54"/>
      <c r="G19" s="40"/>
      <c r="H19" s="40"/>
      <c r="I19" s="36"/>
      <c r="J19" s="18"/>
    </row>
    <row r="20" spans="1:10" x14ac:dyDescent="0.25">
      <c r="A20" s="6"/>
      <c r="B20" s="31" t="s">
        <v>690</v>
      </c>
      <c r="C20" s="6"/>
      <c r="D20" s="32">
        <f>D19*2.5</f>
        <v>625</v>
      </c>
      <c r="E20" s="33"/>
      <c r="F20" s="54"/>
      <c r="G20" s="40"/>
      <c r="H20" s="40"/>
      <c r="I20" s="36"/>
      <c r="J20" s="18"/>
    </row>
    <row r="21" spans="1:10" x14ac:dyDescent="0.25">
      <c r="A21" s="6"/>
      <c r="B21" s="6" t="s">
        <v>244</v>
      </c>
      <c r="C21" s="6"/>
      <c r="D21" s="33">
        <f>SUM(H2:H7)</f>
        <v>1156.25</v>
      </c>
      <c r="E21" s="33"/>
      <c r="F21" s="54"/>
      <c r="G21" s="41"/>
      <c r="H21" s="40"/>
      <c r="I21" s="36"/>
      <c r="J21" s="18"/>
    </row>
    <row r="22" spans="1:10" x14ac:dyDescent="0.25">
      <c r="A22" s="6"/>
      <c r="B22" s="13" t="s">
        <v>245</v>
      </c>
      <c r="C22" s="6"/>
      <c r="D22" s="16">
        <f>D21/D17*100</f>
        <v>4.625</v>
      </c>
      <c r="E22" s="16"/>
      <c r="F22" s="54"/>
      <c r="G22" s="40"/>
      <c r="H22" s="40"/>
      <c r="I22" s="36"/>
      <c r="J22" s="18"/>
    </row>
    <row r="23" spans="1:10" x14ac:dyDescent="0.25">
      <c r="C23" s="6"/>
      <c r="F23" s="55"/>
      <c r="G23" s="18"/>
      <c r="H23" s="18"/>
      <c r="I23" s="18"/>
      <c r="J23" s="18"/>
    </row>
  </sheetData>
  <conditionalFormatting sqref="H2:H8">
    <cfRule type="cellIs" dxfId="40" priority="4" operator="lessThan">
      <formula>0</formula>
    </cfRule>
    <cfRule type="cellIs" dxfId="39" priority="5" operator="greaterThan">
      <formula>0</formula>
    </cfRule>
  </conditionalFormatting>
  <conditionalFormatting sqref="G10:G22">
    <cfRule type="cellIs" dxfId="38" priority="1" operator="greaterThan">
      <formula>0</formula>
    </cfRule>
    <cfRule type="cellIs" dxfId="37" priority="2" operator="lessThan">
      <formula>-240.63</formula>
    </cfRule>
    <cfRule type="cellIs" dxfId="36" priority="3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F9" sqref="F9"/>
    </sheetView>
  </sheetViews>
  <sheetFormatPr defaultRowHeight="15" x14ac:dyDescent="0.25"/>
  <cols>
    <col min="1" max="1" width="10.7109375" bestFit="1" customWidth="1"/>
    <col min="2" max="2" width="33" bestFit="1" customWidth="1"/>
    <col min="3" max="12" width="9.140625" style="6"/>
    <col min="14" max="14" width="30.42578125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126</v>
      </c>
      <c r="Q1" s="2" t="s">
        <v>123</v>
      </c>
      <c r="R1" s="2" t="s">
        <v>124</v>
      </c>
      <c r="S1" s="2" t="s">
        <v>125</v>
      </c>
    </row>
    <row r="2" spans="1:19" x14ac:dyDescent="0.25">
      <c r="A2" s="5">
        <v>44744</v>
      </c>
      <c r="B2" t="s">
        <v>483</v>
      </c>
      <c r="C2" s="6">
        <v>5.59</v>
      </c>
      <c r="D2" s="6">
        <v>4.74</v>
      </c>
      <c r="E2" s="6">
        <v>1.56</v>
      </c>
      <c r="F2" s="6">
        <v>4.75</v>
      </c>
      <c r="G2" s="6">
        <v>1.66</v>
      </c>
      <c r="H2" s="6">
        <v>2.33</v>
      </c>
      <c r="I2" s="6">
        <v>1.48</v>
      </c>
      <c r="J2" s="6" t="s">
        <v>225</v>
      </c>
      <c r="K2" s="6">
        <v>404</v>
      </c>
      <c r="L2" s="6" t="s">
        <v>583</v>
      </c>
      <c r="M2">
        <v>15</v>
      </c>
      <c r="N2" t="s">
        <v>63</v>
      </c>
      <c r="O2" s="6">
        <v>404</v>
      </c>
      <c r="P2" s="6">
        <v>1.83</v>
      </c>
      <c r="Q2" s="6">
        <v>2.08</v>
      </c>
      <c r="R2" s="6">
        <v>2.37</v>
      </c>
      <c r="S2" s="6">
        <v>2.64</v>
      </c>
    </row>
    <row r="3" spans="1:19" x14ac:dyDescent="0.25">
      <c r="A3" s="5">
        <v>44747</v>
      </c>
      <c r="B3" t="s">
        <v>484</v>
      </c>
      <c r="C3" s="6">
        <v>1.43</v>
      </c>
      <c r="D3" s="6">
        <v>4.83</v>
      </c>
      <c r="E3" s="6">
        <v>7.05</v>
      </c>
      <c r="F3" s="6">
        <v>4.41</v>
      </c>
      <c r="G3" s="6">
        <v>1.61</v>
      </c>
      <c r="H3" s="6">
        <v>2.34</v>
      </c>
      <c r="I3" s="6">
        <v>1.5</v>
      </c>
      <c r="J3" s="6" t="s">
        <v>225</v>
      </c>
      <c r="K3" s="6">
        <v>1.41</v>
      </c>
      <c r="L3" s="6" t="s">
        <v>131</v>
      </c>
      <c r="M3">
        <v>30</v>
      </c>
      <c r="N3" s="9" t="s">
        <v>16</v>
      </c>
      <c r="O3" s="6">
        <v>1.43</v>
      </c>
      <c r="P3" s="6">
        <v>1.77</v>
      </c>
      <c r="Q3" s="6">
        <v>2.0299999999999998</v>
      </c>
      <c r="R3" s="6">
        <v>2.31</v>
      </c>
      <c r="S3" s="6">
        <v>2.6</v>
      </c>
    </row>
    <row r="4" spans="1:19" x14ac:dyDescent="0.25">
      <c r="A4" s="5">
        <v>44748</v>
      </c>
      <c r="B4" t="s">
        <v>485</v>
      </c>
      <c r="C4" s="6">
        <v>2.27</v>
      </c>
      <c r="D4" s="6">
        <v>3.4</v>
      </c>
      <c r="E4" s="6">
        <v>3.23</v>
      </c>
      <c r="F4" s="8">
        <v>3.3</v>
      </c>
      <c r="G4" s="6">
        <v>2.02</v>
      </c>
      <c r="H4" s="6">
        <v>1.82</v>
      </c>
      <c r="I4" s="6">
        <v>1.78</v>
      </c>
      <c r="J4" s="6" t="s">
        <v>225</v>
      </c>
      <c r="K4" s="6">
        <v>1.53</v>
      </c>
      <c r="L4" s="6" t="s">
        <v>140</v>
      </c>
      <c r="M4">
        <v>48</v>
      </c>
      <c r="N4" s="9" t="s">
        <v>16</v>
      </c>
      <c r="O4" s="6">
        <v>404</v>
      </c>
      <c r="P4" s="6">
        <v>2.31</v>
      </c>
      <c r="Q4" s="6">
        <v>2.84</v>
      </c>
      <c r="R4" s="6">
        <v>404</v>
      </c>
      <c r="S4" s="6">
        <v>3.52</v>
      </c>
    </row>
    <row r="5" spans="1:19" x14ac:dyDescent="0.25">
      <c r="A5" s="5">
        <v>44748</v>
      </c>
      <c r="B5" t="s">
        <v>468</v>
      </c>
      <c r="C5" s="6">
        <v>3.08</v>
      </c>
      <c r="D5" s="6">
        <v>3.23</v>
      </c>
      <c r="E5" s="6">
        <v>2.44</v>
      </c>
      <c r="F5" s="8">
        <v>3.41</v>
      </c>
      <c r="G5" s="6">
        <v>1.99</v>
      </c>
      <c r="H5" s="6">
        <v>1.85</v>
      </c>
      <c r="I5" s="6">
        <v>1.75</v>
      </c>
      <c r="J5" s="6" t="s">
        <v>225</v>
      </c>
      <c r="K5" s="6">
        <v>1.5</v>
      </c>
      <c r="L5" s="6" t="s">
        <v>138</v>
      </c>
      <c r="M5">
        <v>18</v>
      </c>
      <c r="N5" s="9" t="s">
        <v>16</v>
      </c>
      <c r="O5" s="6">
        <v>1.43</v>
      </c>
      <c r="P5" s="6">
        <v>2.27</v>
      </c>
      <c r="Q5" s="6">
        <v>2.78</v>
      </c>
      <c r="R5" s="6">
        <v>404</v>
      </c>
      <c r="S5" s="6">
        <v>3.46</v>
      </c>
    </row>
    <row r="6" spans="1:19" x14ac:dyDescent="0.25">
      <c r="A6" s="5">
        <v>44748</v>
      </c>
      <c r="B6" t="s">
        <v>486</v>
      </c>
      <c r="C6" s="6">
        <v>404</v>
      </c>
      <c r="D6" s="6">
        <v>404</v>
      </c>
      <c r="E6" s="6">
        <v>404</v>
      </c>
      <c r="F6" s="6">
        <v>0</v>
      </c>
      <c r="G6" s="6">
        <v>404</v>
      </c>
      <c r="H6" s="6">
        <v>404</v>
      </c>
      <c r="I6" s="6">
        <v>404</v>
      </c>
      <c r="J6" s="6" t="s">
        <v>225</v>
      </c>
      <c r="K6" s="6">
        <v>404</v>
      </c>
      <c r="L6" s="6">
        <v>404</v>
      </c>
      <c r="M6">
        <v>44</v>
      </c>
      <c r="N6" t="s">
        <v>99</v>
      </c>
      <c r="O6" s="6">
        <v>404</v>
      </c>
      <c r="P6" s="6">
        <v>404</v>
      </c>
      <c r="Q6" s="6">
        <v>404</v>
      </c>
      <c r="R6" s="6">
        <v>404</v>
      </c>
      <c r="S6" s="6">
        <v>404</v>
      </c>
    </row>
    <row r="7" spans="1:19" x14ac:dyDescent="0.25">
      <c r="A7" s="5">
        <v>44748</v>
      </c>
      <c r="B7" t="s">
        <v>487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 t="s">
        <v>225</v>
      </c>
      <c r="K7" s="6">
        <v>0</v>
      </c>
      <c r="L7" s="6">
        <v>0</v>
      </c>
      <c r="M7">
        <v>41</v>
      </c>
      <c r="N7" t="s">
        <v>18</v>
      </c>
      <c r="O7" s="6">
        <v>0</v>
      </c>
      <c r="P7" s="6">
        <v>0</v>
      </c>
      <c r="Q7" s="6">
        <v>0</v>
      </c>
      <c r="R7" s="6">
        <v>0</v>
      </c>
      <c r="S7" s="6">
        <v>0</v>
      </c>
    </row>
    <row r="8" spans="1:19" x14ac:dyDescent="0.25">
      <c r="A8" s="5">
        <v>44751</v>
      </c>
      <c r="B8" t="s">
        <v>488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 t="s">
        <v>225</v>
      </c>
      <c r="K8" s="6">
        <v>0</v>
      </c>
      <c r="L8" s="6">
        <v>0</v>
      </c>
      <c r="M8">
        <v>68</v>
      </c>
      <c r="N8" t="s">
        <v>475</v>
      </c>
      <c r="O8" s="6">
        <v>0</v>
      </c>
      <c r="P8" s="6">
        <v>0</v>
      </c>
      <c r="Q8" s="6">
        <v>0</v>
      </c>
      <c r="R8" s="6">
        <v>0</v>
      </c>
      <c r="S8" s="6">
        <v>0</v>
      </c>
    </row>
    <row r="9" spans="1:19" x14ac:dyDescent="0.25">
      <c r="A9" s="5">
        <v>44751</v>
      </c>
      <c r="B9" t="s">
        <v>489</v>
      </c>
      <c r="C9" s="6">
        <v>1.93</v>
      </c>
      <c r="D9" s="6">
        <v>3.7</v>
      </c>
      <c r="E9" s="6">
        <v>3.84</v>
      </c>
      <c r="F9" s="6">
        <v>4</v>
      </c>
      <c r="G9" s="6">
        <v>1.77</v>
      </c>
      <c r="H9" s="6">
        <v>2.08</v>
      </c>
      <c r="I9" s="6">
        <v>1.57</v>
      </c>
      <c r="J9" s="6" t="s">
        <v>225</v>
      </c>
      <c r="K9" s="6">
        <v>1.4</v>
      </c>
      <c r="L9" s="6" t="s">
        <v>128</v>
      </c>
      <c r="M9">
        <v>19</v>
      </c>
      <c r="N9" s="9" t="s">
        <v>16</v>
      </c>
      <c r="O9" s="6">
        <v>404</v>
      </c>
      <c r="P9" s="6">
        <v>1.98</v>
      </c>
      <c r="Q9" s="6">
        <v>2.2999999999999998</v>
      </c>
      <c r="R9" s="6">
        <v>2.61</v>
      </c>
      <c r="S9" s="6">
        <v>2.9</v>
      </c>
    </row>
    <row r="10" spans="1:19" x14ac:dyDescent="0.25">
      <c r="A10" s="5">
        <v>44752</v>
      </c>
      <c r="B10" t="s">
        <v>490</v>
      </c>
      <c r="C10" s="6">
        <v>3.19</v>
      </c>
      <c r="D10" s="6">
        <v>3.92</v>
      </c>
      <c r="E10" s="6">
        <v>2.1800000000000002</v>
      </c>
      <c r="F10" s="6">
        <v>4.68</v>
      </c>
      <c r="G10" s="6">
        <v>1.64</v>
      </c>
      <c r="H10" s="6">
        <v>2.37</v>
      </c>
      <c r="I10" s="6">
        <v>1.49</v>
      </c>
      <c r="J10" s="6" t="s">
        <v>225</v>
      </c>
      <c r="K10" s="6">
        <v>404</v>
      </c>
      <c r="L10" s="6" t="s">
        <v>217</v>
      </c>
      <c r="M10">
        <v>32</v>
      </c>
      <c r="N10" t="s">
        <v>99</v>
      </c>
      <c r="O10" s="6">
        <v>404</v>
      </c>
      <c r="P10" s="6">
        <v>1.79</v>
      </c>
      <c r="Q10" s="6">
        <v>2.0499999999999998</v>
      </c>
      <c r="R10" s="6">
        <v>2.33</v>
      </c>
      <c r="S10" s="6">
        <v>2.62</v>
      </c>
    </row>
    <row r="11" spans="1:19" x14ac:dyDescent="0.25">
      <c r="A11" s="5">
        <v>44752</v>
      </c>
      <c r="B11" t="s">
        <v>491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 t="s">
        <v>225</v>
      </c>
      <c r="K11" s="6">
        <v>0</v>
      </c>
      <c r="L11" s="6">
        <v>0</v>
      </c>
      <c r="M11">
        <v>57</v>
      </c>
      <c r="N11" t="s">
        <v>18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</row>
    <row r="12" spans="1:19" x14ac:dyDescent="0.25">
      <c r="A12" s="5">
        <v>44752</v>
      </c>
      <c r="B12" t="s">
        <v>492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 t="s">
        <v>225</v>
      </c>
      <c r="K12" s="6">
        <v>0</v>
      </c>
      <c r="L12" s="6">
        <v>0</v>
      </c>
      <c r="M12">
        <v>23</v>
      </c>
      <c r="N12" t="s">
        <v>101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</row>
    <row r="13" spans="1:19" x14ac:dyDescent="0.25">
      <c r="A13" s="5">
        <v>44752</v>
      </c>
      <c r="B13" t="s">
        <v>493</v>
      </c>
      <c r="C13" s="6">
        <v>2.68</v>
      </c>
      <c r="D13" s="6">
        <v>3.2</v>
      </c>
      <c r="E13" s="6">
        <v>2.94</v>
      </c>
      <c r="F13" s="8">
        <v>3.42</v>
      </c>
      <c r="G13" s="6">
        <v>2.08</v>
      </c>
      <c r="H13" s="6">
        <v>1.81</v>
      </c>
      <c r="I13" s="6">
        <v>1.81</v>
      </c>
      <c r="J13" s="6" t="s">
        <v>225</v>
      </c>
      <c r="K13" s="6">
        <v>1.55</v>
      </c>
      <c r="L13" s="6" t="s">
        <v>513</v>
      </c>
      <c r="M13">
        <v>50</v>
      </c>
      <c r="N13" s="9" t="s">
        <v>74</v>
      </c>
      <c r="O13" s="6">
        <v>1.43</v>
      </c>
      <c r="P13" s="6">
        <v>2.37</v>
      </c>
      <c r="Q13" s="6">
        <v>2.9</v>
      </c>
      <c r="R13" s="6">
        <v>404</v>
      </c>
      <c r="S13" s="6">
        <v>3.58</v>
      </c>
    </row>
    <row r="14" spans="1:19" x14ac:dyDescent="0.25">
      <c r="A14" s="5">
        <v>44758</v>
      </c>
      <c r="B14" t="s">
        <v>494</v>
      </c>
      <c r="C14" s="6">
        <v>2.23</v>
      </c>
      <c r="D14" s="6">
        <v>3.48</v>
      </c>
      <c r="E14" s="6">
        <v>3.39</v>
      </c>
      <c r="F14" s="6">
        <v>3.54</v>
      </c>
      <c r="G14" s="6">
        <v>2.02</v>
      </c>
      <c r="H14" s="6">
        <v>1.87</v>
      </c>
      <c r="I14" s="6">
        <v>1.76</v>
      </c>
      <c r="J14" s="6" t="s">
        <v>225</v>
      </c>
      <c r="K14" s="6">
        <v>1.51</v>
      </c>
      <c r="L14" s="6" t="s">
        <v>138</v>
      </c>
      <c r="M14">
        <v>24</v>
      </c>
      <c r="N14" t="s">
        <v>99</v>
      </c>
      <c r="O14" s="6">
        <v>1.44</v>
      </c>
      <c r="P14" s="6">
        <v>2.29</v>
      </c>
      <c r="Q14" s="6">
        <v>2.78</v>
      </c>
      <c r="R14" s="6">
        <v>404</v>
      </c>
      <c r="S14" s="6">
        <v>3.45</v>
      </c>
    </row>
    <row r="15" spans="1:19" x14ac:dyDescent="0.25">
      <c r="A15" s="5">
        <v>44762</v>
      </c>
      <c r="B15" t="s">
        <v>495</v>
      </c>
      <c r="C15" s="6">
        <v>2.3199999999999998</v>
      </c>
      <c r="D15" s="6">
        <v>3.21</v>
      </c>
      <c r="E15" s="6">
        <v>3.44</v>
      </c>
      <c r="F15" s="6">
        <v>2.81</v>
      </c>
      <c r="G15" s="6">
        <v>2.36</v>
      </c>
      <c r="H15" s="6">
        <v>1.63</v>
      </c>
      <c r="I15" s="6">
        <v>2.08</v>
      </c>
      <c r="J15" s="6" t="s">
        <v>225</v>
      </c>
      <c r="K15" s="6">
        <v>1.77</v>
      </c>
      <c r="L15" s="6" t="s">
        <v>217</v>
      </c>
      <c r="M15">
        <v>37</v>
      </c>
      <c r="N15" s="12" t="s">
        <v>496</v>
      </c>
      <c r="O15" s="6">
        <v>1.58</v>
      </c>
      <c r="P15" s="6">
        <v>2.83</v>
      </c>
      <c r="Q15" s="6">
        <v>404</v>
      </c>
      <c r="R15" s="6">
        <v>404</v>
      </c>
      <c r="S15" s="6">
        <v>4.6399999999999997</v>
      </c>
    </row>
    <row r="16" spans="1:19" x14ac:dyDescent="0.25">
      <c r="A16" s="5">
        <v>44765</v>
      </c>
      <c r="B16" t="s">
        <v>497</v>
      </c>
      <c r="C16" s="6">
        <v>2.52</v>
      </c>
      <c r="D16" s="6">
        <v>3.13</v>
      </c>
      <c r="E16" s="6">
        <v>3.06</v>
      </c>
      <c r="F16" s="8">
        <v>3.27</v>
      </c>
      <c r="G16" s="6">
        <v>2.0099999999999998</v>
      </c>
      <c r="H16" s="6">
        <v>1.83</v>
      </c>
      <c r="I16" s="6">
        <v>1.77</v>
      </c>
      <c r="J16" s="6" t="s">
        <v>225</v>
      </c>
      <c r="K16" s="6">
        <v>1.53</v>
      </c>
      <c r="L16" s="6" t="s">
        <v>134</v>
      </c>
      <c r="M16">
        <v>36</v>
      </c>
      <c r="N16" s="9" t="s">
        <v>16</v>
      </c>
      <c r="O16" s="6">
        <v>1.43</v>
      </c>
      <c r="P16" s="6">
        <v>2.31</v>
      </c>
      <c r="Q16" s="6">
        <v>2.85</v>
      </c>
      <c r="R16" s="6">
        <v>404</v>
      </c>
      <c r="S16" s="6">
        <v>3.55</v>
      </c>
    </row>
    <row r="17" spans="1:19" x14ac:dyDescent="0.25">
      <c r="A17" s="5">
        <v>44765</v>
      </c>
      <c r="B17" t="s">
        <v>112</v>
      </c>
      <c r="C17" s="6">
        <v>404</v>
      </c>
      <c r="D17" s="6">
        <v>404</v>
      </c>
      <c r="E17" s="6">
        <v>404</v>
      </c>
      <c r="F17" s="6">
        <v>0</v>
      </c>
      <c r="G17" s="6">
        <v>404</v>
      </c>
      <c r="H17" s="6">
        <v>404</v>
      </c>
      <c r="I17" s="6">
        <v>404</v>
      </c>
      <c r="J17" s="6" t="s">
        <v>225</v>
      </c>
      <c r="K17" s="6">
        <v>404</v>
      </c>
      <c r="L17" s="6">
        <v>404</v>
      </c>
      <c r="M17">
        <v>25</v>
      </c>
      <c r="N17" t="s">
        <v>79</v>
      </c>
      <c r="O17" s="6">
        <v>404</v>
      </c>
      <c r="P17" s="6">
        <v>404</v>
      </c>
      <c r="Q17" s="6">
        <v>404</v>
      </c>
      <c r="R17" s="6">
        <v>404</v>
      </c>
      <c r="S17" s="6">
        <v>404</v>
      </c>
    </row>
    <row r="18" spans="1:19" x14ac:dyDescent="0.25">
      <c r="A18" s="5">
        <v>44766</v>
      </c>
      <c r="B18" t="s">
        <v>498</v>
      </c>
      <c r="C18" s="6">
        <v>2.0299999999999998</v>
      </c>
      <c r="D18" s="6">
        <v>3.4</v>
      </c>
      <c r="E18" s="6">
        <v>4.05</v>
      </c>
      <c r="F18" s="6">
        <v>3.2</v>
      </c>
      <c r="G18" s="6">
        <v>2.0499999999999998</v>
      </c>
      <c r="H18" s="6">
        <v>1.81</v>
      </c>
      <c r="I18" s="6">
        <v>1.79</v>
      </c>
      <c r="J18" s="6" t="s">
        <v>225</v>
      </c>
      <c r="K18" s="6">
        <v>1.52</v>
      </c>
      <c r="L18" s="6" t="s">
        <v>132</v>
      </c>
      <c r="M18">
        <v>37</v>
      </c>
      <c r="N18" t="s">
        <v>23</v>
      </c>
      <c r="O18" s="6">
        <v>1.45</v>
      </c>
      <c r="P18" s="6">
        <v>2.35</v>
      </c>
      <c r="Q18" s="6">
        <v>2.93</v>
      </c>
      <c r="R18" s="6">
        <v>404</v>
      </c>
      <c r="S18" s="6">
        <v>3.71</v>
      </c>
    </row>
    <row r="19" spans="1:19" x14ac:dyDescent="0.25">
      <c r="A19" s="5">
        <v>44766</v>
      </c>
      <c r="B19" t="s">
        <v>499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 t="s">
        <v>225</v>
      </c>
      <c r="K19" s="6">
        <v>0</v>
      </c>
      <c r="L19" s="6">
        <v>0</v>
      </c>
      <c r="M19">
        <v>47</v>
      </c>
      <c r="N19" t="s">
        <v>18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</row>
    <row r="20" spans="1:19" x14ac:dyDescent="0.25">
      <c r="A20" s="5">
        <v>44768</v>
      </c>
      <c r="B20" t="s">
        <v>500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 t="s">
        <v>225</v>
      </c>
      <c r="K20" s="6">
        <v>0</v>
      </c>
      <c r="L20" s="6">
        <v>0</v>
      </c>
      <c r="M20">
        <v>26</v>
      </c>
      <c r="N20" s="12" t="s">
        <v>496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</row>
    <row r="21" spans="1:19" x14ac:dyDescent="0.25">
      <c r="A21" s="5">
        <v>44772</v>
      </c>
      <c r="B21" t="s">
        <v>501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 t="s">
        <v>225</v>
      </c>
      <c r="K21" s="6">
        <v>0</v>
      </c>
      <c r="L21" s="6">
        <v>0</v>
      </c>
      <c r="M21">
        <v>24</v>
      </c>
      <c r="N21" t="s">
        <v>18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</row>
    <row r="22" spans="1:19" x14ac:dyDescent="0.25">
      <c r="A22" s="5">
        <v>44772</v>
      </c>
      <c r="B22" t="s">
        <v>502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 t="s">
        <v>225</v>
      </c>
      <c r="K22" s="6">
        <v>0</v>
      </c>
      <c r="L22" s="6">
        <v>0</v>
      </c>
      <c r="M22">
        <v>19</v>
      </c>
      <c r="N22" t="s">
        <v>18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</row>
    <row r="23" spans="1:19" x14ac:dyDescent="0.25">
      <c r="A23" s="5">
        <v>44773</v>
      </c>
      <c r="B23" t="s">
        <v>503</v>
      </c>
      <c r="C23" s="6">
        <v>2.62</v>
      </c>
      <c r="D23" s="6">
        <v>3.34</v>
      </c>
      <c r="E23" s="6">
        <v>2.89</v>
      </c>
      <c r="F23" s="6">
        <v>3.32</v>
      </c>
      <c r="G23" s="6">
        <v>2.1</v>
      </c>
      <c r="H23" s="6">
        <v>1.79</v>
      </c>
      <c r="I23" s="6">
        <v>1.84</v>
      </c>
      <c r="J23" s="6" t="s">
        <v>225</v>
      </c>
      <c r="K23" s="6">
        <v>1.57</v>
      </c>
      <c r="L23" s="6" t="s">
        <v>220</v>
      </c>
      <c r="M23">
        <v>17</v>
      </c>
      <c r="N23" t="s">
        <v>63</v>
      </c>
      <c r="O23" s="6">
        <v>1.44</v>
      </c>
      <c r="P23" s="6">
        <v>2.4300000000000002</v>
      </c>
      <c r="Q23" s="6">
        <v>404</v>
      </c>
      <c r="R23" s="6">
        <v>2.9</v>
      </c>
      <c r="S23" s="6">
        <v>3.77</v>
      </c>
    </row>
  </sheetData>
  <conditionalFormatting sqref="K1">
    <cfRule type="cellIs" dxfId="3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B17" sqref="B17"/>
    </sheetView>
  </sheetViews>
  <sheetFormatPr defaultRowHeight="15" x14ac:dyDescent="0.25"/>
  <cols>
    <col min="1" max="1" width="10.7109375" bestFit="1" customWidth="1"/>
    <col min="2" max="2" width="31" bestFit="1" customWidth="1"/>
    <col min="4" max="4" width="16.42578125" bestFit="1" customWidth="1"/>
    <col min="7" max="7" width="11.42578125" bestFit="1" customWidth="1"/>
    <col min="8" max="8" width="10.42578125" bestFit="1" customWidth="1"/>
    <col min="10" max="10" width="24.140625" bestFit="1" customWidth="1"/>
  </cols>
  <sheetData>
    <row r="1" spans="1:10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53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</row>
    <row r="2" spans="1:10" ht="15.75" x14ac:dyDescent="0.25">
      <c r="A2" s="5">
        <v>44766</v>
      </c>
      <c r="B2" t="s">
        <v>498</v>
      </c>
      <c r="C2" s="57">
        <v>1.79</v>
      </c>
      <c r="D2" s="57" t="s">
        <v>225</v>
      </c>
      <c r="E2" s="57" t="s">
        <v>643</v>
      </c>
      <c r="F2" s="59" t="s">
        <v>644</v>
      </c>
      <c r="G2" s="58">
        <f>C2*D$16</f>
        <v>1118.75</v>
      </c>
      <c r="H2" s="58">
        <f>G2-D$16</f>
        <v>493.75</v>
      </c>
      <c r="I2" s="6" t="s">
        <v>132</v>
      </c>
      <c r="J2" t="s">
        <v>23</v>
      </c>
    </row>
    <row r="3" spans="1:10" x14ac:dyDescent="0.25">
      <c r="A3" s="5"/>
      <c r="B3" s="6"/>
      <c r="C3" s="6"/>
      <c r="D3" s="16"/>
      <c r="E3" s="16"/>
      <c r="F3" s="54"/>
      <c r="G3" s="33"/>
      <c r="H3" s="33"/>
      <c r="I3" s="6"/>
      <c r="J3" s="6"/>
    </row>
    <row r="4" spans="1:10" x14ac:dyDescent="0.25">
      <c r="A4" s="25"/>
      <c r="B4" s="16"/>
      <c r="C4" s="35"/>
      <c r="D4" s="16"/>
      <c r="E4" s="16"/>
      <c r="F4" s="54"/>
      <c r="G4" s="33"/>
      <c r="H4" s="33"/>
      <c r="I4" s="16"/>
      <c r="J4" s="16"/>
    </row>
    <row r="5" spans="1:10" x14ac:dyDescent="0.25">
      <c r="A5" s="6"/>
      <c r="B5" s="6" t="s">
        <v>233</v>
      </c>
      <c r="C5" s="6"/>
      <c r="D5" s="26">
        <f>COUNT(C2:C4)</f>
        <v>1</v>
      </c>
      <c r="E5" s="26"/>
      <c r="F5" s="54"/>
      <c r="G5" s="18"/>
      <c r="H5" s="18"/>
      <c r="I5" s="39"/>
      <c r="J5" s="18"/>
    </row>
    <row r="6" spans="1:10" x14ac:dyDescent="0.25">
      <c r="A6" s="6"/>
      <c r="B6" s="6" t="s">
        <v>234</v>
      </c>
      <c r="C6" s="6"/>
      <c r="D6" s="23">
        <f>COUNTIF(H2:H3,"&lt;0")</f>
        <v>0</v>
      </c>
      <c r="E6" s="23"/>
      <c r="F6" s="54"/>
      <c r="G6" s="40"/>
      <c r="H6" s="40"/>
      <c r="I6" s="36"/>
      <c r="J6" s="18"/>
    </row>
    <row r="7" spans="1:10" x14ac:dyDescent="0.25">
      <c r="A7" s="6"/>
      <c r="B7" s="6" t="s">
        <v>235</v>
      </c>
      <c r="C7" s="6"/>
      <c r="D7" s="24">
        <f>D5-D6</f>
        <v>1</v>
      </c>
      <c r="E7" s="24"/>
      <c r="F7" s="54"/>
      <c r="G7" s="40"/>
      <c r="H7" s="40"/>
      <c r="I7" s="36"/>
      <c r="J7" s="18"/>
    </row>
    <row r="8" spans="1:10" x14ac:dyDescent="0.25">
      <c r="A8" s="6"/>
      <c r="B8" s="6" t="s">
        <v>236</v>
      </c>
      <c r="C8" s="6"/>
      <c r="D8" s="6">
        <f>D7/D5*100</f>
        <v>100</v>
      </c>
      <c r="E8" s="16"/>
      <c r="F8" s="54"/>
      <c r="G8" s="40"/>
      <c r="H8" s="40"/>
      <c r="I8" s="36"/>
      <c r="J8" s="18"/>
    </row>
    <row r="9" spans="1:10" x14ac:dyDescent="0.25">
      <c r="A9" s="6"/>
      <c r="B9" s="6" t="s">
        <v>237</v>
      </c>
      <c r="C9" s="6"/>
      <c r="D9" s="6">
        <f>1/D10*100</f>
        <v>55.865921787709496</v>
      </c>
      <c r="E9" s="16"/>
      <c r="F9" s="54"/>
      <c r="G9" s="40"/>
      <c r="H9" s="40"/>
      <c r="I9" s="36"/>
      <c r="J9" s="18"/>
    </row>
    <row r="10" spans="1:10" x14ac:dyDescent="0.25">
      <c r="A10" s="6"/>
      <c r="B10" s="6" t="s">
        <v>238</v>
      </c>
      <c r="C10" s="6"/>
      <c r="D10" s="6">
        <f>SUM(C2:C4)/D5</f>
        <v>1.79</v>
      </c>
      <c r="E10" s="16"/>
      <c r="F10" s="54"/>
      <c r="G10" s="40"/>
      <c r="H10" s="40"/>
      <c r="I10" s="36"/>
      <c r="J10" s="18"/>
    </row>
    <row r="11" spans="1:10" x14ac:dyDescent="0.25">
      <c r="A11" s="6"/>
      <c r="B11" s="6" t="s">
        <v>239</v>
      </c>
      <c r="C11" s="6"/>
      <c r="D11" s="24">
        <f>D8-D9</f>
        <v>44.134078212290504</v>
      </c>
      <c r="E11" s="38"/>
      <c r="F11" s="54"/>
      <c r="G11" s="40"/>
      <c r="H11" s="40"/>
      <c r="I11" s="36"/>
      <c r="J11" s="18"/>
    </row>
    <row r="12" spans="1:10" x14ac:dyDescent="0.25">
      <c r="A12" s="6"/>
      <c r="B12" s="6" t="s">
        <v>240</v>
      </c>
      <c r="C12" s="6"/>
      <c r="D12" s="24">
        <f>D11/1</f>
        <v>44.134078212290504</v>
      </c>
      <c r="E12" s="38"/>
      <c r="F12" s="54"/>
      <c r="G12" s="40"/>
      <c r="H12" s="40"/>
      <c r="I12" s="36"/>
      <c r="J12" s="18"/>
    </row>
    <row r="13" spans="1:10" ht="18.75" x14ac:dyDescent="0.3">
      <c r="A13" s="6"/>
      <c r="B13" s="28" t="s">
        <v>241</v>
      </c>
      <c r="C13" s="6"/>
      <c r="D13" s="29">
        <v>25000</v>
      </c>
      <c r="E13" s="47"/>
      <c r="F13" s="54"/>
      <c r="G13" s="40"/>
      <c r="H13" s="40"/>
      <c r="I13" s="36"/>
      <c r="J13" s="18"/>
    </row>
    <row r="14" spans="1:10" ht="18.75" x14ac:dyDescent="0.3">
      <c r="A14" s="6"/>
      <c r="B14" s="6" t="s">
        <v>242</v>
      </c>
      <c r="C14" s="6"/>
      <c r="D14" s="30">
        <v>25000</v>
      </c>
      <c r="E14" s="48"/>
      <c r="F14" s="54"/>
      <c r="G14" s="40"/>
      <c r="H14" s="40"/>
      <c r="I14" s="36"/>
      <c r="J14" s="18"/>
    </row>
    <row r="15" spans="1:10" x14ac:dyDescent="0.25">
      <c r="A15" s="6"/>
      <c r="B15" s="6" t="s">
        <v>243</v>
      </c>
      <c r="C15" s="6"/>
      <c r="D15" s="21">
        <f>D14/100</f>
        <v>250</v>
      </c>
      <c r="E15" s="33"/>
      <c r="F15" s="54"/>
      <c r="G15" s="40"/>
      <c r="H15" s="40"/>
      <c r="I15" s="36"/>
      <c r="J15" s="18"/>
    </row>
    <row r="16" spans="1:10" x14ac:dyDescent="0.25">
      <c r="A16" s="6"/>
      <c r="B16" s="31" t="s">
        <v>690</v>
      </c>
      <c r="C16" s="6"/>
      <c r="D16" s="32">
        <f>D15*2.5</f>
        <v>625</v>
      </c>
      <c r="E16" s="33"/>
      <c r="F16" s="54"/>
      <c r="G16" s="40"/>
      <c r="H16" s="40"/>
      <c r="I16" s="36"/>
      <c r="J16" s="18"/>
    </row>
    <row r="17" spans="1:10" x14ac:dyDescent="0.25">
      <c r="A17" s="6"/>
      <c r="B17" s="6" t="s">
        <v>244</v>
      </c>
      <c r="C17" s="6"/>
      <c r="D17" s="33">
        <f>SUM(H2:H3)</f>
        <v>493.75</v>
      </c>
      <c r="E17" s="33"/>
      <c r="F17" s="54"/>
      <c r="G17" s="41"/>
      <c r="H17" s="40"/>
      <c r="I17" s="36"/>
      <c r="J17" s="18"/>
    </row>
    <row r="18" spans="1:10" x14ac:dyDescent="0.25">
      <c r="A18" s="6"/>
      <c r="B18" s="13" t="s">
        <v>245</v>
      </c>
      <c r="C18" s="6"/>
      <c r="D18" s="16">
        <f>D17/D13*100</f>
        <v>1.9750000000000001</v>
      </c>
      <c r="E18" s="16"/>
      <c r="F18" s="54"/>
      <c r="G18" s="40"/>
      <c r="H18" s="40"/>
      <c r="I18" s="36"/>
      <c r="J18" s="18"/>
    </row>
    <row r="19" spans="1:10" x14ac:dyDescent="0.25">
      <c r="C19" s="6"/>
      <c r="F19" s="55"/>
      <c r="G19" s="18"/>
      <c r="H19" s="18"/>
      <c r="I19" s="18"/>
      <c r="J19" s="18"/>
    </row>
    <row r="20" spans="1:10" x14ac:dyDescent="0.25">
      <c r="F20" s="56"/>
    </row>
    <row r="21" spans="1:10" x14ac:dyDescent="0.25">
      <c r="F21" s="56"/>
    </row>
  </sheetData>
  <conditionalFormatting sqref="H2:H4">
    <cfRule type="cellIs" dxfId="34" priority="6" operator="lessThan">
      <formula>0</formula>
    </cfRule>
    <cfRule type="cellIs" dxfId="33" priority="7" operator="greaterThan">
      <formula>0</formula>
    </cfRule>
  </conditionalFormatting>
  <conditionalFormatting sqref="G6:G18">
    <cfRule type="cellIs" dxfId="32" priority="3" operator="greaterThan">
      <formula>0</formula>
    </cfRule>
    <cfRule type="cellIs" dxfId="31" priority="4" operator="lessThan">
      <formula>-240.63</formula>
    </cfRule>
    <cfRule type="cellIs" dxfId="30" priority="5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opLeftCell="C2" workbookViewId="0">
      <selection activeCell="N30" sqref="N30"/>
    </sheetView>
  </sheetViews>
  <sheetFormatPr defaultRowHeight="15" x14ac:dyDescent="0.25"/>
  <cols>
    <col min="1" max="1" width="10.7109375" bestFit="1" customWidth="1"/>
    <col min="2" max="2" width="35.7109375" style="6" bestFit="1" customWidth="1"/>
    <col min="3" max="13" width="9.140625" style="6"/>
    <col min="14" max="14" width="30.85546875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126</v>
      </c>
      <c r="Q1" s="2" t="s">
        <v>123</v>
      </c>
      <c r="R1" s="2" t="s">
        <v>124</v>
      </c>
      <c r="S1" s="2" t="s">
        <v>125</v>
      </c>
    </row>
    <row r="2" spans="1:19" x14ac:dyDescent="0.25">
      <c r="A2" s="5">
        <v>44774</v>
      </c>
      <c r="B2" s="6" t="s">
        <v>15</v>
      </c>
      <c r="C2" s="6">
        <v>1.9</v>
      </c>
      <c r="D2" s="6">
        <v>3.39</v>
      </c>
      <c r="E2" s="6">
        <v>4.42</v>
      </c>
      <c r="F2" s="14">
        <v>3.1</v>
      </c>
      <c r="G2" s="6">
        <v>2.1</v>
      </c>
      <c r="H2" s="6">
        <v>1.75</v>
      </c>
      <c r="I2" s="6">
        <v>1.85</v>
      </c>
      <c r="J2" s="6" t="s">
        <v>225</v>
      </c>
      <c r="K2" s="6">
        <v>1.59</v>
      </c>
      <c r="L2" s="6" t="s">
        <v>127</v>
      </c>
      <c r="M2" s="6">
        <v>35</v>
      </c>
      <c r="N2" t="s">
        <v>16</v>
      </c>
      <c r="O2" s="6">
        <v>1.46</v>
      </c>
      <c r="P2" s="6">
        <v>2.42</v>
      </c>
      <c r="Q2" s="6">
        <v>2.88</v>
      </c>
      <c r="R2" s="6">
        <v>404</v>
      </c>
      <c r="S2" s="6">
        <v>3.66</v>
      </c>
    </row>
    <row r="3" spans="1:19" x14ac:dyDescent="0.25">
      <c r="A3" s="5">
        <v>44786</v>
      </c>
      <c r="B3" s="6" t="s">
        <v>17</v>
      </c>
      <c r="C3" s="6">
        <v>404</v>
      </c>
      <c r="D3" s="6">
        <v>404</v>
      </c>
      <c r="E3" s="6">
        <v>404</v>
      </c>
      <c r="F3" s="6">
        <v>404</v>
      </c>
      <c r="G3" s="6">
        <v>404</v>
      </c>
      <c r="H3" s="6">
        <v>404</v>
      </c>
      <c r="I3" s="6">
        <v>404</v>
      </c>
      <c r="J3" s="6" t="s">
        <v>225</v>
      </c>
      <c r="K3" s="6">
        <v>404</v>
      </c>
      <c r="L3" s="6">
        <v>404</v>
      </c>
      <c r="M3" s="6">
        <v>36</v>
      </c>
      <c r="N3" t="s">
        <v>18</v>
      </c>
      <c r="O3" s="6">
        <v>404</v>
      </c>
      <c r="P3" s="6">
        <v>404</v>
      </c>
      <c r="Q3" s="6">
        <v>404</v>
      </c>
      <c r="R3" s="6">
        <v>404</v>
      </c>
      <c r="S3" s="6">
        <v>404</v>
      </c>
    </row>
    <row r="4" spans="1:19" x14ac:dyDescent="0.25">
      <c r="A4" s="5">
        <v>44786</v>
      </c>
      <c r="B4" s="6" t="s">
        <v>19</v>
      </c>
      <c r="C4" s="6">
        <v>1.75</v>
      </c>
      <c r="D4" s="6">
        <v>3.68</v>
      </c>
      <c r="E4" s="6">
        <v>5.17</v>
      </c>
      <c r="F4" s="14">
        <v>3.49</v>
      </c>
      <c r="G4" s="6">
        <v>2.0299999999999998</v>
      </c>
      <c r="H4" s="6">
        <v>1.85</v>
      </c>
      <c r="I4" s="6">
        <v>1.77</v>
      </c>
      <c r="J4" s="6" t="s">
        <v>225</v>
      </c>
      <c r="K4" s="6">
        <v>1.51</v>
      </c>
      <c r="L4" s="6" t="s">
        <v>128</v>
      </c>
      <c r="M4" s="6">
        <v>8</v>
      </c>
      <c r="N4" t="s">
        <v>20</v>
      </c>
      <c r="O4" s="6">
        <v>1.42</v>
      </c>
      <c r="P4" s="6">
        <v>2.33</v>
      </c>
      <c r="Q4" s="6">
        <v>2.87</v>
      </c>
      <c r="R4" s="6">
        <v>404</v>
      </c>
      <c r="S4" s="6">
        <v>3.59</v>
      </c>
    </row>
    <row r="5" spans="1:19" x14ac:dyDescent="0.25">
      <c r="A5" s="5">
        <v>44787</v>
      </c>
      <c r="B5" s="6" t="s">
        <v>21</v>
      </c>
      <c r="C5" s="6">
        <v>4.08</v>
      </c>
      <c r="D5" s="6">
        <v>3.79</v>
      </c>
      <c r="E5" s="6">
        <v>1.86</v>
      </c>
      <c r="F5" s="10">
        <v>4.34</v>
      </c>
      <c r="G5" s="6">
        <v>1.71</v>
      </c>
      <c r="H5" s="6">
        <v>2.17</v>
      </c>
      <c r="I5" s="6">
        <v>1.52</v>
      </c>
      <c r="J5" s="6" t="s">
        <v>225</v>
      </c>
      <c r="K5" s="6">
        <v>1.38</v>
      </c>
      <c r="L5" s="6" t="s">
        <v>129</v>
      </c>
      <c r="M5" s="6">
        <v>24</v>
      </c>
      <c r="N5" t="s">
        <v>16</v>
      </c>
      <c r="O5" s="6">
        <v>404</v>
      </c>
      <c r="P5" s="6">
        <v>1.9</v>
      </c>
      <c r="Q5" s="6">
        <v>2.21</v>
      </c>
      <c r="R5" s="6">
        <v>2.74</v>
      </c>
      <c r="S5" s="6">
        <v>2.81</v>
      </c>
    </row>
    <row r="6" spans="1:19" x14ac:dyDescent="0.25">
      <c r="A6" s="5">
        <v>44787</v>
      </c>
      <c r="B6" s="6" t="s">
        <v>22</v>
      </c>
      <c r="C6" s="6">
        <v>2.15</v>
      </c>
      <c r="D6" s="6">
        <v>3.38</v>
      </c>
      <c r="E6" s="6">
        <v>3.68</v>
      </c>
      <c r="F6" s="6">
        <v>3.12</v>
      </c>
      <c r="G6" s="6">
        <v>2.1800000000000002</v>
      </c>
      <c r="H6" s="6">
        <v>1.73</v>
      </c>
      <c r="I6" s="6">
        <v>1.91</v>
      </c>
      <c r="J6" s="6" t="s">
        <v>225</v>
      </c>
      <c r="K6" s="6">
        <v>1.63</v>
      </c>
      <c r="L6" s="6" t="s">
        <v>127</v>
      </c>
      <c r="M6" s="6">
        <v>62</v>
      </c>
      <c r="N6" t="s">
        <v>23</v>
      </c>
      <c r="O6" s="6">
        <v>1.48</v>
      </c>
      <c r="P6" s="6">
        <v>2.5499999999999998</v>
      </c>
      <c r="Q6" s="6">
        <v>404</v>
      </c>
      <c r="R6" s="6">
        <v>404</v>
      </c>
      <c r="S6" s="6">
        <v>4.0599999999999996</v>
      </c>
    </row>
    <row r="7" spans="1:19" x14ac:dyDescent="0.25">
      <c r="A7" s="5">
        <v>44793</v>
      </c>
      <c r="B7" s="6" t="s">
        <v>24</v>
      </c>
      <c r="C7" s="6">
        <v>2.06</v>
      </c>
      <c r="D7" s="6">
        <v>3.52</v>
      </c>
      <c r="E7" s="6">
        <v>3.77</v>
      </c>
      <c r="F7" s="6">
        <v>3.67</v>
      </c>
      <c r="G7" s="6">
        <v>1.91</v>
      </c>
      <c r="H7" s="6">
        <v>1.96</v>
      </c>
      <c r="I7" s="6">
        <v>1.68</v>
      </c>
      <c r="J7" s="6" t="s">
        <v>225</v>
      </c>
      <c r="K7" s="6">
        <v>1.45</v>
      </c>
      <c r="L7" s="6" t="s">
        <v>128</v>
      </c>
      <c r="M7" s="6">
        <v>34</v>
      </c>
      <c r="N7" t="s">
        <v>18</v>
      </c>
      <c r="O7" s="6">
        <v>404</v>
      </c>
      <c r="P7" s="6">
        <v>2.16</v>
      </c>
      <c r="Q7" s="6">
        <v>2.6</v>
      </c>
      <c r="R7" s="6">
        <v>404</v>
      </c>
      <c r="S7" s="6">
        <v>3.28</v>
      </c>
    </row>
    <row r="8" spans="1:19" x14ac:dyDescent="0.25">
      <c r="A8" s="5">
        <v>44793</v>
      </c>
      <c r="B8" s="6" t="s">
        <v>25</v>
      </c>
      <c r="C8" s="6">
        <v>1.9</v>
      </c>
      <c r="D8" s="6">
        <v>3.67</v>
      </c>
      <c r="E8" s="6">
        <v>4.0199999999999996</v>
      </c>
      <c r="F8" s="10">
        <v>3.75</v>
      </c>
      <c r="G8" s="6">
        <v>1.83</v>
      </c>
      <c r="H8" s="6">
        <v>2.0099999999999998</v>
      </c>
      <c r="I8" s="6">
        <v>1.62</v>
      </c>
      <c r="J8" s="6" t="s">
        <v>225</v>
      </c>
      <c r="K8" s="6">
        <v>1.41</v>
      </c>
      <c r="L8" s="6" t="s">
        <v>130</v>
      </c>
      <c r="M8" s="6">
        <v>51</v>
      </c>
      <c r="N8" t="s">
        <v>16</v>
      </c>
      <c r="O8" s="6">
        <v>404</v>
      </c>
      <c r="P8" s="6">
        <v>2.0499999999999998</v>
      </c>
      <c r="Q8" s="6">
        <v>2.4500000000000002</v>
      </c>
      <c r="R8" s="6">
        <v>404</v>
      </c>
      <c r="S8" s="6">
        <v>3</v>
      </c>
    </row>
    <row r="9" spans="1:19" x14ac:dyDescent="0.25">
      <c r="A9" s="5">
        <v>44793</v>
      </c>
      <c r="B9" s="6" t="s">
        <v>26</v>
      </c>
      <c r="C9" s="6">
        <v>1.82</v>
      </c>
      <c r="D9" s="6">
        <v>3.85</v>
      </c>
      <c r="E9" s="6">
        <v>4.41</v>
      </c>
      <c r="F9" s="14">
        <v>3.41</v>
      </c>
      <c r="G9" s="6">
        <v>1.95</v>
      </c>
      <c r="H9" s="6">
        <v>1.92</v>
      </c>
      <c r="I9" s="6">
        <v>1.72</v>
      </c>
      <c r="J9" s="6" t="s">
        <v>225</v>
      </c>
      <c r="K9" s="6">
        <v>1.5</v>
      </c>
      <c r="L9" s="6" t="s">
        <v>127</v>
      </c>
      <c r="M9" s="6">
        <v>26</v>
      </c>
      <c r="N9" t="s">
        <v>18</v>
      </c>
      <c r="O9" s="6">
        <v>1.42</v>
      </c>
      <c r="P9" s="6">
        <v>2.25</v>
      </c>
      <c r="Q9" s="6">
        <v>2.83</v>
      </c>
      <c r="R9" s="6">
        <v>404</v>
      </c>
      <c r="S9" s="6">
        <v>3.64</v>
      </c>
    </row>
    <row r="10" spans="1:19" x14ac:dyDescent="0.25">
      <c r="A10" s="5">
        <v>44793</v>
      </c>
      <c r="B10" s="6" t="s">
        <v>27</v>
      </c>
      <c r="C10" s="6">
        <v>4.8</v>
      </c>
      <c r="D10" s="6">
        <v>3.73</v>
      </c>
      <c r="E10" s="6">
        <v>1.79</v>
      </c>
      <c r="F10" s="14">
        <v>3.09</v>
      </c>
      <c r="G10" s="6">
        <v>2.14</v>
      </c>
      <c r="H10" s="6">
        <v>1.75</v>
      </c>
      <c r="I10" s="6">
        <v>1.89</v>
      </c>
      <c r="J10" s="6" t="s">
        <v>225</v>
      </c>
      <c r="K10" s="6">
        <v>1.62</v>
      </c>
      <c r="L10" s="6" t="s">
        <v>128</v>
      </c>
      <c r="M10" s="6">
        <v>28</v>
      </c>
      <c r="N10" t="s">
        <v>18</v>
      </c>
      <c r="O10" s="6">
        <v>1.48</v>
      </c>
      <c r="P10" s="6">
        <v>2.4900000000000002</v>
      </c>
      <c r="Q10" s="6">
        <v>2.95</v>
      </c>
      <c r="R10" s="6">
        <v>2.73</v>
      </c>
      <c r="S10" s="6">
        <v>3.89</v>
      </c>
    </row>
    <row r="11" spans="1:19" x14ac:dyDescent="0.25">
      <c r="A11" s="5">
        <v>44793</v>
      </c>
      <c r="B11" s="6" t="s">
        <v>28</v>
      </c>
      <c r="C11" s="6">
        <v>2.13</v>
      </c>
      <c r="D11" s="6">
        <v>4.01</v>
      </c>
      <c r="E11" s="6">
        <v>3.07</v>
      </c>
      <c r="F11" s="10">
        <v>5.09</v>
      </c>
      <c r="G11" s="6">
        <v>1.51</v>
      </c>
      <c r="H11" s="6">
        <v>2.59</v>
      </c>
      <c r="I11" s="6">
        <v>1.48</v>
      </c>
      <c r="J11" s="6" t="s">
        <v>225</v>
      </c>
      <c r="K11" s="6">
        <v>1.44</v>
      </c>
      <c r="L11" s="6" t="s">
        <v>132</v>
      </c>
      <c r="M11" s="6">
        <v>34</v>
      </c>
      <c r="N11" t="s">
        <v>29</v>
      </c>
      <c r="O11" s="6">
        <v>404</v>
      </c>
      <c r="P11" s="6">
        <v>1.63</v>
      </c>
      <c r="Q11" s="6">
        <v>1.81</v>
      </c>
      <c r="R11" s="6">
        <v>2.0499999999999998</v>
      </c>
      <c r="S11" s="6">
        <v>2.29</v>
      </c>
    </row>
    <row r="12" spans="1:19" x14ac:dyDescent="0.25">
      <c r="A12" s="5">
        <v>44795</v>
      </c>
      <c r="B12" s="6" t="s">
        <v>30</v>
      </c>
      <c r="C12" s="6">
        <v>2.0699999999999998</v>
      </c>
      <c r="D12" s="6">
        <v>3.39</v>
      </c>
      <c r="E12" s="6">
        <v>3.91</v>
      </c>
      <c r="F12" s="14">
        <v>3.3</v>
      </c>
      <c r="G12" s="6">
        <v>2.0699999999999998</v>
      </c>
      <c r="H12" s="6">
        <v>1.8</v>
      </c>
      <c r="I12" s="6">
        <v>1.82</v>
      </c>
      <c r="J12" s="6" t="s">
        <v>225</v>
      </c>
      <c r="K12" s="6">
        <v>1.56</v>
      </c>
      <c r="L12" s="6" t="s">
        <v>128</v>
      </c>
      <c r="M12" s="6">
        <v>39</v>
      </c>
      <c r="N12" s="15" t="s">
        <v>31</v>
      </c>
      <c r="O12" s="6">
        <v>1.43</v>
      </c>
      <c r="P12" s="6">
        <v>2.4</v>
      </c>
      <c r="Q12" s="6">
        <v>2.99</v>
      </c>
      <c r="R12" s="6">
        <v>404</v>
      </c>
      <c r="S12" s="6">
        <v>3.75</v>
      </c>
    </row>
    <row r="13" spans="1:19" x14ac:dyDescent="0.25">
      <c r="A13" s="5">
        <v>44800</v>
      </c>
      <c r="B13" s="6" t="s">
        <v>32</v>
      </c>
      <c r="C13" s="6">
        <v>1.54</v>
      </c>
      <c r="D13" s="6">
        <v>3.74</v>
      </c>
      <c r="E13" s="6">
        <v>6.84</v>
      </c>
      <c r="F13" s="6">
        <v>3.7</v>
      </c>
      <c r="G13" s="6">
        <v>1.93</v>
      </c>
      <c r="H13" s="6">
        <v>1.91</v>
      </c>
      <c r="I13" s="6">
        <v>1.68</v>
      </c>
      <c r="J13" s="6" t="s">
        <v>225</v>
      </c>
      <c r="K13" s="6">
        <v>1.44</v>
      </c>
      <c r="L13" s="6" t="s">
        <v>133</v>
      </c>
      <c r="M13" s="6">
        <v>26</v>
      </c>
      <c r="N13" t="s">
        <v>16</v>
      </c>
      <c r="O13" s="6">
        <v>404</v>
      </c>
      <c r="P13" s="6">
        <v>2.17</v>
      </c>
      <c r="Q13" s="6">
        <v>2.61</v>
      </c>
      <c r="R13" s="6">
        <v>2.63</v>
      </c>
      <c r="S13" s="6">
        <v>3.25</v>
      </c>
    </row>
    <row r="14" spans="1:19" x14ac:dyDescent="0.25">
      <c r="A14" s="5">
        <v>44800</v>
      </c>
      <c r="B14" s="6" t="s">
        <v>33</v>
      </c>
      <c r="C14" s="6">
        <v>3.61</v>
      </c>
      <c r="D14" s="6">
        <v>3.52</v>
      </c>
      <c r="E14" s="6">
        <v>2.16</v>
      </c>
      <c r="F14" s="10">
        <v>3.92</v>
      </c>
      <c r="G14" s="6">
        <v>1.89</v>
      </c>
      <c r="H14" s="6">
        <v>2.02</v>
      </c>
      <c r="I14" s="6">
        <v>1.66</v>
      </c>
      <c r="J14" s="6" t="s">
        <v>225</v>
      </c>
      <c r="K14" s="6">
        <v>1.43</v>
      </c>
      <c r="L14" s="6" t="s">
        <v>128</v>
      </c>
      <c r="M14" s="6">
        <v>36</v>
      </c>
      <c r="N14" t="s">
        <v>34</v>
      </c>
      <c r="O14" s="6">
        <v>1.34</v>
      </c>
      <c r="P14" s="6">
        <v>2.12</v>
      </c>
      <c r="Q14" s="6">
        <v>2.5099999999999998</v>
      </c>
      <c r="R14" s="6">
        <v>2.83</v>
      </c>
      <c r="S14" s="6">
        <v>3.15</v>
      </c>
    </row>
    <row r="15" spans="1:19" x14ac:dyDescent="0.25">
      <c r="A15" s="5">
        <v>44800</v>
      </c>
      <c r="B15" s="6" t="s">
        <v>35</v>
      </c>
      <c r="C15" s="6">
        <v>1.41</v>
      </c>
      <c r="D15" s="6">
        <v>5.2</v>
      </c>
      <c r="E15" s="6">
        <v>7.99</v>
      </c>
      <c r="F15" s="44">
        <v>404</v>
      </c>
      <c r="G15" s="6">
        <v>1.67</v>
      </c>
      <c r="H15" s="6">
        <v>2.33</v>
      </c>
      <c r="I15" s="6">
        <v>1.48</v>
      </c>
      <c r="J15" s="6" t="s">
        <v>225</v>
      </c>
      <c r="K15" s="6">
        <v>1.29</v>
      </c>
      <c r="L15" s="6" t="s">
        <v>132</v>
      </c>
      <c r="M15" s="6">
        <v>62</v>
      </c>
      <c r="N15" s="49" t="s">
        <v>36</v>
      </c>
      <c r="O15" s="6">
        <v>1.25</v>
      </c>
      <c r="P15" s="6">
        <v>1.83</v>
      </c>
      <c r="Q15" s="6">
        <v>2.08</v>
      </c>
      <c r="R15" s="6">
        <v>2.38</v>
      </c>
      <c r="S15" s="6">
        <v>2.71</v>
      </c>
    </row>
    <row r="16" spans="1:19" x14ac:dyDescent="0.25">
      <c r="A16" s="5">
        <v>44800</v>
      </c>
      <c r="B16" s="6" t="s">
        <v>37</v>
      </c>
      <c r="C16" s="6">
        <v>1.93</v>
      </c>
      <c r="D16" s="6">
        <v>3.38</v>
      </c>
      <c r="E16" s="6">
        <v>4.2699999999999996</v>
      </c>
      <c r="F16" s="14">
        <v>3.18</v>
      </c>
      <c r="G16" s="6">
        <v>2.1</v>
      </c>
      <c r="H16" s="6">
        <v>1.75</v>
      </c>
      <c r="I16" s="6">
        <v>1.85</v>
      </c>
      <c r="J16" s="6" t="s">
        <v>225</v>
      </c>
      <c r="K16" s="6">
        <v>1.57</v>
      </c>
      <c r="L16" s="6" t="s">
        <v>134</v>
      </c>
      <c r="M16" s="6">
        <v>75</v>
      </c>
      <c r="N16" t="s">
        <v>16</v>
      </c>
      <c r="O16" s="6">
        <v>1.44</v>
      </c>
      <c r="P16" s="6">
        <v>2.44</v>
      </c>
      <c r="Q16" s="6">
        <v>2.91</v>
      </c>
      <c r="R16" s="6">
        <v>404</v>
      </c>
      <c r="S16" s="6">
        <v>3.76</v>
      </c>
    </row>
    <row r="17" spans="1:20" x14ac:dyDescent="0.25">
      <c r="A17" s="5">
        <v>44800</v>
      </c>
      <c r="B17" s="6" t="s">
        <v>38</v>
      </c>
      <c r="C17" s="6">
        <v>1.2</v>
      </c>
      <c r="D17" s="6">
        <v>7.75</v>
      </c>
      <c r="E17" s="6">
        <v>16</v>
      </c>
      <c r="F17" s="44">
        <v>404</v>
      </c>
      <c r="G17" s="6">
        <v>1.5</v>
      </c>
      <c r="H17" s="6">
        <v>2.69</v>
      </c>
      <c r="I17" s="6">
        <v>1.35</v>
      </c>
      <c r="J17" s="6" t="s">
        <v>225</v>
      </c>
      <c r="K17" s="6">
        <v>1.22</v>
      </c>
      <c r="L17" s="6" t="s">
        <v>135</v>
      </c>
      <c r="M17" s="6">
        <v>62</v>
      </c>
      <c r="N17" s="49" t="s">
        <v>36</v>
      </c>
      <c r="O17" s="6">
        <v>404</v>
      </c>
      <c r="P17" s="6">
        <v>1.61</v>
      </c>
      <c r="Q17" s="6">
        <v>1.78</v>
      </c>
      <c r="R17" s="6">
        <v>2.0299999999999998</v>
      </c>
      <c r="S17" s="6">
        <v>2.27</v>
      </c>
    </row>
    <row r="18" spans="1:20" x14ac:dyDescent="0.25">
      <c r="A18" s="5">
        <v>44800</v>
      </c>
      <c r="B18" s="6" t="s">
        <v>39</v>
      </c>
      <c r="C18" s="6">
        <v>3.12</v>
      </c>
      <c r="D18" s="6">
        <v>3.33</v>
      </c>
      <c r="E18" s="6">
        <v>2.46</v>
      </c>
      <c r="F18" s="6">
        <v>3.7</v>
      </c>
      <c r="G18" s="6">
        <v>1.94</v>
      </c>
      <c r="H18" s="6">
        <v>1.94</v>
      </c>
      <c r="I18" s="6">
        <v>1.7</v>
      </c>
      <c r="J18" s="6" t="s">
        <v>225</v>
      </c>
      <c r="K18" s="6">
        <v>1.47</v>
      </c>
      <c r="L18" s="6" t="s">
        <v>128</v>
      </c>
      <c r="M18" s="6">
        <v>67</v>
      </c>
      <c r="N18" s="9" t="s">
        <v>40</v>
      </c>
      <c r="O18" s="6">
        <v>1.43</v>
      </c>
      <c r="P18" s="6">
        <v>2.19</v>
      </c>
      <c r="Q18" s="6">
        <v>2.64</v>
      </c>
      <c r="R18" s="6">
        <v>404</v>
      </c>
      <c r="S18" s="6">
        <v>3.31</v>
      </c>
    </row>
    <row r="19" spans="1:20" x14ac:dyDescent="0.25">
      <c r="A19" s="5">
        <v>44801</v>
      </c>
      <c r="B19" s="6" t="s">
        <v>41</v>
      </c>
      <c r="C19" s="6">
        <v>1.96</v>
      </c>
      <c r="D19" s="6">
        <v>3.36</v>
      </c>
      <c r="E19" s="6">
        <v>4</v>
      </c>
      <c r="F19" s="11">
        <v>404</v>
      </c>
      <c r="G19" s="6">
        <v>2.16</v>
      </c>
      <c r="H19" s="6">
        <v>1.7</v>
      </c>
      <c r="I19" s="6">
        <v>1.9</v>
      </c>
      <c r="J19" s="6" t="s">
        <v>225</v>
      </c>
      <c r="K19" s="6">
        <v>1.6</v>
      </c>
      <c r="L19" s="6" t="s">
        <v>128</v>
      </c>
      <c r="M19" s="6">
        <v>27</v>
      </c>
      <c r="N19" s="12" t="s">
        <v>42</v>
      </c>
      <c r="O19" s="6">
        <v>1.45</v>
      </c>
      <c r="P19" s="6">
        <v>2.5</v>
      </c>
      <c r="Q19" s="6">
        <v>2.84</v>
      </c>
      <c r="R19" s="6">
        <v>404</v>
      </c>
      <c r="S19" s="6">
        <v>404</v>
      </c>
    </row>
    <row r="20" spans="1:20" x14ac:dyDescent="0.25">
      <c r="A20" s="5">
        <v>44801</v>
      </c>
      <c r="B20" s="6" t="s">
        <v>43</v>
      </c>
      <c r="C20" s="6">
        <v>2.2599999999999998</v>
      </c>
      <c r="D20" s="6">
        <v>3.54</v>
      </c>
      <c r="E20" s="6">
        <v>3.24</v>
      </c>
      <c r="F20" s="6">
        <v>3.74</v>
      </c>
      <c r="G20" s="6">
        <v>1.91</v>
      </c>
      <c r="H20" s="6">
        <v>1.96</v>
      </c>
      <c r="I20" s="6">
        <v>1.68</v>
      </c>
      <c r="J20" s="6" t="s">
        <v>225</v>
      </c>
      <c r="K20" s="6">
        <v>1.44</v>
      </c>
      <c r="L20" s="6" t="s">
        <v>128</v>
      </c>
      <c r="M20" s="6">
        <v>48</v>
      </c>
      <c r="N20" t="s">
        <v>18</v>
      </c>
      <c r="O20" s="6">
        <v>404</v>
      </c>
      <c r="P20" s="6">
        <v>2.15</v>
      </c>
      <c r="Q20" s="6">
        <v>2.59</v>
      </c>
      <c r="R20" s="6">
        <v>404</v>
      </c>
      <c r="S20" s="6">
        <v>3.24</v>
      </c>
    </row>
    <row r="21" spans="1:20" x14ac:dyDescent="0.25">
      <c r="A21" s="5">
        <v>44802</v>
      </c>
      <c r="B21" s="8" t="s">
        <v>44</v>
      </c>
      <c r="C21" s="6">
        <v>1.44</v>
      </c>
      <c r="D21" s="6">
        <v>4.5599999999999996</v>
      </c>
      <c r="E21" s="6">
        <v>7.88</v>
      </c>
      <c r="F21" s="6">
        <v>3.58</v>
      </c>
      <c r="G21" s="6">
        <v>1.96</v>
      </c>
      <c r="H21" s="6">
        <v>1.91</v>
      </c>
      <c r="I21" s="6">
        <v>1.72</v>
      </c>
      <c r="J21" s="6" t="s">
        <v>225</v>
      </c>
      <c r="K21" s="6">
        <v>1.48</v>
      </c>
      <c r="L21" s="6" t="s">
        <v>136</v>
      </c>
      <c r="M21" s="6">
        <v>45</v>
      </c>
      <c r="N21" t="s">
        <v>23</v>
      </c>
      <c r="O21" s="6">
        <v>404</v>
      </c>
      <c r="P21" s="6">
        <v>2.2400000000000002</v>
      </c>
      <c r="Q21" s="6">
        <v>2.74</v>
      </c>
      <c r="R21" s="6">
        <v>404</v>
      </c>
      <c r="S21" s="6">
        <v>3.45</v>
      </c>
    </row>
    <row r="22" spans="1:20" x14ac:dyDescent="0.25">
      <c r="A22" s="5">
        <v>44803</v>
      </c>
      <c r="B22" s="6" t="s">
        <v>45</v>
      </c>
      <c r="C22" s="6">
        <v>2.11</v>
      </c>
      <c r="D22" s="6">
        <v>3.25</v>
      </c>
      <c r="E22" s="6">
        <v>3.96</v>
      </c>
      <c r="F22" s="17">
        <v>2.96</v>
      </c>
      <c r="G22" s="6">
        <v>2.33</v>
      </c>
      <c r="H22" s="6">
        <v>1.64</v>
      </c>
      <c r="I22" s="6">
        <v>2.0299999999999998</v>
      </c>
      <c r="J22" s="6" t="s">
        <v>225</v>
      </c>
      <c r="K22" s="6">
        <v>1.71</v>
      </c>
      <c r="L22" s="6" t="s">
        <v>137</v>
      </c>
      <c r="M22" s="6">
        <v>52</v>
      </c>
      <c r="N22" s="12" t="s">
        <v>46</v>
      </c>
      <c r="O22" s="6">
        <v>1.53</v>
      </c>
      <c r="P22" s="6">
        <v>404</v>
      </c>
      <c r="Q22" s="6">
        <v>2.77</v>
      </c>
      <c r="R22" s="6">
        <v>404</v>
      </c>
      <c r="S22" s="6">
        <v>4.45</v>
      </c>
      <c r="T22" s="6"/>
    </row>
    <row r="23" spans="1:20" x14ac:dyDescent="0.25">
      <c r="A23" s="5">
        <v>44803</v>
      </c>
      <c r="B23" s="6" t="s">
        <v>47</v>
      </c>
      <c r="C23" s="6">
        <v>3.36</v>
      </c>
      <c r="D23" s="6">
        <v>3.29</v>
      </c>
      <c r="E23" s="6">
        <v>2.38</v>
      </c>
      <c r="F23" s="16">
        <v>3.2</v>
      </c>
      <c r="G23" s="6">
        <v>2.1800000000000002</v>
      </c>
      <c r="H23" s="6">
        <v>1.76</v>
      </c>
      <c r="I23" s="6">
        <v>1.91</v>
      </c>
      <c r="J23" s="6" t="s">
        <v>225</v>
      </c>
      <c r="K23" s="6">
        <v>1.63</v>
      </c>
      <c r="L23" s="6" t="s">
        <v>132</v>
      </c>
      <c r="M23" s="6">
        <v>56</v>
      </c>
      <c r="N23" t="s">
        <v>36</v>
      </c>
      <c r="O23" s="6">
        <v>1.48</v>
      </c>
      <c r="P23" s="6">
        <v>2.5299999999999998</v>
      </c>
      <c r="Q23" s="6">
        <v>3.16</v>
      </c>
      <c r="R23" s="6">
        <v>3.54</v>
      </c>
      <c r="S23" s="6">
        <v>3.58</v>
      </c>
    </row>
    <row r="24" spans="1:20" x14ac:dyDescent="0.25">
      <c r="A24" s="5">
        <v>44803</v>
      </c>
      <c r="B24" s="8" t="s">
        <v>44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 t="s">
        <v>225</v>
      </c>
      <c r="K24" s="6">
        <v>0</v>
      </c>
      <c r="L24" s="6" t="s">
        <v>136</v>
      </c>
      <c r="M24" s="6">
        <v>45</v>
      </c>
      <c r="N24" t="s">
        <v>23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</row>
    <row r="25" spans="1:20" x14ac:dyDescent="0.25">
      <c r="A25" s="5">
        <v>44803</v>
      </c>
      <c r="B25" s="6" t="s">
        <v>48</v>
      </c>
      <c r="C25" s="6">
        <v>1.8</v>
      </c>
      <c r="D25" s="6">
        <v>3.82</v>
      </c>
      <c r="E25" s="6">
        <v>4.7</v>
      </c>
      <c r="F25" s="10">
        <v>3.93</v>
      </c>
      <c r="G25" s="6">
        <v>1.85</v>
      </c>
      <c r="H25" s="6">
        <v>2.95</v>
      </c>
      <c r="I25" s="6">
        <v>1.63</v>
      </c>
      <c r="J25" s="6" t="s">
        <v>225</v>
      </c>
      <c r="K25" s="6">
        <v>1.41</v>
      </c>
      <c r="L25" s="6" t="s">
        <v>134</v>
      </c>
      <c r="M25" s="6">
        <v>62</v>
      </c>
      <c r="N25" t="s">
        <v>49</v>
      </c>
      <c r="O25" s="6">
        <v>404</v>
      </c>
      <c r="P25" s="6">
        <v>2.0699999999999998</v>
      </c>
      <c r="Q25" s="6">
        <v>2.46</v>
      </c>
      <c r="R25" s="6">
        <v>2.75</v>
      </c>
      <c r="S25" s="6">
        <v>3.1</v>
      </c>
    </row>
    <row r="26" spans="1:20" x14ac:dyDescent="0.25">
      <c r="A26" s="5">
        <v>44803</v>
      </c>
      <c r="B26" s="6" t="s">
        <v>50</v>
      </c>
      <c r="C26" s="6">
        <v>3.6</v>
      </c>
      <c r="D26" s="6">
        <v>3.39</v>
      </c>
      <c r="E26" s="6">
        <v>2.17</v>
      </c>
      <c r="F26" s="17">
        <v>2.99</v>
      </c>
      <c r="G26" s="6">
        <v>2.19</v>
      </c>
      <c r="H26" s="6">
        <v>1.72</v>
      </c>
      <c r="I26" s="6">
        <v>1.93</v>
      </c>
      <c r="J26" s="6" t="s">
        <v>225</v>
      </c>
      <c r="K26" s="6">
        <v>1.66</v>
      </c>
      <c r="L26" s="6" t="s">
        <v>135</v>
      </c>
      <c r="M26" s="6">
        <v>39</v>
      </c>
      <c r="N26" s="12" t="s">
        <v>46</v>
      </c>
      <c r="O26" s="6">
        <v>1.51</v>
      </c>
      <c r="P26" s="6">
        <v>2.57</v>
      </c>
      <c r="Q26" s="6">
        <v>404</v>
      </c>
      <c r="R26" s="6">
        <v>404</v>
      </c>
      <c r="S26" s="6">
        <v>4.07</v>
      </c>
    </row>
    <row r="27" spans="1:20" x14ac:dyDescent="0.25">
      <c r="A27" s="5">
        <v>44803</v>
      </c>
      <c r="B27" s="6" t="s">
        <v>51</v>
      </c>
      <c r="C27" s="6">
        <v>4.04</v>
      </c>
      <c r="D27" s="6">
        <v>3.47</v>
      </c>
      <c r="E27" s="6">
        <v>2.0299999999999998</v>
      </c>
      <c r="F27" s="14">
        <v>3.08</v>
      </c>
      <c r="G27" s="6">
        <v>2.1800000000000002</v>
      </c>
      <c r="H27" s="6">
        <v>1.74</v>
      </c>
      <c r="I27" s="6">
        <v>1.93</v>
      </c>
      <c r="J27" s="6" t="s">
        <v>225</v>
      </c>
      <c r="K27" s="6">
        <v>1.65</v>
      </c>
      <c r="L27" s="6" t="s">
        <v>138</v>
      </c>
      <c r="M27" s="6">
        <v>38</v>
      </c>
      <c r="N27" t="s">
        <v>52</v>
      </c>
      <c r="O27" s="6">
        <v>1.5</v>
      </c>
      <c r="P27" s="6">
        <v>2.5499999999999998</v>
      </c>
      <c r="Q27" s="6">
        <v>404</v>
      </c>
      <c r="R27" s="6">
        <v>404</v>
      </c>
      <c r="S27" s="6">
        <v>4.0199999999999996</v>
      </c>
    </row>
    <row r="28" spans="1:20" x14ac:dyDescent="0.25">
      <c r="A28" s="5">
        <v>44803</v>
      </c>
      <c r="B28" s="6" t="s">
        <v>53</v>
      </c>
      <c r="C28" s="6">
        <v>1.41</v>
      </c>
      <c r="D28" s="6">
        <v>5.12</v>
      </c>
      <c r="E28" s="6">
        <v>6.76</v>
      </c>
      <c r="F28" s="10">
        <v>5.0999999999999996</v>
      </c>
      <c r="G28" s="6">
        <v>1.52</v>
      </c>
      <c r="H28" s="6">
        <v>2.57</v>
      </c>
      <c r="I28" s="6">
        <v>1.43</v>
      </c>
      <c r="J28" s="6" t="s">
        <v>225</v>
      </c>
      <c r="K28" s="6">
        <v>404</v>
      </c>
      <c r="L28" s="6" t="s">
        <v>134</v>
      </c>
      <c r="M28" s="6">
        <v>74</v>
      </c>
      <c r="N28" t="s">
        <v>54</v>
      </c>
      <c r="O28" s="6">
        <v>404</v>
      </c>
      <c r="P28" s="6">
        <v>1.63</v>
      </c>
      <c r="Q28" s="6">
        <v>1.82</v>
      </c>
      <c r="R28" s="6">
        <v>2.06</v>
      </c>
      <c r="S28" s="6">
        <v>2.31</v>
      </c>
    </row>
    <row r="29" spans="1:20" x14ac:dyDescent="0.25">
      <c r="A29" s="5">
        <v>44804</v>
      </c>
      <c r="B29" s="6" t="s">
        <v>55</v>
      </c>
      <c r="C29" s="6">
        <v>1.76</v>
      </c>
      <c r="D29" s="6">
        <v>3.82</v>
      </c>
      <c r="E29" s="6">
        <v>5.14</v>
      </c>
      <c r="F29" s="10">
        <v>3.94</v>
      </c>
      <c r="G29" s="6">
        <v>1.89</v>
      </c>
      <c r="H29" s="6">
        <v>2.0099999999999998</v>
      </c>
      <c r="I29" s="6">
        <v>1.6</v>
      </c>
      <c r="J29" s="6" t="s">
        <v>225</v>
      </c>
      <c r="K29" s="6">
        <v>1.43</v>
      </c>
      <c r="L29" s="6" t="s">
        <v>139</v>
      </c>
      <c r="M29" s="6">
        <v>15</v>
      </c>
      <c r="N29" t="s">
        <v>56</v>
      </c>
      <c r="O29" s="6">
        <v>404</v>
      </c>
      <c r="P29" s="6">
        <v>2.13</v>
      </c>
      <c r="Q29" s="6">
        <v>2.54</v>
      </c>
      <c r="R29" s="6">
        <v>2.86</v>
      </c>
      <c r="S29" s="6">
        <v>3.19</v>
      </c>
    </row>
    <row r="30" spans="1:20" x14ac:dyDescent="0.25">
      <c r="A30" s="5">
        <v>44779</v>
      </c>
      <c r="B30" s="6" t="s">
        <v>504</v>
      </c>
      <c r="C30" s="6">
        <v>2.81</v>
      </c>
      <c r="D30" s="6">
        <v>3.4</v>
      </c>
      <c r="E30" s="6">
        <v>2.64</v>
      </c>
      <c r="F30" s="6">
        <v>3.3</v>
      </c>
      <c r="G30" s="6">
        <v>2.12</v>
      </c>
      <c r="H30" s="6">
        <v>1.78</v>
      </c>
      <c r="I30" s="6">
        <v>1.85</v>
      </c>
      <c r="J30" s="6" t="s">
        <v>225</v>
      </c>
      <c r="K30" s="6">
        <v>1.58</v>
      </c>
      <c r="L30" s="6" t="s">
        <v>137</v>
      </c>
      <c r="M30" s="6">
        <v>48</v>
      </c>
      <c r="N30" t="s">
        <v>63</v>
      </c>
      <c r="O30" s="6">
        <v>1.45</v>
      </c>
      <c r="P30" s="6">
        <v>2.4700000000000002</v>
      </c>
      <c r="Q30" s="6">
        <v>3.01</v>
      </c>
      <c r="R30" s="6">
        <v>404</v>
      </c>
      <c r="S30" s="6">
        <v>3.91</v>
      </c>
    </row>
    <row r="31" spans="1:20" x14ac:dyDescent="0.25">
      <c r="A31" s="5">
        <v>44779</v>
      </c>
      <c r="B31" s="6" t="s">
        <v>505</v>
      </c>
      <c r="C31" s="6">
        <v>2.87</v>
      </c>
      <c r="D31" s="6">
        <v>3.24</v>
      </c>
      <c r="E31" s="6">
        <v>2.7</v>
      </c>
      <c r="F31" s="6">
        <v>3.11</v>
      </c>
      <c r="G31" s="6">
        <v>2.1800000000000002</v>
      </c>
      <c r="H31" s="6">
        <v>1.74</v>
      </c>
      <c r="I31" s="6">
        <v>1.92</v>
      </c>
      <c r="J31" s="6" t="s">
        <v>225</v>
      </c>
      <c r="K31" s="6">
        <v>1.64</v>
      </c>
      <c r="L31" s="6" t="s">
        <v>135</v>
      </c>
      <c r="M31" s="6">
        <v>57</v>
      </c>
      <c r="N31" s="9" t="s">
        <v>74</v>
      </c>
      <c r="O31" s="6">
        <v>1.49</v>
      </c>
      <c r="P31" s="6">
        <v>2.5499999999999998</v>
      </c>
      <c r="Q31" s="6">
        <v>2.99</v>
      </c>
      <c r="R31" s="6">
        <v>404</v>
      </c>
      <c r="S31" s="6">
        <v>4.03</v>
      </c>
    </row>
    <row r="32" spans="1:20" x14ac:dyDescent="0.25">
      <c r="A32" s="5">
        <v>44779</v>
      </c>
      <c r="B32" s="6" t="s">
        <v>506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 t="s">
        <v>225</v>
      </c>
      <c r="K32" s="6">
        <v>0</v>
      </c>
      <c r="L32" s="6">
        <v>0</v>
      </c>
      <c r="M32" s="6">
        <v>39</v>
      </c>
      <c r="N32" t="s">
        <v>18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</row>
    <row r="33" spans="1:19" x14ac:dyDescent="0.25">
      <c r="A33" s="5">
        <v>44780</v>
      </c>
      <c r="B33" s="6" t="s">
        <v>507</v>
      </c>
      <c r="C33" s="6">
        <v>1.44</v>
      </c>
      <c r="D33" s="6">
        <v>4.5599999999999996</v>
      </c>
      <c r="E33" s="6">
        <v>7.19</v>
      </c>
      <c r="F33" s="6">
        <v>4.1399999999999997</v>
      </c>
      <c r="G33" s="6">
        <v>1.72</v>
      </c>
      <c r="H33" s="6">
        <v>2.14</v>
      </c>
      <c r="I33" s="6">
        <v>1.53</v>
      </c>
      <c r="J33" s="6" t="s">
        <v>225</v>
      </c>
      <c r="K33" s="6">
        <v>1.39</v>
      </c>
      <c r="L33" s="6" t="s">
        <v>127</v>
      </c>
      <c r="M33" s="6">
        <v>48</v>
      </c>
      <c r="N33" t="s">
        <v>79</v>
      </c>
      <c r="O33" s="6">
        <v>404</v>
      </c>
      <c r="P33" s="6">
        <v>1.93</v>
      </c>
      <c r="Q33" s="6">
        <v>2.23</v>
      </c>
      <c r="R33" s="6">
        <v>2.54</v>
      </c>
      <c r="S33" s="6">
        <v>2.83</v>
      </c>
    </row>
    <row r="34" spans="1:19" x14ac:dyDescent="0.25">
      <c r="A34" s="5">
        <v>44780</v>
      </c>
      <c r="B34" s="6" t="s">
        <v>508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 t="s">
        <v>225</v>
      </c>
      <c r="K34" s="6">
        <v>0</v>
      </c>
      <c r="L34" s="6">
        <v>0</v>
      </c>
      <c r="M34" s="6">
        <v>73</v>
      </c>
      <c r="N34" t="s">
        <v>496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</row>
    <row r="35" spans="1:19" x14ac:dyDescent="0.25">
      <c r="A35" s="5">
        <v>44794</v>
      </c>
      <c r="B35" s="6" t="s">
        <v>512</v>
      </c>
      <c r="C35" s="6">
        <v>1.9</v>
      </c>
      <c r="D35" s="6">
        <v>3.67</v>
      </c>
      <c r="E35" s="6">
        <v>4.0199999999999996</v>
      </c>
      <c r="F35" s="6">
        <v>3.75</v>
      </c>
      <c r="G35" s="6">
        <v>1.83</v>
      </c>
      <c r="H35" s="6">
        <v>2.0099999999999998</v>
      </c>
      <c r="I35" s="6">
        <v>1.62</v>
      </c>
      <c r="J35" s="6" t="s">
        <v>225</v>
      </c>
      <c r="K35" s="6">
        <v>1.41</v>
      </c>
      <c r="L35" s="6" t="s">
        <v>130</v>
      </c>
      <c r="M35" s="6">
        <v>51</v>
      </c>
      <c r="N35" t="s">
        <v>16</v>
      </c>
      <c r="O35" s="6">
        <v>404</v>
      </c>
      <c r="P35" s="6">
        <v>2.0499999999999998</v>
      </c>
      <c r="Q35" s="6">
        <v>2.4500000000000002</v>
      </c>
      <c r="R35" s="6">
        <v>404</v>
      </c>
      <c r="S35" s="6">
        <v>3.09</v>
      </c>
    </row>
  </sheetData>
  <conditionalFormatting sqref="K1">
    <cfRule type="cellIs" dxfId="29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D24" sqref="D24"/>
    </sheetView>
  </sheetViews>
  <sheetFormatPr defaultRowHeight="15" x14ac:dyDescent="0.25"/>
  <cols>
    <col min="1" max="1" width="10.7109375" bestFit="1" customWidth="1"/>
    <col min="2" max="2" width="35.140625" bestFit="1" customWidth="1"/>
    <col min="4" max="4" width="16.42578125" bestFit="1" customWidth="1"/>
    <col min="6" max="6" width="10.42578125" style="27" bestFit="1" customWidth="1"/>
    <col min="7" max="7" width="10.28515625" bestFit="1" customWidth="1"/>
    <col min="10" max="10" width="28.5703125" bestFit="1" customWidth="1"/>
  </cols>
  <sheetData>
    <row r="1" spans="1:11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34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</row>
    <row r="2" spans="1:11" x14ac:dyDescent="0.25">
      <c r="A2" s="85">
        <v>44786</v>
      </c>
      <c r="B2" s="11" t="s">
        <v>19</v>
      </c>
      <c r="C2" s="80">
        <v>1.85</v>
      </c>
      <c r="D2" s="11" t="s">
        <v>225</v>
      </c>
      <c r="E2" s="11" t="s">
        <v>247</v>
      </c>
      <c r="F2" s="81" t="s">
        <v>246</v>
      </c>
      <c r="G2" s="82">
        <f>C2*D$22</f>
        <v>1156.25</v>
      </c>
      <c r="H2" s="82">
        <f t="shared" ref="H2:H7" si="0">G2-D$22</f>
        <v>531.25</v>
      </c>
      <c r="I2" s="11" t="s">
        <v>128</v>
      </c>
      <c r="J2" s="11" t="s">
        <v>20</v>
      </c>
    </row>
    <row r="3" spans="1:11" x14ac:dyDescent="0.25">
      <c r="A3" s="5">
        <v>44787</v>
      </c>
      <c r="B3" s="6" t="s">
        <v>22</v>
      </c>
      <c r="C3" s="35">
        <v>1.91</v>
      </c>
      <c r="D3" s="16" t="s">
        <v>225</v>
      </c>
      <c r="E3" s="16" t="s">
        <v>643</v>
      </c>
      <c r="F3" s="22" t="s">
        <v>644</v>
      </c>
      <c r="G3" s="33">
        <f>C3*D$22</f>
        <v>1193.75</v>
      </c>
      <c r="H3" s="33">
        <f t="shared" si="0"/>
        <v>568.75</v>
      </c>
      <c r="I3" s="6" t="s">
        <v>127</v>
      </c>
      <c r="J3" s="6" t="s">
        <v>23</v>
      </c>
    </row>
    <row r="4" spans="1:11" x14ac:dyDescent="0.25">
      <c r="A4" s="5">
        <v>44800</v>
      </c>
      <c r="B4" s="6" t="s">
        <v>33</v>
      </c>
      <c r="C4" s="35">
        <v>1.89</v>
      </c>
      <c r="D4" s="16" t="s">
        <v>225</v>
      </c>
      <c r="E4" s="16" t="s">
        <v>248</v>
      </c>
      <c r="F4" s="37" t="s">
        <v>232</v>
      </c>
      <c r="G4" s="33">
        <v>0</v>
      </c>
      <c r="H4" s="33">
        <f t="shared" si="0"/>
        <v>-625</v>
      </c>
      <c r="I4" s="16" t="s">
        <v>128</v>
      </c>
      <c r="J4" s="6" t="s">
        <v>56</v>
      </c>
      <c r="K4" s="18"/>
    </row>
    <row r="5" spans="1:11" x14ac:dyDescent="0.25">
      <c r="A5" s="5">
        <v>44802</v>
      </c>
      <c r="B5" s="16" t="s">
        <v>44</v>
      </c>
      <c r="C5" s="35">
        <v>1.72</v>
      </c>
      <c r="D5" s="16" t="s">
        <v>225</v>
      </c>
      <c r="E5" s="16" t="s">
        <v>643</v>
      </c>
      <c r="F5" s="22" t="s">
        <v>644</v>
      </c>
      <c r="G5" s="33">
        <f>C5*D$22</f>
        <v>1075</v>
      </c>
      <c r="H5" s="33">
        <f t="shared" si="0"/>
        <v>450</v>
      </c>
      <c r="I5" s="6" t="s">
        <v>136</v>
      </c>
      <c r="J5" s="6" t="s">
        <v>23</v>
      </c>
    </row>
    <row r="6" spans="1:11" x14ac:dyDescent="0.25">
      <c r="A6" s="5">
        <v>44803</v>
      </c>
      <c r="B6" s="6" t="s">
        <v>48</v>
      </c>
      <c r="C6" s="35">
        <v>1.85</v>
      </c>
      <c r="D6" s="16" t="s">
        <v>225</v>
      </c>
      <c r="E6" s="16" t="s">
        <v>248</v>
      </c>
      <c r="F6" s="38" t="s">
        <v>232</v>
      </c>
      <c r="G6" s="33">
        <f>C6*D$22</f>
        <v>1156.25</v>
      </c>
      <c r="H6" s="33">
        <f t="shared" si="0"/>
        <v>531.25</v>
      </c>
      <c r="I6" s="6" t="s">
        <v>134</v>
      </c>
      <c r="J6" s="6" t="s">
        <v>52</v>
      </c>
    </row>
    <row r="7" spans="1:11" x14ac:dyDescent="0.25">
      <c r="A7" s="5">
        <v>44803</v>
      </c>
      <c r="B7" s="6" t="s">
        <v>51</v>
      </c>
      <c r="C7" s="35">
        <v>1.74</v>
      </c>
      <c r="D7" s="16" t="s">
        <v>225</v>
      </c>
      <c r="E7" s="16" t="s">
        <v>247</v>
      </c>
      <c r="F7" s="38" t="s">
        <v>246</v>
      </c>
      <c r="G7" s="33">
        <f>C7*D$22</f>
        <v>1087.5</v>
      </c>
      <c r="H7" s="33">
        <f t="shared" si="0"/>
        <v>462.5</v>
      </c>
      <c r="I7" s="6" t="s">
        <v>138</v>
      </c>
      <c r="J7" s="6" t="s">
        <v>52</v>
      </c>
    </row>
    <row r="8" spans="1:11" x14ac:dyDescent="0.25">
      <c r="A8" s="25"/>
      <c r="B8" s="16"/>
      <c r="C8" s="35"/>
      <c r="D8" s="16"/>
      <c r="E8" s="16"/>
      <c r="F8" s="42"/>
      <c r="G8" s="33"/>
      <c r="H8" s="33"/>
      <c r="I8" s="16"/>
      <c r="J8" s="16"/>
    </row>
    <row r="9" spans="1:11" x14ac:dyDescent="0.25">
      <c r="A9" s="50"/>
      <c r="B9" s="16"/>
      <c r="C9" s="16"/>
      <c r="D9" s="16"/>
      <c r="E9" s="16"/>
      <c r="F9" s="42"/>
      <c r="G9" s="33"/>
      <c r="H9" s="33"/>
      <c r="I9" s="16"/>
      <c r="J9" s="16"/>
    </row>
    <row r="10" spans="1:11" x14ac:dyDescent="0.25">
      <c r="A10" s="25"/>
      <c r="B10" s="16"/>
      <c r="C10" s="35"/>
      <c r="D10" s="16"/>
      <c r="E10" s="16"/>
      <c r="F10" s="36"/>
      <c r="G10" s="33"/>
      <c r="H10" s="33"/>
      <c r="I10" s="16"/>
      <c r="J10" s="16"/>
    </row>
    <row r="11" spans="1:11" x14ac:dyDescent="0.25">
      <c r="A11" s="6"/>
      <c r="B11" s="6" t="s">
        <v>233</v>
      </c>
      <c r="C11" s="6"/>
      <c r="D11" s="26">
        <f>COUNT(C2:C10)</f>
        <v>6</v>
      </c>
      <c r="E11" s="26"/>
      <c r="F11" s="36"/>
      <c r="G11" s="18"/>
      <c r="H11" s="18"/>
      <c r="I11" s="39"/>
      <c r="J11" s="18"/>
    </row>
    <row r="12" spans="1:11" x14ac:dyDescent="0.25">
      <c r="A12" s="6"/>
      <c r="B12" s="6" t="s">
        <v>234</v>
      </c>
      <c r="C12" s="6"/>
      <c r="D12" s="23">
        <f>COUNTIF(H2:H9,"&lt;0")</f>
        <v>1</v>
      </c>
      <c r="E12" s="23"/>
      <c r="F12" s="36"/>
      <c r="G12" s="40"/>
      <c r="H12" s="40"/>
      <c r="I12" s="36"/>
      <c r="J12" s="18"/>
    </row>
    <row r="13" spans="1:11" x14ac:dyDescent="0.25">
      <c r="A13" s="6"/>
      <c r="B13" s="6" t="s">
        <v>235</v>
      </c>
      <c r="C13" s="6"/>
      <c r="D13" s="24">
        <f>D11-D12</f>
        <v>5</v>
      </c>
      <c r="E13" s="24"/>
      <c r="F13" s="36"/>
      <c r="G13" s="40"/>
      <c r="H13" s="40"/>
      <c r="I13" s="36"/>
      <c r="J13" s="18"/>
    </row>
    <row r="14" spans="1:11" x14ac:dyDescent="0.25">
      <c r="A14" s="6"/>
      <c r="B14" s="6" t="s">
        <v>236</v>
      </c>
      <c r="C14" s="6"/>
      <c r="D14" s="6">
        <f>D13/D11*100</f>
        <v>83.333333333333343</v>
      </c>
      <c r="E14" s="16"/>
      <c r="F14" s="36"/>
      <c r="G14" s="40"/>
      <c r="H14" s="40"/>
      <c r="I14" s="36"/>
      <c r="J14" s="18"/>
    </row>
    <row r="15" spans="1:11" x14ac:dyDescent="0.25">
      <c r="A15" s="6"/>
      <c r="B15" s="6" t="s">
        <v>237</v>
      </c>
      <c r="C15" s="6"/>
      <c r="D15" s="6">
        <f>1/D16*100</f>
        <v>54.744525547445264</v>
      </c>
      <c r="E15" s="16"/>
      <c r="F15" s="36"/>
      <c r="G15" s="40"/>
      <c r="H15" s="40"/>
      <c r="I15" s="36"/>
      <c r="J15" s="18"/>
    </row>
    <row r="16" spans="1:11" x14ac:dyDescent="0.25">
      <c r="A16" s="6"/>
      <c r="B16" s="6" t="s">
        <v>238</v>
      </c>
      <c r="C16" s="6"/>
      <c r="D16" s="6">
        <f>SUM(C2:C10)/D11</f>
        <v>1.8266666666666664</v>
      </c>
      <c r="E16" s="16"/>
      <c r="F16" s="36"/>
      <c r="G16" s="40"/>
      <c r="H16" s="40"/>
      <c r="I16" s="36"/>
      <c r="J16" s="18"/>
    </row>
    <row r="17" spans="1:10" x14ac:dyDescent="0.25">
      <c r="A17" s="6"/>
      <c r="B17" s="6" t="s">
        <v>239</v>
      </c>
      <c r="C17" s="6"/>
      <c r="D17" s="24">
        <f>D14-D15</f>
        <v>28.588807785888079</v>
      </c>
      <c r="E17" s="38"/>
      <c r="F17" s="36"/>
      <c r="G17" s="40"/>
      <c r="H17" s="40"/>
      <c r="I17" s="36"/>
      <c r="J17" s="18"/>
    </row>
    <row r="18" spans="1:10" x14ac:dyDescent="0.25">
      <c r="A18" s="6"/>
      <c r="B18" s="6" t="s">
        <v>240</v>
      </c>
      <c r="C18" s="6"/>
      <c r="D18" s="24">
        <f>D17/1</f>
        <v>28.588807785888079</v>
      </c>
      <c r="E18" s="38"/>
      <c r="F18" s="36"/>
      <c r="G18" s="40"/>
      <c r="H18" s="40"/>
      <c r="I18" s="36"/>
      <c r="J18" s="18"/>
    </row>
    <row r="19" spans="1:10" ht="18.75" x14ac:dyDescent="0.3">
      <c r="A19" s="6"/>
      <c r="B19" s="28" t="s">
        <v>241</v>
      </c>
      <c r="C19" s="6"/>
      <c r="D19" s="29">
        <v>25000</v>
      </c>
      <c r="E19" s="47"/>
      <c r="F19" s="36"/>
      <c r="G19" s="40"/>
      <c r="H19" s="40"/>
      <c r="I19" s="36"/>
      <c r="J19" s="18"/>
    </row>
    <row r="20" spans="1:10" ht="18.75" x14ac:dyDescent="0.3">
      <c r="A20" s="6"/>
      <c r="B20" s="6" t="s">
        <v>242</v>
      </c>
      <c r="C20" s="6"/>
      <c r="D20" s="30">
        <v>25000</v>
      </c>
      <c r="E20" s="48"/>
      <c r="F20" s="36"/>
      <c r="G20" s="40"/>
      <c r="H20" s="40"/>
      <c r="I20" s="36"/>
      <c r="J20" s="18"/>
    </row>
    <row r="21" spans="1:10" x14ac:dyDescent="0.25">
      <c r="A21" s="6"/>
      <c r="B21" s="6" t="s">
        <v>243</v>
      </c>
      <c r="C21" s="6"/>
      <c r="D21" s="21">
        <f>D20/100</f>
        <v>250</v>
      </c>
      <c r="E21" s="33"/>
      <c r="F21" s="36"/>
      <c r="G21" s="40"/>
      <c r="H21" s="40"/>
      <c r="I21" s="36"/>
      <c r="J21" s="18"/>
    </row>
    <row r="22" spans="1:10" x14ac:dyDescent="0.25">
      <c r="A22" s="6"/>
      <c r="B22" s="31" t="s">
        <v>690</v>
      </c>
      <c r="C22" s="6"/>
      <c r="D22" s="32">
        <f>D21*2.5</f>
        <v>625</v>
      </c>
      <c r="E22" s="33"/>
      <c r="F22" s="36"/>
      <c r="G22" s="40"/>
      <c r="H22" s="40"/>
      <c r="I22" s="36"/>
      <c r="J22" s="18"/>
    </row>
    <row r="23" spans="1:10" x14ac:dyDescent="0.25">
      <c r="A23" s="6"/>
      <c r="B23" s="6" t="s">
        <v>244</v>
      </c>
      <c r="C23" s="6"/>
      <c r="D23" s="33">
        <f>SUM(H2:H9)</f>
        <v>1918.75</v>
      </c>
      <c r="E23" s="33"/>
      <c r="F23" s="36"/>
      <c r="G23" s="41"/>
      <c r="H23" s="40"/>
      <c r="I23" s="36"/>
      <c r="J23" s="18"/>
    </row>
    <row r="24" spans="1:10" x14ac:dyDescent="0.25">
      <c r="A24" s="6"/>
      <c r="B24" s="13" t="s">
        <v>245</v>
      </c>
      <c r="C24" s="6"/>
      <c r="D24" s="16">
        <f>D23/D19*100</f>
        <v>7.6749999999999998</v>
      </c>
      <c r="E24" s="16"/>
      <c r="F24" s="36"/>
      <c r="G24" s="40"/>
      <c r="H24" s="40"/>
      <c r="I24" s="36"/>
      <c r="J24" s="18"/>
    </row>
    <row r="25" spans="1:10" x14ac:dyDescent="0.25">
      <c r="F25" s="39"/>
      <c r="G25" s="18"/>
      <c r="H25" s="18"/>
      <c r="I25" s="18"/>
      <c r="J25" s="18"/>
    </row>
  </sheetData>
  <conditionalFormatting sqref="H2:H10">
    <cfRule type="cellIs" dxfId="28" priority="4" operator="lessThan">
      <formula>0</formula>
    </cfRule>
    <cfRule type="cellIs" dxfId="27" priority="5" operator="greaterThan">
      <formula>0</formula>
    </cfRule>
  </conditionalFormatting>
  <conditionalFormatting sqref="G12:G24">
    <cfRule type="cellIs" dxfId="26" priority="1" operator="greaterThan">
      <formula>0</formula>
    </cfRule>
    <cfRule type="cellIs" dxfId="25" priority="2" operator="lessThan">
      <formula>-240.63</formula>
    </cfRule>
    <cfRule type="cellIs" dxfId="24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7"/>
  <sheetViews>
    <sheetView topLeftCell="C15" workbookViewId="0">
      <selection activeCell="N33" sqref="N33"/>
    </sheetView>
  </sheetViews>
  <sheetFormatPr defaultRowHeight="15" x14ac:dyDescent="0.25"/>
  <cols>
    <col min="1" max="1" width="10.7109375" bestFit="1" customWidth="1"/>
    <col min="2" max="2" width="32.140625" style="6" bestFit="1" customWidth="1"/>
    <col min="3" max="13" width="9.140625" style="6"/>
    <col min="14" max="14" width="26.42578125" style="6" bestFit="1" customWidth="1"/>
    <col min="15" max="19" width="9.140625" style="6"/>
  </cols>
  <sheetData>
    <row r="1" spans="1:21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21" x14ac:dyDescent="0.25">
      <c r="A2" s="5">
        <v>44806</v>
      </c>
      <c r="B2" s="6" t="s">
        <v>57</v>
      </c>
      <c r="C2" s="6">
        <v>8.19</v>
      </c>
      <c r="D2" s="6">
        <v>4.7699999999999996</v>
      </c>
      <c r="E2" s="6">
        <v>1.43</v>
      </c>
      <c r="F2" s="11">
        <v>4.3</v>
      </c>
      <c r="G2" s="6">
        <v>1.75</v>
      </c>
      <c r="H2" s="6">
        <v>2.17</v>
      </c>
      <c r="I2" s="6">
        <v>1.55</v>
      </c>
      <c r="J2" s="6" t="s">
        <v>225</v>
      </c>
      <c r="K2" s="6">
        <v>1.41</v>
      </c>
      <c r="L2" s="6" t="s">
        <v>137</v>
      </c>
      <c r="M2" s="6">
        <v>47</v>
      </c>
      <c r="N2" s="6" t="s">
        <v>58</v>
      </c>
      <c r="O2" s="6">
        <v>404</v>
      </c>
      <c r="P2" s="6">
        <v>1.94</v>
      </c>
      <c r="Q2" s="6">
        <v>2.25</v>
      </c>
      <c r="R2" s="6">
        <v>2.85</v>
      </c>
      <c r="S2" s="6">
        <v>2.85</v>
      </c>
    </row>
    <row r="3" spans="1:21" x14ac:dyDescent="0.25">
      <c r="A3" s="5">
        <v>44806</v>
      </c>
      <c r="B3" s="6" t="s">
        <v>59</v>
      </c>
      <c r="C3" s="6">
        <v>2.38</v>
      </c>
      <c r="D3" s="6">
        <v>3.31</v>
      </c>
      <c r="E3" s="6">
        <v>3.27</v>
      </c>
      <c r="F3" s="14">
        <v>3.51</v>
      </c>
      <c r="G3" s="6">
        <v>2.06</v>
      </c>
      <c r="H3" s="6">
        <v>1.87</v>
      </c>
      <c r="I3" s="6">
        <v>1.79</v>
      </c>
      <c r="J3" s="6" t="s">
        <v>225</v>
      </c>
      <c r="K3" s="6">
        <v>1.54</v>
      </c>
      <c r="L3" s="6" t="s">
        <v>138</v>
      </c>
      <c r="M3" s="6">
        <v>25</v>
      </c>
      <c r="N3" s="6" t="s">
        <v>52</v>
      </c>
      <c r="O3" s="6">
        <v>1.44</v>
      </c>
      <c r="P3" s="6">
        <v>2.36</v>
      </c>
      <c r="Q3" s="6">
        <v>2.82</v>
      </c>
      <c r="R3" s="6">
        <v>404</v>
      </c>
      <c r="S3" s="6">
        <v>3.61</v>
      </c>
    </row>
    <row r="4" spans="1:21" x14ac:dyDescent="0.25">
      <c r="A4" s="5">
        <v>44807</v>
      </c>
      <c r="B4" s="6" t="s">
        <v>60</v>
      </c>
      <c r="C4" s="6">
        <v>3.41</v>
      </c>
      <c r="D4" s="6">
        <v>3.16</v>
      </c>
      <c r="E4" s="6">
        <v>2.2999999999999998</v>
      </c>
      <c r="F4" s="13">
        <v>2.84</v>
      </c>
      <c r="G4" s="6">
        <v>2.31</v>
      </c>
      <c r="H4" s="6">
        <v>1.63</v>
      </c>
      <c r="I4" s="6">
        <v>2.0299999999999998</v>
      </c>
      <c r="J4" s="6" t="s">
        <v>225</v>
      </c>
      <c r="K4" s="6">
        <v>1.72</v>
      </c>
      <c r="L4" s="6" t="s">
        <v>137</v>
      </c>
      <c r="M4" s="6">
        <v>62</v>
      </c>
      <c r="N4" s="6" t="s">
        <v>61</v>
      </c>
      <c r="O4" s="6">
        <v>1.54</v>
      </c>
      <c r="P4" s="6">
        <v>2.73</v>
      </c>
      <c r="Q4" s="6">
        <v>404</v>
      </c>
      <c r="R4" s="6">
        <v>404</v>
      </c>
      <c r="S4" s="6">
        <v>4.3</v>
      </c>
    </row>
    <row r="5" spans="1:21" x14ac:dyDescent="0.25">
      <c r="A5" s="5">
        <v>44807</v>
      </c>
      <c r="B5" s="6" t="s">
        <v>62</v>
      </c>
      <c r="C5" s="6">
        <v>2.33</v>
      </c>
      <c r="D5" s="6">
        <v>3.48</v>
      </c>
      <c r="E5" s="6">
        <v>3.21</v>
      </c>
      <c r="F5" s="14">
        <v>3.49</v>
      </c>
      <c r="G5" s="6">
        <v>2</v>
      </c>
      <c r="H5" s="6">
        <v>1.88</v>
      </c>
      <c r="I5" s="6">
        <v>1.75</v>
      </c>
      <c r="J5" s="6" t="s">
        <v>225</v>
      </c>
      <c r="K5" s="6">
        <v>1.51</v>
      </c>
      <c r="L5" s="6" t="s">
        <v>140</v>
      </c>
      <c r="M5" s="6">
        <v>43</v>
      </c>
      <c r="N5" s="6" t="s">
        <v>63</v>
      </c>
      <c r="O5" s="6">
        <v>404</v>
      </c>
      <c r="P5" s="6">
        <v>2.2799999999999998</v>
      </c>
      <c r="Q5" s="6">
        <v>2.78</v>
      </c>
      <c r="R5" s="6">
        <v>404</v>
      </c>
      <c r="S5" s="6">
        <v>3.47</v>
      </c>
    </row>
    <row r="6" spans="1:21" x14ac:dyDescent="0.25">
      <c r="A6" s="5">
        <v>44807</v>
      </c>
      <c r="B6" s="6" t="s">
        <v>64</v>
      </c>
      <c r="C6" s="6">
        <v>2.77</v>
      </c>
      <c r="D6" s="6">
        <v>3.53</v>
      </c>
      <c r="E6" s="6">
        <v>2.65</v>
      </c>
      <c r="F6" s="6">
        <v>3.73</v>
      </c>
      <c r="G6" s="6">
        <v>1.71</v>
      </c>
      <c r="H6" s="6">
        <v>2.2400000000000002</v>
      </c>
      <c r="I6" s="6">
        <v>1.52</v>
      </c>
      <c r="J6" s="6" t="s">
        <v>225</v>
      </c>
      <c r="K6" s="6">
        <v>1.32</v>
      </c>
      <c r="L6" s="6" t="s">
        <v>142</v>
      </c>
      <c r="M6" s="6">
        <v>58</v>
      </c>
      <c r="N6" s="6" t="s">
        <v>65</v>
      </c>
      <c r="O6" s="6">
        <v>1.26</v>
      </c>
      <c r="P6" s="6">
        <v>1.89</v>
      </c>
      <c r="Q6" s="6">
        <v>2.15</v>
      </c>
      <c r="R6" s="6">
        <v>2.4300000000000002</v>
      </c>
      <c r="S6" s="6">
        <v>2.7</v>
      </c>
    </row>
    <row r="7" spans="1:21" x14ac:dyDescent="0.25">
      <c r="A7" s="5">
        <v>44807</v>
      </c>
      <c r="B7" s="6" t="s">
        <v>66</v>
      </c>
      <c r="C7" s="6">
        <v>12.16</v>
      </c>
      <c r="D7" s="6">
        <v>7.04</v>
      </c>
      <c r="E7" s="6">
        <v>1.24</v>
      </c>
      <c r="F7" s="6">
        <v>404</v>
      </c>
      <c r="G7" s="6">
        <v>1.37</v>
      </c>
      <c r="H7" s="6">
        <v>3.26</v>
      </c>
      <c r="I7" s="6">
        <v>1.32</v>
      </c>
      <c r="J7" s="6" t="s">
        <v>225</v>
      </c>
      <c r="K7" s="6">
        <v>404</v>
      </c>
      <c r="L7" s="6" t="s">
        <v>140</v>
      </c>
      <c r="M7" s="6">
        <v>21</v>
      </c>
      <c r="N7" s="6" t="s">
        <v>34</v>
      </c>
      <c r="O7" s="6">
        <v>404</v>
      </c>
      <c r="P7" s="6">
        <v>1.43</v>
      </c>
      <c r="Q7" s="6">
        <v>1.53</v>
      </c>
      <c r="R7" s="6">
        <v>1.72</v>
      </c>
      <c r="S7" s="6">
        <v>1.93</v>
      </c>
    </row>
    <row r="8" spans="1:21" x14ac:dyDescent="0.25">
      <c r="A8" s="5">
        <v>44807</v>
      </c>
      <c r="B8" s="6" t="s">
        <v>67</v>
      </c>
      <c r="C8" s="6">
        <v>2.5</v>
      </c>
      <c r="D8" s="6">
        <v>3.33</v>
      </c>
      <c r="E8" s="6">
        <v>3.06</v>
      </c>
      <c r="F8" s="14">
        <v>3.55</v>
      </c>
      <c r="G8" s="6">
        <v>2.04</v>
      </c>
      <c r="H8" s="6">
        <v>1.85</v>
      </c>
      <c r="I8" s="6">
        <v>1.78</v>
      </c>
      <c r="J8" s="6" t="s">
        <v>225</v>
      </c>
      <c r="K8" s="6">
        <v>1.51</v>
      </c>
      <c r="L8" s="6" t="s">
        <v>128</v>
      </c>
      <c r="M8" s="6">
        <v>42</v>
      </c>
      <c r="N8" s="6" t="s">
        <v>49</v>
      </c>
      <c r="O8" s="6">
        <v>1.42</v>
      </c>
      <c r="P8" s="6">
        <v>2.3199999999999998</v>
      </c>
      <c r="Q8" s="6">
        <v>2.83</v>
      </c>
      <c r="R8" s="6">
        <v>404</v>
      </c>
      <c r="S8" s="6">
        <v>3.5</v>
      </c>
    </row>
    <row r="9" spans="1:21" x14ac:dyDescent="0.25">
      <c r="A9" s="5">
        <v>44807</v>
      </c>
      <c r="B9" s="6" t="s">
        <v>68</v>
      </c>
      <c r="C9" s="6">
        <v>3.3</v>
      </c>
      <c r="D9" s="6">
        <v>3.41</v>
      </c>
      <c r="E9" s="6">
        <v>2.29</v>
      </c>
      <c r="F9" s="10">
        <v>3.79</v>
      </c>
      <c r="G9" s="6">
        <v>1.89</v>
      </c>
      <c r="H9" s="6">
        <v>1.98</v>
      </c>
      <c r="I9" s="6">
        <v>1.66</v>
      </c>
      <c r="J9" s="6" t="s">
        <v>225</v>
      </c>
      <c r="K9" s="6">
        <v>1.43</v>
      </c>
      <c r="L9" s="6" t="s">
        <v>132</v>
      </c>
      <c r="M9" s="6">
        <v>32</v>
      </c>
      <c r="N9" s="6" t="s">
        <v>18</v>
      </c>
      <c r="O9" s="6">
        <v>404</v>
      </c>
      <c r="P9" s="6">
        <v>2.13</v>
      </c>
      <c r="Q9" s="6">
        <v>2.54</v>
      </c>
      <c r="R9" s="6">
        <v>2.72</v>
      </c>
      <c r="S9" s="6">
        <v>3.18</v>
      </c>
    </row>
    <row r="10" spans="1:21" x14ac:dyDescent="0.25">
      <c r="A10" s="5">
        <v>44808</v>
      </c>
      <c r="B10" s="6" t="s">
        <v>69</v>
      </c>
      <c r="C10" s="6">
        <v>2.56</v>
      </c>
      <c r="D10" s="6">
        <v>3.34</v>
      </c>
      <c r="E10" s="6">
        <v>3.01</v>
      </c>
      <c r="F10" s="14">
        <v>3.44</v>
      </c>
      <c r="G10" s="6">
        <v>2.02</v>
      </c>
      <c r="H10" s="6">
        <v>1.89</v>
      </c>
      <c r="I10" s="6">
        <v>1.76</v>
      </c>
      <c r="J10" s="6" t="s">
        <v>225</v>
      </c>
      <c r="K10" s="6">
        <v>1.51</v>
      </c>
      <c r="L10" s="6" t="s">
        <v>138</v>
      </c>
      <c r="M10" s="6">
        <v>39</v>
      </c>
      <c r="N10" s="6" t="s">
        <v>34</v>
      </c>
      <c r="O10" s="6">
        <v>1.4</v>
      </c>
      <c r="P10" s="6">
        <v>2.29</v>
      </c>
      <c r="Q10" s="6">
        <v>2.77</v>
      </c>
      <c r="R10" s="6">
        <v>3.1</v>
      </c>
      <c r="S10" s="6">
        <v>3.44</v>
      </c>
    </row>
    <row r="11" spans="1:21" x14ac:dyDescent="0.25">
      <c r="A11" s="5">
        <v>44808</v>
      </c>
      <c r="B11" s="6" t="s">
        <v>70</v>
      </c>
      <c r="C11" s="6">
        <v>3.21</v>
      </c>
      <c r="D11" s="6">
        <v>3.48</v>
      </c>
      <c r="E11" s="6">
        <v>2.37</v>
      </c>
      <c r="F11" s="6">
        <v>3.72</v>
      </c>
      <c r="G11" s="6">
        <v>1.93</v>
      </c>
      <c r="H11" s="6">
        <v>1.93</v>
      </c>
      <c r="I11" s="6">
        <v>1.71</v>
      </c>
      <c r="J11" s="6" t="s">
        <v>225</v>
      </c>
      <c r="K11" s="6">
        <v>1.47</v>
      </c>
      <c r="L11" s="6" t="s">
        <v>138</v>
      </c>
      <c r="M11" s="6">
        <v>40</v>
      </c>
      <c r="N11" s="6" t="s">
        <v>34</v>
      </c>
      <c r="O11" s="6">
        <v>1.37</v>
      </c>
      <c r="P11" s="6">
        <v>2.2000000000000002</v>
      </c>
      <c r="Q11" s="6">
        <v>2.65</v>
      </c>
      <c r="R11" s="6">
        <v>2.97</v>
      </c>
      <c r="S11" s="6">
        <v>3.31</v>
      </c>
    </row>
    <row r="12" spans="1:21" x14ac:dyDescent="0.25">
      <c r="A12" s="5">
        <v>44809</v>
      </c>
      <c r="B12" s="6" t="s">
        <v>71</v>
      </c>
      <c r="C12" s="6">
        <v>1.91</v>
      </c>
      <c r="D12" s="6">
        <v>3.59</v>
      </c>
      <c r="E12" s="6">
        <v>4.3899999999999997</v>
      </c>
      <c r="F12" s="6">
        <v>3.67</v>
      </c>
      <c r="G12" s="6">
        <v>1.94</v>
      </c>
      <c r="H12" s="6">
        <v>1.94</v>
      </c>
      <c r="I12" s="6">
        <v>1.7</v>
      </c>
      <c r="J12" s="6" t="s">
        <v>225</v>
      </c>
      <c r="K12" s="6">
        <v>1.47</v>
      </c>
      <c r="L12" s="6" t="s">
        <v>128</v>
      </c>
      <c r="M12" s="6">
        <v>50</v>
      </c>
      <c r="N12" s="6" t="s">
        <v>49</v>
      </c>
      <c r="O12" s="6">
        <v>1.37</v>
      </c>
      <c r="P12" s="6">
        <v>2.2000000000000002</v>
      </c>
      <c r="Q12" s="6">
        <v>2.68</v>
      </c>
      <c r="R12" s="6">
        <v>3.02</v>
      </c>
      <c r="S12" s="6">
        <v>3.37</v>
      </c>
    </row>
    <row r="13" spans="1:21" x14ac:dyDescent="0.25">
      <c r="A13" s="5">
        <v>44809</v>
      </c>
      <c r="B13" s="6" t="s">
        <v>72</v>
      </c>
      <c r="C13" s="6">
        <v>2.88</v>
      </c>
      <c r="D13" s="6">
        <v>3.19</v>
      </c>
      <c r="E13" s="6">
        <v>2.61</v>
      </c>
      <c r="F13" s="6">
        <v>3.73</v>
      </c>
      <c r="G13" s="6">
        <v>1.9</v>
      </c>
      <c r="H13" s="6">
        <v>1.93</v>
      </c>
      <c r="I13" s="6">
        <v>1.66</v>
      </c>
      <c r="J13" s="6" t="s">
        <v>225</v>
      </c>
      <c r="K13" s="6">
        <v>1.43</v>
      </c>
      <c r="L13" s="6" t="s">
        <v>132</v>
      </c>
      <c r="M13" s="6">
        <v>24</v>
      </c>
      <c r="N13" s="6" t="s">
        <v>16</v>
      </c>
      <c r="O13" s="6">
        <v>404</v>
      </c>
      <c r="P13" s="6">
        <v>2.14</v>
      </c>
      <c r="Q13" s="6">
        <v>2.5499999999999998</v>
      </c>
      <c r="R13" s="6">
        <v>2.69</v>
      </c>
      <c r="S13" s="6">
        <v>3.17</v>
      </c>
    </row>
    <row r="14" spans="1:21" x14ac:dyDescent="0.25">
      <c r="A14" s="5">
        <v>44810</v>
      </c>
      <c r="B14" s="6" t="s">
        <v>73</v>
      </c>
      <c r="C14" s="6">
        <v>2.79</v>
      </c>
      <c r="D14" s="6">
        <v>3.75</v>
      </c>
      <c r="E14" s="6">
        <v>2.48</v>
      </c>
      <c r="F14" s="11">
        <v>4.68</v>
      </c>
      <c r="G14" s="6">
        <v>1.67</v>
      </c>
      <c r="H14" s="6">
        <v>2.31</v>
      </c>
      <c r="I14" s="6">
        <v>1.49</v>
      </c>
      <c r="J14" s="6" t="s">
        <v>225</v>
      </c>
      <c r="K14" s="6">
        <v>404</v>
      </c>
      <c r="L14" s="6" t="s">
        <v>128</v>
      </c>
      <c r="M14" s="6">
        <v>46</v>
      </c>
      <c r="N14" s="16" t="s">
        <v>74</v>
      </c>
      <c r="O14" s="6">
        <v>404</v>
      </c>
      <c r="P14" s="6">
        <v>1.83</v>
      </c>
      <c r="Q14" s="6">
        <v>2.08</v>
      </c>
      <c r="R14" s="6">
        <v>2.36</v>
      </c>
      <c r="S14" s="6">
        <v>2.63</v>
      </c>
    </row>
    <row r="15" spans="1:21" x14ac:dyDescent="0.25">
      <c r="A15" s="5">
        <v>44814</v>
      </c>
      <c r="B15" s="6" t="s">
        <v>75</v>
      </c>
      <c r="C15" s="6">
        <v>1.88</v>
      </c>
      <c r="D15" s="6">
        <v>3.97</v>
      </c>
      <c r="E15" s="6">
        <v>4.08</v>
      </c>
      <c r="F15" s="10">
        <v>4.4400000000000004</v>
      </c>
      <c r="G15" s="6">
        <v>1.7</v>
      </c>
      <c r="H15" s="6">
        <v>2.2400000000000002</v>
      </c>
      <c r="I15" s="6">
        <v>1.52</v>
      </c>
      <c r="J15" s="6" t="s">
        <v>225</v>
      </c>
      <c r="K15" s="6">
        <v>1.42</v>
      </c>
      <c r="L15" s="6" t="s">
        <v>132</v>
      </c>
      <c r="M15" s="6">
        <v>27</v>
      </c>
      <c r="N15" s="6" t="s">
        <v>63</v>
      </c>
      <c r="O15" s="6">
        <v>404</v>
      </c>
      <c r="P15" s="6">
        <v>1.89</v>
      </c>
      <c r="Q15" s="6">
        <v>2.1800000000000002</v>
      </c>
      <c r="R15" s="6">
        <v>2.4900000000000002</v>
      </c>
      <c r="S15" s="6">
        <v>2.78</v>
      </c>
    </row>
    <row r="16" spans="1:21" x14ac:dyDescent="0.25">
      <c r="A16" s="5">
        <v>44814</v>
      </c>
      <c r="B16" s="6" t="s">
        <v>76</v>
      </c>
      <c r="C16" s="6">
        <v>3.25</v>
      </c>
      <c r="D16" s="6">
        <v>3.2</v>
      </c>
      <c r="E16" s="6">
        <v>2.4500000000000002</v>
      </c>
      <c r="F16" s="13">
        <v>2.98</v>
      </c>
      <c r="G16" s="6">
        <v>2.27</v>
      </c>
      <c r="H16" s="6">
        <v>1.68</v>
      </c>
      <c r="I16" s="6">
        <v>2</v>
      </c>
      <c r="J16" s="6" t="s">
        <v>225</v>
      </c>
      <c r="K16" s="6">
        <v>1.7</v>
      </c>
      <c r="L16" s="6" t="s">
        <v>143</v>
      </c>
      <c r="M16" s="6">
        <v>53</v>
      </c>
      <c r="N16" s="6" t="s">
        <v>77</v>
      </c>
      <c r="O16" s="6">
        <v>1.53</v>
      </c>
      <c r="P16" s="6">
        <v>2.67</v>
      </c>
      <c r="Q16" s="6">
        <v>404</v>
      </c>
      <c r="R16" s="6">
        <v>404</v>
      </c>
      <c r="S16" s="6">
        <v>4.1900000000000004</v>
      </c>
      <c r="T16" t="s">
        <v>144</v>
      </c>
      <c r="U16">
        <v>2.25</v>
      </c>
    </row>
    <row r="17" spans="1:19" x14ac:dyDescent="0.25">
      <c r="A17" s="5">
        <v>44814</v>
      </c>
      <c r="B17" s="6" t="s">
        <v>78</v>
      </c>
      <c r="C17" s="6">
        <v>2.25</v>
      </c>
      <c r="D17" s="6">
        <v>3.34</v>
      </c>
      <c r="E17" s="6">
        <v>3.33</v>
      </c>
      <c r="F17" s="14">
        <v>3.24</v>
      </c>
      <c r="G17" s="6">
        <v>2.04</v>
      </c>
      <c r="H17" s="6">
        <v>1.81</v>
      </c>
      <c r="I17" s="6">
        <v>1.79</v>
      </c>
      <c r="J17" s="6" t="s">
        <v>225</v>
      </c>
      <c r="K17" s="6">
        <v>1.54</v>
      </c>
      <c r="L17" s="6" t="s">
        <v>138</v>
      </c>
      <c r="M17" s="6">
        <v>46</v>
      </c>
      <c r="N17" s="6" t="s">
        <v>79</v>
      </c>
      <c r="O17" s="6">
        <v>1.43</v>
      </c>
      <c r="P17" s="6">
        <v>2.34</v>
      </c>
      <c r="Q17" s="6">
        <v>2.9</v>
      </c>
      <c r="R17" s="6">
        <v>404</v>
      </c>
      <c r="S17" s="6">
        <v>3.6</v>
      </c>
    </row>
    <row r="18" spans="1:19" x14ac:dyDescent="0.25">
      <c r="A18" s="5">
        <v>44814</v>
      </c>
      <c r="B18" s="6" t="s">
        <v>80</v>
      </c>
      <c r="C18" s="6">
        <v>404</v>
      </c>
      <c r="D18" s="6">
        <v>404</v>
      </c>
      <c r="E18" s="6">
        <v>404</v>
      </c>
      <c r="F18" s="6">
        <v>0</v>
      </c>
      <c r="G18" s="6">
        <v>404</v>
      </c>
      <c r="H18" s="6">
        <v>404</v>
      </c>
      <c r="I18" s="6">
        <v>404</v>
      </c>
      <c r="J18" s="6" t="s">
        <v>225</v>
      </c>
      <c r="K18" s="6">
        <v>404</v>
      </c>
      <c r="L18" s="6">
        <v>404</v>
      </c>
      <c r="M18" s="6">
        <v>35</v>
      </c>
      <c r="N18" s="6" t="s">
        <v>81</v>
      </c>
      <c r="O18" s="6">
        <v>404</v>
      </c>
      <c r="P18" s="6">
        <v>404</v>
      </c>
      <c r="Q18" s="6">
        <v>404</v>
      </c>
      <c r="R18" s="6">
        <v>404</v>
      </c>
      <c r="S18" s="6">
        <v>404</v>
      </c>
    </row>
    <row r="19" spans="1:19" x14ac:dyDescent="0.25">
      <c r="A19" s="5">
        <v>44814</v>
      </c>
      <c r="B19" s="6" t="s">
        <v>82</v>
      </c>
      <c r="C19" s="6">
        <v>404</v>
      </c>
      <c r="D19" s="6">
        <v>404</v>
      </c>
      <c r="E19" s="6">
        <v>404</v>
      </c>
      <c r="F19" s="6">
        <v>0</v>
      </c>
      <c r="G19" s="6">
        <v>404</v>
      </c>
      <c r="H19" s="6">
        <v>404</v>
      </c>
      <c r="I19" s="6">
        <v>404</v>
      </c>
      <c r="J19" s="6" t="s">
        <v>225</v>
      </c>
      <c r="K19" s="6">
        <v>404</v>
      </c>
      <c r="L19" s="6">
        <v>404</v>
      </c>
      <c r="M19" s="6">
        <v>83</v>
      </c>
      <c r="N19" s="6" t="s">
        <v>36</v>
      </c>
      <c r="O19" s="6">
        <v>404</v>
      </c>
      <c r="P19" s="6">
        <v>404</v>
      </c>
      <c r="Q19" s="6">
        <v>404</v>
      </c>
      <c r="R19" s="6">
        <v>404</v>
      </c>
      <c r="S19" s="6">
        <v>404</v>
      </c>
    </row>
    <row r="20" spans="1:19" x14ac:dyDescent="0.25">
      <c r="A20" s="5">
        <v>44814</v>
      </c>
      <c r="B20" s="6" t="s">
        <v>83</v>
      </c>
      <c r="C20" s="6">
        <v>2.86</v>
      </c>
      <c r="D20" s="6">
        <v>3.35</v>
      </c>
      <c r="E20" s="6">
        <v>2.6</v>
      </c>
      <c r="F20" s="6">
        <v>3.57</v>
      </c>
      <c r="G20" s="6">
        <v>1.95</v>
      </c>
      <c r="H20" s="6">
        <v>1.92</v>
      </c>
      <c r="I20" s="6">
        <v>1.71</v>
      </c>
      <c r="J20" s="6" t="s">
        <v>225</v>
      </c>
      <c r="K20" s="6">
        <v>1.48</v>
      </c>
      <c r="L20" s="6" t="s">
        <v>128</v>
      </c>
      <c r="M20" s="6">
        <v>12</v>
      </c>
      <c r="N20" s="6" t="s">
        <v>18</v>
      </c>
      <c r="O20" s="6">
        <v>404</v>
      </c>
      <c r="P20" s="6">
        <v>2.21</v>
      </c>
      <c r="Q20" s="6">
        <v>2.65</v>
      </c>
      <c r="R20" s="6">
        <v>2.71</v>
      </c>
      <c r="S20" s="6">
        <v>3.29</v>
      </c>
    </row>
    <row r="21" spans="1:19" x14ac:dyDescent="0.25">
      <c r="A21" s="5">
        <v>44814</v>
      </c>
      <c r="B21" s="6" t="s">
        <v>84</v>
      </c>
      <c r="C21" s="6">
        <v>2.58</v>
      </c>
      <c r="D21" s="6">
        <v>3.46</v>
      </c>
      <c r="E21" s="6">
        <v>2.8</v>
      </c>
      <c r="F21" s="14">
        <v>3.4</v>
      </c>
      <c r="G21" s="6">
        <v>2.0099999999999998</v>
      </c>
      <c r="H21" s="6">
        <v>1.87</v>
      </c>
      <c r="I21" s="6">
        <v>1.76</v>
      </c>
      <c r="J21" s="6" t="s">
        <v>225</v>
      </c>
      <c r="K21" s="6">
        <v>1.52</v>
      </c>
      <c r="L21" s="6" t="s">
        <v>131</v>
      </c>
      <c r="M21" s="6">
        <v>19</v>
      </c>
      <c r="N21" s="6" t="s">
        <v>85</v>
      </c>
      <c r="O21" s="6">
        <v>1.44</v>
      </c>
      <c r="P21" s="6">
        <v>2.29</v>
      </c>
      <c r="Q21" s="6">
        <v>2.8</v>
      </c>
      <c r="R21" s="6">
        <v>404</v>
      </c>
      <c r="S21" s="6">
        <v>3.49</v>
      </c>
    </row>
    <row r="22" spans="1:19" x14ac:dyDescent="0.25">
      <c r="A22" s="5">
        <v>44814</v>
      </c>
      <c r="B22" s="6" t="s">
        <v>86</v>
      </c>
      <c r="C22" s="6">
        <v>3.35</v>
      </c>
      <c r="D22" s="6">
        <v>3.39</v>
      </c>
      <c r="E22" s="6">
        <v>2.2999999999999998</v>
      </c>
      <c r="F22" s="6">
        <v>3.25</v>
      </c>
      <c r="G22" s="6">
        <v>2.12</v>
      </c>
      <c r="H22" s="6">
        <v>1.78</v>
      </c>
      <c r="I22" s="6">
        <v>1.86</v>
      </c>
      <c r="J22" s="6" t="s">
        <v>225</v>
      </c>
      <c r="K22" s="6">
        <v>1.59</v>
      </c>
      <c r="L22" s="6" t="s">
        <v>141</v>
      </c>
      <c r="M22" s="6">
        <v>20</v>
      </c>
      <c r="N22" s="16" t="s">
        <v>74</v>
      </c>
      <c r="O22" s="6">
        <v>404</v>
      </c>
      <c r="P22" s="6">
        <v>2.4500000000000002</v>
      </c>
      <c r="Q22" s="6">
        <v>2.91</v>
      </c>
      <c r="R22" s="6">
        <v>404</v>
      </c>
      <c r="S22" s="6">
        <v>3.76</v>
      </c>
    </row>
    <row r="23" spans="1:19" x14ac:dyDescent="0.25">
      <c r="A23" s="5">
        <v>44814</v>
      </c>
      <c r="B23" s="6" t="s">
        <v>87</v>
      </c>
      <c r="C23" s="6">
        <v>404</v>
      </c>
      <c r="D23" s="6">
        <v>404</v>
      </c>
      <c r="E23" s="6">
        <v>404</v>
      </c>
      <c r="F23" s="6">
        <v>0</v>
      </c>
      <c r="G23" s="6">
        <v>404</v>
      </c>
      <c r="H23" s="6">
        <v>404</v>
      </c>
      <c r="I23" s="6">
        <v>404</v>
      </c>
      <c r="J23" s="6" t="s">
        <v>225</v>
      </c>
      <c r="K23" s="6">
        <v>404</v>
      </c>
      <c r="L23" s="6">
        <v>404</v>
      </c>
      <c r="M23" s="6">
        <v>45</v>
      </c>
      <c r="N23" s="6" t="s">
        <v>88</v>
      </c>
      <c r="O23" s="6">
        <v>404</v>
      </c>
      <c r="P23" s="6">
        <v>404</v>
      </c>
      <c r="Q23" s="6">
        <v>404</v>
      </c>
      <c r="R23" s="6">
        <v>404</v>
      </c>
      <c r="S23" s="6">
        <v>404</v>
      </c>
    </row>
    <row r="24" spans="1:19" x14ac:dyDescent="0.25">
      <c r="A24" s="5">
        <v>44815</v>
      </c>
      <c r="B24" s="6" t="s">
        <v>89</v>
      </c>
      <c r="C24" s="6">
        <v>2.5099999999999998</v>
      </c>
      <c r="D24" s="6">
        <v>3.53</v>
      </c>
      <c r="E24" s="6">
        <v>2.95</v>
      </c>
      <c r="F24" s="10">
        <v>4.0199999999999996</v>
      </c>
      <c r="G24" s="6">
        <v>1.81</v>
      </c>
      <c r="H24" s="6">
        <v>2.4700000000000002</v>
      </c>
      <c r="I24" s="6">
        <v>1.6</v>
      </c>
      <c r="J24" s="6" t="s">
        <v>225</v>
      </c>
      <c r="K24" s="6">
        <v>1.38</v>
      </c>
      <c r="L24" s="6" t="s">
        <v>128</v>
      </c>
      <c r="M24" s="6">
        <v>45</v>
      </c>
      <c r="N24" s="6" t="s">
        <v>56</v>
      </c>
      <c r="O24" s="6">
        <v>1.31</v>
      </c>
      <c r="P24" s="6">
        <v>2.0299999999999998</v>
      </c>
      <c r="Q24" s="6">
        <v>2.36</v>
      </c>
      <c r="R24" s="6">
        <v>2.67</v>
      </c>
      <c r="S24" s="6">
        <v>2.96</v>
      </c>
    </row>
    <row r="25" spans="1:19" x14ac:dyDescent="0.25">
      <c r="A25" s="5">
        <v>44817</v>
      </c>
      <c r="B25" s="6" t="s">
        <v>90</v>
      </c>
      <c r="C25" s="6">
        <v>2.6</v>
      </c>
      <c r="D25" s="6">
        <v>3.2</v>
      </c>
      <c r="E25" s="6">
        <v>2.9</v>
      </c>
      <c r="F25" s="13">
        <v>2.81</v>
      </c>
      <c r="G25" s="6">
        <v>2.37</v>
      </c>
      <c r="H25" s="6">
        <v>1.62</v>
      </c>
      <c r="I25" s="6">
        <v>2.08</v>
      </c>
      <c r="J25" s="6" t="s">
        <v>225</v>
      </c>
      <c r="K25" s="6">
        <v>1.77</v>
      </c>
      <c r="L25" s="6" t="s">
        <v>137</v>
      </c>
      <c r="M25" s="6">
        <v>38</v>
      </c>
      <c r="N25" s="6" t="s">
        <v>88</v>
      </c>
      <c r="O25" s="6">
        <v>1.57</v>
      </c>
      <c r="P25" s="6">
        <v>2.81</v>
      </c>
      <c r="Q25" s="6">
        <v>2.88</v>
      </c>
      <c r="R25" s="6">
        <v>404</v>
      </c>
      <c r="S25" s="6">
        <v>4.47</v>
      </c>
    </row>
    <row r="26" spans="1:19" x14ac:dyDescent="0.25">
      <c r="A26" s="5">
        <v>44817</v>
      </c>
      <c r="B26" s="6" t="s">
        <v>91</v>
      </c>
      <c r="C26" s="6">
        <v>1.45</v>
      </c>
      <c r="D26" s="6">
        <v>4.5199999999999996</v>
      </c>
      <c r="E26" s="6">
        <v>7.07</v>
      </c>
      <c r="F26" s="10">
        <v>4.12</v>
      </c>
      <c r="G26" s="6">
        <v>1.75</v>
      </c>
      <c r="H26" s="6">
        <v>2.1</v>
      </c>
      <c r="I26" s="6">
        <v>1.55</v>
      </c>
      <c r="J26" s="6" t="s">
        <v>225</v>
      </c>
      <c r="K26" s="6">
        <v>404</v>
      </c>
      <c r="L26" s="6" t="s">
        <v>128</v>
      </c>
      <c r="M26" s="6">
        <v>18</v>
      </c>
      <c r="N26" s="6" t="s">
        <v>16</v>
      </c>
      <c r="O26" s="6">
        <v>404</v>
      </c>
      <c r="P26" s="6">
        <v>1.93</v>
      </c>
      <c r="Q26" s="6">
        <v>2.25</v>
      </c>
      <c r="R26" s="6">
        <v>2.57</v>
      </c>
      <c r="S26" s="6">
        <v>2.83</v>
      </c>
    </row>
    <row r="27" spans="1:19" x14ac:dyDescent="0.25">
      <c r="A27" s="5">
        <v>44817</v>
      </c>
      <c r="B27" s="6" t="s">
        <v>92</v>
      </c>
      <c r="C27" s="6">
        <v>3.23</v>
      </c>
      <c r="D27" s="6">
        <v>3.42</v>
      </c>
      <c r="E27" s="6">
        <v>2.2599999999999998</v>
      </c>
      <c r="F27" s="14">
        <v>3.48</v>
      </c>
      <c r="G27" s="6">
        <v>1.94</v>
      </c>
      <c r="H27" s="6">
        <v>1.89</v>
      </c>
      <c r="I27" s="6">
        <v>1.7</v>
      </c>
      <c r="J27" s="6" t="s">
        <v>225</v>
      </c>
      <c r="K27" s="6">
        <v>1.48</v>
      </c>
      <c r="L27" s="6" t="s">
        <v>131</v>
      </c>
      <c r="M27" s="6">
        <v>16</v>
      </c>
      <c r="N27" s="6" t="s">
        <v>29</v>
      </c>
      <c r="O27" s="6">
        <v>404</v>
      </c>
      <c r="P27" s="6">
        <v>2.19</v>
      </c>
      <c r="Q27" s="6">
        <v>2.62</v>
      </c>
      <c r="R27" s="6">
        <v>2.57</v>
      </c>
      <c r="S27" s="6">
        <v>3.25</v>
      </c>
    </row>
    <row r="28" spans="1:19" x14ac:dyDescent="0.25">
      <c r="A28" s="5">
        <v>44817</v>
      </c>
      <c r="B28" s="6" t="s">
        <v>93</v>
      </c>
      <c r="C28" s="6">
        <v>1.25</v>
      </c>
      <c r="D28" s="6">
        <v>5.88</v>
      </c>
      <c r="E28" s="6">
        <v>13.49</v>
      </c>
      <c r="F28" s="16">
        <v>4.46</v>
      </c>
      <c r="G28" s="6">
        <v>1.69</v>
      </c>
      <c r="H28" s="6">
        <v>2.21</v>
      </c>
      <c r="I28" s="6">
        <v>1.51</v>
      </c>
      <c r="J28" s="6" t="s">
        <v>225</v>
      </c>
      <c r="K28" s="6">
        <v>1.4</v>
      </c>
      <c r="L28" s="6" t="s">
        <v>131</v>
      </c>
      <c r="M28" s="6">
        <v>36</v>
      </c>
      <c r="N28" s="16" t="s">
        <v>94</v>
      </c>
      <c r="O28" s="6">
        <v>404</v>
      </c>
      <c r="P28" s="6">
        <v>1.88</v>
      </c>
      <c r="Q28" s="6">
        <v>2.15</v>
      </c>
      <c r="R28" s="6">
        <v>2.4500000000000002</v>
      </c>
      <c r="S28" s="6">
        <v>2.72</v>
      </c>
    </row>
    <row r="29" spans="1:19" x14ac:dyDescent="0.25">
      <c r="A29" s="5">
        <v>44817</v>
      </c>
      <c r="B29" s="6" t="s">
        <v>95</v>
      </c>
      <c r="C29" s="6">
        <v>2.1800000000000002</v>
      </c>
      <c r="D29" s="6">
        <v>3.48</v>
      </c>
      <c r="E29" s="6">
        <v>3.54</v>
      </c>
      <c r="F29" s="6">
        <v>3.63</v>
      </c>
      <c r="G29" s="6">
        <v>1.99</v>
      </c>
      <c r="H29" s="6">
        <v>1.9</v>
      </c>
      <c r="I29" s="6">
        <v>1.74</v>
      </c>
      <c r="J29" s="6" t="s">
        <v>225</v>
      </c>
      <c r="K29" s="6">
        <v>1.49</v>
      </c>
      <c r="L29" s="6" t="s">
        <v>128</v>
      </c>
      <c r="M29" s="6">
        <v>13</v>
      </c>
      <c r="N29" s="16" t="s">
        <v>74</v>
      </c>
      <c r="O29" s="6">
        <v>404</v>
      </c>
      <c r="P29" s="6">
        <v>2.2599999999999998</v>
      </c>
      <c r="Q29" s="6">
        <v>2.76</v>
      </c>
      <c r="R29" s="6">
        <v>2.71</v>
      </c>
      <c r="S29" s="6">
        <v>2.71</v>
      </c>
    </row>
    <row r="30" spans="1:19" x14ac:dyDescent="0.25">
      <c r="A30" s="5">
        <v>44817</v>
      </c>
      <c r="B30" s="6" t="s">
        <v>96</v>
      </c>
      <c r="C30" s="6">
        <v>2.2999999999999998</v>
      </c>
      <c r="D30" s="6">
        <v>3.65</v>
      </c>
      <c r="E30" s="6">
        <v>3.14</v>
      </c>
      <c r="F30" s="11">
        <v>4.5999999999999996</v>
      </c>
      <c r="G30" s="6">
        <v>1.69</v>
      </c>
      <c r="H30" s="6">
        <v>2.25</v>
      </c>
      <c r="I30" s="6">
        <v>1.51</v>
      </c>
      <c r="J30" s="6" t="s">
        <v>225</v>
      </c>
      <c r="K30" s="6">
        <v>404</v>
      </c>
      <c r="L30" s="6" t="s">
        <v>132</v>
      </c>
      <c r="M30" s="6">
        <v>48</v>
      </c>
      <c r="N30" s="16" t="s">
        <v>97</v>
      </c>
      <c r="O30" s="6">
        <v>404</v>
      </c>
      <c r="P30" s="6">
        <v>1.87</v>
      </c>
      <c r="Q30" s="6">
        <v>2.12</v>
      </c>
      <c r="R30" s="6">
        <v>3.41</v>
      </c>
      <c r="S30" s="6">
        <v>2.67</v>
      </c>
    </row>
    <row r="31" spans="1:19" x14ac:dyDescent="0.25">
      <c r="A31" s="5">
        <v>44818</v>
      </c>
      <c r="B31" s="6" t="s">
        <v>98</v>
      </c>
      <c r="C31" s="6">
        <v>6.03</v>
      </c>
      <c r="D31" s="6">
        <v>4.78</v>
      </c>
      <c r="E31" s="6">
        <v>1.52</v>
      </c>
      <c r="F31" s="10">
        <v>5.7</v>
      </c>
      <c r="G31" s="6">
        <v>1.5</v>
      </c>
      <c r="H31" s="6">
        <v>2.69</v>
      </c>
      <c r="I31" s="6">
        <v>1.49</v>
      </c>
      <c r="J31" s="6" t="s">
        <v>225</v>
      </c>
      <c r="K31" s="6">
        <v>404</v>
      </c>
      <c r="L31" s="6" t="s">
        <v>142</v>
      </c>
      <c r="M31" s="6">
        <v>64</v>
      </c>
      <c r="N31" s="6" t="s">
        <v>99</v>
      </c>
      <c r="O31" s="6">
        <v>404</v>
      </c>
      <c r="P31" s="6">
        <v>1.61</v>
      </c>
      <c r="Q31" s="6">
        <v>1.76</v>
      </c>
      <c r="R31" s="6">
        <v>2.0099999999999998</v>
      </c>
      <c r="S31" s="6">
        <v>2.23</v>
      </c>
    </row>
    <row r="32" spans="1:19" x14ac:dyDescent="0.25">
      <c r="A32" s="5">
        <v>44818</v>
      </c>
      <c r="B32" s="6" t="s">
        <v>100</v>
      </c>
      <c r="C32" s="6">
        <v>2.15</v>
      </c>
      <c r="D32" s="6">
        <v>3.54</v>
      </c>
      <c r="E32" s="6">
        <v>3.49</v>
      </c>
      <c r="F32" s="14">
        <v>3.51</v>
      </c>
      <c r="G32" s="6">
        <v>1.97</v>
      </c>
      <c r="H32" s="6">
        <v>1.9</v>
      </c>
      <c r="I32" s="6">
        <v>1.73</v>
      </c>
      <c r="J32" s="6" t="s">
        <v>225</v>
      </c>
      <c r="K32" s="6">
        <v>1.49</v>
      </c>
      <c r="L32" s="6" t="s">
        <v>131</v>
      </c>
      <c r="M32" s="6">
        <v>37</v>
      </c>
      <c r="N32" s="6" t="s">
        <v>101</v>
      </c>
      <c r="O32" s="6">
        <v>1.44</v>
      </c>
      <c r="P32" s="6">
        <v>2.2400000000000002</v>
      </c>
      <c r="Q32" s="6">
        <v>404</v>
      </c>
      <c r="R32" s="6">
        <v>2.73</v>
      </c>
      <c r="S32" s="6">
        <v>3.42</v>
      </c>
    </row>
    <row r="33" spans="1:19" x14ac:dyDescent="0.25">
      <c r="A33" s="5">
        <v>44818</v>
      </c>
      <c r="B33" s="6" t="s">
        <v>102</v>
      </c>
      <c r="C33" s="6">
        <v>2.2400000000000002</v>
      </c>
      <c r="D33" s="6">
        <v>3.53</v>
      </c>
      <c r="E33" s="6">
        <v>3.35</v>
      </c>
      <c r="F33" s="14">
        <v>3.52</v>
      </c>
      <c r="G33" s="6">
        <v>1.99</v>
      </c>
      <c r="H33" s="6">
        <v>1.9</v>
      </c>
      <c r="I33" s="6">
        <v>1.75</v>
      </c>
      <c r="J33" s="6" t="s">
        <v>225</v>
      </c>
      <c r="K33" s="6">
        <v>1.5</v>
      </c>
      <c r="L33" s="6" t="s">
        <v>143</v>
      </c>
      <c r="M33" s="6">
        <v>42</v>
      </c>
      <c r="N33" s="6" t="s">
        <v>63</v>
      </c>
      <c r="O33" s="6">
        <v>404</v>
      </c>
      <c r="P33" s="6">
        <v>2.27</v>
      </c>
      <c r="Q33" s="6">
        <v>2.78</v>
      </c>
      <c r="R33" s="6">
        <v>2.78</v>
      </c>
      <c r="S33" s="6">
        <v>3.49</v>
      </c>
    </row>
    <row r="34" spans="1:19" x14ac:dyDescent="0.25">
      <c r="A34" s="5">
        <v>44821</v>
      </c>
      <c r="B34" s="6" t="s">
        <v>103</v>
      </c>
      <c r="C34" s="6">
        <v>1.8</v>
      </c>
      <c r="D34" s="6">
        <v>3.92</v>
      </c>
      <c r="E34" s="6">
        <v>4.57</v>
      </c>
      <c r="F34" s="10">
        <v>4.66</v>
      </c>
      <c r="G34" s="6">
        <v>1.67</v>
      </c>
      <c r="H34" s="6">
        <v>2.31</v>
      </c>
      <c r="I34" s="6">
        <v>1.49</v>
      </c>
      <c r="J34" s="6" t="s">
        <v>225</v>
      </c>
      <c r="K34" s="6">
        <v>404</v>
      </c>
      <c r="L34" s="6" t="s">
        <v>132</v>
      </c>
      <c r="M34" s="6">
        <v>39</v>
      </c>
      <c r="N34" s="6" t="s">
        <v>52</v>
      </c>
      <c r="O34" s="6">
        <v>404</v>
      </c>
      <c r="P34" s="6">
        <v>1.83</v>
      </c>
      <c r="Q34" s="6">
        <v>2.09</v>
      </c>
      <c r="R34" s="6">
        <v>2.38</v>
      </c>
      <c r="S34" s="6">
        <v>2.65</v>
      </c>
    </row>
    <row r="35" spans="1:19" x14ac:dyDescent="0.25">
      <c r="A35" s="5">
        <v>44821</v>
      </c>
      <c r="B35" s="6" t="s">
        <v>104</v>
      </c>
      <c r="C35" s="6">
        <v>1.93</v>
      </c>
      <c r="D35" s="6">
        <v>3.37</v>
      </c>
      <c r="E35" s="6">
        <v>4.67</v>
      </c>
      <c r="F35" s="6">
        <v>3.15</v>
      </c>
      <c r="G35" s="6">
        <v>2.2000000000000002</v>
      </c>
      <c r="H35" s="6">
        <v>1.72</v>
      </c>
      <c r="I35" s="6">
        <v>1.93</v>
      </c>
      <c r="J35" s="6" t="s">
        <v>225</v>
      </c>
      <c r="K35" s="6">
        <v>1.64</v>
      </c>
      <c r="L35" s="6" t="s">
        <v>134</v>
      </c>
      <c r="M35" s="6">
        <v>23</v>
      </c>
      <c r="N35" s="11" t="s">
        <v>105</v>
      </c>
      <c r="O35" s="6">
        <v>1.49</v>
      </c>
      <c r="P35" s="6">
        <v>2.58</v>
      </c>
      <c r="Q35" s="6">
        <v>404</v>
      </c>
      <c r="R35" s="6">
        <v>2.9</v>
      </c>
      <c r="S35" s="6">
        <v>4.07</v>
      </c>
    </row>
    <row r="36" spans="1:19" x14ac:dyDescent="0.25">
      <c r="A36" s="5">
        <v>44822</v>
      </c>
      <c r="B36" s="6" t="s">
        <v>106</v>
      </c>
      <c r="C36" s="6">
        <v>2.04</v>
      </c>
      <c r="D36" s="6">
        <v>3.14</v>
      </c>
      <c r="E36" s="6">
        <v>3.37</v>
      </c>
      <c r="F36" s="16">
        <v>404</v>
      </c>
      <c r="G36" s="6">
        <v>2.0099999999999998</v>
      </c>
      <c r="H36" s="6">
        <v>1.72</v>
      </c>
      <c r="I36" s="6">
        <v>1.78</v>
      </c>
      <c r="J36" s="6" t="s">
        <v>225</v>
      </c>
      <c r="K36" s="6">
        <v>1.52</v>
      </c>
      <c r="L36" s="6" t="s">
        <v>142</v>
      </c>
      <c r="M36" s="6">
        <v>91</v>
      </c>
      <c r="N36" s="6" t="s">
        <v>107</v>
      </c>
      <c r="O36" s="6">
        <v>1.39</v>
      </c>
      <c r="P36" s="6">
        <v>2.29</v>
      </c>
      <c r="Q36" s="6">
        <v>404</v>
      </c>
      <c r="R36" s="6">
        <v>404</v>
      </c>
      <c r="S36" s="6">
        <v>404</v>
      </c>
    </row>
    <row r="37" spans="1:19" x14ac:dyDescent="0.25">
      <c r="A37" s="5">
        <v>44822</v>
      </c>
      <c r="B37" s="6" t="s">
        <v>108</v>
      </c>
      <c r="C37" s="6">
        <v>2.69</v>
      </c>
      <c r="D37" s="6">
        <v>3.3</v>
      </c>
      <c r="E37" s="6">
        <v>2.79</v>
      </c>
      <c r="F37" s="14">
        <v>3.27</v>
      </c>
      <c r="G37" s="6">
        <v>2.1</v>
      </c>
      <c r="H37" s="6">
        <v>1.78</v>
      </c>
      <c r="I37" s="6">
        <v>1.85</v>
      </c>
      <c r="J37" s="6" t="s">
        <v>225</v>
      </c>
      <c r="K37" s="6">
        <v>1.57</v>
      </c>
      <c r="L37" s="6" t="s">
        <v>217</v>
      </c>
      <c r="M37" s="6">
        <v>26</v>
      </c>
      <c r="N37" s="6" t="s">
        <v>18</v>
      </c>
      <c r="O37" s="6">
        <v>1.44</v>
      </c>
      <c r="P37" s="6">
        <v>2.4300000000000002</v>
      </c>
      <c r="Q37" s="6">
        <v>404</v>
      </c>
      <c r="R37" s="6">
        <v>404</v>
      </c>
      <c r="S37" s="6">
        <v>3.74</v>
      </c>
    </row>
    <row r="38" spans="1:19" x14ac:dyDescent="0.25">
      <c r="A38" s="5">
        <v>44822</v>
      </c>
      <c r="B38" s="6" t="s">
        <v>109</v>
      </c>
      <c r="C38" s="6">
        <v>1.66</v>
      </c>
      <c r="D38" s="6">
        <v>4.13</v>
      </c>
      <c r="E38" s="6">
        <v>5.55</v>
      </c>
      <c r="F38" s="10">
        <v>4.0199999999999996</v>
      </c>
      <c r="G38" s="6">
        <v>1.78</v>
      </c>
      <c r="H38" s="6">
        <v>2.15</v>
      </c>
      <c r="I38" s="6">
        <v>1.57</v>
      </c>
      <c r="J38" s="6" t="s">
        <v>225</v>
      </c>
      <c r="K38" s="6">
        <v>1.36</v>
      </c>
      <c r="L38" s="6" t="s">
        <v>143</v>
      </c>
      <c r="M38" s="6">
        <v>32</v>
      </c>
      <c r="N38" s="6" t="s">
        <v>56</v>
      </c>
      <c r="O38" s="6">
        <v>1.29</v>
      </c>
      <c r="P38" s="6">
        <v>1.98</v>
      </c>
      <c r="Q38" s="6">
        <v>2.31</v>
      </c>
      <c r="R38" s="6">
        <v>2.63</v>
      </c>
      <c r="S38" s="6">
        <v>2.92</v>
      </c>
    </row>
    <row r="39" spans="1:19" x14ac:dyDescent="0.25">
      <c r="A39" s="5">
        <v>44822</v>
      </c>
      <c r="B39" s="6" t="s">
        <v>110</v>
      </c>
      <c r="C39" s="6">
        <v>2.35</v>
      </c>
      <c r="D39" s="6">
        <v>3.08</v>
      </c>
      <c r="E39" s="6">
        <v>3.12</v>
      </c>
      <c r="F39" s="6">
        <v>404</v>
      </c>
      <c r="G39" s="6">
        <v>2.17</v>
      </c>
      <c r="H39" s="6">
        <v>1.68</v>
      </c>
      <c r="I39" s="6">
        <v>1.91</v>
      </c>
      <c r="J39" s="6" t="s">
        <v>225</v>
      </c>
      <c r="K39" s="6">
        <v>1.62</v>
      </c>
      <c r="L39" s="6" t="s">
        <v>133</v>
      </c>
      <c r="M39" s="6">
        <v>25</v>
      </c>
      <c r="N39" s="6" t="s">
        <v>111</v>
      </c>
      <c r="O39" s="6">
        <v>1.46</v>
      </c>
      <c r="P39" s="6">
        <v>2.52</v>
      </c>
      <c r="Q39" s="6">
        <v>404</v>
      </c>
      <c r="R39" s="6">
        <v>404</v>
      </c>
      <c r="S39" s="6">
        <v>404</v>
      </c>
    </row>
    <row r="40" spans="1:19" x14ac:dyDescent="0.25">
      <c r="A40" s="5">
        <v>44825</v>
      </c>
      <c r="B40" s="6" t="s">
        <v>112</v>
      </c>
      <c r="C40" s="6">
        <v>2.17</v>
      </c>
      <c r="D40" s="6">
        <v>3.34</v>
      </c>
      <c r="E40" s="6">
        <v>3.5</v>
      </c>
      <c r="F40" s="10">
        <v>4.22</v>
      </c>
      <c r="G40" s="6">
        <v>1.74</v>
      </c>
      <c r="H40" s="6">
        <v>2.12</v>
      </c>
      <c r="I40" s="6">
        <v>1.54</v>
      </c>
      <c r="J40" s="6" t="s">
        <v>225</v>
      </c>
      <c r="K40" s="6">
        <v>1.38</v>
      </c>
      <c r="L40" s="6" t="s">
        <v>143</v>
      </c>
      <c r="M40" s="6">
        <v>27</v>
      </c>
      <c r="N40" s="6" t="s">
        <v>16</v>
      </c>
      <c r="O40" s="6">
        <v>1.44</v>
      </c>
      <c r="P40" s="6">
        <v>1.93</v>
      </c>
      <c r="Q40" s="6">
        <v>2.23</v>
      </c>
      <c r="R40" s="6">
        <v>2.5299999999999998</v>
      </c>
      <c r="S40" s="6">
        <v>2.8</v>
      </c>
    </row>
    <row r="41" spans="1:19" x14ac:dyDescent="0.25">
      <c r="A41" s="5">
        <v>44828</v>
      </c>
      <c r="B41" s="6" t="s">
        <v>113</v>
      </c>
      <c r="C41" s="6">
        <v>1.63</v>
      </c>
      <c r="D41" s="6">
        <v>4</v>
      </c>
      <c r="E41" s="6">
        <v>5.76</v>
      </c>
      <c r="F41" s="10">
        <v>4.1399999999999997</v>
      </c>
      <c r="G41" s="6">
        <v>1.78</v>
      </c>
      <c r="H41" s="6">
        <v>2.11</v>
      </c>
      <c r="I41" s="6">
        <v>1.57</v>
      </c>
      <c r="J41" s="6" t="s">
        <v>225</v>
      </c>
      <c r="K41" s="6">
        <v>1.43</v>
      </c>
      <c r="L41" s="6" t="s">
        <v>134</v>
      </c>
      <c r="M41" s="6">
        <v>29</v>
      </c>
      <c r="N41" s="6" t="s">
        <v>94</v>
      </c>
      <c r="O41" s="6">
        <v>404</v>
      </c>
      <c r="P41" s="6">
        <v>1.98</v>
      </c>
      <c r="Q41" s="6">
        <v>2.31</v>
      </c>
      <c r="R41" s="6">
        <v>2.63</v>
      </c>
      <c r="S41" s="6">
        <v>2.92</v>
      </c>
    </row>
    <row r="42" spans="1:19" x14ac:dyDescent="0.25">
      <c r="A42" s="5">
        <v>44829</v>
      </c>
      <c r="B42" s="6" t="s">
        <v>114</v>
      </c>
      <c r="C42" s="6">
        <v>2.15</v>
      </c>
      <c r="D42" s="6">
        <v>3.23</v>
      </c>
      <c r="E42" s="6">
        <v>3.69</v>
      </c>
      <c r="F42" s="10">
        <v>3.71</v>
      </c>
      <c r="G42" s="6">
        <v>1.85</v>
      </c>
      <c r="H42" s="6">
        <v>1.99</v>
      </c>
      <c r="I42" s="6">
        <v>1.63</v>
      </c>
      <c r="J42" s="6" t="s">
        <v>225</v>
      </c>
      <c r="K42" s="6">
        <v>1.42</v>
      </c>
      <c r="L42" s="6" t="s">
        <v>127</v>
      </c>
      <c r="M42" s="6">
        <v>31</v>
      </c>
      <c r="N42" s="6" t="s">
        <v>16</v>
      </c>
      <c r="O42" s="6">
        <v>404</v>
      </c>
      <c r="P42" s="6">
        <v>2.0499999999999998</v>
      </c>
      <c r="Q42" s="6">
        <v>2.41</v>
      </c>
      <c r="R42" s="6">
        <v>2.65</v>
      </c>
      <c r="S42" s="6">
        <v>2.98</v>
      </c>
    </row>
    <row r="43" spans="1:19" x14ac:dyDescent="0.25">
      <c r="A43" s="5">
        <v>44829</v>
      </c>
      <c r="B43" s="6" t="s">
        <v>115</v>
      </c>
      <c r="C43" s="6">
        <v>2.56</v>
      </c>
      <c r="D43" s="6">
        <v>3.22</v>
      </c>
      <c r="E43" s="6">
        <v>3.02</v>
      </c>
      <c r="F43" s="6">
        <v>3.01</v>
      </c>
      <c r="G43" s="6">
        <v>2.2599999999999998</v>
      </c>
      <c r="H43" s="6">
        <v>1.69</v>
      </c>
      <c r="I43" s="6">
        <v>1.99</v>
      </c>
      <c r="J43" s="6" t="s">
        <v>225</v>
      </c>
      <c r="K43" s="6">
        <v>1.69</v>
      </c>
      <c r="L43" s="6" t="s">
        <v>127</v>
      </c>
      <c r="M43" s="6">
        <v>8</v>
      </c>
      <c r="N43" s="6" t="s">
        <v>18</v>
      </c>
      <c r="O43" s="6">
        <v>1.52</v>
      </c>
      <c r="P43" s="6">
        <v>2.66</v>
      </c>
      <c r="Q43" s="6">
        <v>404</v>
      </c>
      <c r="R43" s="6">
        <v>404</v>
      </c>
      <c r="S43" s="6">
        <v>4.18</v>
      </c>
    </row>
    <row r="44" spans="1:19" x14ac:dyDescent="0.25">
      <c r="A44" s="5">
        <v>44832</v>
      </c>
      <c r="B44" s="6" t="s">
        <v>116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 t="s">
        <v>225</v>
      </c>
      <c r="K44" s="6">
        <v>404</v>
      </c>
      <c r="L44" s="6" t="s">
        <v>132</v>
      </c>
      <c r="M44" s="6">
        <v>74</v>
      </c>
      <c r="N44" s="6" t="s">
        <v>117</v>
      </c>
      <c r="O44" s="6">
        <v>404</v>
      </c>
      <c r="P44" s="6">
        <v>404</v>
      </c>
      <c r="Q44" s="6">
        <v>404</v>
      </c>
      <c r="R44" s="6">
        <v>404</v>
      </c>
      <c r="S44" s="6">
        <v>404</v>
      </c>
    </row>
    <row r="45" spans="1:19" x14ac:dyDescent="0.25">
      <c r="A45" s="5">
        <v>44832</v>
      </c>
      <c r="B45" s="6" t="s">
        <v>118</v>
      </c>
      <c r="C45" s="6">
        <v>1.34</v>
      </c>
      <c r="D45" s="6">
        <v>5.37</v>
      </c>
      <c r="E45" s="6">
        <v>9.3000000000000007</v>
      </c>
      <c r="F45" s="10">
        <v>4.4000000000000004</v>
      </c>
      <c r="G45" s="6">
        <v>1.71</v>
      </c>
      <c r="H45" s="6">
        <v>2.23</v>
      </c>
      <c r="I45" s="6">
        <v>1.53</v>
      </c>
      <c r="J45" s="6" t="s">
        <v>225</v>
      </c>
      <c r="K45" s="6">
        <v>1.42</v>
      </c>
      <c r="L45" s="6" t="s">
        <v>136</v>
      </c>
      <c r="M45" s="6">
        <v>54</v>
      </c>
      <c r="N45" s="6" t="s">
        <v>23</v>
      </c>
      <c r="O45" s="6">
        <v>404</v>
      </c>
      <c r="P45" s="6">
        <v>1.9</v>
      </c>
      <c r="Q45" s="6">
        <v>2.19</v>
      </c>
      <c r="R45" s="6">
        <v>2.5</v>
      </c>
      <c r="S45" s="6">
        <v>2.76</v>
      </c>
    </row>
    <row r="46" spans="1:19" x14ac:dyDescent="0.25">
      <c r="A46" s="5">
        <v>44832</v>
      </c>
      <c r="B46" s="6" t="s">
        <v>119</v>
      </c>
      <c r="C46" s="6">
        <v>1.98</v>
      </c>
      <c r="D46" s="6">
        <v>3.47</v>
      </c>
      <c r="E46" s="6">
        <v>3.2</v>
      </c>
      <c r="F46" s="6">
        <v>404</v>
      </c>
      <c r="G46" s="6">
        <v>1.73</v>
      </c>
      <c r="H46" s="6">
        <v>2</v>
      </c>
      <c r="I46" s="6">
        <v>1.53</v>
      </c>
      <c r="J46" s="6" t="s">
        <v>225</v>
      </c>
      <c r="K46" s="6">
        <v>404</v>
      </c>
      <c r="L46" s="6" t="s">
        <v>128</v>
      </c>
      <c r="M46" s="6">
        <v>45</v>
      </c>
      <c r="N46" s="6" t="s">
        <v>117</v>
      </c>
      <c r="O46" s="6">
        <v>404</v>
      </c>
      <c r="P46" s="6">
        <v>404</v>
      </c>
      <c r="Q46" s="6">
        <v>404</v>
      </c>
      <c r="R46" s="6">
        <v>404</v>
      </c>
      <c r="S46" s="6">
        <v>404</v>
      </c>
    </row>
    <row r="47" spans="1:19" x14ac:dyDescent="0.25">
      <c r="A47" s="5">
        <v>44833</v>
      </c>
      <c r="B47" s="7" t="s">
        <v>120</v>
      </c>
      <c r="C47" s="6">
        <v>1.91</v>
      </c>
      <c r="D47" s="6">
        <v>3.55</v>
      </c>
      <c r="E47" s="6">
        <v>4.4400000000000004</v>
      </c>
      <c r="F47" s="14">
        <v>3.26</v>
      </c>
      <c r="G47" s="6">
        <v>2.13</v>
      </c>
      <c r="H47" s="6">
        <v>1.78</v>
      </c>
      <c r="I47" s="6">
        <v>1.87</v>
      </c>
      <c r="J47" s="6" t="s">
        <v>225</v>
      </c>
      <c r="K47" s="6">
        <v>1.59</v>
      </c>
      <c r="L47" s="6" t="s">
        <v>133</v>
      </c>
      <c r="M47" s="6">
        <v>69</v>
      </c>
      <c r="N47" s="6" t="s">
        <v>23</v>
      </c>
      <c r="O47" s="6">
        <v>404</v>
      </c>
      <c r="P47" s="6">
        <v>2.48</v>
      </c>
      <c r="Q47" s="6">
        <v>3</v>
      </c>
      <c r="R47" s="6">
        <v>404</v>
      </c>
      <c r="S47" s="6">
        <v>3.93</v>
      </c>
    </row>
  </sheetData>
  <conditionalFormatting sqref="K1">
    <cfRule type="cellIs" dxfId="23" priority="1" operator="equal">
      <formula>"NOT INVEST"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2" workbookViewId="0">
      <selection activeCell="B26" sqref="B26"/>
    </sheetView>
  </sheetViews>
  <sheetFormatPr defaultRowHeight="15" x14ac:dyDescent="0.25"/>
  <cols>
    <col min="1" max="1" width="10.7109375" bestFit="1" customWidth="1"/>
    <col min="2" max="2" width="33.5703125" bestFit="1" customWidth="1"/>
    <col min="4" max="4" width="16.42578125" bestFit="1" customWidth="1"/>
    <col min="5" max="5" width="10.85546875" customWidth="1"/>
    <col min="6" max="6" width="10.42578125" style="27" bestFit="1" customWidth="1"/>
    <col min="7" max="8" width="10.28515625" bestFit="1" customWidth="1"/>
    <col min="10" max="10" width="28.5703125" bestFit="1" customWidth="1"/>
    <col min="11" max="11" width="9.140625" style="18"/>
  </cols>
  <sheetData>
    <row r="1" spans="1:10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34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</row>
    <row r="2" spans="1:10" x14ac:dyDescent="0.25">
      <c r="A2" s="5">
        <v>44806</v>
      </c>
      <c r="B2" s="6" t="s">
        <v>59</v>
      </c>
      <c r="C2" s="35">
        <v>1.87</v>
      </c>
      <c r="D2" s="16" t="s">
        <v>225</v>
      </c>
      <c r="E2" s="16" t="s">
        <v>247</v>
      </c>
      <c r="F2" s="22" t="s">
        <v>246</v>
      </c>
      <c r="G2" s="33">
        <f>C2*D$25</f>
        <v>1168.75</v>
      </c>
      <c r="H2" s="33">
        <f t="shared" ref="H2:H11" si="0">G2-D$25</f>
        <v>543.75</v>
      </c>
      <c r="I2" s="6" t="s">
        <v>138</v>
      </c>
      <c r="J2" s="6" t="s">
        <v>52</v>
      </c>
    </row>
    <row r="3" spans="1:10" x14ac:dyDescent="0.25">
      <c r="A3" s="25">
        <v>44807</v>
      </c>
      <c r="B3" s="16" t="s">
        <v>67</v>
      </c>
      <c r="C3" s="35">
        <v>1.85</v>
      </c>
      <c r="D3" s="16" t="s">
        <v>225</v>
      </c>
      <c r="E3" s="16" t="s">
        <v>247</v>
      </c>
      <c r="F3" s="22" t="s">
        <v>246</v>
      </c>
      <c r="G3" s="33">
        <f>C3*D$25</f>
        <v>1156.25</v>
      </c>
      <c r="H3" s="33">
        <f t="shared" si="0"/>
        <v>531.25</v>
      </c>
      <c r="I3" s="16" t="s">
        <v>128</v>
      </c>
      <c r="J3" s="16" t="s">
        <v>52</v>
      </c>
    </row>
    <row r="4" spans="1:10" x14ac:dyDescent="0.25">
      <c r="A4" s="25">
        <v>44808</v>
      </c>
      <c r="B4" s="16" t="s">
        <v>69</v>
      </c>
      <c r="C4" s="35">
        <v>1.89</v>
      </c>
      <c r="D4" s="16" t="s">
        <v>225</v>
      </c>
      <c r="E4" s="16" t="s">
        <v>247</v>
      </c>
      <c r="F4" s="22" t="s">
        <v>246</v>
      </c>
      <c r="G4" s="33">
        <f>C4*D$25</f>
        <v>1181.25</v>
      </c>
      <c r="H4" s="33">
        <f t="shared" si="0"/>
        <v>556.25</v>
      </c>
      <c r="I4" s="16" t="s">
        <v>138</v>
      </c>
      <c r="J4" s="16" t="s">
        <v>56</v>
      </c>
    </row>
    <row r="5" spans="1:10" x14ac:dyDescent="0.25">
      <c r="A5" s="25">
        <v>44814</v>
      </c>
      <c r="B5" s="16" t="s">
        <v>76</v>
      </c>
      <c r="C5" s="35">
        <v>1.68</v>
      </c>
      <c r="D5" s="16" t="s">
        <v>225</v>
      </c>
      <c r="E5" s="16" t="s">
        <v>249</v>
      </c>
      <c r="F5" s="22" t="s">
        <v>246</v>
      </c>
      <c r="G5" s="33">
        <f>C5*D$25</f>
        <v>1050</v>
      </c>
      <c r="H5" s="33">
        <f t="shared" si="0"/>
        <v>425</v>
      </c>
      <c r="I5" s="16" t="s">
        <v>143</v>
      </c>
      <c r="J5" s="16" t="s">
        <v>40</v>
      </c>
    </row>
    <row r="6" spans="1:10" x14ac:dyDescent="0.25">
      <c r="A6" s="5">
        <v>44815</v>
      </c>
      <c r="B6" s="6" t="s">
        <v>89</v>
      </c>
      <c r="C6" s="35">
        <v>1.81</v>
      </c>
      <c r="D6" s="16" t="s">
        <v>225</v>
      </c>
      <c r="E6" s="16" t="s">
        <v>248</v>
      </c>
      <c r="F6" s="37" t="s">
        <v>232</v>
      </c>
      <c r="G6" s="33">
        <v>0</v>
      </c>
      <c r="H6" s="33">
        <f t="shared" si="0"/>
        <v>-625</v>
      </c>
      <c r="I6" s="6" t="s">
        <v>128</v>
      </c>
      <c r="J6" s="6" t="s">
        <v>56</v>
      </c>
    </row>
    <row r="7" spans="1:10" x14ac:dyDescent="0.25">
      <c r="A7" s="5">
        <v>44817</v>
      </c>
      <c r="B7" s="6" t="s">
        <v>93</v>
      </c>
      <c r="C7" s="35">
        <v>1.69</v>
      </c>
      <c r="D7" s="16" t="s">
        <v>225</v>
      </c>
      <c r="E7" s="16" t="s">
        <v>248</v>
      </c>
      <c r="F7" s="37" t="s">
        <v>232</v>
      </c>
      <c r="G7" s="33">
        <v>0</v>
      </c>
      <c r="H7" s="33">
        <f t="shared" si="0"/>
        <v>-625</v>
      </c>
      <c r="I7" s="6" t="s">
        <v>131</v>
      </c>
      <c r="J7" s="16" t="s">
        <v>20</v>
      </c>
    </row>
    <row r="8" spans="1:10" x14ac:dyDescent="0.25">
      <c r="A8" s="5">
        <v>44821</v>
      </c>
      <c r="B8" s="6" t="s">
        <v>103</v>
      </c>
      <c r="C8" s="35">
        <v>1.67</v>
      </c>
      <c r="D8" s="16" t="s">
        <v>225</v>
      </c>
      <c r="E8" s="16" t="s">
        <v>248</v>
      </c>
      <c r="F8" s="22" t="s">
        <v>232</v>
      </c>
      <c r="G8" s="33">
        <f>C8*D$25</f>
        <v>1043.75</v>
      </c>
      <c r="H8" s="33">
        <f t="shared" si="0"/>
        <v>418.75</v>
      </c>
      <c r="I8" s="6" t="s">
        <v>132</v>
      </c>
      <c r="J8" s="6" t="s">
        <v>52</v>
      </c>
    </row>
    <row r="9" spans="1:10" x14ac:dyDescent="0.25">
      <c r="A9" s="5">
        <v>44822</v>
      </c>
      <c r="B9" s="6" t="s">
        <v>109</v>
      </c>
      <c r="C9" s="35">
        <v>1.78</v>
      </c>
      <c r="D9" s="16" t="s">
        <v>225</v>
      </c>
      <c r="E9" s="16" t="s">
        <v>248</v>
      </c>
      <c r="F9" s="52" t="s">
        <v>232</v>
      </c>
      <c r="G9" s="33">
        <v>0</v>
      </c>
      <c r="H9" s="33">
        <f t="shared" si="0"/>
        <v>-625</v>
      </c>
      <c r="I9" s="6" t="s">
        <v>143</v>
      </c>
      <c r="J9" s="6" t="s">
        <v>56</v>
      </c>
    </row>
    <row r="10" spans="1:10" x14ac:dyDescent="0.25">
      <c r="A10" s="5">
        <v>44828</v>
      </c>
      <c r="B10" s="6" t="s">
        <v>113</v>
      </c>
      <c r="C10" s="35">
        <v>1.78</v>
      </c>
      <c r="D10" s="16" t="s">
        <v>225</v>
      </c>
      <c r="E10" s="16" t="s">
        <v>248</v>
      </c>
      <c r="F10" s="38" t="s">
        <v>232</v>
      </c>
      <c r="G10" s="33">
        <f>C10*D$25</f>
        <v>1112.5</v>
      </c>
      <c r="H10" s="33">
        <f t="shared" si="0"/>
        <v>487.5</v>
      </c>
      <c r="I10" s="6" t="s">
        <v>134</v>
      </c>
      <c r="J10" s="6" t="s">
        <v>20</v>
      </c>
    </row>
    <row r="11" spans="1:10" x14ac:dyDescent="0.25">
      <c r="A11" s="5">
        <v>44832</v>
      </c>
      <c r="B11" s="6" t="s">
        <v>118</v>
      </c>
      <c r="C11" s="35">
        <v>1.71</v>
      </c>
      <c r="D11" s="16" t="s">
        <v>225</v>
      </c>
      <c r="E11" s="16" t="s">
        <v>248</v>
      </c>
      <c r="F11" s="38" t="s">
        <v>232</v>
      </c>
      <c r="G11" s="33">
        <f>C11*D$25</f>
        <v>1068.75</v>
      </c>
      <c r="H11" s="33">
        <f t="shared" si="0"/>
        <v>443.75</v>
      </c>
      <c r="I11" s="6" t="s">
        <v>136</v>
      </c>
      <c r="J11" s="6" t="s">
        <v>23</v>
      </c>
    </row>
    <row r="12" spans="1:10" x14ac:dyDescent="0.25">
      <c r="A12" s="5"/>
      <c r="B12" s="6"/>
      <c r="C12" s="35"/>
      <c r="D12" s="16"/>
      <c r="E12" s="16"/>
      <c r="F12" s="36"/>
      <c r="G12" s="33"/>
      <c r="H12" s="33"/>
      <c r="I12" s="6"/>
    </row>
    <row r="13" spans="1:10" x14ac:dyDescent="0.25">
      <c r="A13" s="5"/>
      <c r="B13" s="6"/>
      <c r="C13" s="35"/>
      <c r="D13" s="16"/>
      <c r="E13" s="16"/>
      <c r="F13" s="36"/>
      <c r="G13" s="33"/>
      <c r="H13" s="33"/>
      <c r="I13" s="6"/>
    </row>
    <row r="14" spans="1:10" x14ac:dyDescent="0.25">
      <c r="A14" s="6"/>
      <c r="B14" s="6" t="s">
        <v>233</v>
      </c>
      <c r="C14" s="6"/>
      <c r="D14" s="26">
        <f>COUNT(C2:C13)</f>
        <v>10</v>
      </c>
      <c r="E14" s="26"/>
      <c r="F14" s="36"/>
      <c r="G14" s="18"/>
      <c r="H14" s="18"/>
      <c r="I14" s="39"/>
      <c r="J14" s="18"/>
    </row>
    <row r="15" spans="1:10" x14ac:dyDescent="0.25">
      <c r="A15" s="6"/>
      <c r="B15" s="6" t="s">
        <v>234</v>
      </c>
      <c r="C15" s="6"/>
      <c r="D15" s="23">
        <f>COUNTIF(H2:H13,"&lt;0")</f>
        <v>3</v>
      </c>
      <c r="E15" s="23"/>
      <c r="F15" s="36"/>
      <c r="G15" s="40"/>
      <c r="H15" s="40"/>
      <c r="I15" s="36"/>
      <c r="J15" s="18"/>
    </row>
    <row r="16" spans="1:10" x14ac:dyDescent="0.25">
      <c r="A16" s="6"/>
      <c r="B16" s="6" t="s">
        <v>235</v>
      </c>
      <c r="C16" s="6"/>
      <c r="D16" s="24">
        <f>D14-D15</f>
        <v>7</v>
      </c>
      <c r="E16" s="24"/>
      <c r="F16" s="36"/>
      <c r="G16" s="40"/>
      <c r="H16" s="40"/>
      <c r="I16" s="36"/>
      <c r="J16" s="18"/>
    </row>
    <row r="17" spans="1:10" x14ac:dyDescent="0.25">
      <c r="A17" s="6"/>
      <c r="B17" s="6" t="s">
        <v>236</v>
      </c>
      <c r="C17" s="6"/>
      <c r="D17" s="6">
        <f>D16/D14*100</f>
        <v>70</v>
      </c>
      <c r="E17" s="16"/>
      <c r="F17" s="36"/>
      <c r="G17" s="40"/>
      <c r="H17" s="40"/>
      <c r="I17" s="36"/>
      <c r="J17" s="18"/>
    </row>
    <row r="18" spans="1:10" x14ac:dyDescent="0.25">
      <c r="A18" s="6"/>
      <c r="B18" s="6" t="s">
        <v>237</v>
      </c>
      <c r="C18" s="6"/>
      <c r="D18" s="6">
        <f>1/D19*100</f>
        <v>56.401579244218837</v>
      </c>
      <c r="E18" s="16"/>
      <c r="F18" s="36"/>
      <c r="G18" s="40"/>
      <c r="H18" s="40"/>
      <c r="I18" s="36"/>
      <c r="J18" s="18"/>
    </row>
    <row r="19" spans="1:10" x14ac:dyDescent="0.25">
      <c r="A19" s="6"/>
      <c r="B19" s="6" t="s">
        <v>238</v>
      </c>
      <c r="C19" s="6"/>
      <c r="D19" s="6">
        <f>SUM(C2:C13)/D14</f>
        <v>1.7730000000000001</v>
      </c>
      <c r="E19" s="16"/>
      <c r="F19" s="36"/>
      <c r="G19" s="40"/>
      <c r="H19" s="40"/>
      <c r="I19" s="36"/>
      <c r="J19" s="18"/>
    </row>
    <row r="20" spans="1:10" x14ac:dyDescent="0.25">
      <c r="A20" s="6"/>
      <c r="B20" s="6" t="s">
        <v>239</v>
      </c>
      <c r="C20" s="6"/>
      <c r="D20" s="24">
        <f>D17-D18</f>
        <v>13.598420755781163</v>
      </c>
      <c r="E20" s="38"/>
      <c r="F20" s="36"/>
      <c r="G20" s="40"/>
      <c r="H20" s="40"/>
      <c r="I20" s="36"/>
      <c r="J20" s="18"/>
    </row>
    <row r="21" spans="1:10" x14ac:dyDescent="0.25">
      <c r="A21" s="6"/>
      <c r="B21" s="6" t="s">
        <v>240</v>
      </c>
      <c r="C21" s="6"/>
      <c r="D21" s="24">
        <f>D20/1</f>
        <v>13.598420755781163</v>
      </c>
      <c r="E21" s="38"/>
      <c r="F21" s="36"/>
      <c r="G21" s="40"/>
      <c r="H21" s="40"/>
      <c r="I21" s="36"/>
      <c r="J21" s="18"/>
    </row>
    <row r="22" spans="1:10" ht="18.75" x14ac:dyDescent="0.3">
      <c r="A22" s="6"/>
      <c r="B22" s="28" t="s">
        <v>241</v>
      </c>
      <c r="C22" s="6"/>
      <c r="D22" s="29">
        <v>25000</v>
      </c>
      <c r="E22" s="47"/>
      <c r="F22" s="36"/>
      <c r="G22" s="40"/>
      <c r="H22" s="40"/>
      <c r="I22" s="36"/>
      <c r="J22" s="18"/>
    </row>
    <row r="23" spans="1:10" ht="18.75" x14ac:dyDescent="0.3">
      <c r="A23" s="6"/>
      <c r="B23" s="6" t="s">
        <v>242</v>
      </c>
      <c r="C23" s="6"/>
      <c r="D23" s="30">
        <v>25000</v>
      </c>
      <c r="E23" s="48"/>
      <c r="F23" s="36"/>
      <c r="G23" s="40"/>
      <c r="H23" s="40"/>
      <c r="I23" s="36"/>
      <c r="J23" s="18"/>
    </row>
    <row r="24" spans="1:10" x14ac:dyDescent="0.25">
      <c r="A24" s="6"/>
      <c r="B24" s="6" t="s">
        <v>243</v>
      </c>
      <c r="C24" s="6"/>
      <c r="D24" s="21">
        <f>D23/100</f>
        <v>250</v>
      </c>
      <c r="E24" s="33"/>
      <c r="F24" s="36"/>
      <c r="G24" s="40"/>
      <c r="H24" s="40"/>
      <c r="I24" s="36"/>
      <c r="J24" s="18"/>
    </row>
    <row r="25" spans="1:10" x14ac:dyDescent="0.25">
      <c r="A25" s="6"/>
      <c r="B25" s="31" t="s">
        <v>690</v>
      </c>
      <c r="C25" s="6"/>
      <c r="D25" s="32">
        <f>D24*2.5</f>
        <v>625</v>
      </c>
      <c r="E25" s="33"/>
      <c r="F25" s="36"/>
      <c r="G25" s="40"/>
      <c r="H25" s="40"/>
      <c r="I25" s="36"/>
      <c r="J25" s="18"/>
    </row>
    <row r="26" spans="1:10" x14ac:dyDescent="0.25">
      <c r="A26" s="6"/>
      <c r="B26" s="6" t="s">
        <v>244</v>
      </c>
      <c r="C26" s="6"/>
      <c r="D26" s="33">
        <f>SUM(H2:H13)</f>
        <v>1531.25</v>
      </c>
      <c r="E26" s="33"/>
      <c r="F26" s="36"/>
      <c r="G26" s="41"/>
      <c r="H26" s="40"/>
      <c r="I26" s="36"/>
      <c r="J26" s="18"/>
    </row>
    <row r="27" spans="1:10" x14ac:dyDescent="0.25">
      <c r="A27" s="6"/>
      <c r="B27" s="13" t="s">
        <v>245</v>
      </c>
      <c r="C27" s="6"/>
      <c r="D27" s="16">
        <f>D26/D22*100</f>
        <v>6.125</v>
      </c>
      <c r="E27" s="16"/>
      <c r="F27" s="36"/>
      <c r="G27" s="40"/>
      <c r="H27" s="40"/>
      <c r="I27" s="36"/>
      <c r="J27" s="18"/>
    </row>
    <row r="28" spans="1:10" x14ac:dyDescent="0.25">
      <c r="F28" s="39"/>
      <c r="G28" s="18"/>
      <c r="H28" s="18"/>
      <c r="I28" s="18"/>
      <c r="J28" s="18"/>
    </row>
  </sheetData>
  <conditionalFormatting sqref="H2:H13">
    <cfRule type="cellIs" dxfId="22" priority="4" operator="lessThan">
      <formula>0</formula>
    </cfRule>
    <cfRule type="cellIs" dxfId="21" priority="5" operator="greaterThan">
      <formula>0</formula>
    </cfRule>
  </conditionalFormatting>
  <conditionalFormatting sqref="G15:G27">
    <cfRule type="cellIs" dxfId="20" priority="1" operator="greaterThan">
      <formula>0</formula>
    </cfRule>
    <cfRule type="cellIs" dxfId="19" priority="2" operator="lessThan">
      <formula>-240.63</formula>
    </cfRule>
    <cfRule type="cellIs" dxfId="18" priority="3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7"/>
  <sheetViews>
    <sheetView topLeftCell="A22" workbookViewId="0">
      <selection activeCell="F28" sqref="F28"/>
    </sheetView>
  </sheetViews>
  <sheetFormatPr defaultRowHeight="15" x14ac:dyDescent="0.25"/>
  <cols>
    <col min="1" max="1" width="10.7109375" bestFit="1" customWidth="1"/>
    <col min="2" max="2" width="39.85546875" style="6" bestFit="1" customWidth="1"/>
    <col min="3" max="12" width="9.140625" style="6"/>
    <col min="14" max="14" width="28.5703125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126</v>
      </c>
      <c r="Q1" s="2" t="s">
        <v>123</v>
      </c>
      <c r="R1" s="2" t="s">
        <v>124</v>
      </c>
      <c r="S1" s="2" t="s">
        <v>125</v>
      </c>
    </row>
    <row r="2" spans="1:19" x14ac:dyDescent="0.25">
      <c r="A2" s="5">
        <v>44835</v>
      </c>
      <c r="B2" s="6" t="s">
        <v>514</v>
      </c>
      <c r="C2" s="6">
        <v>1.86</v>
      </c>
      <c r="D2" s="6">
        <v>3.8</v>
      </c>
      <c r="E2" s="6">
        <v>3.88</v>
      </c>
      <c r="F2" s="6">
        <v>4.18</v>
      </c>
      <c r="G2" s="6">
        <v>1.73</v>
      </c>
      <c r="H2" s="6">
        <v>2.13</v>
      </c>
      <c r="I2" s="6">
        <v>1.53</v>
      </c>
      <c r="J2" s="6" t="s">
        <v>225</v>
      </c>
      <c r="K2" s="6">
        <v>1.38</v>
      </c>
      <c r="L2" s="6" t="s">
        <v>134</v>
      </c>
      <c r="M2">
        <v>21</v>
      </c>
      <c r="N2" t="s">
        <v>54</v>
      </c>
      <c r="O2">
        <v>1.43</v>
      </c>
      <c r="P2">
        <v>1.93</v>
      </c>
      <c r="Q2">
        <v>2.27</v>
      </c>
      <c r="R2">
        <v>2.6</v>
      </c>
      <c r="S2">
        <v>2.91</v>
      </c>
    </row>
    <row r="3" spans="1:19" x14ac:dyDescent="0.25">
      <c r="A3" s="5">
        <v>44835</v>
      </c>
      <c r="B3" s="6" t="s">
        <v>515</v>
      </c>
      <c r="C3" s="6">
        <v>2.02</v>
      </c>
      <c r="D3" s="6">
        <v>3.66</v>
      </c>
      <c r="E3" s="6">
        <v>3.84</v>
      </c>
      <c r="F3" s="6">
        <v>3.75</v>
      </c>
      <c r="G3" s="6">
        <v>1.93</v>
      </c>
      <c r="H3" s="6">
        <v>1.97</v>
      </c>
      <c r="I3" s="6">
        <v>1.7</v>
      </c>
      <c r="J3" s="6" t="s">
        <v>225</v>
      </c>
      <c r="K3" s="6">
        <v>1.47</v>
      </c>
      <c r="L3" s="6" t="s">
        <v>143</v>
      </c>
      <c r="M3">
        <v>45</v>
      </c>
      <c r="N3" s="9" t="s">
        <v>99</v>
      </c>
      <c r="O3">
        <v>404</v>
      </c>
      <c r="P3">
        <v>2.19</v>
      </c>
      <c r="Q3">
        <v>2.65</v>
      </c>
      <c r="R3">
        <v>404</v>
      </c>
      <c r="S3">
        <v>3.34</v>
      </c>
    </row>
    <row r="4" spans="1:19" x14ac:dyDescent="0.25">
      <c r="A4" s="5">
        <v>44835</v>
      </c>
      <c r="B4" s="6" t="s">
        <v>516</v>
      </c>
      <c r="C4" s="6">
        <v>2.2000000000000002</v>
      </c>
      <c r="D4" s="6">
        <v>3.42</v>
      </c>
      <c r="E4" s="6">
        <v>3.45</v>
      </c>
      <c r="F4" s="6">
        <v>3.26</v>
      </c>
      <c r="G4" s="6">
        <v>2.13</v>
      </c>
      <c r="H4" s="6">
        <v>1.78</v>
      </c>
      <c r="I4" s="6">
        <v>1.87</v>
      </c>
      <c r="J4" s="6" t="s">
        <v>225</v>
      </c>
      <c r="K4" s="6">
        <v>1.59</v>
      </c>
      <c r="L4" s="6" t="s">
        <v>142</v>
      </c>
      <c r="M4">
        <v>44</v>
      </c>
      <c r="N4" t="s">
        <v>88</v>
      </c>
      <c r="O4">
        <v>1.46</v>
      </c>
      <c r="P4">
        <v>2.4700000000000002</v>
      </c>
      <c r="Q4">
        <v>2.99</v>
      </c>
      <c r="R4">
        <v>404</v>
      </c>
      <c r="S4">
        <v>3.88</v>
      </c>
    </row>
    <row r="5" spans="1:19" x14ac:dyDescent="0.25">
      <c r="A5" s="5">
        <v>44835</v>
      </c>
      <c r="B5" s="6" t="s">
        <v>517</v>
      </c>
      <c r="C5" s="6">
        <v>2.48</v>
      </c>
      <c r="D5" s="6">
        <v>2.98</v>
      </c>
      <c r="E5" s="6">
        <v>2.95</v>
      </c>
      <c r="F5" s="6">
        <v>404</v>
      </c>
      <c r="G5" s="6">
        <v>2.31</v>
      </c>
      <c r="H5" s="6">
        <v>1.59</v>
      </c>
      <c r="I5" s="6">
        <v>1.73</v>
      </c>
      <c r="J5" s="6" t="s">
        <v>225</v>
      </c>
      <c r="K5" s="6">
        <v>1.53</v>
      </c>
      <c r="L5" s="6" t="s">
        <v>584</v>
      </c>
      <c r="M5">
        <v>44</v>
      </c>
      <c r="N5" t="s">
        <v>352</v>
      </c>
      <c r="O5">
        <v>1.53</v>
      </c>
      <c r="P5">
        <v>2.71</v>
      </c>
      <c r="Q5">
        <v>404</v>
      </c>
      <c r="R5">
        <v>404</v>
      </c>
      <c r="S5">
        <v>404</v>
      </c>
    </row>
    <row r="6" spans="1:19" x14ac:dyDescent="0.25">
      <c r="A6" s="5">
        <v>44835</v>
      </c>
      <c r="B6" s="6" t="s">
        <v>518</v>
      </c>
      <c r="C6" s="6">
        <v>2.65</v>
      </c>
      <c r="D6" s="6">
        <v>3.88</v>
      </c>
      <c r="E6" s="6">
        <v>2.5299999999999998</v>
      </c>
      <c r="F6" s="6">
        <v>404</v>
      </c>
      <c r="G6" s="6">
        <v>1.58</v>
      </c>
      <c r="H6" s="6">
        <v>2.5299999999999998</v>
      </c>
      <c r="I6" s="6">
        <v>1.4</v>
      </c>
      <c r="J6" s="6" t="s">
        <v>225</v>
      </c>
      <c r="K6" s="6">
        <v>1.24</v>
      </c>
      <c r="L6" s="6" t="s">
        <v>218</v>
      </c>
      <c r="M6">
        <v>24</v>
      </c>
      <c r="N6" t="s">
        <v>165</v>
      </c>
      <c r="O6">
        <v>1.27</v>
      </c>
      <c r="P6">
        <v>1.7</v>
      </c>
      <c r="Q6">
        <v>1.89</v>
      </c>
      <c r="R6">
        <v>2.11</v>
      </c>
      <c r="S6">
        <v>2.37</v>
      </c>
    </row>
    <row r="7" spans="1:19" x14ac:dyDescent="0.25">
      <c r="A7" s="5">
        <v>44835</v>
      </c>
      <c r="B7" s="6" t="s">
        <v>519</v>
      </c>
      <c r="C7" s="6">
        <v>2.56</v>
      </c>
      <c r="D7" s="6">
        <v>3.35</v>
      </c>
      <c r="E7" s="6">
        <v>2.93</v>
      </c>
      <c r="F7" s="8">
        <v>3.27</v>
      </c>
      <c r="G7" s="6">
        <v>2.12</v>
      </c>
      <c r="H7" s="6">
        <v>1.79</v>
      </c>
      <c r="I7" s="6">
        <v>1.87</v>
      </c>
      <c r="J7" s="6" t="s">
        <v>225</v>
      </c>
      <c r="K7" s="6">
        <v>1.6</v>
      </c>
      <c r="L7" s="6" t="s">
        <v>221</v>
      </c>
      <c r="M7">
        <v>53</v>
      </c>
      <c r="N7" s="9" t="s">
        <v>165</v>
      </c>
      <c r="O7">
        <v>1.46</v>
      </c>
      <c r="P7">
        <v>2.4500000000000002</v>
      </c>
      <c r="Q7">
        <v>3.03</v>
      </c>
      <c r="R7">
        <v>3.25</v>
      </c>
      <c r="S7">
        <v>3.41</v>
      </c>
    </row>
    <row r="8" spans="1:19" x14ac:dyDescent="0.25">
      <c r="A8" s="5">
        <v>44836</v>
      </c>
      <c r="B8" s="6" t="s">
        <v>520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 t="s">
        <v>225</v>
      </c>
      <c r="K8" s="6">
        <v>0</v>
      </c>
      <c r="L8" s="6" t="s">
        <v>128</v>
      </c>
      <c r="M8">
        <v>65</v>
      </c>
      <c r="N8" t="s">
        <v>117</v>
      </c>
      <c r="O8">
        <v>0</v>
      </c>
      <c r="P8">
        <v>0</v>
      </c>
      <c r="Q8">
        <v>0</v>
      </c>
      <c r="R8">
        <v>0</v>
      </c>
      <c r="S8">
        <v>0</v>
      </c>
    </row>
    <row r="9" spans="1:19" x14ac:dyDescent="0.25">
      <c r="A9" s="5">
        <v>44836</v>
      </c>
      <c r="B9" s="6" t="s">
        <v>521</v>
      </c>
      <c r="C9" s="6">
        <v>3.01</v>
      </c>
      <c r="D9" s="6">
        <v>2.97</v>
      </c>
      <c r="E9" s="6">
        <v>2.57</v>
      </c>
      <c r="F9" s="6">
        <v>2.93</v>
      </c>
      <c r="G9" s="6">
        <v>2.2200000000000002</v>
      </c>
      <c r="H9" s="6">
        <v>1.68</v>
      </c>
      <c r="I9" s="6">
        <v>1.95</v>
      </c>
      <c r="J9" s="6" t="s">
        <v>225</v>
      </c>
      <c r="K9" s="6">
        <v>1.67</v>
      </c>
      <c r="L9" s="6" t="s">
        <v>217</v>
      </c>
      <c r="M9">
        <v>41</v>
      </c>
      <c r="N9" s="12" t="s">
        <v>16</v>
      </c>
      <c r="O9">
        <v>1.51</v>
      </c>
      <c r="P9">
        <v>2.59</v>
      </c>
      <c r="Q9">
        <v>2.9</v>
      </c>
      <c r="R9">
        <v>404</v>
      </c>
      <c r="S9">
        <v>4.01</v>
      </c>
    </row>
    <row r="10" spans="1:19" x14ac:dyDescent="0.25">
      <c r="A10" s="5">
        <v>44836</v>
      </c>
      <c r="B10" s="6" t="s">
        <v>522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 t="s">
        <v>225</v>
      </c>
      <c r="K10" s="6">
        <v>0</v>
      </c>
      <c r="L10" s="6">
        <v>0</v>
      </c>
      <c r="M10">
        <v>7</v>
      </c>
      <c r="N10" s="12" t="s">
        <v>16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 x14ac:dyDescent="0.25">
      <c r="A11" s="5">
        <v>44836</v>
      </c>
      <c r="B11" s="6" t="s">
        <v>523</v>
      </c>
      <c r="C11" s="6">
        <v>1.43</v>
      </c>
      <c r="D11" s="6">
        <v>5.22</v>
      </c>
      <c r="E11" s="6">
        <v>7.32</v>
      </c>
      <c r="F11" s="6">
        <v>404</v>
      </c>
      <c r="G11" s="6">
        <v>1.57</v>
      </c>
      <c r="H11" s="6">
        <v>2.5499999999999998</v>
      </c>
      <c r="I11" s="6">
        <v>1.4</v>
      </c>
      <c r="J11" s="6" t="s">
        <v>225</v>
      </c>
      <c r="K11" s="6">
        <v>1.24</v>
      </c>
      <c r="L11" s="6" t="s">
        <v>224</v>
      </c>
      <c r="M11">
        <v>32</v>
      </c>
      <c r="N11" t="s">
        <v>56</v>
      </c>
      <c r="O11">
        <v>1.26</v>
      </c>
      <c r="P11">
        <v>1.69</v>
      </c>
      <c r="Q11">
        <v>1.88</v>
      </c>
      <c r="R11">
        <v>2.13</v>
      </c>
      <c r="S11">
        <v>2.38</v>
      </c>
    </row>
    <row r="12" spans="1:19" x14ac:dyDescent="0.25">
      <c r="A12" s="5">
        <v>44836</v>
      </c>
      <c r="B12" s="6" t="s">
        <v>524</v>
      </c>
      <c r="C12" s="6">
        <v>404</v>
      </c>
      <c r="D12" s="6">
        <v>404</v>
      </c>
      <c r="E12" s="6">
        <v>404</v>
      </c>
      <c r="F12" s="6">
        <v>0</v>
      </c>
      <c r="G12" s="6">
        <v>404</v>
      </c>
      <c r="H12" s="6">
        <v>404</v>
      </c>
      <c r="I12" s="6">
        <v>404</v>
      </c>
      <c r="J12" s="6" t="s">
        <v>225</v>
      </c>
      <c r="K12" s="6">
        <v>404</v>
      </c>
      <c r="L12" s="6">
        <v>404</v>
      </c>
      <c r="M12">
        <v>51</v>
      </c>
      <c r="N12" t="s">
        <v>74</v>
      </c>
      <c r="O12" s="6">
        <v>404</v>
      </c>
      <c r="P12" s="6">
        <v>404</v>
      </c>
      <c r="Q12" s="6">
        <v>404</v>
      </c>
      <c r="R12" s="6">
        <v>404</v>
      </c>
      <c r="S12" s="6">
        <v>404</v>
      </c>
    </row>
    <row r="13" spans="1:19" x14ac:dyDescent="0.25">
      <c r="A13" s="5">
        <v>44839</v>
      </c>
      <c r="B13" s="6" t="s">
        <v>525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 t="s">
        <v>225</v>
      </c>
      <c r="K13" s="6">
        <v>0</v>
      </c>
      <c r="L13" s="6">
        <v>0</v>
      </c>
      <c r="M13">
        <v>0</v>
      </c>
      <c r="N13" t="s">
        <v>16</v>
      </c>
      <c r="O13">
        <v>0</v>
      </c>
      <c r="P13">
        <v>0</v>
      </c>
      <c r="Q13">
        <v>0</v>
      </c>
      <c r="R13">
        <v>0</v>
      </c>
      <c r="S13">
        <v>0</v>
      </c>
    </row>
    <row r="14" spans="1:19" x14ac:dyDescent="0.25">
      <c r="A14" s="5">
        <v>44841</v>
      </c>
      <c r="B14" s="6" t="s">
        <v>526</v>
      </c>
      <c r="C14" s="6">
        <v>1.96</v>
      </c>
      <c r="D14" s="6">
        <v>4.05</v>
      </c>
      <c r="E14" s="6">
        <v>3.74</v>
      </c>
      <c r="F14" s="6">
        <v>404</v>
      </c>
      <c r="G14" s="6">
        <v>1.52</v>
      </c>
      <c r="H14" s="6">
        <v>2.65</v>
      </c>
      <c r="I14" s="6">
        <v>1.37</v>
      </c>
      <c r="J14" s="6" t="s">
        <v>225</v>
      </c>
      <c r="K14" s="6">
        <v>1.24</v>
      </c>
      <c r="L14" s="6" t="s">
        <v>142</v>
      </c>
      <c r="M14">
        <v>22</v>
      </c>
      <c r="N14" t="s">
        <v>165</v>
      </c>
      <c r="O14">
        <v>404</v>
      </c>
      <c r="P14">
        <v>1.63</v>
      </c>
      <c r="Q14">
        <v>1.79</v>
      </c>
      <c r="R14">
        <v>2.0299999999999998</v>
      </c>
      <c r="S14">
        <v>2.25</v>
      </c>
    </row>
    <row r="15" spans="1:19" x14ac:dyDescent="0.25">
      <c r="A15" s="5">
        <v>44842</v>
      </c>
      <c r="B15" s="6" t="s">
        <v>527</v>
      </c>
      <c r="C15" s="6">
        <v>2.61</v>
      </c>
      <c r="D15" s="6">
        <v>3.46</v>
      </c>
      <c r="E15" s="6">
        <v>2.81</v>
      </c>
      <c r="F15" s="6">
        <v>3.75</v>
      </c>
      <c r="G15" s="6">
        <v>1.93</v>
      </c>
      <c r="H15" s="6">
        <v>1.97</v>
      </c>
      <c r="I15" s="6">
        <v>1.69</v>
      </c>
      <c r="J15" s="6" t="s">
        <v>225</v>
      </c>
      <c r="K15" s="6">
        <v>1.46</v>
      </c>
      <c r="L15" s="6" t="s">
        <v>127</v>
      </c>
      <c r="M15">
        <v>46</v>
      </c>
      <c r="N15" t="s">
        <v>49</v>
      </c>
      <c r="O15">
        <v>404</v>
      </c>
      <c r="P15">
        <v>2.1800000000000002</v>
      </c>
      <c r="Q15">
        <v>2.62</v>
      </c>
      <c r="R15">
        <v>404</v>
      </c>
      <c r="S15">
        <v>3.28</v>
      </c>
    </row>
    <row r="16" spans="1:19" x14ac:dyDescent="0.25">
      <c r="A16" s="5">
        <v>44842</v>
      </c>
      <c r="B16" s="6" t="s">
        <v>528</v>
      </c>
      <c r="C16" s="6">
        <v>3.23</v>
      </c>
      <c r="D16" s="6">
        <v>3.55</v>
      </c>
      <c r="E16" s="6">
        <v>2.29</v>
      </c>
      <c r="F16" s="6">
        <v>3.47</v>
      </c>
      <c r="G16" s="6">
        <v>2</v>
      </c>
      <c r="H16" s="6">
        <v>1.91</v>
      </c>
      <c r="I16" s="6">
        <v>1.76</v>
      </c>
      <c r="J16" s="6" t="s">
        <v>225</v>
      </c>
      <c r="K16" s="6">
        <v>1.52</v>
      </c>
      <c r="L16" s="6" t="s">
        <v>133</v>
      </c>
      <c r="M16">
        <v>16</v>
      </c>
      <c r="N16" t="s">
        <v>63</v>
      </c>
      <c r="O16">
        <v>1.5</v>
      </c>
      <c r="P16">
        <v>2.27</v>
      </c>
      <c r="Q16">
        <v>2.76</v>
      </c>
      <c r="R16">
        <v>404</v>
      </c>
      <c r="S16">
        <v>3.45</v>
      </c>
    </row>
    <row r="17" spans="1:19" x14ac:dyDescent="0.25">
      <c r="A17" s="5">
        <v>44842</v>
      </c>
      <c r="B17" s="6" t="s">
        <v>529</v>
      </c>
      <c r="C17" s="6">
        <v>1.76</v>
      </c>
      <c r="D17" s="6">
        <v>3.96</v>
      </c>
      <c r="E17" s="6">
        <v>4.8</v>
      </c>
      <c r="F17" s="6">
        <v>3.78</v>
      </c>
      <c r="G17" s="6">
        <v>1.93</v>
      </c>
      <c r="H17" s="6">
        <v>1.93</v>
      </c>
      <c r="I17" s="6">
        <v>1.69</v>
      </c>
      <c r="J17" s="6" t="s">
        <v>225</v>
      </c>
      <c r="K17" s="6">
        <v>1.46</v>
      </c>
      <c r="L17" s="6" t="s">
        <v>132</v>
      </c>
      <c r="M17">
        <v>57</v>
      </c>
      <c r="N17" t="s">
        <v>99</v>
      </c>
      <c r="O17">
        <v>404</v>
      </c>
      <c r="P17">
        <v>2.1800000000000002</v>
      </c>
      <c r="Q17">
        <v>2.65</v>
      </c>
      <c r="R17">
        <v>404</v>
      </c>
      <c r="S17">
        <v>3.34</v>
      </c>
    </row>
    <row r="18" spans="1:19" x14ac:dyDescent="0.25">
      <c r="A18" s="5">
        <v>44842</v>
      </c>
      <c r="B18" s="6" t="s">
        <v>530</v>
      </c>
      <c r="C18" s="6">
        <v>2.06</v>
      </c>
      <c r="D18" s="6">
        <v>3.44</v>
      </c>
      <c r="E18" s="6">
        <v>3.95</v>
      </c>
      <c r="F18" s="6">
        <v>3.41</v>
      </c>
      <c r="G18" s="6">
        <v>2.09</v>
      </c>
      <c r="H18" s="6">
        <v>1.83</v>
      </c>
      <c r="I18" s="6">
        <v>1.82</v>
      </c>
      <c r="J18" s="6" t="s">
        <v>225</v>
      </c>
      <c r="K18" s="6">
        <v>1.56</v>
      </c>
      <c r="L18" s="6" t="s">
        <v>133</v>
      </c>
      <c r="M18">
        <v>47</v>
      </c>
      <c r="N18" t="s">
        <v>52</v>
      </c>
      <c r="O18">
        <v>404</v>
      </c>
      <c r="P18">
        <v>2.4</v>
      </c>
      <c r="Q18">
        <v>3</v>
      </c>
      <c r="R18">
        <v>404</v>
      </c>
      <c r="S18">
        <v>3.74</v>
      </c>
    </row>
    <row r="19" spans="1:19" x14ac:dyDescent="0.25">
      <c r="A19" s="5">
        <v>44842</v>
      </c>
      <c r="B19" s="6" t="s">
        <v>531</v>
      </c>
      <c r="C19" s="6">
        <v>3.59</v>
      </c>
      <c r="D19" s="6">
        <v>3.57</v>
      </c>
      <c r="E19" s="6">
        <v>2.0499999999999998</v>
      </c>
      <c r="F19" s="6">
        <v>3.59</v>
      </c>
      <c r="G19" s="6">
        <v>1.92</v>
      </c>
      <c r="H19" s="6">
        <v>1.92</v>
      </c>
      <c r="I19" s="6">
        <v>1.68</v>
      </c>
      <c r="J19" s="6" t="s">
        <v>225</v>
      </c>
      <c r="K19" s="6">
        <v>1.45</v>
      </c>
      <c r="L19" s="6" t="s">
        <v>128</v>
      </c>
      <c r="M19">
        <v>33</v>
      </c>
      <c r="N19" t="s">
        <v>29</v>
      </c>
      <c r="O19">
        <v>404</v>
      </c>
      <c r="P19">
        <v>2.16</v>
      </c>
      <c r="Q19">
        <v>2.59</v>
      </c>
      <c r="R19">
        <v>2.67</v>
      </c>
      <c r="S19">
        <v>3.22</v>
      </c>
    </row>
    <row r="20" spans="1:19" x14ac:dyDescent="0.25">
      <c r="A20" s="5">
        <v>44843</v>
      </c>
      <c r="B20" s="6" t="s">
        <v>532</v>
      </c>
      <c r="C20" s="6">
        <v>2.04</v>
      </c>
      <c r="D20" s="6">
        <v>3.15</v>
      </c>
      <c r="E20" s="6">
        <v>3.36</v>
      </c>
      <c r="F20" s="6">
        <v>404</v>
      </c>
      <c r="G20" s="6">
        <v>2.0699999999999998</v>
      </c>
      <c r="H20" s="6">
        <v>1.68</v>
      </c>
      <c r="I20" s="6">
        <v>1.83</v>
      </c>
      <c r="J20" s="6" t="s">
        <v>225</v>
      </c>
      <c r="K20" s="6">
        <v>1.57</v>
      </c>
      <c r="L20" s="6" t="s">
        <v>143</v>
      </c>
      <c r="M20">
        <v>55</v>
      </c>
      <c r="N20" t="s">
        <v>533</v>
      </c>
      <c r="O20">
        <v>1.42</v>
      </c>
      <c r="P20">
        <v>2.38</v>
      </c>
      <c r="Q20">
        <v>404</v>
      </c>
      <c r="R20">
        <v>404</v>
      </c>
      <c r="S20">
        <v>404</v>
      </c>
    </row>
    <row r="21" spans="1:19" x14ac:dyDescent="0.25">
      <c r="A21" s="5">
        <v>44843</v>
      </c>
      <c r="B21" s="6" t="s">
        <v>534</v>
      </c>
      <c r="C21" s="6">
        <v>3.42</v>
      </c>
      <c r="D21" s="6">
        <v>3.28</v>
      </c>
      <c r="E21" s="6">
        <v>1.92</v>
      </c>
      <c r="F21" s="6">
        <v>404</v>
      </c>
      <c r="G21" s="6">
        <v>2.04</v>
      </c>
      <c r="H21" s="6">
        <v>1.68</v>
      </c>
      <c r="I21" s="6">
        <v>1.81</v>
      </c>
      <c r="J21" s="6" t="s">
        <v>225</v>
      </c>
      <c r="K21" s="6">
        <v>1.56</v>
      </c>
      <c r="L21" s="6" t="s">
        <v>217</v>
      </c>
      <c r="M21">
        <v>28</v>
      </c>
      <c r="N21" t="s">
        <v>117</v>
      </c>
      <c r="O21">
        <v>1.42</v>
      </c>
      <c r="P21">
        <v>2.34</v>
      </c>
      <c r="Q21">
        <v>404</v>
      </c>
      <c r="R21">
        <v>404</v>
      </c>
      <c r="S21">
        <v>404</v>
      </c>
    </row>
    <row r="22" spans="1:19" x14ac:dyDescent="0.25">
      <c r="A22" s="5">
        <v>44844</v>
      </c>
      <c r="B22" s="6" t="s">
        <v>535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 t="s">
        <v>225</v>
      </c>
      <c r="K22" s="6">
        <v>0</v>
      </c>
      <c r="L22" s="6" t="s">
        <v>224</v>
      </c>
      <c r="M22">
        <v>41</v>
      </c>
      <c r="N22" t="s">
        <v>536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 x14ac:dyDescent="0.25">
      <c r="A23" s="5">
        <v>44846</v>
      </c>
      <c r="B23" s="6" t="s">
        <v>537</v>
      </c>
      <c r="C23" s="6">
        <v>2.0699999999999998</v>
      </c>
      <c r="D23" s="6">
        <v>3.88</v>
      </c>
      <c r="E23" s="6">
        <v>3.48</v>
      </c>
      <c r="F23" s="6">
        <v>4.37</v>
      </c>
      <c r="G23" s="6">
        <v>1.74</v>
      </c>
      <c r="H23" s="6">
        <v>2.2000000000000002</v>
      </c>
      <c r="I23" s="6">
        <v>1.55</v>
      </c>
      <c r="J23" s="6" t="s">
        <v>225</v>
      </c>
      <c r="K23" s="6">
        <v>404</v>
      </c>
      <c r="L23" s="6" t="s">
        <v>138</v>
      </c>
      <c r="M23">
        <v>61</v>
      </c>
      <c r="N23" s="9" t="s">
        <v>63</v>
      </c>
      <c r="O23">
        <v>404</v>
      </c>
      <c r="P23">
        <v>1.93</v>
      </c>
      <c r="Q23">
        <v>2.2400000000000002</v>
      </c>
      <c r="R23">
        <v>2.5499999999999998</v>
      </c>
      <c r="S23">
        <v>2.84</v>
      </c>
    </row>
    <row r="24" spans="1:19" x14ac:dyDescent="0.25">
      <c r="A24" s="5">
        <v>44847</v>
      </c>
      <c r="B24" s="6" t="s">
        <v>538</v>
      </c>
      <c r="C24" s="6">
        <v>3.35</v>
      </c>
      <c r="D24" s="6">
        <v>3.53</v>
      </c>
      <c r="E24" s="6">
        <v>2.27</v>
      </c>
      <c r="F24" s="6">
        <v>3.81</v>
      </c>
      <c r="G24" s="6">
        <v>1.93</v>
      </c>
      <c r="H24" s="6">
        <v>1.98</v>
      </c>
      <c r="I24" s="6">
        <v>1.68</v>
      </c>
      <c r="J24" s="6" t="s">
        <v>225</v>
      </c>
      <c r="K24" s="6">
        <v>1.45</v>
      </c>
      <c r="L24" s="6" t="s">
        <v>131</v>
      </c>
      <c r="M24">
        <v>57</v>
      </c>
      <c r="N24" t="s">
        <v>36</v>
      </c>
      <c r="O24">
        <v>1.36</v>
      </c>
      <c r="P24">
        <v>2.17</v>
      </c>
      <c r="Q24">
        <v>2.61</v>
      </c>
      <c r="R24">
        <v>2.94</v>
      </c>
      <c r="S24">
        <v>3.28</v>
      </c>
    </row>
    <row r="25" spans="1:19" x14ac:dyDescent="0.25">
      <c r="A25" s="5">
        <v>44849</v>
      </c>
      <c r="B25" s="6" t="s">
        <v>539</v>
      </c>
      <c r="C25" s="6">
        <v>1.88</v>
      </c>
      <c r="D25" s="6">
        <v>3.41</v>
      </c>
      <c r="E25" s="6">
        <v>4.83</v>
      </c>
      <c r="F25" s="6">
        <v>3.26</v>
      </c>
      <c r="G25" s="6">
        <v>2.14</v>
      </c>
      <c r="H25" s="6">
        <v>1.77</v>
      </c>
      <c r="I25" s="6">
        <v>1.88</v>
      </c>
      <c r="J25" s="6" t="s">
        <v>225</v>
      </c>
      <c r="K25" s="6">
        <v>1.6</v>
      </c>
      <c r="L25" s="6" t="s">
        <v>137</v>
      </c>
      <c r="M25">
        <v>42</v>
      </c>
      <c r="N25" t="s">
        <v>40</v>
      </c>
      <c r="O25">
        <v>1.46</v>
      </c>
      <c r="P25">
        <v>2.4700000000000002</v>
      </c>
      <c r="Q25">
        <v>2.93</v>
      </c>
      <c r="R25">
        <v>404</v>
      </c>
      <c r="S25">
        <v>3.8</v>
      </c>
    </row>
    <row r="26" spans="1:19" x14ac:dyDescent="0.25">
      <c r="A26" s="5">
        <v>44849</v>
      </c>
      <c r="B26" s="6" t="s">
        <v>540</v>
      </c>
      <c r="C26" s="6">
        <v>2.63</v>
      </c>
      <c r="D26" s="6">
        <v>3.57</v>
      </c>
      <c r="E26" s="6">
        <v>2.76</v>
      </c>
      <c r="F26" s="6">
        <v>404</v>
      </c>
      <c r="G26" s="6">
        <v>1.76</v>
      </c>
      <c r="H26" s="6">
        <v>2.17</v>
      </c>
      <c r="I26" s="6">
        <v>1.56</v>
      </c>
      <c r="J26" s="6" t="s">
        <v>225</v>
      </c>
      <c r="K26" s="6">
        <v>1.36</v>
      </c>
      <c r="L26" s="6" t="s">
        <v>218</v>
      </c>
      <c r="M26">
        <v>18</v>
      </c>
      <c r="N26" t="s">
        <v>165</v>
      </c>
      <c r="O26">
        <v>1.3</v>
      </c>
      <c r="P26">
        <v>1.96</v>
      </c>
      <c r="Q26">
        <v>2.2599999999999998</v>
      </c>
      <c r="R26">
        <v>2.57</v>
      </c>
      <c r="S26">
        <v>2.85</v>
      </c>
    </row>
    <row r="27" spans="1:19" x14ac:dyDescent="0.25">
      <c r="A27" s="5">
        <v>44849</v>
      </c>
      <c r="B27" s="6" t="s">
        <v>541</v>
      </c>
      <c r="C27" s="6">
        <v>1.98</v>
      </c>
      <c r="D27" s="6">
        <v>3.69</v>
      </c>
      <c r="E27" s="6">
        <v>4.03</v>
      </c>
      <c r="F27" s="6">
        <v>3.84</v>
      </c>
      <c r="G27" s="6">
        <v>1.93</v>
      </c>
      <c r="H27" s="6">
        <v>1.98</v>
      </c>
      <c r="I27" s="6">
        <v>1.68</v>
      </c>
      <c r="J27" s="6" t="s">
        <v>225</v>
      </c>
      <c r="K27" s="6">
        <v>1.45</v>
      </c>
      <c r="L27" s="6" t="s">
        <v>217</v>
      </c>
      <c r="M27">
        <v>68</v>
      </c>
      <c r="N27" t="s">
        <v>158</v>
      </c>
      <c r="O27">
        <v>1.35</v>
      </c>
      <c r="P27">
        <v>2.17</v>
      </c>
      <c r="Q27">
        <v>2.6</v>
      </c>
      <c r="R27">
        <v>2.93</v>
      </c>
      <c r="S27">
        <v>3.27</v>
      </c>
    </row>
    <row r="28" spans="1:19" x14ac:dyDescent="0.25">
      <c r="A28" s="5">
        <v>44849</v>
      </c>
      <c r="B28" s="6" t="s">
        <v>542</v>
      </c>
      <c r="C28" s="6">
        <v>1.36</v>
      </c>
      <c r="D28" s="6">
        <v>5.0599999999999996</v>
      </c>
      <c r="E28" s="6">
        <v>9.49</v>
      </c>
      <c r="F28" s="6">
        <v>3.85</v>
      </c>
      <c r="G28" s="6">
        <v>1.89</v>
      </c>
      <c r="H28" s="6">
        <v>1.98</v>
      </c>
      <c r="I28" s="6">
        <v>1.65</v>
      </c>
      <c r="J28" s="6" t="s">
        <v>225</v>
      </c>
      <c r="K28" s="6">
        <v>1.43</v>
      </c>
      <c r="L28" s="6" t="s">
        <v>143</v>
      </c>
      <c r="M28">
        <v>38</v>
      </c>
      <c r="N28" t="s">
        <v>20</v>
      </c>
      <c r="O28">
        <v>404</v>
      </c>
      <c r="P28">
        <v>1.89</v>
      </c>
      <c r="Q28">
        <v>2.13</v>
      </c>
      <c r="R28">
        <v>2.59</v>
      </c>
      <c r="S28">
        <v>2.66</v>
      </c>
    </row>
    <row r="29" spans="1:19" x14ac:dyDescent="0.25">
      <c r="A29" s="5">
        <v>44849</v>
      </c>
      <c r="B29" s="6" t="s">
        <v>543</v>
      </c>
      <c r="C29" s="6">
        <v>1.5</v>
      </c>
      <c r="D29" s="6">
        <v>4.7</v>
      </c>
      <c r="E29" s="6">
        <v>6.9</v>
      </c>
      <c r="F29" s="6">
        <v>3.77</v>
      </c>
      <c r="G29" s="6">
        <v>1.72</v>
      </c>
      <c r="H29" s="6">
        <v>2.2400000000000002</v>
      </c>
      <c r="I29" s="6">
        <v>1.53</v>
      </c>
      <c r="J29" s="6" t="s">
        <v>225</v>
      </c>
      <c r="K29" s="6">
        <v>1.33</v>
      </c>
      <c r="L29" s="6" t="s">
        <v>131</v>
      </c>
      <c r="M29">
        <v>29</v>
      </c>
      <c r="N29" t="s">
        <v>36</v>
      </c>
      <c r="O29">
        <v>1.27</v>
      </c>
      <c r="P29">
        <v>1.91</v>
      </c>
      <c r="Q29">
        <v>2.19</v>
      </c>
      <c r="R29">
        <v>2.5</v>
      </c>
      <c r="S29">
        <v>2.79</v>
      </c>
    </row>
    <row r="30" spans="1:19" x14ac:dyDescent="0.25">
      <c r="A30" s="5">
        <v>44850</v>
      </c>
      <c r="B30" s="6" t="s">
        <v>431</v>
      </c>
      <c r="C30" s="6">
        <v>6.53</v>
      </c>
      <c r="D30" s="6">
        <v>4.24</v>
      </c>
      <c r="E30" s="6">
        <v>1.57</v>
      </c>
      <c r="F30" s="6">
        <v>4.01</v>
      </c>
      <c r="G30" s="6">
        <v>1.72</v>
      </c>
      <c r="H30" s="6">
        <v>2.23</v>
      </c>
      <c r="I30" s="6">
        <v>1.53</v>
      </c>
      <c r="J30" s="6" t="s">
        <v>225</v>
      </c>
      <c r="K30" s="6">
        <v>1.33</v>
      </c>
      <c r="L30" s="6" t="s">
        <v>142</v>
      </c>
      <c r="M30">
        <v>69</v>
      </c>
      <c r="N30" t="s">
        <v>170</v>
      </c>
      <c r="O30">
        <v>1.27</v>
      </c>
      <c r="P30">
        <v>1.9</v>
      </c>
      <c r="Q30">
        <v>2.1800000000000002</v>
      </c>
      <c r="R30">
        <v>2.48</v>
      </c>
      <c r="S30">
        <v>2.76</v>
      </c>
    </row>
    <row r="31" spans="1:19" x14ac:dyDescent="0.25">
      <c r="A31" s="5">
        <v>44850</v>
      </c>
      <c r="B31" s="6" t="s">
        <v>544</v>
      </c>
      <c r="C31" s="6">
        <v>1.81</v>
      </c>
      <c r="D31" s="6">
        <v>3.52</v>
      </c>
      <c r="E31" s="6">
        <v>3.71</v>
      </c>
      <c r="F31" s="6">
        <v>404</v>
      </c>
      <c r="G31" s="6">
        <v>1.72</v>
      </c>
      <c r="H31" s="6">
        <v>2.0099999999999998</v>
      </c>
      <c r="I31" s="6">
        <v>1.52</v>
      </c>
      <c r="J31" s="6" t="s">
        <v>225</v>
      </c>
      <c r="K31" s="6">
        <v>1.46</v>
      </c>
      <c r="L31" s="6" t="s">
        <v>132</v>
      </c>
      <c r="M31">
        <v>34</v>
      </c>
      <c r="N31" t="s">
        <v>117</v>
      </c>
      <c r="O31">
        <v>404</v>
      </c>
      <c r="P31">
        <v>1.93</v>
      </c>
      <c r="Q31">
        <v>2.2599999999999998</v>
      </c>
      <c r="R31">
        <v>2.54</v>
      </c>
      <c r="S31">
        <v>404</v>
      </c>
    </row>
    <row r="32" spans="1:19" x14ac:dyDescent="0.25">
      <c r="A32" s="5">
        <v>44850</v>
      </c>
      <c r="B32" s="6" t="s">
        <v>545</v>
      </c>
      <c r="C32" s="6">
        <v>1.62</v>
      </c>
      <c r="D32" s="6">
        <v>3.64</v>
      </c>
      <c r="E32" s="6">
        <v>4.66</v>
      </c>
      <c r="F32" s="6">
        <v>404</v>
      </c>
      <c r="G32" s="6">
        <v>1.85</v>
      </c>
      <c r="H32" s="6">
        <v>1.89</v>
      </c>
      <c r="I32" s="6">
        <v>1.63</v>
      </c>
      <c r="J32" s="6" t="s">
        <v>225</v>
      </c>
      <c r="K32" s="6">
        <v>1.41</v>
      </c>
      <c r="L32" s="6" t="s">
        <v>218</v>
      </c>
      <c r="M32">
        <v>42</v>
      </c>
      <c r="N32" t="s">
        <v>117</v>
      </c>
      <c r="O32">
        <v>404</v>
      </c>
      <c r="P32">
        <v>2.0699999999999998</v>
      </c>
      <c r="Q32">
        <v>2.4700000000000002</v>
      </c>
      <c r="R32">
        <v>404</v>
      </c>
      <c r="S32">
        <v>404</v>
      </c>
    </row>
    <row r="33" spans="1:19" x14ac:dyDescent="0.25">
      <c r="A33" s="5">
        <v>44850</v>
      </c>
      <c r="B33" s="6" t="s">
        <v>546</v>
      </c>
      <c r="C33" s="6">
        <v>2.57</v>
      </c>
      <c r="D33" s="6">
        <v>3.25</v>
      </c>
      <c r="E33" s="6">
        <v>3.08</v>
      </c>
      <c r="F33" s="6">
        <v>3.45</v>
      </c>
      <c r="G33" s="6">
        <v>2.06</v>
      </c>
      <c r="H33" s="6">
        <v>1.85</v>
      </c>
      <c r="I33" s="6">
        <v>1.79</v>
      </c>
      <c r="J33" s="6" t="s">
        <v>225</v>
      </c>
      <c r="K33" s="6">
        <v>1.54</v>
      </c>
      <c r="L33" s="6" t="s">
        <v>217</v>
      </c>
      <c r="M33">
        <v>80</v>
      </c>
      <c r="N33" t="s">
        <v>170</v>
      </c>
      <c r="O33">
        <v>1.42</v>
      </c>
      <c r="P33">
        <v>2.35</v>
      </c>
      <c r="Q33">
        <v>2.88</v>
      </c>
      <c r="R33">
        <v>3.22</v>
      </c>
      <c r="S33">
        <v>3.58</v>
      </c>
    </row>
    <row r="34" spans="1:19" x14ac:dyDescent="0.25">
      <c r="A34" s="5">
        <v>44850</v>
      </c>
      <c r="B34" s="6" t="s">
        <v>547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 t="s">
        <v>225</v>
      </c>
      <c r="K34" s="6">
        <v>0</v>
      </c>
      <c r="L34" s="6" t="s">
        <v>130</v>
      </c>
      <c r="M34">
        <v>26</v>
      </c>
      <c r="N34" t="s">
        <v>117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 x14ac:dyDescent="0.25">
      <c r="A35" s="5">
        <v>44850</v>
      </c>
      <c r="B35" s="6" t="s">
        <v>548</v>
      </c>
      <c r="C35" s="6">
        <v>1.87</v>
      </c>
      <c r="D35" s="6">
        <v>3.97</v>
      </c>
      <c r="E35" s="6">
        <v>4.22</v>
      </c>
      <c r="F35" s="6">
        <v>3.84</v>
      </c>
      <c r="G35" s="6">
        <v>1.7</v>
      </c>
      <c r="H35" s="6">
        <v>2.2599999999999998</v>
      </c>
      <c r="I35" s="6">
        <v>1.51</v>
      </c>
      <c r="J35" s="6" t="s">
        <v>225</v>
      </c>
      <c r="K35" s="6">
        <v>1.32</v>
      </c>
      <c r="L35" s="6" t="s">
        <v>221</v>
      </c>
      <c r="M35">
        <v>46</v>
      </c>
      <c r="N35" t="s">
        <v>56</v>
      </c>
      <c r="O35">
        <v>1.26</v>
      </c>
      <c r="P35">
        <v>1.88</v>
      </c>
      <c r="Q35">
        <v>2.14</v>
      </c>
      <c r="R35">
        <v>2.4300000000000002</v>
      </c>
      <c r="S35">
        <v>2.71</v>
      </c>
    </row>
    <row r="36" spans="1:19" x14ac:dyDescent="0.25">
      <c r="A36" s="5">
        <v>44850</v>
      </c>
      <c r="B36" s="6" t="s">
        <v>549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 t="s">
        <v>225</v>
      </c>
      <c r="K36" s="6">
        <v>0</v>
      </c>
      <c r="L36" s="6">
        <v>0</v>
      </c>
      <c r="M36">
        <v>44</v>
      </c>
      <c r="N36" t="s">
        <v>550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</row>
    <row r="37" spans="1:19" x14ac:dyDescent="0.25">
      <c r="A37" s="5">
        <v>44851</v>
      </c>
      <c r="B37" s="6" t="s">
        <v>551</v>
      </c>
      <c r="C37" s="6">
        <v>2.75</v>
      </c>
      <c r="D37" s="6">
        <v>3.45</v>
      </c>
      <c r="E37" s="6">
        <v>2.63</v>
      </c>
      <c r="F37" s="6">
        <v>3.64</v>
      </c>
      <c r="G37" s="6">
        <v>1.96</v>
      </c>
      <c r="H37" s="6">
        <v>1.91</v>
      </c>
      <c r="I37" s="6">
        <v>1.71</v>
      </c>
      <c r="J37" s="6" t="s">
        <v>225</v>
      </c>
      <c r="K37" s="6">
        <v>1.47</v>
      </c>
      <c r="L37" s="6" t="s">
        <v>127</v>
      </c>
      <c r="M37">
        <v>68</v>
      </c>
      <c r="N37" t="s">
        <v>20</v>
      </c>
      <c r="O37">
        <v>404</v>
      </c>
      <c r="P37">
        <v>2.2200000000000002</v>
      </c>
      <c r="Q37">
        <v>2.7</v>
      </c>
      <c r="R37">
        <v>404</v>
      </c>
      <c r="S37">
        <v>3.39</v>
      </c>
    </row>
    <row r="38" spans="1:19" x14ac:dyDescent="0.25">
      <c r="A38" s="5">
        <v>44852</v>
      </c>
      <c r="B38" s="6" t="s">
        <v>552</v>
      </c>
      <c r="C38" s="6">
        <v>5.26</v>
      </c>
      <c r="D38" s="6">
        <v>3.37</v>
      </c>
      <c r="E38" s="6">
        <v>1.86</v>
      </c>
      <c r="F38" s="6">
        <v>2.64</v>
      </c>
      <c r="G38" s="6">
        <v>2.63</v>
      </c>
      <c r="H38" s="6">
        <v>1.55</v>
      </c>
      <c r="I38" s="6">
        <v>2.27</v>
      </c>
      <c r="J38" s="6" t="s">
        <v>225</v>
      </c>
      <c r="K38" s="6">
        <v>1.96</v>
      </c>
      <c r="L38" s="6" t="s">
        <v>217</v>
      </c>
      <c r="M38">
        <v>29</v>
      </c>
      <c r="N38" t="s">
        <v>265</v>
      </c>
      <c r="O38">
        <v>1.68</v>
      </c>
      <c r="P38">
        <v>3.13</v>
      </c>
      <c r="Q38">
        <v>4.3</v>
      </c>
      <c r="R38">
        <v>4.24</v>
      </c>
      <c r="S38">
        <v>404</v>
      </c>
    </row>
    <row r="39" spans="1:19" x14ac:dyDescent="0.25">
      <c r="A39" s="5">
        <v>44852</v>
      </c>
      <c r="B39" s="6" t="s">
        <v>553</v>
      </c>
      <c r="C39" s="6">
        <v>1.89</v>
      </c>
      <c r="D39" s="6">
        <v>3.6</v>
      </c>
      <c r="E39" s="6">
        <v>4.18</v>
      </c>
      <c r="F39" s="6">
        <v>3.46</v>
      </c>
      <c r="G39" s="6">
        <v>1.96</v>
      </c>
      <c r="H39" s="6">
        <v>1.88</v>
      </c>
      <c r="I39" s="6">
        <v>1.72</v>
      </c>
      <c r="J39" s="6" t="s">
        <v>225</v>
      </c>
      <c r="K39" s="6">
        <v>1.48</v>
      </c>
      <c r="L39" s="6" t="s">
        <v>143</v>
      </c>
      <c r="M39">
        <v>47</v>
      </c>
      <c r="N39" t="s">
        <v>81</v>
      </c>
      <c r="O39">
        <v>1.45</v>
      </c>
      <c r="P39">
        <v>2.23</v>
      </c>
      <c r="Q39">
        <v>2.72</v>
      </c>
      <c r="R39">
        <v>404</v>
      </c>
      <c r="S39">
        <v>3.41</v>
      </c>
    </row>
    <row r="40" spans="1:19" x14ac:dyDescent="0.25">
      <c r="A40" s="5">
        <v>44852</v>
      </c>
      <c r="B40" s="6" t="s">
        <v>554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 t="s">
        <v>225</v>
      </c>
      <c r="K40" s="6">
        <v>0</v>
      </c>
      <c r="L40" s="6">
        <v>0</v>
      </c>
      <c r="M40">
        <v>29</v>
      </c>
      <c r="N40" t="s">
        <v>297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 x14ac:dyDescent="0.25">
      <c r="A41" s="5">
        <v>44852</v>
      </c>
      <c r="B41" s="6" t="s">
        <v>555</v>
      </c>
      <c r="C41" s="6">
        <v>1.77</v>
      </c>
      <c r="D41" s="6">
        <v>3.91</v>
      </c>
      <c r="E41" s="6">
        <v>4.78</v>
      </c>
      <c r="F41" s="6">
        <v>4.45</v>
      </c>
      <c r="G41" s="6">
        <v>1.72</v>
      </c>
      <c r="H41" s="6">
        <v>2.23</v>
      </c>
      <c r="I41" s="6">
        <v>1.53</v>
      </c>
      <c r="J41" s="6" t="s">
        <v>225</v>
      </c>
      <c r="K41" s="6">
        <v>1.41</v>
      </c>
      <c r="L41" s="6" t="s">
        <v>137</v>
      </c>
      <c r="M41">
        <v>43</v>
      </c>
      <c r="N41" t="s">
        <v>52</v>
      </c>
      <c r="O41">
        <v>404</v>
      </c>
      <c r="P41">
        <v>1.91</v>
      </c>
      <c r="Q41">
        <v>2.2000000000000002</v>
      </c>
      <c r="R41">
        <v>2.5</v>
      </c>
      <c r="S41">
        <v>2.79</v>
      </c>
    </row>
    <row r="42" spans="1:19" x14ac:dyDescent="0.25">
      <c r="A42" s="5">
        <v>44856</v>
      </c>
      <c r="B42" s="6" t="s">
        <v>556</v>
      </c>
      <c r="C42" s="6">
        <v>5.22</v>
      </c>
      <c r="D42" s="6">
        <v>4.6900000000000004</v>
      </c>
      <c r="E42" s="6">
        <v>1.61</v>
      </c>
      <c r="F42" s="6">
        <v>404</v>
      </c>
      <c r="G42" s="6">
        <v>1.4</v>
      </c>
      <c r="H42" s="6">
        <v>3.11</v>
      </c>
      <c r="I42" s="6">
        <v>404</v>
      </c>
      <c r="J42" s="6" t="s">
        <v>225</v>
      </c>
      <c r="K42" s="6">
        <v>404</v>
      </c>
      <c r="L42" s="6" t="s">
        <v>137</v>
      </c>
      <c r="M42">
        <v>29</v>
      </c>
      <c r="N42" t="s">
        <v>165</v>
      </c>
      <c r="O42">
        <v>404</v>
      </c>
      <c r="P42">
        <v>1.48</v>
      </c>
      <c r="Q42">
        <v>1.59</v>
      </c>
      <c r="R42">
        <v>1.8</v>
      </c>
      <c r="S42">
        <v>2.02</v>
      </c>
    </row>
    <row r="43" spans="1:19" x14ac:dyDescent="0.25">
      <c r="A43" s="5">
        <v>44856</v>
      </c>
      <c r="B43" s="6" t="s">
        <v>557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 t="s">
        <v>225</v>
      </c>
      <c r="K43" s="6">
        <v>0</v>
      </c>
      <c r="L43" s="6">
        <v>0</v>
      </c>
      <c r="M43">
        <v>24</v>
      </c>
      <c r="N43" s="7" t="s">
        <v>74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 x14ac:dyDescent="0.25">
      <c r="A44" s="5">
        <v>44856</v>
      </c>
      <c r="B44" s="6" t="s">
        <v>558</v>
      </c>
      <c r="C44" s="6">
        <v>3.59</v>
      </c>
      <c r="D44" s="6">
        <v>3.57</v>
      </c>
      <c r="E44" s="6">
        <v>2.0499999999999998</v>
      </c>
      <c r="F44" s="6">
        <v>3.59</v>
      </c>
      <c r="G44" s="6">
        <v>1.92</v>
      </c>
      <c r="H44" s="6">
        <v>1.92</v>
      </c>
      <c r="I44" s="6">
        <v>1.68</v>
      </c>
      <c r="J44" s="6" t="s">
        <v>225</v>
      </c>
      <c r="K44" s="6">
        <v>1.45</v>
      </c>
      <c r="L44" s="6" t="s">
        <v>128</v>
      </c>
      <c r="M44">
        <v>71</v>
      </c>
      <c r="N44" t="s">
        <v>29</v>
      </c>
      <c r="O44">
        <v>404</v>
      </c>
      <c r="P44">
        <v>2.16</v>
      </c>
      <c r="Q44">
        <v>2.59</v>
      </c>
      <c r="R44">
        <v>2.67</v>
      </c>
      <c r="S44">
        <v>3.22</v>
      </c>
    </row>
    <row r="45" spans="1:19" x14ac:dyDescent="0.25">
      <c r="A45" s="5">
        <v>44856</v>
      </c>
      <c r="B45" s="6" t="s">
        <v>559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 t="s">
        <v>225</v>
      </c>
      <c r="K45" s="6">
        <v>0</v>
      </c>
      <c r="L45" s="6">
        <v>0</v>
      </c>
      <c r="M45">
        <v>60</v>
      </c>
      <c r="N45" t="s">
        <v>74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 x14ac:dyDescent="0.25">
      <c r="A46" s="5">
        <v>44856</v>
      </c>
      <c r="B46" s="6" t="s">
        <v>560</v>
      </c>
      <c r="C46" s="6">
        <v>3.15</v>
      </c>
      <c r="D46" s="6">
        <v>3.36</v>
      </c>
      <c r="E46" s="6">
        <v>2.33</v>
      </c>
      <c r="F46" s="6">
        <v>3.85</v>
      </c>
      <c r="G46" s="6">
        <v>1.83</v>
      </c>
      <c r="H46" s="6">
        <v>2.0099999999999998</v>
      </c>
      <c r="I46" s="6">
        <v>1.61</v>
      </c>
      <c r="J46" s="6" t="s">
        <v>225</v>
      </c>
      <c r="K46" s="6">
        <v>1.4</v>
      </c>
      <c r="L46" s="6" t="s">
        <v>651</v>
      </c>
      <c r="M46">
        <v>46</v>
      </c>
      <c r="N46" t="s">
        <v>29</v>
      </c>
      <c r="O46">
        <v>404</v>
      </c>
      <c r="P46">
        <v>2.04</v>
      </c>
      <c r="Q46">
        <v>2.39</v>
      </c>
      <c r="R46">
        <v>2.4700000000000002</v>
      </c>
      <c r="S46">
        <v>2.97</v>
      </c>
    </row>
    <row r="47" spans="1:19" x14ac:dyDescent="0.25">
      <c r="A47" s="5">
        <v>44857</v>
      </c>
      <c r="B47" s="6" t="s">
        <v>561</v>
      </c>
      <c r="C47" s="6">
        <v>1.64</v>
      </c>
      <c r="D47" s="6">
        <v>4</v>
      </c>
      <c r="E47" s="6">
        <v>6.1</v>
      </c>
      <c r="F47" s="6">
        <v>3.52</v>
      </c>
      <c r="G47" s="6">
        <v>2.02</v>
      </c>
      <c r="H47" s="6">
        <v>1.89</v>
      </c>
      <c r="I47" s="6">
        <v>1.76</v>
      </c>
      <c r="J47" s="6" t="s">
        <v>225</v>
      </c>
      <c r="K47" s="6">
        <v>1.52</v>
      </c>
      <c r="L47" s="6" t="s">
        <v>217</v>
      </c>
      <c r="M47">
        <v>12</v>
      </c>
      <c r="N47" t="s">
        <v>160</v>
      </c>
      <c r="O47">
        <v>1.4</v>
      </c>
      <c r="P47">
        <v>2.31</v>
      </c>
      <c r="Q47">
        <v>2.85</v>
      </c>
      <c r="R47">
        <v>3.21</v>
      </c>
      <c r="S47">
        <v>3.58</v>
      </c>
    </row>
    <row r="48" spans="1:19" x14ac:dyDescent="0.25">
      <c r="A48" s="5">
        <v>44857</v>
      </c>
      <c r="B48" s="6" t="s">
        <v>562</v>
      </c>
      <c r="C48" s="6">
        <v>1.88</v>
      </c>
      <c r="D48" s="6">
        <v>3.76</v>
      </c>
      <c r="E48" s="6">
        <v>4.45</v>
      </c>
      <c r="F48" s="6">
        <v>3.61</v>
      </c>
      <c r="G48" s="6">
        <v>1.97</v>
      </c>
      <c r="H48" s="6">
        <v>1.93</v>
      </c>
      <c r="I48" s="6">
        <v>1.73</v>
      </c>
      <c r="J48" s="6" t="s">
        <v>225</v>
      </c>
      <c r="K48" s="6">
        <v>1.49</v>
      </c>
      <c r="L48" s="6" t="s">
        <v>132</v>
      </c>
      <c r="M48">
        <v>26</v>
      </c>
      <c r="N48" t="s">
        <v>56</v>
      </c>
      <c r="O48">
        <v>1.39</v>
      </c>
      <c r="P48">
        <v>2.2400000000000002</v>
      </c>
      <c r="Q48">
        <v>2.74</v>
      </c>
      <c r="R48">
        <v>3.09</v>
      </c>
      <c r="S48">
        <v>3.45</v>
      </c>
    </row>
    <row r="49" spans="1:19" x14ac:dyDescent="0.25">
      <c r="A49" s="5">
        <v>44857</v>
      </c>
      <c r="B49" s="6" t="s">
        <v>563</v>
      </c>
      <c r="C49" s="6">
        <v>2.27</v>
      </c>
      <c r="D49" s="6">
        <v>3.57</v>
      </c>
      <c r="E49" s="6">
        <v>3.31</v>
      </c>
      <c r="F49" s="6">
        <v>4.12</v>
      </c>
      <c r="G49" s="6">
        <v>1.8</v>
      </c>
      <c r="H49" s="6">
        <v>2.12</v>
      </c>
      <c r="I49" s="6">
        <v>1.58</v>
      </c>
      <c r="J49" s="6" t="s">
        <v>225</v>
      </c>
      <c r="K49" s="6">
        <v>1.37</v>
      </c>
      <c r="L49" s="6" t="s">
        <v>217</v>
      </c>
      <c r="M49">
        <v>31</v>
      </c>
      <c r="N49" t="s">
        <v>56</v>
      </c>
      <c r="O49">
        <v>1.3</v>
      </c>
      <c r="P49">
        <v>2.02</v>
      </c>
      <c r="Q49">
        <v>2.37</v>
      </c>
      <c r="R49">
        <v>2.7</v>
      </c>
      <c r="S49">
        <v>3</v>
      </c>
    </row>
    <row r="50" spans="1:19" x14ac:dyDescent="0.25">
      <c r="A50" s="5">
        <v>44859</v>
      </c>
      <c r="B50" s="6" t="s">
        <v>564</v>
      </c>
      <c r="C50" s="6">
        <v>3.18</v>
      </c>
      <c r="D50" s="6">
        <v>3.57</v>
      </c>
      <c r="E50" s="6">
        <v>2.23</v>
      </c>
      <c r="F50" s="6">
        <v>3.63</v>
      </c>
      <c r="G50" s="6">
        <v>1.85</v>
      </c>
      <c r="H50" s="6">
        <v>1.98</v>
      </c>
      <c r="I50" s="6">
        <v>1.64</v>
      </c>
      <c r="J50" s="6" t="s">
        <v>225</v>
      </c>
      <c r="K50" s="6">
        <v>1.43</v>
      </c>
      <c r="L50" s="6" t="s">
        <v>138</v>
      </c>
      <c r="M50">
        <v>36</v>
      </c>
      <c r="N50" t="s">
        <v>29</v>
      </c>
      <c r="O50">
        <v>404</v>
      </c>
      <c r="P50">
        <v>2.08</v>
      </c>
      <c r="Q50">
        <v>2.4660000000000002</v>
      </c>
      <c r="R50">
        <v>404</v>
      </c>
      <c r="S50">
        <v>3.08</v>
      </c>
    </row>
    <row r="51" spans="1:19" x14ac:dyDescent="0.25">
      <c r="A51" s="5">
        <v>44859</v>
      </c>
      <c r="B51" s="6" t="s">
        <v>565</v>
      </c>
      <c r="C51" s="6">
        <v>2.81</v>
      </c>
      <c r="D51" s="6">
        <v>3.61</v>
      </c>
      <c r="E51" s="6">
        <v>2.44</v>
      </c>
      <c r="F51" s="6">
        <v>3.73</v>
      </c>
      <c r="G51" s="6">
        <v>1.85</v>
      </c>
      <c r="H51" s="6">
        <v>1.98</v>
      </c>
      <c r="I51" s="6">
        <v>1.64</v>
      </c>
      <c r="J51" s="6" t="s">
        <v>225</v>
      </c>
      <c r="K51" s="6">
        <v>1.42</v>
      </c>
      <c r="L51" s="6" t="s">
        <v>134</v>
      </c>
      <c r="M51">
        <v>68</v>
      </c>
      <c r="N51" t="s">
        <v>29</v>
      </c>
      <c r="O51">
        <v>404</v>
      </c>
      <c r="P51">
        <v>2.08</v>
      </c>
      <c r="Q51">
        <v>2.48</v>
      </c>
      <c r="R51">
        <v>2.69</v>
      </c>
      <c r="S51">
        <v>3.12</v>
      </c>
    </row>
    <row r="52" spans="1:19" x14ac:dyDescent="0.25">
      <c r="A52" s="5">
        <v>44859</v>
      </c>
      <c r="B52" s="6" t="s">
        <v>566</v>
      </c>
      <c r="C52" s="6">
        <v>7.45</v>
      </c>
      <c r="D52" s="6">
        <v>4.88</v>
      </c>
      <c r="E52" s="6">
        <v>1.4</v>
      </c>
      <c r="F52" s="6">
        <v>4.95</v>
      </c>
      <c r="G52" s="6">
        <v>1.56</v>
      </c>
      <c r="H52" s="6">
        <v>2.4500000000000002</v>
      </c>
      <c r="I52" s="6">
        <v>1.4670000000000001</v>
      </c>
      <c r="J52" s="6" t="s">
        <v>225</v>
      </c>
      <c r="K52" s="6">
        <v>404</v>
      </c>
      <c r="L52" s="6" t="s">
        <v>652</v>
      </c>
      <c r="M52">
        <v>47</v>
      </c>
      <c r="N52" t="s">
        <v>29</v>
      </c>
      <c r="O52">
        <v>404</v>
      </c>
      <c r="P52">
        <v>1.69</v>
      </c>
      <c r="Q52">
        <v>1.9</v>
      </c>
      <c r="R52">
        <v>2.14</v>
      </c>
      <c r="S52">
        <v>2.4</v>
      </c>
    </row>
    <row r="53" spans="1:19" x14ac:dyDescent="0.25">
      <c r="A53" s="5">
        <v>44862</v>
      </c>
      <c r="B53" s="6" t="s">
        <v>567</v>
      </c>
      <c r="C53" s="6">
        <v>2.12</v>
      </c>
      <c r="D53" s="6">
        <v>3.93</v>
      </c>
      <c r="E53" s="6">
        <v>3.38</v>
      </c>
      <c r="F53" s="6">
        <v>404</v>
      </c>
      <c r="G53" s="6">
        <v>1.61</v>
      </c>
      <c r="H53" s="6">
        <v>2.46</v>
      </c>
      <c r="I53" s="6">
        <v>1.43</v>
      </c>
      <c r="J53" s="6" t="s">
        <v>225</v>
      </c>
      <c r="K53" s="6">
        <v>1.26</v>
      </c>
      <c r="L53" s="6" t="s">
        <v>128</v>
      </c>
      <c r="M53">
        <v>22</v>
      </c>
      <c r="N53" t="s">
        <v>167</v>
      </c>
      <c r="O53">
        <v>404</v>
      </c>
      <c r="P53">
        <v>1.75</v>
      </c>
      <c r="Q53">
        <v>1.97</v>
      </c>
      <c r="R53">
        <v>2.23</v>
      </c>
      <c r="S53">
        <v>2.5</v>
      </c>
    </row>
    <row r="54" spans="1:19" x14ac:dyDescent="0.25">
      <c r="A54" s="5">
        <v>44863</v>
      </c>
      <c r="B54" s="6" t="s">
        <v>568</v>
      </c>
      <c r="C54" s="6">
        <v>1.53</v>
      </c>
      <c r="D54" s="6">
        <v>4.32</v>
      </c>
      <c r="E54" s="6">
        <v>6.31</v>
      </c>
      <c r="F54" s="6">
        <v>4.0199999999999996</v>
      </c>
      <c r="G54" s="6">
        <v>1.81</v>
      </c>
      <c r="H54" s="6">
        <v>2.06</v>
      </c>
      <c r="I54" s="6">
        <v>1.6</v>
      </c>
      <c r="J54" s="6" t="s">
        <v>225</v>
      </c>
      <c r="K54" s="6">
        <v>1.4</v>
      </c>
      <c r="L54" s="6" t="s">
        <v>131</v>
      </c>
      <c r="M54">
        <v>28</v>
      </c>
      <c r="N54" t="s">
        <v>20</v>
      </c>
      <c r="O54">
        <v>404</v>
      </c>
      <c r="P54">
        <v>2.04</v>
      </c>
      <c r="Q54">
        <v>2.41</v>
      </c>
      <c r="R54">
        <v>2.75</v>
      </c>
      <c r="S54">
        <v>3.06</v>
      </c>
    </row>
    <row r="55" spans="1:19" x14ac:dyDescent="0.25">
      <c r="A55" s="5">
        <v>44863</v>
      </c>
      <c r="B55" s="6" t="s">
        <v>569</v>
      </c>
      <c r="C55" s="6">
        <v>1.22</v>
      </c>
      <c r="D55" s="6">
        <v>7.5</v>
      </c>
      <c r="E55" s="6">
        <v>13</v>
      </c>
      <c r="F55" s="6">
        <v>404</v>
      </c>
      <c r="G55" s="6">
        <v>1.33</v>
      </c>
      <c r="H55" s="6">
        <v>404</v>
      </c>
      <c r="I55" s="6">
        <v>404</v>
      </c>
      <c r="J55" s="6" t="s">
        <v>225</v>
      </c>
      <c r="K55" s="6">
        <v>404</v>
      </c>
      <c r="L55" s="6" t="s">
        <v>653</v>
      </c>
      <c r="M55">
        <v>53</v>
      </c>
      <c r="N55" t="s">
        <v>167</v>
      </c>
      <c r="O55">
        <v>404</v>
      </c>
      <c r="P55">
        <v>1.33</v>
      </c>
      <c r="Q55">
        <v>1.4</v>
      </c>
      <c r="R55">
        <v>1.56</v>
      </c>
      <c r="S55">
        <v>1.73</v>
      </c>
    </row>
    <row r="56" spans="1:19" x14ac:dyDescent="0.25">
      <c r="A56" s="5">
        <v>44863</v>
      </c>
      <c r="B56" s="6" t="s">
        <v>570</v>
      </c>
      <c r="C56" s="6">
        <v>2.5</v>
      </c>
      <c r="D56" s="6">
        <v>3.22</v>
      </c>
      <c r="E56" s="6">
        <v>3.15</v>
      </c>
      <c r="F56" s="6">
        <v>3.2</v>
      </c>
      <c r="G56" s="6">
        <v>2.16</v>
      </c>
      <c r="H56" s="6">
        <v>1.75</v>
      </c>
      <c r="I56" s="6">
        <v>1.89</v>
      </c>
      <c r="J56" s="6" t="s">
        <v>225</v>
      </c>
      <c r="K56" s="6">
        <v>1.61</v>
      </c>
      <c r="L56" s="6" t="s">
        <v>133</v>
      </c>
      <c r="M56">
        <v>17</v>
      </c>
      <c r="N56" t="s">
        <v>40</v>
      </c>
      <c r="O56">
        <v>1.47</v>
      </c>
      <c r="P56">
        <v>2.5099999999999998</v>
      </c>
      <c r="Q56">
        <v>2.92</v>
      </c>
      <c r="R56">
        <v>404</v>
      </c>
      <c r="S56">
        <v>3.88</v>
      </c>
    </row>
    <row r="57" spans="1:19" x14ac:dyDescent="0.25">
      <c r="A57" s="5">
        <v>44863</v>
      </c>
      <c r="B57" s="6" t="s">
        <v>571</v>
      </c>
      <c r="C57" s="6">
        <v>1.88</v>
      </c>
      <c r="D57" s="6">
        <v>3.91</v>
      </c>
      <c r="E57" s="6">
        <v>3.88</v>
      </c>
      <c r="F57" s="6">
        <v>4.78</v>
      </c>
      <c r="G57" s="6">
        <v>1.63</v>
      </c>
      <c r="H57" s="6">
        <v>2.3199999999999998</v>
      </c>
      <c r="I57" s="6">
        <v>1.47</v>
      </c>
      <c r="J57" s="6" t="s">
        <v>225</v>
      </c>
      <c r="K57" s="6">
        <v>404</v>
      </c>
      <c r="L57" s="6" t="s">
        <v>224</v>
      </c>
      <c r="M57">
        <v>48</v>
      </c>
      <c r="N57" t="s">
        <v>29</v>
      </c>
      <c r="O57">
        <v>404</v>
      </c>
      <c r="P57">
        <v>1.77</v>
      </c>
      <c r="Q57">
        <v>2.0099999999999998</v>
      </c>
      <c r="R57">
        <v>2.27</v>
      </c>
      <c r="S57">
        <v>2.5299999999999998</v>
      </c>
    </row>
    <row r="58" spans="1:19" x14ac:dyDescent="0.25">
      <c r="A58" s="5">
        <v>44863</v>
      </c>
      <c r="B58" s="6" t="s">
        <v>572</v>
      </c>
      <c r="C58" s="6">
        <v>1.74</v>
      </c>
      <c r="D58" s="6">
        <v>3.97</v>
      </c>
      <c r="E58" s="6">
        <v>4.78</v>
      </c>
      <c r="F58" s="6">
        <v>4.29</v>
      </c>
      <c r="G58" s="6">
        <v>1.74</v>
      </c>
      <c r="H58" s="6">
        <v>2.16</v>
      </c>
      <c r="I58" s="6">
        <v>1.54</v>
      </c>
      <c r="J58" s="6" t="s">
        <v>225</v>
      </c>
      <c r="K58" s="6">
        <v>1.4</v>
      </c>
      <c r="L58" s="6" t="s">
        <v>135</v>
      </c>
      <c r="M58">
        <v>45</v>
      </c>
      <c r="N58" t="s">
        <v>20</v>
      </c>
      <c r="O58">
        <v>404</v>
      </c>
      <c r="P58">
        <v>1.93</v>
      </c>
      <c r="Q58">
        <v>2.2400000000000002</v>
      </c>
      <c r="R58">
        <v>2.56</v>
      </c>
      <c r="S58">
        <v>2.84</v>
      </c>
    </row>
    <row r="59" spans="1:19" x14ac:dyDescent="0.25">
      <c r="A59" s="5">
        <v>44863</v>
      </c>
      <c r="B59" s="6" t="s">
        <v>573</v>
      </c>
      <c r="C59" s="6">
        <v>2.33</v>
      </c>
      <c r="D59" s="6">
        <v>3.49</v>
      </c>
      <c r="E59" s="6">
        <v>2.27</v>
      </c>
      <c r="F59" s="6">
        <v>3.84</v>
      </c>
      <c r="G59" s="6">
        <v>1.92</v>
      </c>
      <c r="H59" s="6">
        <v>1.99</v>
      </c>
      <c r="I59" s="6">
        <v>1.68</v>
      </c>
      <c r="J59" s="6" t="s">
        <v>225</v>
      </c>
      <c r="K59" s="6">
        <v>1.45</v>
      </c>
      <c r="L59" s="6" t="s">
        <v>133</v>
      </c>
      <c r="M59">
        <v>54</v>
      </c>
      <c r="N59" t="s">
        <v>36</v>
      </c>
      <c r="O59">
        <v>1.35</v>
      </c>
      <c r="P59">
        <v>2.15</v>
      </c>
      <c r="Q59">
        <v>2.5499999999999998</v>
      </c>
      <c r="R59">
        <v>2.86</v>
      </c>
      <c r="S59">
        <v>3.18</v>
      </c>
    </row>
    <row r="60" spans="1:19" x14ac:dyDescent="0.25">
      <c r="A60" s="5">
        <v>44863</v>
      </c>
      <c r="B60" s="6" t="s">
        <v>574</v>
      </c>
      <c r="C60" s="6">
        <v>4.0999999999999996</v>
      </c>
      <c r="D60" s="6">
        <v>4.33</v>
      </c>
      <c r="E60" s="6">
        <v>1.75</v>
      </c>
      <c r="F60" s="6">
        <v>5.1100000000000003</v>
      </c>
      <c r="G60" s="6">
        <v>1.55</v>
      </c>
      <c r="H60" s="6">
        <v>2.4900000000000002</v>
      </c>
      <c r="I60" s="6">
        <v>1.49</v>
      </c>
      <c r="J60" s="6" t="s">
        <v>225</v>
      </c>
      <c r="K60" s="6">
        <v>1.38</v>
      </c>
      <c r="L60" s="6" t="s">
        <v>138</v>
      </c>
      <c r="M60">
        <v>38</v>
      </c>
      <c r="N60" t="s">
        <v>54</v>
      </c>
      <c r="O60">
        <v>404</v>
      </c>
      <c r="P60">
        <v>1.67</v>
      </c>
      <c r="Q60">
        <v>1.87</v>
      </c>
      <c r="R60">
        <v>2.12</v>
      </c>
      <c r="S60">
        <v>2.37</v>
      </c>
    </row>
    <row r="61" spans="1:19" x14ac:dyDescent="0.25">
      <c r="A61" s="5">
        <v>44863</v>
      </c>
      <c r="B61" s="6" t="s">
        <v>575</v>
      </c>
      <c r="C61" s="6">
        <v>1.66</v>
      </c>
      <c r="D61" s="6">
        <v>4.3099999999999996</v>
      </c>
      <c r="E61" s="6">
        <v>5.09</v>
      </c>
      <c r="F61" s="6">
        <v>4.6500000000000004</v>
      </c>
      <c r="G61" s="6">
        <v>1.68</v>
      </c>
      <c r="H61" s="6">
        <v>2.31</v>
      </c>
      <c r="I61" s="6">
        <v>1.5</v>
      </c>
      <c r="J61" s="6" t="s">
        <v>225</v>
      </c>
      <c r="K61" s="6">
        <v>404</v>
      </c>
      <c r="L61" s="6" t="s">
        <v>142</v>
      </c>
      <c r="M61">
        <v>62</v>
      </c>
      <c r="N61" t="s">
        <v>63</v>
      </c>
      <c r="O61">
        <v>404</v>
      </c>
      <c r="P61">
        <v>1.85</v>
      </c>
      <c r="Q61">
        <v>2.11</v>
      </c>
      <c r="R61">
        <v>2.41</v>
      </c>
      <c r="S61">
        <v>2.7</v>
      </c>
    </row>
    <row r="62" spans="1:19" x14ac:dyDescent="0.25">
      <c r="A62" s="5">
        <v>44864</v>
      </c>
      <c r="B62" s="6" t="s">
        <v>576</v>
      </c>
      <c r="C62" s="6">
        <v>3.89</v>
      </c>
      <c r="D62" s="6">
        <v>3.78</v>
      </c>
      <c r="E62" s="6">
        <v>2</v>
      </c>
      <c r="F62" s="6">
        <v>3.88</v>
      </c>
      <c r="G62" s="6">
        <v>1.75</v>
      </c>
      <c r="H62" s="6">
        <v>2.19</v>
      </c>
      <c r="I62" s="6">
        <v>1.55</v>
      </c>
      <c r="J62" s="6" t="s">
        <v>225</v>
      </c>
      <c r="K62" s="6">
        <v>1.34</v>
      </c>
      <c r="L62" s="6" t="s">
        <v>133</v>
      </c>
      <c r="M62">
        <v>54</v>
      </c>
      <c r="N62" t="s">
        <v>170</v>
      </c>
      <c r="O62">
        <v>1.28</v>
      </c>
      <c r="P62">
        <v>1.89</v>
      </c>
      <c r="Q62">
        <v>2.16</v>
      </c>
      <c r="R62">
        <v>2.52</v>
      </c>
      <c r="S62">
        <v>2.72</v>
      </c>
    </row>
    <row r="63" spans="1:19" x14ac:dyDescent="0.25">
      <c r="A63" s="5">
        <v>44864</v>
      </c>
      <c r="B63" s="6" t="s">
        <v>577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 t="s">
        <v>225</v>
      </c>
      <c r="K63" s="6">
        <v>0</v>
      </c>
      <c r="L63" s="6">
        <v>0</v>
      </c>
      <c r="M63">
        <v>58</v>
      </c>
      <c r="N63" t="s">
        <v>352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25">
      <c r="A64" s="5">
        <v>44864</v>
      </c>
      <c r="B64" s="6" t="s">
        <v>578</v>
      </c>
      <c r="C64" s="6">
        <v>4.33</v>
      </c>
      <c r="D64" s="6">
        <v>3.76</v>
      </c>
      <c r="E64" s="6">
        <v>1.9</v>
      </c>
      <c r="F64" s="6">
        <v>3.96</v>
      </c>
      <c r="G64" s="6">
        <v>1.86</v>
      </c>
      <c r="H64" s="6">
        <v>2.0499999999999998</v>
      </c>
      <c r="I64" s="6">
        <v>1.64</v>
      </c>
      <c r="J64" s="6" t="s">
        <v>225</v>
      </c>
      <c r="K64" s="6">
        <v>1.42</v>
      </c>
      <c r="L64" s="6" t="s">
        <v>137</v>
      </c>
      <c r="M64">
        <v>37</v>
      </c>
      <c r="N64" t="s">
        <v>165</v>
      </c>
      <c r="O64">
        <v>1.33</v>
      </c>
      <c r="P64">
        <v>2.08</v>
      </c>
      <c r="Q64">
        <v>2.4700000000000002</v>
      </c>
      <c r="R64">
        <v>2.79</v>
      </c>
      <c r="S64">
        <v>3.12</v>
      </c>
    </row>
    <row r="65" spans="1:19" x14ac:dyDescent="0.25">
      <c r="A65" s="5">
        <v>44865</v>
      </c>
      <c r="B65" s="6" t="s">
        <v>579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 t="s">
        <v>225</v>
      </c>
      <c r="K65" s="6">
        <v>0</v>
      </c>
      <c r="L65" s="6">
        <v>0</v>
      </c>
      <c r="M65">
        <v>63</v>
      </c>
      <c r="N65" t="s">
        <v>580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 x14ac:dyDescent="0.25">
      <c r="A66" s="5">
        <v>44865</v>
      </c>
      <c r="B66" s="6" t="s">
        <v>581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 t="s">
        <v>225</v>
      </c>
      <c r="K66" s="6">
        <v>0</v>
      </c>
      <c r="L66" s="6" t="s">
        <v>133</v>
      </c>
      <c r="M66">
        <v>49</v>
      </c>
      <c r="N66" t="s">
        <v>117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 x14ac:dyDescent="0.25">
      <c r="A67" s="5">
        <v>44865</v>
      </c>
      <c r="B67" s="6" t="s">
        <v>582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 t="s">
        <v>225</v>
      </c>
      <c r="K67" s="6">
        <v>0</v>
      </c>
      <c r="L67" s="6" t="s">
        <v>142</v>
      </c>
      <c r="M67">
        <v>73</v>
      </c>
      <c r="N67" t="s">
        <v>117</v>
      </c>
      <c r="O67">
        <v>0</v>
      </c>
      <c r="P67">
        <v>0</v>
      </c>
      <c r="Q67">
        <v>0</v>
      </c>
      <c r="R67">
        <v>0</v>
      </c>
      <c r="S67">
        <v>0</v>
      </c>
    </row>
  </sheetData>
  <conditionalFormatting sqref="K1">
    <cfRule type="cellIs" dxfId="17" priority="1" operator="equal">
      <formula>"NOT INVEST"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8" workbookViewId="0">
      <selection activeCell="H9" sqref="H9"/>
    </sheetView>
  </sheetViews>
  <sheetFormatPr defaultRowHeight="15" x14ac:dyDescent="0.25"/>
  <cols>
    <col min="1" max="1" width="10.7109375" bestFit="1" customWidth="1"/>
    <col min="2" max="2" width="34.85546875" bestFit="1" customWidth="1"/>
    <col min="4" max="4" width="16.42578125" bestFit="1" customWidth="1"/>
    <col min="6" max="6" width="9.140625" style="27"/>
    <col min="7" max="7" width="10.28515625" bestFit="1" customWidth="1"/>
    <col min="10" max="10" width="28.140625" style="6" bestFit="1" customWidth="1"/>
  </cols>
  <sheetData>
    <row r="1" spans="1:10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34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</row>
    <row r="2" spans="1:10" x14ac:dyDescent="0.25">
      <c r="A2" s="5">
        <v>44835</v>
      </c>
      <c r="B2" s="6" t="s">
        <v>518</v>
      </c>
      <c r="C2" s="35">
        <v>1.58</v>
      </c>
      <c r="D2" s="16" t="s">
        <v>225</v>
      </c>
      <c r="E2" s="16" t="s">
        <v>248</v>
      </c>
      <c r="F2" s="22" t="s">
        <v>232</v>
      </c>
      <c r="G2" s="33">
        <f t="shared" ref="G2:G7" si="0">C2*D$36</f>
        <v>987.5</v>
      </c>
      <c r="H2" s="33">
        <f t="shared" ref="H2:H21" si="1">G2-D$36</f>
        <v>362.5</v>
      </c>
      <c r="I2" s="6" t="s">
        <v>218</v>
      </c>
      <c r="J2" s="6" t="s">
        <v>165</v>
      </c>
    </row>
    <row r="3" spans="1:10" x14ac:dyDescent="0.25">
      <c r="A3" s="5">
        <v>44841</v>
      </c>
      <c r="B3" s="6" t="s">
        <v>526</v>
      </c>
      <c r="C3" s="35">
        <v>1.52</v>
      </c>
      <c r="D3" s="16" t="s">
        <v>225</v>
      </c>
      <c r="E3" s="16" t="s">
        <v>248</v>
      </c>
      <c r="F3" s="22" t="s">
        <v>232</v>
      </c>
      <c r="G3" s="33">
        <f t="shared" si="0"/>
        <v>950</v>
      </c>
      <c r="H3" s="33">
        <f t="shared" si="1"/>
        <v>325</v>
      </c>
      <c r="I3" s="6" t="s">
        <v>142</v>
      </c>
      <c r="J3" s="6" t="s">
        <v>165</v>
      </c>
    </row>
    <row r="4" spans="1:10" x14ac:dyDescent="0.25">
      <c r="A4" s="5">
        <v>44842</v>
      </c>
      <c r="B4" s="6" t="s">
        <v>527</v>
      </c>
      <c r="C4" s="35">
        <v>1.93</v>
      </c>
      <c r="D4" s="16" t="s">
        <v>225</v>
      </c>
      <c r="E4" s="16" t="s">
        <v>248</v>
      </c>
      <c r="F4" s="22" t="s">
        <v>232</v>
      </c>
      <c r="G4" s="33">
        <f t="shared" si="0"/>
        <v>1206.25</v>
      </c>
      <c r="H4" s="33">
        <f t="shared" si="1"/>
        <v>581.25</v>
      </c>
      <c r="I4" s="6" t="s">
        <v>127</v>
      </c>
      <c r="J4" s="6" t="s">
        <v>52</v>
      </c>
    </row>
    <row r="5" spans="1:10" x14ac:dyDescent="0.25">
      <c r="A5" s="5">
        <v>44842</v>
      </c>
      <c r="B5" s="6" t="s">
        <v>530</v>
      </c>
      <c r="C5" s="35">
        <v>1.83</v>
      </c>
      <c r="D5" s="16" t="s">
        <v>225</v>
      </c>
      <c r="E5" s="16" t="s">
        <v>247</v>
      </c>
      <c r="F5" s="22" t="s">
        <v>246</v>
      </c>
      <c r="G5" s="33">
        <f t="shared" si="0"/>
        <v>1143.75</v>
      </c>
      <c r="H5" s="33">
        <f t="shared" si="1"/>
        <v>518.75</v>
      </c>
      <c r="I5" s="6" t="s">
        <v>133</v>
      </c>
      <c r="J5" s="6" t="s">
        <v>52</v>
      </c>
    </row>
    <row r="6" spans="1:10" x14ac:dyDescent="0.25">
      <c r="A6" s="5">
        <v>44849</v>
      </c>
      <c r="B6" s="6" t="s">
        <v>539</v>
      </c>
      <c r="C6" s="35">
        <v>1.77</v>
      </c>
      <c r="D6" s="16" t="s">
        <v>225</v>
      </c>
      <c r="E6" s="16" t="s">
        <v>247</v>
      </c>
      <c r="F6" s="22" t="s">
        <v>246</v>
      </c>
      <c r="G6" s="33">
        <f t="shared" si="0"/>
        <v>1106.25</v>
      </c>
      <c r="H6" s="33">
        <f t="shared" si="1"/>
        <v>481.25</v>
      </c>
      <c r="I6" s="6" t="s">
        <v>137</v>
      </c>
      <c r="J6" s="6" t="s">
        <v>40</v>
      </c>
    </row>
    <row r="7" spans="1:10" x14ac:dyDescent="0.25">
      <c r="A7" s="5">
        <v>44849</v>
      </c>
      <c r="B7" s="6" t="s">
        <v>540</v>
      </c>
      <c r="C7" s="35">
        <v>1.76</v>
      </c>
      <c r="D7" s="16" t="s">
        <v>225</v>
      </c>
      <c r="E7" s="16" t="s">
        <v>248</v>
      </c>
      <c r="F7" s="22" t="s">
        <v>232</v>
      </c>
      <c r="G7" s="33">
        <f t="shared" si="0"/>
        <v>1100</v>
      </c>
      <c r="H7" s="33">
        <f t="shared" si="1"/>
        <v>475</v>
      </c>
      <c r="I7" s="6" t="s">
        <v>218</v>
      </c>
      <c r="J7" s="6" t="s">
        <v>165</v>
      </c>
    </row>
    <row r="8" spans="1:10" x14ac:dyDescent="0.25">
      <c r="A8" s="85">
        <v>44849</v>
      </c>
      <c r="B8" s="11" t="s">
        <v>542</v>
      </c>
      <c r="C8" s="80">
        <v>1.89</v>
      </c>
      <c r="D8" s="11" t="s">
        <v>225</v>
      </c>
      <c r="E8" s="11" t="s">
        <v>248</v>
      </c>
      <c r="F8" s="83" t="s">
        <v>232</v>
      </c>
      <c r="G8" s="82">
        <v>0</v>
      </c>
      <c r="H8" s="82">
        <v>0</v>
      </c>
      <c r="I8" s="11" t="s">
        <v>143</v>
      </c>
      <c r="J8" s="11" t="s">
        <v>20</v>
      </c>
    </row>
    <row r="9" spans="1:10" x14ac:dyDescent="0.25">
      <c r="A9" s="5">
        <v>44850</v>
      </c>
      <c r="B9" s="6" t="s">
        <v>431</v>
      </c>
      <c r="C9" s="35">
        <v>1.72</v>
      </c>
      <c r="D9" s="16" t="s">
        <v>225</v>
      </c>
      <c r="E9" s="16" t="s">
        <v>248</v>
      </c>
      <c r="F9" s="22" t="s">
        <v>232</v>
      </c>
      <c r="G9" s="33">
        <f>C9*D$36</f>
        <v>1075</v>
      </c>
      <c r="H9" s="33">
        <f t="shared" si="1"/>
        <v>450</v>
      </c>
      <c r="I9" s="6" t="s">
        <v>142</v>
      </c>
      <c r="J9" s="6" t="s">
        <v>170</v>
      </c>
    </row>
    <row r="10" spans="1:10" x14ac:dyDescent="0.25">
      <c r="A10" s="5">
        <v>44850</v>
      </c>
      <c r="B10" s="6" t="s">
        <v>546</v>
      </c>
      <c r="C10" s="35">
        <v>1.85</v>
      </c>
      <c r="D10" s="16" t="s">
        <v>225</v>
      </c>
      <c r="E10" s="16" t="s">
        <v>247</v>
      </c>
      <c r="F10" s="52" t="s">
        <v>246</v>
      </c>
      <c r="G10" s="33">
        <v>0</v>
      </c>
      <c r="H10" s="33">
        <f t="shared" si="1"/>
        <v>-625</v>
      </c>
      <c r="I10" s="6" t="s">
        <v>217</v>
      </c>
      <c r="J10" s="6" t="s">
        <v>170</v>
      </c>
    </row>
    <row r="11" spans="1:10" x14ac:dyDescent="0.25">
      <c r="A11" s="5">
        <v>44850</v>
      </c>
      <c r="B11" s="6" t="s">
        <v>548</v>
      </c>
      <c r="C11" s="35">
        <v>1.7</v>
      </c>
      <c r="D11" s="16" t="s">
        <v>225</v>
      </c>
      <c r="E11" s="16" t="s">
        <v>248</v>
      </c>
      <c r="F11" s="38" t="s">
        <v>232</v>
      </c>
      <c r="G11" s="33">
        <f>C11*D$36</f>
        <v>1062.5</v>
      </c>
      <c r="H11" s="33">
        <f t="shared" si="1"/>
        <v>437.5</v>
      </c>
      <c r="I11" s="6" t="s">
        <v>221</v>
      </c>
      <c r="J11" s="6" t="s">
        <v>56</v>
      </c>
    </row>
    <row r="12" spans="1:10" x14ac:dyDescent="0.25">
      <c r="A12" s="5">
        <v>44852</v>
      </c>
      <c r="B12" s="6" t="s">
        <v>555</v>
      </c>
      <c r="C12" s="35">
        <v>1.72</v>
      </c>
      <c r="D12" s="16" t="s">
        <v>225</v>
      </c>
      <c r="E12" s="16" t="s">
        <v>248</v>
      </c>
      <c r="F12" s="52" t="s">
        <v>232</v>
      </c>
      <c r="G12" s="33">
        <v>0</v>
      </c>
      <c r="H12" s="33">
        <f t="shared" si="1"/>
        <v>-625</v>
      </c>
      <c r="I12" s="6" t="s">
        <v>137</v>
      </c>
      <c r="J12" s="6" t="s">
        <v>52</v>
      </c>
    </row>
    <row r="13" spans="1:10" x14ac:dyDescent="0.25">
      <c r="A13" s="5">
        <v>44856</v>
      </c>
      <c r="B13" s="6" t="s">
        <v>556</v>
      </c>
      <c r="C13" s="35">
        <v>1.4</v>
      </c>
      <c r="D13" s="16" t="s">
        <v>225</v>
      </c>
      <c r="E13" s="16" t="s">
        <v>248</v>
      </c>
      <c r="F13" s="52" t="s">
        <v>232</v>
      </c>
      <c r="G13" s="33">
        <v>0</v>
      </c>
      <c r="H13" s="33">
        <f t="shared" si="1"/>
        <v>-625</v>
      </c>
      <c r="I13" s="6" t="s">
        <v>137</v>
      </c>
      <c r="J13" s="6" t="s">
        <v>165</v>
      </c>
    </row>
    <row r="14" spans="1:10" x14ac:dyDescent="0.25">
      <c r="A14" s="5">
        <v>44857</v>
      </c>
      <c r="B14" s="6" t="s">
        <v>563</v>
      </c>
      <c r="C14" s="35">
        <v>1.8</v>
      </c>
      <c r="D14" s="16" t="s">
        <v>225</v>
      </c>
      <c r="E14" s="16" t="s">
        <v>248</v>
      </c>
      <c r="F14" s="38" t="s">
        <v>232</v>
      </c>
      <c r="G14" s="33">
        <f>C14*D$36</f>
        <v>1125</v>
      </c>
      <c r="H14" s="33">
        <f t="shared" si="1"/>
        <v>500</v>
      </c>
      <c r="I14" s="6" t="s">
        <v>217</v>
      </c>
      <c r="J14" s="6" t="s">
        <v>56</v>
      </c>
    </row>
    <row r="15" spans="1:10" x14ac:dyDescent="0.25">
      <c r="A15" s="5">
        <v>44862</v>
      </c>
      <c r="B15" s="6" t="s">
        <v>567</v>
      </c>
      <c r="C15" s="35">
        <v>1.61</v>
      </c>
      <c r="D15" s="16" t="s">
        <v>225</v>
      </c>
      <c r="E15" s="16" t="s">
        <v>248</v>
      </c>
      <c r="F15" s="52" t="s">
        <v>232</v>
      </c>
      <c r="G15" s="33">
        <v>0</v>
      </c>
      <c r="H15" s="33">
        <f t="shared" si="1"/>
        <v>-625</v>
      </c>
      <c r="I15" s="6" t="s">
        <v>128</v>
      </c>
      <c r="J15" s="6" t="s">
        <v>165</v>
      </c>
    </row>
    <row r="16" spans="1:10" x14ac:dyDescent="0.25">
      <c r="A16" s="5">
        <v>44863</v>
      </c>
      <c r="B16" s="6" t="s">
        <v>568</v>
      </c>
      <c r="C16" s="35">
        <v>1.81</v>
      </c>
      <c r="D16" s="16" t="s">
        <v>225</v>
      </c>
      <c r="E16" s="16" t="s">
        <v>248</v>
      </c>
      <c r="F16" s="52" t="s">
        <v>232</v>
      </c>
      <c r="G16" s="33">
        <v>0</v>
      </c>
      <c r="H16" s="33">
        <f t="shared" si="1"/>
        <v>-625</v>
      </c>
      <c r="I16" s="6" t="s">
        <v>131</v>
      </c>
      <c r="J16" s="6" t="s">
        <v>20</v>
      </c>
    </row>
    <row r="17" spans="1:10" x14ac:dyDescent="0.25">
      <c r="A17" s="5">
        <v>44863</v>
      </c>
      <c r="B17" s="6" t="s">
        <v>569</v>
      </c>
      <c r="C17" s="35">
        <v>1.33</v>
      </c>
      <c r="D17" s="16" t="s">
        <v>225</v>
      </c>
      <c r="E17" s="16" t="s">
        <v>248</v>
      </c>
      <c r="F17" s="38" t="s">
        <v>232</v>
      </c>
      <c r="G17" s="33">
        <f>C17*D$36</f>
        <v>831.25</v>
      </c>
      <c r="H17" s="33">
        <f t="shared" si="1"/>
        <v>206.25</v>
      </c>
      <c r="I17" s="6" t="s">
        <v>653</v>
      </c>
      <c r="J17" s="6" t="s">
        <v>165</v>
      </c>
    </row>
    <row r="18" spans="1:10" x14ac:dyDescent="0.25">
      <c r="A18" s="5">
        <v>44863</v>
      </c>
      <c r="B18" s="6" t="s">
        <v>570</v>
      </c>
      <c r="C18" s="35">
        <v>1.75</v>
      </c>
      <c r="D18" s="16" t="s">
        <v>225</v>
      </c>
      <c r="E18" s="16" t="s">
        <v>247</v>
      </c>
      <c r="F18" s="38" t="s">
        <v>246</v>
      </c>
      <c r="G18" s="33">
        <f>C18*D$36</f>
        <v>1093.75</v>
      </c>
      <c r="H18" s="33">
        <f t="shared" si="1"/>
        <v>468.75</v>
      </c>
      <c r="I18" s="6" t="s">
        <v>133</v>
      </c>
      <c r="J18" s="6" t="s">
        <v>40</v>
      </c>
    </row>
    <row r="19" spans="1:10" x14ac:dyDescent="0.25">
      <c r="A19" s="5">
        <v>44863</v>
      </c>
      <c r="B19" s="6" t="s">
        <v>572</v>
      </c>
      <c r="C19" s="35">
        <v>1.74</v>
      </c>
      <c r="D19" s="16" t="s">
        <v>225</v>
      </c>
      <c r="E19" s="16" t="s">
        <v>248</v>
      </c>
      <c r="F19" s="38" t="s">
        <v>232</v>
      </c>
      <c r="G19" s="33">
        <f>C19*D$36</f>
        <v>1087.5</v>
      </c>
      <c r="H19" s="33">
        <f t="shared" si="1"/>
        <v>462.5</v>
      </c>
      <c r="I19" s="6" t="s">
        <v>135</v>
      </c>
      <c r="J19" s="6" t="s">
        <v>20</v>
      </c>
    </row>
    <row r="20" spans="1:10" x14ac:dyDescent="0.25">
      <c r="A20" s="25">
        <v>44864</v>
      </c>
      <c r="B20" s="16" t="s">
        <v>576</v>
      </c>
      <c r="C20" s="35">
        <v>1.75</v>
      </c>
      <c r="D20" s="16" t="s">
        <v>225</v>
      </c>
      <c r="E20" s="16" t="s">
        <v>248</v>
      </c>
      <c r="F20" s="52" t="s">
        <v>232</v>
      </c>
      <c r="G20" s="33">
        <v>0</v>
      </c>
      <c r="H20" s="33">
        <f t="shared" si="1"/>
        <v>-625</v>
      </c>
      <c r="I20" s="16" t="s">
        <v>133</v>
      </c>
      <c r="J20" s="16" t="s">
        <v>170</v>
      </c>
    </row>
    <row r="21" spans="1:10" x14ac:dyDescent="0.25">
      <c r="A21" s="5">
        <v>44864</v>
      </c>
      <c r="B21" s="6" t="s">
        <v>578</v>
      </c>
      <c r="C21" s="35">
        <v>1.86</v>
      </c>
      <c r="D21" s="16" t="s">
        <v>225</v>
      </c>
      <c r="E21" s="16" t="s">
        <v>248</v>
      </c>
      <c r="F21" s="52" t="s">
        <v>232</v>
      </c>
      <c r="G21" s="33">
        <v>0</v>
      </c>
      <c r="H21" s="33">
        <f t="shared" si="1"/>
        <v>-625</v>
      </c>
      <c r="I21" s="6" t="s">
        <v>137</v>
      </c>
      <c r="J21" s="6" t="s">
        <v>165</v>
      </c>
    </row>
    <row r="22" spans="1:10" x14ac:dyDescent="0.25">
      <c r="A22" s="5"/>
      <c r="B22" s="6"/>
      <c r="C22" s="35"/>
      <c r="D22" s="16"/>
      <c r="E22" s="16"/>
      <c r="F22" s="36"/>
      <c r="G22" s="33"/>
      <c r="H22" s="33"/>
      <c r="I22" s="6"/>
    </row>
    <row r="23" spans="1:10" x14ac:dyDescent="0.25">
      <c r="A23" s="5"/>
      <c r="B23" s="6"/>
      <c r="C23" s="35"/>
      <c r="D23" s="16"/>
      <c r="E23" s="16"/>
      <c r="F23" s="36"/>
      <c r="G23" s="33"/>
      <c r="H23" s="33"/>
      <c r="I23" s="6"/>
    </row>
    <row r="24" spans="1:10" x14ac:dyDescent="0.25">
      <c r="A24" s="5"/>
      <c r="B24" s="6"/>
      <c r="C24" s="35"/>
      <c r="D24" s="16"/>
      <c r="E24" s="16"/>
      <c r="F24" s="36"/>
      <c r="G24" s="33"/>
      <c r="H24" s="33"/>
      <c r="I24" s="6"/>
    </row>
    <row r="25" spans="1:10" x14ac:dyDescent="0.25">
      <c r="A25" s="6"/>
      <c r="B25" s="6" t="s">
        <v>233</v>
      </c>
      <c r="C25" s="6"/>
      <c r="D25" s="26">
        <f>COUNT(C2:C24)</f>
        <v>20</v>
      </c>
      <c r="E25" s="26"/>
      <c r="F25" s="36"/>
      <c r="G25" s="18"/>
      <c r="H25" s="18"/>
      <c r="I25" s="39"/>
      <c r="J25" s="16"/>
    </row>
    <row r="26" spans="1:10" x14ac:dyDescent="0.25">
      <c r="A26" s="6"/>
      <c r="B26" s="6" t="s">
        <v>234</v>
      </c>
      <c r="C26" s="6"/>
      <c r="D26" s="23">
        <f>COUNTIF(H2:H24,"&lt;0")</f>
        <v>7</v>
      </c>
      <c r="E26" s="23"/>
      <c r="F26" s="36"/>
      <c r="G26" s="40"/>
      <c r="H26" s="40"/>
      <c r="I26" s="36"/>
      <c r="J26" s="16"/>
    </row>
    <row r="27" spans="1:10" x14ac:dyDescent="0.25">
      <c r="A27" s="6"/>
      <c r="B27" s="6" t="s">
        <v>235</v>
      </c>
      <c r="C27" s="6"/>
      <c r="D27" s="24">
        <f>D25-D26</f>
        <v>13</v>
      </c>
      <c r="E27" s="24"/>
      <c r="F27" s="36"/>
      <c r="G27" s="40"/>
      <c r="H27" s="40"/>
      <c r="I27" s="36"/>
      <c r="J27" s="16"/>
    </row>
    <row r="28" spans="1:10" x14ac:dyDescent="0.25">
      <c r="A28" s="6"/>
      <c r="B28" s="6" t="s">
        <v>236</v>
      </c>
      <c r="C28" s="6"/>
      <c r="D28" s="6">
        <f>D27/D25*100</f>
        <v>65</v>
      </c>
      <c r="E28" s="16"/>
      <c r="F28" s="36"/>
      <c r="G28" s="40"/>
      <c r="H28" s="40"/>
      <c r="I28" s="36"/>
      <c r="J28" s="16"/>
    </row>
    <row r="29" spans="1:10" x14ac:dyDescent="0.25">
      <c r="A29" s="6"/>
      <c r="B29" s="6" t="s">
        <v>237</v>
      </c>
      <c r="C29" s="6"/>
      <c r="D29" s="6">
        <f>1/D30*100</f>
        <v>58.275058275058292</v>
      </c>
      <c r="E29" s="16"/>
      <c r="F29" s="36"/>
      <c r="G29" s="40"/>
      <c r="H29" s="40"/>
      <c r="I29" s="36"/>
      <c r="J29" s="16"/>
    </row>
    <row r="30" spans="1:10" x14ac:dyDescent="0.25">
      <c r="A30" s="6"/>
      <c r="B30" s="6" t="s">
        <v>238</v>
      </c>
      <c r="C30" s="6"/>
      <c r="D30" s="6">
        <f>SUM(C2:C24)/D25</f>
        <v>1.7159999999999997</v>
      </c>
      <c r="E30" s="16"/>
      <c r="F30" s="36"/>
      <c r="G30" s="40"/>
      <c r="H30" s="40"/>
      <c r="I30" s="36"/>
      <c r="J30" s="16"/>
    </row>
    <row r="31" spans="1:10" x14ac:dyDescent="0.25">
      <c r="A31" s="6"/>
      <c r="B31" s="6" t="s">
        <v>239</v>
      </c>
      <c r="C31" s="6"/>
      <c r="D31" s="24">
        <f>D28-D29</f>
        <v>6.7249417249417078</v>
      </c>
      <c r="E31" s="38"/>
      <c r="F31" s="36"/>
      <c r="G31" s="40"/>
      <c r="H31" s="40"/>
      <c r="I31" s="36"/>
      <c r="J31" s="16"/>
    </row>
    <row r="32" spans="1:10" x14ac:dyDescent="0.25">
      <c r="A32" s="6"/>
      <c r="B32" s="6" t="s">
        <v>240</v>
      </c>
      <c r="C32" s="6"/>
      <c r="D32" s="24">
        <f>D31/1</f>
        <v>6.7249417249417078</v>
      </c>
      <c r="E32" s="38"/>
      <c r="F32" s="36"/>
      <c r="G32" s="40"/>
      <c r="H32" s="40"/>
      <c r="I32" s="36"/>
      <c r="J32" s="16"/>
    </row>
    <row r="33" spans="1:10" ht="18.75" x14ac:dyDescent="0.3">
      <c r="A33" s="6"/>
      <c r="B33" s="28" t="s">
        <v>241</v>
      </c>
      <c r="C33" s="6"/>
      <c r="D33" s="29">
        <v>25000</v>
      </c>
      <c r="E33" s="47"/>
      <c r="F33" s="36"/>
      <c r="G33" s="40"/>
      <c r="H33" s="40"/>
      <c r="I33" s="36"/>
      <c r="J33" s="16"/>
    </row>
    <row r="34" spans="1:10" ht="18.75" x14ac:dyDescent="0.3">
      <c r="A34" s="6"/>
      <c r="B34" s="6" t="s">
        <v>242</v>
      </c>
      <c r="C34" s="6"/>
      <c r="D34" s="30">
        <v>25000</v>
      </c>
      <c r="E34" s="48"/>
      <c r="F34" s="36"/>
      <c r="G34" s="40"/>
      <c r="H34" s="40"/>
      <c r="I34" s="36"/>
      <c r="J34" s="16"/>
    </row>
    <row r="35" spans="1:10" x14ac:dyDescent="0.25">
      <c r="A35" s="6"/>
      <c r="B35" s="6" t="s">
        <v>243</v>
      </c>
      <c r="C35" s="6"/>
      <c r="D35" s="21">
        <f>D34/100</f>
        <v>250</v>
      </c>
      <c r="E35" s="33"/>
      <c r="F35" s="36"/>
      <c r="G35" s="40"/>
      <c r="H35" s="40"/>
      <c r="I35" s="36"/>
      <c r="J35" s="16"/>
    </row>
    <row r="36" spans="1:10" x14ac:dyDescent="0.25">
      <c r="A36" s="6"/>
      <c r="B36" s="31" t="s">
        <v>250</v>
      </c>
      <c r="C36" s="6"/>
      <c r="D36" s="32">
        <f>D35*2.5</f>
        <v>625</v>
      </c>
      <c r="E36" s="33"/>
      <c r="F36" s="36"/>
      <c r="G36" s="40"/>
      <c r="H36" s="40"/>
      <c r="I36" s="36"/>
      <c r="J36" s="16"/>
    </row>
    <row r="37" spans="1:10" x14ac:dyDescent="0.25">
      <c r="A37" s="6"/>
      <c r="B37" s="6" t="s">
        <v>244</v>
      </c>
      <c r="C37" s="6"/>
      <c r="D37" s="33">
        <f>SUM(H2:H24)</f>
        <v>893.75</v>
      </c>
      <c r="E37" s="33"/>
      <c r="F37" s="36"/>
      <c r="G37" s="41"/>
      <c r="H37" s="40"/>
      <c r="I37" s="36"/>
      <c r="J37" s="16"/>
    </row>
    <row r="38" spans="1:10" x14ac:dyDescent="0.25">
      <c r="A38" s="6"/>
      <c r="B38" s="13" t="s">
        <v>245</v>
      </c>
      <c r="C38" s="6"/>
      <c r="D38" s="16">
        <f>D37/D33*100</f>
        <v>3.5749999999999997</v>
      </c>
      <c r="E38" s="16"/>
      <c r="F38" s="36"/>
      <c r="G38" s="40"/>
      <c r="H38" s="40"/>
      <c r="I38" s="36"/>
      <c r="J38" s="16"/>
    </row>
    <row r="39" spans="1:10" x14ac:dyDescent="0.25">
      <c r="F39" s="39"/>
      <c r="G39" s="18"/>
      <c r="H39" s="18"/>
      <c r="I39" s="18"/>
      <c r="J39" s="16"/>
    </row>
  </sheetData>
  <conditionalFormatting sqref="H2:H24">
    <cfRule type="cellIs" dxfId="16" priority="4" operator="lessThan">
      <formula>0</formula>
    </cfRule>
    <cfRule type="cellIs" dxfId="15" priority="5" operator="greaterThan">
      <formula>0</formula>
    </cfRule>
  </conditionalFormatting>
  <conditionalFormatting sqref="G26:G38">
    <cfRule type="cellIs" dxfId="14" priority="1" operator="greaterThan">
      <formula>0</formula>
    </cfRule>
    <cfRule type="cellIs" dxfId="13" priority="2" operator="lessThan">
      <formula>-240.63</formula>
    </cfRule>
    <cfRule type="cellIs" dxfId="12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opLeftCell="C14" workbookViewId="0">
      <selection activeCell="P48" sqref="P48"/>
    </sheetView>
  </sheetViews>
  <sheetFormatPr defaultRowHeight="15" x14ac:dyDescent="0.25"/>
  <cols>
    <col min="1" max="1" width="10.7109375" style="6" bestFit="1" customWidth="1"/>
    <col min="2" max="2" width="34.140625" style="6" customWidth="1"/>
    <col min="3" max="13" width="9.140625" style="6"/>
    <col min="14" max="14" width="25.5703125" style="6" bestFit="1" customWidth="1"/>
    <col min="15" max="15" width="9.140625" style="6"/>
    <col min="16" max="16" width="9.140625" style="87"/>
    <col min="17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88" t="s">
        <v>126</v>
      </c>
      <c r="Q1" s="2" t="s">
        <v>123</v>
      </c>
      <c r="R1" s="2" t="s">
        <v>124</v>
      </c>
      <c r="S1" s="2" t="s">
        <v>125</v>
      </c>
    </row>
    <row r="2" spans="1:19" x14ac:dyDescent="0.25">
      <c r="A2" s="19">
        <v>44598</v>
      </c>
      <c r="B2" s="6" t="s">
        <v>145</v>
      </c>
      <c r="C2" s="6">
        <v>2.12</v>
      </c>
      <c r="D2" s="6">
        <v>3.28</v>
      </c>
      <c r="E2" s="6">
        <v>3.96</v>
      </c>
      <c r="F2" s="6">
        <v>3.27</v>
      </c>
      <c r="G2" s="6">
        <v>2.08</v>
      </c>
      <c r="H2" s="6">
        <v>1.81</v>
      </c>
      <c r="I2" s="6">
        <v>1.83</v>
      </c>
      <c r="J2" s="6" t="s">
        <v>225</v>
      </c>
      <c r="K2" s="6">
        <v>1.57</v>
      </c>
      <c r="L2" s="6" t="s">
        <v>217</v>
      </c>
      <c r="M2" s="6">
        <v>41</v>
      </c>
      <c r="N2" s="6" t="s">
        <v>146</v>
      </c>
      <c r="O2" s="6">
        <v>1.36</v>
      </c>
      <c r="P2" s="87">
        <v>2.4300000000000002</v>
      </c>
      <c r="Q2" s="6">
        <v>3.06</v>
      </c>
      <c r="R2" s="6">
        <v>404</v>
      </c>
      <c r="S2" s="6">
        <v>3.88</v>
      </c>
    </row>
    <row r="3" spans="1:19" x14ac:dyDescent="0.25">
      <c r="A3" s="19">
        <v>44598</v>
      </c>
      <c r="B3" s="6" t="s">
        <v>147</v>
      </c>
      <c r="C3" s="6">
        <v>1.93</v>
      </c>
      <c r="D3" s="6">
        <v>3.67</v>
      </c>
      <c r="E3" s="6">
        <v>4.28</v>
      </c>
      <c r="F3" s="10">
        <v>3.8</v>
      </c>
      <c r="G3" s="6">
        <v>1.93</v>
      </c>
      <c r="H3" s="6">
        <v>1.98</v>
      </c>
      <c r="I3" s="6">
        <v>1.69</v>
      </c>
      <c r="J3" s="6" t="s">
        <v>225</v>
      </c>
      <c r="K3" s="6">
        <v>1.45</v>
      </c>
      <c r="L3" s="6" t="s">
        <v>218</v>
      </c>
      <c r="M3" s="6">
        <v>20</v>
      </c>
      <c r="N3" s="6" t="s">
        <v>56</v>
      </c>
      <c r="O3" s="6">
        <v>1.36</v>
      </c>
      <c r="P3" s="87">
        <v>2.1800000000000002</v>
      </c>
      <c r="Q3" s="6">
        <v>2.65</v>
      </c>
      <c r="R3" s="6">
        <v>3</v>
      </c>
      <c r="S3" s="6">
        <v>3.36</v>
      </c>
    </row>
    <row r="4" spans="1:19" x14ac:dyDescent="0.25">
      <c r="A4" s="19">
        <v>44598</v>
      </c>
      <c r="B4" s="6" t="s">
        <v>148</v>
      </c>
      <c r="C4" s="6">
        <v>1.94</v>
      </c>
      <c r="D4" s="6">
        <v>3.46</v>
      </c>
      <c r="E4" s="6">
        <v>4.5599999999999996</v>
      </c>
      <c r="F4" s="14">
        <v>3.39</v>
      </c>
      <c r="G4" s="6">
        <v>2.08</v>
      </c>
      <c r="H4" s="6">
        <v>1.84</v>
      </c>
      <c r="I4" s="6">
        <v>1.81</v>
      </c>
      <c r="J4" s="6" t="s">
        <v>225</v>
      </c>
      <c r="K4" s="6">
        <v>1.56</v>
      </c>
      <c r="L4" s="6" t="s">
        <v>128</v>
      </c>
      <c r="M4" s="6">
        <v>49</v>
      </c>
      <c r="N4" s="6" t="s">
        <v>56</v>
      </c>
      <c r="O4" s="6">
        <v>1.43</v>
      </c>
      <c r="P4" s="87">
        <v>2.38</v>
      </c>
      <c r="Q4" s="6">
        <v>2.95</v>
      </c>
      <c r="R4" s="6">
        <v>3.31</v>
      </c>
      <c r="S4" s="6">
        <v>2.68</v>
      </c>
    </row>
    <row r="5" spans="1:19" x14ac:dyDescent="0.25">
      <c r="A5" s="19">
        <v>44600</v>
      </c>
      <c r="B5" s="6" t="s">
        <v>149</v>
      </c>
      <c r="C5" s="6">
        <v>2.99</v>
      </c>
      <c r="D5" s="6">
        <v>3.54</v>
      </c>
      <c r="E5" s="6">
        <v>2.4</v>
      </c>
      <c r="F5" s="10">
        <v>4.51</v>
      </c>
      <c r="G5" s="6">
        <v>1.68</v>
      </c>
      <c r="H5" s="6">
        <v>2.25</v>
      </c>
      <c r="I5" s="6">
        <v>1.5</v>
      </c>
      <c r="J5" s="6" t="s">
        <v>225</v>
      </c>
      <c r="K5" s="6">
        <v>1.39</v>
      </c>
      <c r="L5" s="6" t="s">
        <v>131</v>
      </c>
      <c r="M5" s="6">
        <v>64</v>
      </c>
      <c r="N5" s="6" t="s">
        <v>20</v>
      </c>
      <c r="O5" s="6">
        <v>404</v>
      </c>
      <c r="P5" s="87">
        <v>1.86</v>
      </c>
      <c r="Q5" s="6">
        <v>2.12</v>
      </c>
      <c r="R5" s="6">
        <v>2.4</v>
      </c>
      <c r="S5" s="6">
        <v>2.67</v>
      </c>
    </row>
    <row r="6" spans="1:19" x14ac:dyDescent="0.25">
      <c r="A6" s="19">
        <v>44600</v>
      </c>
      <c r="B6" s="6" t="s">
        <v>150</v>
      </c>
      <c r="C6" s="6">
        <v>3.27</v>
      </c>
      <c r="D6" s="6">
        <v>3.5</v>
      </c>
      <c r="E6" s="6">
        <v>2.2599999999999998</v>
      </c>
      <c r="F6" s="10">
        <v>3.88</v>
      </c>
      <c r="G6" s="6">
        <v>1.88</v>
      </c>
      <c r="H6" s="6">
        <v>2</v>
      </c>
      <c r="I6" s="6">
        <v>1.65</v>
      </c>
      <c r="J6" s="6" t="s">
        <v>225</v>
      </c>
      <c r="K6" s="6">
        <v>1.42</v>
      </c>
      <c r="L6" s="6" t="s">
        <v>132</v>
      </c>
      <c r="M6" s="6">
        <v>63</v>
      </c>
      <c r="N6" s="6" t="s">
        <v>20</v>
      </c>
      <c r="O6" s="6">
        <v>404</v>
      </c>
      <c r="P6" s="87">
        <v>2.1</v>
      </c>
      <c r="Q6" s="6">
        <v>2.4900000000000002</v>
      </c>
      <c r="R6" s="6">
        <v>2.7</v>
      </c>
      <c r="S6" s="6">
        <v>3.11</v>
      </c>
    </row>
    <row r="7" spans="1:19" x14ac:dyDescent="0.25">
      <c r="A7" s="19">
        <v>44600</v>
      </c>
      <c r="B7" s="6" t="s">
        <v>151</v>
      </c>
      <c r="C7" s="6">
        <v>2.85</v>
      </c>
      <c r="D7" s="6">
        <v>3.74</v>
      </c>
      <c r="E7" s="6">
        <v>2.39</v>
      </c>
      <c r="F7" s="10">
        <v>4.67</v>
      </c>
      <c r="G7" s="6">
        <v>1.67</v>
      </c>
      <c r="H7" s="6">
        <v>2.2799999999999998</v>
      </c>
      <c r="I7" s="6">
        <v>1.49</v>
      </c>
      <c r="J7" s="6" t="s">
        <v>225</v>
      </c>
      <c r="K7" s="6">
        <v>1.4</v>
      </c>
      <c r="L7" s="6" t="s">
        <v>219</v>
      </c>
      <c r="M7" s="6">
        <v>45</v>
      </c>
      <c r="N7" s="6" t="s">
        <v>20</v>
      </c>
      <c r="O7" s="6">
        <v>404</v>
      </c>
      <c r="P7" s="87">
        <v>1.85</v>
      </c>
      <c r="Q7" s="6">
        <v>2.13</v>
      </c>
      <c r="R7" s="6">
        <v>2.44</v>
      </c>
      <c r="S7" s="6">
        <v>2.73</v>
      </c>
    </row>
    <row r="8" spans="1:19" x14ac:dyDescent="0.25">
      <c r="A8" s="19">
        <v>44600</v>
      </c>
      <c r="B8" s="6" t="s">
        <v>152</v>
      </c>
      <c r="C8" s="6">
        <v>3.19</v>
      </c>
      <c r="D8" s="6">
        <v>3.44</v>
      </c>
      <c r="E8" s="6">
        <v>2.33</v>
      </c>
      <c r="F8" s="14">
        <v>3.55</v>
      </c>
      <c r="G8" s="6">
        <v>1.93</v>
      </c>
      <c r="H8" s="6">
        <v>1.94</v>
      </c>
      <c r="I8" s="6">
        <v>1.69</v>
      </c>
      <c r="J8" s="6" t="s">
        <v>225</v>
      </c>
      <c r="K8" s="6">
        <v>1.47</v>
      </c>
      <c r="L8" s="6" t="s">
        <v>138</v>
      </c>
      <c r="M8" s="6">
        <v>19</v>
      </c>
      <c r="N8" s="6" t="s">
        <v>94</v>
      </c>
      <c r="O8" s="6">
        <v>404</v>
      </c>
      <c r="P8" s="87">
        <v>2.17</v>
      </c>
      <c r="Q8" s="6">
        <v>2.63</v>
      </c>
      <c r="R8" s="6">
        <v>404</v>
      </c>
      <c r="S8" s="6">
        <v>3.32</v>
      </c>
    </row>
    <row r="9" spans="1:19" x14ac:dyDescent="0.25">
      <c r="A9" s="19">
        <v>44600</v>
      </c>
      <c r="B9" s="6" t="s">
        <v>153</v>
      </c>
      <c r="C9" s="6">
        <v>2.69</v>
      </c>
      <c r="D9" s="6">
        <v>3.44</v>
      </c>
      <c r="E9" s="6">
        <v>2.87</v>
      </c>
      <c r="F9" s="16">
        <v>3.57</v>
      </c>
      <c r="G9" s="16">
        <v>2</v>
      </c>
      <c r="H9" s="16">
        <v>1.9</v>
      </c>
      <c r="I9" s="16">
        <v>1.75</v>
      </c>
      <c r="J9" s="6" t="s">
        <v>225</v>
      </c>
      <c r="K9" s="6">
        <v>1.5</v>
      </c>
      <c r="L9" s="6" t="s">
        <v>134</v>
      </c>
      <c r="M9" s="6">
        <v>59</v>
      </c>
      <c r="N9" s="6" t="s">
        <v>36</v>
      </c>
      <c r="O9" s="6">
        <v>1.39</v>
      </c>
      <c r="P9" s="87">
        <v>2.27</v>
      </c>
      <c r="Q9" s="6">
        <v>2.77</v>
      </c>
      <c r="R9" s="6">
        <v>3.21</v>
      </c>
      <c r="S9" s="6">
        <v>3.47</v>
      </c>
    </row>
    <row r="10" spans="1:19" x14ac:dyDescent="0.25">
      <c r="A10" s="19">
        <v>44600</v>
      </c>
      <c r="B10" s="6" t="s">
        <v>154</v>
      </c>
      <c r="C10" s="6">
        <v>2.95</v>
      </c>
      <c r="D10" s="6">
        <v>3.2</v>
      </c>
      <c r="E10" s="6">
        <v>2.62</v>
      </c>
      <c r="F10" s="14">
        <v>3.36</v>
      </c>
      <c r="G10" s="16">
        <v>2.12</v>
      </c>
      <c r="H10" s="16">
        <v>1.76</v>
      </c>
      <c r="I10" s="16">
        <v>1.85</v>
      </c>
      <c r="J10" s="6" t="s">
        <v>225</v>
      </c>
      <c r="K10" s="6">
        <v>1.56</v>
      </c>
      <c r="L10" s="6" t="s">
        <v>132</v>
      </c>
      <c r="M10" s="6">
        <v>36</v>
      </c>
      <c r="N10" s="6" t="s">
        <v>88</v>
      </c>
      <c r="O10" s="6">
        <v>1.43</v>
      </c>
      <c r="P10" s="87">
        <v>2.4300000000000002</v>
      </c>
      <c r="Q10" s="6">
        <v>2.7</v>
      </c>
      <c r="R10" s="6">
        <v>404</v>
      </c>
      <c r="S10" s="6">
        <v>3.59</v>
      </c>
    </row>
    <row r="11" spans="1:19" x14ac:dyDescent="0.25">
      <c r="A11" s="19">
        <v>44600</v>
      </c>
      <c r="B11" s="6" t="s">
        <v>155</v>
      </c>
      <c r="C11" s="6">
        <v>2.6</v>
      </c>
      <c r="D11" s="6">
        <v>3.07</v>
      </c>
      <c r="E11" s="6">
        <v>3.1</v>
      </c>
      <c r="F11" s="20">
        <v>2.73</v>
      </c>
      <c r="G11" s="6">
        <v>2.5499999999999998</v>
      </c>
      <c r="H11" s="6">
        <v>1.55</v>
      </c>
      <c r="I11" s="6">
        <v>2.21</v>
      </c>
      <c r="J11" s="6" t="s">
        <v>225</v>
      </c>
      <c r="K11" s="6">
        <v>1.87</v>
      </c>
      <c r="L11" s="6" t="s">
        <v>128</v>
      </c>
      <c r="M11" s="6">
        <v>23</v>
      </c>
      <c r="N11" s="6" t="s">
        <v>94</v>
      </c>
      <c r="O11" s="6">
        <v>1.63</v>
      </c>
      <c r="P11" s="87">
        <v>2.85</v>
      </c>
      <c r="Q11" s="6">
        <v>404</v>
      </c>
      <c r="R11" s="6">
        <v>404</v>
      </c>
      <c r="S11" s="6">
        <v>4.57</v>
      </c>
    </row>
    <row r="12" spans="1:19" x14ac:dyDescent="0.25">
      <c r="A12" s="19">
        <v>44601</v>
      </c>
      <c r="B12" s="6" t="s">
        <v>156</v>
      </c>
      <c r="C12" s="6">
        <v>1.45</v>
      </c>
      <c r="D12" s="6">
        <v>4.63</v>
      </c>
      <c r="E12" s="6">
        <v>7.91</v>
      </c>
      <c r="F12" s="10">
        <v>4.3099999999999996</v>
      </c>
      <c r="G12" s="6">
        <v>1.74</v>
      </c>
      <c r="H12" s="6">
        <v>2.1800000000000002</v>
      </c>
      <c r="I12" s="6">
        <v>1.55</v>
      </c>
      <c r="J12" s="6" t="s">
        <v>225</v>
      </c>
      <c r="K12" s="6">
        <v>1.41</v>
      </c>
      <c r="L12" s="6" t="s">
        <v>134</v>
      </c>
      <c r="M12" s="6">
        <v>22</v>
      </c>
      <c r="N12" s="6" t="s">
        <v>52</v>
      </c>
      <c r="O12" s="6">
        <v>404</v>
      </c>
      <c r="P12" s="87">
        <v>1.94</v>
      </c>
      <c r="Q12" s="6">
        <v>2.2599999999999998</v>
      </c>
      <c r="R12" s="6">
        <v>2.58</v>
      </c>
      <c r="S12" s="6">
        <v>2.88</v>
      </c>
    </row>
    <row r="13" spans="1:19" x14ac:dyDescent="0.25">
      <c r="A13" s="19">
        <v>44602</v>
      </c>
      <c r="B13" s="6" t="s">
        <v>157</v>
      </c>
      <c r="C13" s="6">
        <v>1.2</v>
      </c>
      <c r="D13" s="6">
        <v>8</v>
      </c>
      <c r="E13" s="6">
        <v>14</v>
      </c>
      <c r="F13" s="44">
        <v>404</v>
      </c>
      <c r="G13" s="6">
        <v>1.34</v>
      </c>
      <c r="H13" s="6">
        <v>3.37</v>
      </c>
      <c r="I13" s="6">
        <v>404</v>
      </c>
      <c r="J13" s="6" t="s">
        <v>225</v>
      </c>
      <c r="K13" s="6">
        <v>404</v>
      </c>
      <c r="L13" s="6" t="s">
        <v>131</v>
      </c>
      <c r="M13" s="6">
        <v>41</v>
      </c>
      <c r="N13" s="44" t="s">
        <v>158</v>
      </c>
      <c r="O13" s="6">
        <v>404</v>
      </c>
      <c r="P13" s="87">
        <v>1.41</v>
      </c>
      <c r="Q13" s="6">
        <v>1.5</v>
      </c>
      <c r="R13" s="6">
        <v>1.7</v>
      </c>
      <c r="S13" s="6">
        <v>1.92</v>
      </c>
    </row>
    <row r="14" spans="1:19" x14ac:dyDescent="0.25">
      <c r="A14" s="19">
        <v>44603</v>
      </c>
      <c r="B14" s="6" t="s">
        <v>159</v>
      </c>
      <c r="C14" s="6">
        <v>1.41</v>
      </c>
      <c r="D14" s="6">
        <v>4.54</v>
      </c>
      <c r="E14" s="6">
        <v>10.41</v>
      </c>
      <c r="F14" s="6">
        <v>3.45</v>
      </c>
      <c r="G14" s="6">
        <v>2.09</v>
      </c>
      <c r="H14" s="6">
        <v>1.82</v>
      </c>
      <c r="I14" s="6">
        <v>1.83</v>
      </c>
      <c r="J14" s="6" t="s">
        <v>225</v>
      </c>
      <c r="K14" s="6">
        <v>1.55</v>
      </c>
      <c r="L14" s="6" t="s">
        <v>131</v>
      </c>
      <c r="M14" s="6">
        <v>46</v>
      </c>
      <c r="N14" s="6" t="s">
        <v>160</v>
      </c>
      <c r="O14" s="6">
        <v>1.43</v>
      </c>
      <c r="P14" s="87">
        <v>2.4300000000000002</v>
      </c>
      <c r="Q14" s="6">
        <v>3.07</v>
      </c>
      <c r="R14" s="6">
        <v>3.49</v>
      </c>
      <c r="S14" s="6">
        <v>3.87</v>
      </c>
    </row>
    <row r="15" spans="1:19" x14ac:dyDescent="0.25">
      <c r="A15" s="19">
        <v>44604</v>
      </c>
      <c r="B15" s="6" t="s">
        <v>161</v>
      </c>
      <c r="C15" s="6">
        <v>3.52</v>
      </c>
      <c r="D15" s="6">
        <v>3.32</v>
      </c>
      <c r="E15" s="6">
        <v>2.23</v>
      </c>
      <c r="F15" s="14">
        <v>3.47</v>
      </c>
      <c r="G15" s="6">
        <v>2.06</v>
      </c>
      <c r="H15" s="6">
        <v>1.82</v>
      </c>
      <c r="I15" s="6">
        <v>1.79</v>
      </c>
      <c r="J15" s="6" t="s">
        <v>225</v>
      </c>
      <c r="K15" s="6">
        <v>1.52</v>
      </c>
      <c r="L15" s="6" t="s">
        <v>138</v>
      </c>
      <c r="M15" s="6">
        <v>49</v>
      </c>
      <c r="N15" s="6" t="s">
        <v>94</v>
      </c>
      <c r="O15" s="6">
        <v>1.41</v>
      </c>
      <c r="P15" s="87">
        <v>2.34</v>
      </c>
      <c r="Q15" s="6">
        <v>2.84</v>
      </c>
      <c r="R15" s="6">
        <v>2.63</v>
      </c>
      <c r="S15" s="6">
        <v>3.49</v>
      </c>
    </row>
    <row r="16" spans="1:19" x14ac:dyDescent="0.25">
      <c r="A16" s="19">
        <v>44604</v>
      </c>
      <c r="B16" s="6" t="s">
        <v>162</v>
      </c>
      <c r="C16" s="6">
        <v>2.25</v>
      </c>
      <c r="D16" s="6">
        <v>3.34</v>
      </c>
      <c r="E16" s="6">
        <v>3.45</v>
      </c>
      <c r="F16" s="14">
        <v>3.36</v>
      </c>
      <c r="G16" s="6">
        <v>2.04</v>
      </c>
      <c r="H16" s="6">
        <v>1.84</v>
      </c>
      <c r="I16" s="6">
        <v>1.78</v>
      </c>
      <c r="J16" s="6" t="s">
        <v>225</v>
      </c>
      <c r="K16" s="6">
        <v>1.53</v>
      </c>
      <c r="L16" s="6" t="s">
        <v>131</v>
      </c>
      <c r="M16" s="6">
        <v>45</v>
      </c>
      <c r="N16" s="6" t="s">
        <v>94</v>
      </c>
      <c r="O16" s="6">
        <v>1.43</v>
      </c>
      <c r="P16" s="87">
        <v>2.33</v>
      </c>
      <c r="Q16" s="6">
        <v>2.89</v>
      </c>
      <c r="R16" s="6">
        <v>404</v>
      </c>
      <c r="S16" s="6">
        <v>3.62</v>
      </c>
    </row>
    <row r="17" spans="1:19" x14ac:dyDescent="0.25">
      <c r="A17" s="19">
        <v>44604</v>
      </c>
      <c r="B17" s="6" t="s">
        <v>163</v>
      </c>
      <c r="C17" s="6">
        <v>2.66</v>
      </c>
      <c r="D17" s="6">
        <v>3.65</v>
      </c>
      <c r="E17" s="6">
        <v>2.67</v>
      </c>
      <c r="F17" s="6">
        <v>3.6</v>
      </c>
      <c r="G17" s="6">
        <v>1.7</v>
      </c>
      <c r="H17" s="6">
        <v>2.2599999999999998</v>
      </c>
      <c r="I17" s="6">
        <v>1.52</v>
      </c>
      <c r="J17" s="6" t="s">
        <v>225</v>
      </c>
      <c r="K17" s="6">
        <v>1.52</v>
      </c>
      <c r="L17" s="6" t="s">
        <v>127</v>
      </c>
      <c r="M17" s="6">
        <v>48</v>
      </c>
      <c r="N17" s="6" t="s">
        <v>36</v>
      </c>
      <c r="O17" s="6">
        <v>1.27</v>
      </c>
      <c r="P17" s="87">
        <v>1.88</v>
      </c>
      <c r="Q17" s="6">
        <v>2.16</v>
      </c>
      <c r="R17" s="6">
        <v>2.4700000000000002</v>
      </c>
      <c r="S17" s="6">
        <v>276</v>
      </c>
    </row>
    <row r="18" spans="1:19" x14ac:dyDescent="0.25">
      <c r="A18" s="19">
        <v>44604</v>
      </c>
      <c r="B18" s="6" t="s">
        <v>164</v>
      </c>
      <c r="C18" s="6">
        <v>1.33</v>
      </c>
      <c r="D18" s="6">
        <v>5.94</v>
      </c>
      <c r="E18" s="6">
        <v>9.17</v>
      </c>
      <c r="F18" s="10">
        <v>404</v>
      </c>
      <c r="G18" s="6">
        <v>1.44</v>
      </c>
      <c r="H18" s="6">
        <v>2.94</v>
      </c>
      <c r="I18" s="6">
        <v>1.3</v>
      </c>
      <c r="J18" s="6" t="s">
        <v>225</v>
      </c>
      <c r="K18" s="6">
        <v>1.21</v>
      </c>
      <c r="L18" s="6" t="s">
        <v>135</v>
      </c>
      <c r="M18" s="6">
        <v>40</v>
      </c>
      <c r="N18" s="6" t="s">
        <v>165</v>
      </c>
      <c r="O18" s="6">
        <v>404</v>
      </c>
      <c r="P18" s="87">
        <v>1.54</v>
      </c>
      <c r="Q18" s="6">
        <v>1.68</v>
      </c>
      <c r="R18" s="6">
        <v>1.94</v>
      </c>
      <c r="S18" s="6">
        <v>2.1800000000000002</v>
      </c>
    </row>
    <row r="19" spans="1:19" x14ac:dyDescent="0.25">
      <c r="A19" s="19">
        <v>44604</v>
      </c>
      <c r="B19" s="6" t="s">
        <v>166</v>
      </c>
      <c r="C19" s="6">
        <v>1.54</v>
      </c>
      <c r="D19" s="6">
        <v>4.7300000000000004</v>
      </c>
      <c r="E19" s="6">
        <v>6.08</v>
      </c>
      <c r="F19" s="10">
        <v>404</v>
      </c>
      <c r="G19" s="6">
        <v>1.62</v>
      </c>
      <c r="H19" s="6">
        <v>2.4700000000000002</v>
      </c>
      <c r="I19" s="6">
        <v>1.43</v>
      </c>
      <c r="J19" s="6" t="s">
        <v>225</v>
      </c>
      <c r="K19" s="6">
        <v>1.28</v>
      </c>
      <c r="L19" s="6" t="s">
        <v>221</v>
      </c>
      <c r="M19" s="6">
        <v>65</v>
      </c>
      <c r="N19" s="6" t="s">
        <v>167</v>
      </c>
      <c r="O19" s="6">
        <v>1.26</v>
      </c>
      <c r="P19" s="87">
        <v>1.75</v>
      </c>
      <c r="Q19" s="6">
        <v>1.98</v>
      </c>
      <c r="R19" s="6">
        <v>2.2599999999999998</v>
      </c>
      <c r="S19" s="6">
        <v>2.5499999999999998</v>
      </c>
    </row>
    <row r="20" spans="1:19" x14ac:dyDescent="0.25">
      <c r="A20" s="19">
        <v>44604</v>
      </c>
      <c r="B20" s="6" t="s">
        <v>168</v>
      </c>
      <c r="C20" s="6">
        <v>2.09</v>
      </c>
      <c r="D20" s="6">
        <v>3.41</v>
      </c>
      <c r="E20" s="6">
        <v>3.8</v>
      </c>
      <c r="F20" s="14">
        <v>3.09</v>
      </c>
      <c r="G20" s="6">
        <v>2.13</v>
      </c>
      <c r="H20" s="6">
        <v>1.76</v>
      </c>
      <c r="I20" s="6">
        <v>1.88</v>
      </c>
      <c r="J20" s="6" t="s">
        <v>225</v>
      </c>
      <c r="K20" s="6">
        <v>1.62</v>
      </c>
      <c r="L20" s="6" t="s">
        <v>138</v>
      </c>
      <c r="M20" s="6">
        <v>39</v>
      </c>
      <c r="N20" s="6" t="s">
        <v>94</v>
      </c>
      <c r="O20" s="6">
        <v>1.48</v>
      </c>
      <c r="P20" s="87">
        <v>2.4900000000000002</v>
      </c>
      <c r="Q20" s="6">
        <v>2.96</v>
      </c>
      <c r="R20" s="6">
        <v>404</v>
      </c>
      <c r="S20" s="6">
        <v>3.93</v>
      </c>
    </row>
    <row r="21" spans="1:19" x14ac:dyDescent="0.25">
      <c r="A21" s="19">
        <v>44605</v>
      </c>
      <c r="B21" s="6" t="s">
        <v>169</v>
      </c>
      <c r="C21" s="6">
        <v>3.21</v>
      </c>
      <c r="D21" s="6">
        <v>3.31</v>
      </c>
      <c r="E21" s="6">
        <v>2.4500000000000002</v>
      </c>
      <c r="F21" s="14">
        <v>3.54</v>
      </c>
      <c r="G21" s="6">
        <v>2.0699999999999998</v>
      </c>
      <c r="H21" s="6">
        <v>1.9</v>
      </c>
      <c r="I21" s="6">
        <v>1.79</v>
      </c>
      <c r="J21" s="6" t="s">
        <v>225</v>
      </c>
      <c r="K21" s="6">
        <v>1.53</v>
      </c>
      <c r="L21" s="6" t="s">
        <v>138</v>
      </c>
      <c r="M21" s="6">
        <v>34</v>
      </c>
      <c r="N21" s="6" t="s">
        <v>170</v>
      </c>
      <c r="O21" s="6">
        <v>1.41</v>
      </c>
      <c r="P21" s="87">
        <v>2.37</v>
      </c>
      <c r="Q21" s="6">
        <v>2.93</v>
      </c>
      <c r="R21" s="6">
        <v>3.29</v>
      </c>
      <c r="S21" s="6">
        <v>3.67</v>
      </c>
    </row>
    <row r="22" spans="1:19" x14ac:dyDescent="0.25">
      <c r="A22" s="19">
        <v>44605</v>
      </c>
      <c r="B22" s="6" t="s">
        <v>171</v>
      </c>
      <c r="C22" s="6">
        <v>1.94</v>
      </c>
      <c r="D22" s="6">
        <v>3.45</v>
      </c>
      <c r="E22" s="6">
        <v>4.54</v>
      </c>
      <c r="F22" s="14">
        <v>3.53</v>
      </c>
      <c r="G22" s="6">
        <v>2.0299999999999998</v>
      </c>
      <c r="H22" s="6">
        <v>1.88</v>
      </c>
      <c r="I22" s="6">
        <v>1.77</v>
      </c>
      <c r="J22" s="6" t="s">
        <v>225</v>
      </c>
      <c r="K22" s="6">
        <v>1.52</v>
      </c>
      <c r="L22" s="6" t="s">
        <v>136</v>
      </c>
      <c r="M22" s="6">
        <v>40</v>
      </c>
      <c r="N22" s="6" t="s">
        <v>65</v>
      </c>
      <c r="O22" s="6">
        <v>1.4</v>
      </c>
      <c r="P22" s="87">
        <v>2.31</v>
      </c>
      <c r="Q22" s="6">
        <v>2.83</v>
      </c>
      <c r="R22" s="6">
        <v>3.17</v>
      </c>
      <c r="S22" s="6">
        <v>3.53</v>
      </c>
    </row>
    <row r="23" spans="1:19" x14ac:dyDescent="0.25">
      <c r="A23" s="19">
        <v>44605</v>
      </c>
      <c r="B23" s="6" t="s">
        <v>172</v>
      </c>
      <c r="C23" s="6">
        <v>1.55</v>
      </c>
      <c r="D23" s="6">
        <v>4.54</v>
      </c>
      <c r="E23" s="6">
        <v>6.21</v>
      </c>
      <c r="F23" s="44">
        <v>404</v>
      </c>
      <c r="G23" s="6">
        <v>1.6</v>
      </c>
      <c r="H23" s="6">
        <v>2.4700000000000002</v>
      </c>
      <c r="I23" s="6">
        <v>1.43</v>
      </c>
      <c r="J23" s="6" t="s">
        <v>225</v>
      </c>
      <c r="K23" s="6">
        <v>1.27</v>
      </c>
      <c r="L23" s="6" t="s">
        <v>221</v>
      </c>
      <c r="M23" s="6">
        <v>43</v>
      </c>
      <c r="N23" s="44" t="s">
        <v>56</v>
      </c>
      <c r="O23" s="6">
        <v>1.23</v>
      </c>
      <c r="P23" s="87">
        <v>1.74</v>
      </c>
      <c r="Q23" s="6">
        <v>1.96</v>
      </c>
      <c r="R23" s="6">
        <v>2.2200000000000002</v>
      </c>
      <c r="S23" s="6">
        <v>2.4900000000000002</v>
      </c>
    </row>
    <row r="24" spans="1:19" x14ac:dyDescent="0.25">
      <c r="A24" s="19">
        <v>44605</v>
      </c>
      <c r="B24" s="6" t="s">
        <v>173</v>
      </c>
      <c r="C24" s="6">
        <v>2.15</v>
      </c>
      <c r="D24" s="6">
        <v>3.43</v>
      </c>
      <c r="E24" s="6">
        <v>3.69</v>
      </c>
      <c r="F24" s="14">
        <v>3.55</v>
      </c>
      <c r="G24" s="6">
        <v>1.97</v>
      </c>
      <c r="H24" s="6">
        <v>1.92</v>
      </c>
      <c r="I24" s="6">
        <v>1.73</v>
      </c>
      <c r="J24" s="6" t="s">
        <v>225</v>
      </c>
      <c r="K24" s="6">
        <v>1.49</v>
      </c>
      <c r="L24" s="6" t="s">
        <v>134</v>
      </c>
      <c r="M24" s="6">
        <v>59</v>
      </c>
      <c r="N24" s="6" t="s">
        <v>52</v>
      </c>
      <c r="O24" s="6">
        <v>1.43</v>
      </c>
      <c r="P24" s="87">
        <v>2.2400000000000002</v>
      </c>
      <c r="Q24" s="6">
        <v>2.74</v>
      </c>
      <c r="R24" s="6">
        <v>2.83</v>
      </c>
      <c r="S24" s="6">
        <v>3.45</v>
      </c>
    </row>
    <row r="25" spans="1:19" x14ac:dyDescent="0.25">
      <c r="A25" s="19">
        <v>44612</v>
      </c>
      <c r="B25" s="6" t="s">
        <v>174</v>
      </c>
      <c r="C25" s="6">
        <v>5.87</v>
      </c>
      <c r="D25" s="6">
        <v>3.95</v>
      </c>
      <c r="E25" s="6">
        <v>1.66</v>
      </c>
      <c r="F25" s="44">
        <v>404</v>
      </c>
      <c r="G25" s="6">
        <v>1.81</v>
      </c>
      <c r="H25" s="6">
        <v>2.1</v>
      </c>
      <c r="I25" s="6">
        <v>1.6</v>
      </c>
      <c r="J25" s="6" t="s">
        <v>225</v>
      </c>
      <c r="K25" s="6">
        <v>1.38</v>
      </c>
      <c r="L25" s="6" t="s">
        <v>138</v>
      </c>
      <c r="M25" s="6">
        <v>58</v>
      </c>
      <c r="N25" s="44" t="s">
        <v>56</v>
      </c>
      <c r="O25" s="6">
        <v>1.31</v>
      </c>
      <c r="P25" s="87">
        <v>2.0299999999999998</v>
      </c>
      <c r="Q25" s="6">
        <v>2.38</v>
      </c>
      <c r="R25" s="6">
        <v>2.71</v>
      </c>
      <c r="S25" s="6">
        <v>3.01</v>
      </c>
    </row>
    <row r="26" spans="1:19" x14ac:dyDescent="0.25">
      <c r="A26" s="19">
        <v>44612</v>
      </c>
      <c r="B26" s="6" t="s">
        <v>175</v>
      </c>
      <c r="C26" s="6">
        <v>1.27</v>
      </c>
      <c r="D26" s="6">
        <v>6.63</v>
      </c>
      <c r="E26" s="6">
        <v>10.42</v>
      </c>
      <c r="F26" s="44">
        <v>404</v>
      </c>
      <c r="G26" s="6">
        <v>1.34</v>
      </c>
      <c r="H26" s="6">
        <v>3.47</v>
      </c>
      <c r="I26" s="6">
        <v>404</v>
      </c>
      <c r="J26" s="6" t="s">
        <v>225</v>
      </c>
      <c r="K26" s="6">
        <v>404</v>
      </c>
      <c r="L26" s="6" t="s">
        <v>131</v>
      </c>
      <c r="M26" s="6">
        <v>7</v>
      </c>
      <c r="N26" s="44" t="s">
        <v>65</v>
      </c>
      <c r="O26" s="6">
        <v>1.34</v>
      </c>
      <c r="P26" s="87">
        <v>1.4</v>
      </c>
      <c r="Q26" s="6">
        <v>1.58</v>
      </c>
      <c r="R26" s="6">
        <v>404</v>
      </c>
      <c r="S26" s="6">
        <v>1.75</v>
      </c>
    </row>
    <row r="27" spans="1:19" x14ac:dyDescent="0.25">
      <c r="A27" s="19">
        <v>44612</v>
      </c>
      <c r="B27" s="6" t="s">
        <v>176</v>
      </c>
      <c r="C27" s="6">
        <v>5.0199999999999996</v>
      </c>
      <c r="D27" s="6">
        <v>4.2699999999999996</v>
      </c>
      <c r="E27" s="6">
        <v>1.68</v>
      </c>
      <c r="F27" s="44">
        <v>404</v>
      </c>
      <c r="G27" s="6">
        <v>1.59</v>
      </c>
      <c r="H27" s="6">
        <v>2.48</v>
      </c>
      <c r="I27" s="6">
        <v>1.43</v>
      </c>
      <c r="J27" s="6" t="s">
        <v>225</v>
      </c>
      <c r="K27" s="6">
        <v>1.27</v>
      </c>
      <c r="L27" s="6" t="s">
        <v>223</v>
      </c>
      <c r="M27" s="6">
        <v>23</v>
      </c>
      <c r="N27" s="44" t="s">
        <v>158</v>
      </c>
      <c r="O27" s="6">
        <v>1.26</v>
      </c>
      <c r="P27" s="87">
        <v>1.73</v>
      </c>
      <c r="Q27" s="6">
        <v>1.95</v>
      </c>
      <c r="R27" s="6">
        <v>2.21</v>
      </c>
      <c r="S27" s="6">
        <v>2.48</v>
      </c>
    </row>
    <row r="28" spans="1:19" x14ac:dyDescent="0.25">
      <c r="A28" s="19">
        <v>44612</v>
      </c>
      <c r="B28" s="6" t="s">
        <v>177</v>
      </c>
      <c r="C28" s="6">
        <v>1.43</v>
      </c>
      <c r="D28" s="6">
        <v>4.75</v>
      </c>
      <c r="E28" s="6">
        <v>8.6</v>
      </c>
      <c r="F28" s="44">
        <v>404</v>
      </c>
      <c r="G28" s="6">
        <v>1.62</v>
      </c>
      <c r="H28" s="6">
        <v>2.41</v>
      </c>
      <c r="I28" s="6">
        <v>1.44</v>
      </c>
      <c r="J28" s="6" t="s">
        <v>225</v>
      </c>
      <c r="K28" s="6">
        <v>1.27</v>
      </c>
      <c r="L28" s="6" t="s">
        <v>137</v>
      </c>
      <c r="M28" s="6">
        <v>16</v>
      </c>
      <c r="N28" s="44" t="s">
        <v>56</v>
      </c>
      <c r="O28" s="6">
        <v>1.25</v>
      </c>
      <c r="P28" s="87">
        <v>1.77</v>
      </c>
      <c r="Q28" s="6">
        <v>2.02</v>
      </c>
      <c r="R28" s="6">
        <v>2.2999999999999998</v>
      </c>
      <c r="S28" s="6">
        <v>2.59</v>
      </c>
    </row>
    <row r="29" spans="1:19" x14ac:dyDescent="0.25">
      <c r="A29" s="19">
        <v>44612</v>
      </c>
      <c r="B29" s="6" t="s">
        <v>178</v>
      </c>
      <c r="C29" s="6">
        <v>3.29</v>
      </c>
      <c r="D29" s="6">
        <v>3.25</v>
      </c>
      <c r="E29" s="6">
        <v>2.44</v>
      </c>
      <c r="F29" s="14">
        <v>3.21</v>
      </c>
      <c r="G29" s="6">
        <v>2.2000000000000002</v>
      </c>
      <c r="H29" s="6">
        <v>1.74</v>
      </c>
      <c r="I29" s="6">
        <v>1.93</v>
      </c>
      <c r="J29" s="6" t="s">
        <v>225</v>
      </c>
      <c r="K29" s="6">
        <v>1.63</v>
      </c>
      <c r="L29" s="6" t="s">
        <v>217</v>
      </c>
      <c r="M29" s="6">
        <v>23</v>
      </c>
      <c r="N29" s="6" t="s">
        <v>56</v>
      </c>
      <c r="O29" s="6">
        <v>1.48</v>
      </c>
      <c r="P29" s="87">
        <v>2.57</v>
      </c>
      <c r="Q29" s="6">
        <v>3.22</v>
      </c>
      <c r="R29" s="6">
        <v>3.61</v>
      </c>
      <c r="S29" s="6">
        <v>3.7</v>
      </c>
    </row>
    <row r="30" spans="1:19" x14ac:dyDescent="0.25">
      <c r="A30" s="19">
        <v>44612</v>
      </c>
      <c r="B30" s="6" t="s">
        <v>179</v>
      </c>
      <c r="C30" s="6">
        <v>3.05</v>
      </c>
      <c r="D30" s="6">
        <v>3.13</v>
      </c>
      <c r="E30" s="6">
        <v>2.65</v>
      </c>
      <c r="F30" s="20">
        <v>2.98</v>
      </c>
      <c r="G30" s="6">
        <v>2.42</v>
      </c>
      <c r="H30" s="6">
        <v>1.62</v>
      </c>
      <c r="I30" s="6">
        <v>2.1</v>
      </c>
      <c r="J30" s="6" t="s">
        <v>225</v>
      </c>
      <c r="K30" s="6">
        <v>1.75</v>
      </c>
      <c r="L30" s="6" t="s">
        <v>138</v>
      </c>
      <c r="M30" s="6">
        <v>42</v>
      </c>
      <c r="N30" s="6" t="s">
        <v>65</v>
      </c>
      <c r="O30" s="6">
        <v>1.55</v>
      </c>
      <c r="P30" s="87">
        <v>2.91</v>
      </c>
      <c r="Q30" s="6">
        <v>3.85</v>
      </c>
      <c r="R30" s="6">
        <v>4.3099999999999996</v>
      </c>
      <c r="S30" s="6">
        <v>3.6</v>
      </c>
    </row>
    <row r="31" spans="1:19" x14ac:dyDescent="0.25">
      <c r="A31" s="19">
        <v>44612</v>
      </c>
      <c r="B31" s="6" t="s">
        <v>180</v>
      </c>
      <c r="C31" s="6">
        <v>2.59</v>
      </c>
      <c r="D31" s="6">
        <v>3.14</v>
      </c>
      <c r="E31" s="6">
        <v>3.15</v>
      </c>
      <c r="F31" s="14">
        <v>3.05</v>
      </c>
      <c r="G31" s="6">
        <v>2.2799999999999998</v>
      </c>
      <c r="H31" s="6">
        <v>1.69</v>
      </c>
      <c r="I31" s="6">
        <v>1.99</v>
      </c>
      <c r="J31" s="6" t="s">
        <v>225</v>
      </c>
      <c r="K31" s="6">
        <v>1.69</v>
      </c>
      <c r="L31" s="6" t="s">
        <v>138</v>
      </c>
      <c r="M31" s="6">
        <v>25</v>
      </c>
      <c r="N31" s="6" t="s">
        <v>65</v>
      </c>
      <c r="O31" s="6">
        <v>1.52</v>
      </c>
      <c r="P31" s="87">
        <v>2.68</v>
      </c>
      <c r="Q31" s="6">
        <v>3.41</v>
      </c>
      <c r="R31" s="6">
        <v>3.83</v>
      </c>
      <c r="S31" s="6">
        <v>3.4</v>
      </c>
    </row>
    <row r="32" spans="1:19" x14ac:dyDescent="0.25">
      <c r="A32" s="19">
        <v>44613</v>
      </c>
      <c r="B32" s="6" t="s">
        <v>181</v>
      </c>
      <c r="C32" s="6">
        <v>1.57</v>
      </c>
      <c r="D32" s="6">
        <v>3.91</v>
      </c>
      <c r="E32" s="6">
        <v>7.36</v>
      </c>
      <c r="F32" s="14">
        <v>3.23</v>
      </c>
      <c r="G32" s="6">
        <v>2.15</v>
      </c>
      <c r="H32" s="6">
        <v>1.75</v>
      </c>
      <c r="I32" s="6">
        <v>1.88</v>
      </c>
      <c r="J32" s="6" t="s">
        <v>225</v>
      </c>
      <c r="K32" s="6">
        <v>1.6</v>
      </c>
      <c r="L32" s="6" t="s">
        <v>224</v>
      </c>
      <c r="M32" s="6">
        <v>21</v>
      </c>
      <c r="N32" s="6" t="s">
        <v>46</v>
      </c>
      <c r="O32" s="6">
        <v>1.45</v>
      </c>
      <c r="P32" s="87">
        <v>2.5099999999999998</v>
      </c>
      <c r="Q32" s="6">
        <v>2.95</v>
      </c>
      <c r="R32" s="6">
        <v>404</v>
      </c>
      <c r="S32" s="6">
        <v>3.93</v>
      </c>
    </row>
    <row r="33" spans="1:19" x14ac:dyDescent="0.25">
      <c r="A33" s="19">
        <v>44614</v>
      </c>
      <c r="B33" s="6" t="s">
        <v>182</v>
      </c>
      <c r="C33" s="6">
        <v>3.64</v>
      </c>
      <c r="D33" s="6">
        <v>3.64</v>
      </c>
      <c r="E33" s="6">
        <v>2.06</v>
      </c>
      <c r="F33" s="16">
        <v>3.68</v>
      </c>
      <c r="G33" s="6">
        <v>1.9</v>
      </c>
      <c r="H33" s="6">
        <v>1.9670000000000001</v>
      </c>
      <c r="I33" s="6">
        <v>1.67</v>
      </c>
      <c r="J33" s="6" t="s">
        <v>225</v>
      </c>
      <c r="K33" s="6">
        <v>1.46</v>
      </c>
      <c r="L33" s="6" t="s">
        <v>131</v>
      </c>
      <c r="M33" s="6">
        <v>42</v>
      </c>
      <c r="N33" s="6" t="s">
        <v>94</v>
      </c>
      <c r="O33" s="6">
        <v>404</v>
      </c>
      <c r="P33" s="87">
        <v>2.14</v>
      </c>
      <c r="Q33" s="6">
        <v>2.6</v>
      </c>
      <c r="R33" s="6">
        <v>2.72</v>
      </c>
      <c r="S33" s="6">
        <v>3.25</v>
      </c>
    </row>
    <row r="34" spans="1:19" x14ac:dyDescent="0.25">
      <c r="A34" s="19">
        <v>44614</v>
      </c>
      <c r="B34" s="6" t="s">
        <v>183</v>
      </c>
      <c r="C34" s="6">
        <v>1.6</v>
      </c>
      <c r="D34" s="6">
        <v>3.94</v>
      </c>
      <c r="E34" s="6">
        <v>6.37</v>
      </c>
      <c r="F34" s="14">
        <v>3.1</v>
      </c>
      <c r="G34" s="6">
        <v>2.1800000000000002</v>
      </c>
      <c r="H34" s="6">
        <v>1.72</v>
      </c>
      <c r="I34" s="6">
        <v>1.92</v>
      </c>
      <c r="J34" s="6" t="s">
        <v>225</v>
      </c>
      <c r="K34" s="6">
        <v>1.63</v>
      </c>
      <c r="L34" s="6" t="s">
        <v>133</v>
      </c>
      <c r="M34" s="6">
        <v>39</v>
      </c>
      <c r="N34" s="6" t="s">
        <v>20</v>
      </c>
      <c r="O34" s="6">
        <v>1.49</v>
      </c>
      <c r="P34" s="87">
        <v>2.58</v>
      </c>
      <c r="Q34" s="6">
        <v>3.03</v>
      </c>
      <c r="R34" s="6">
        <v>404</v>
      </c>
      <c r="S34" s="6">
        <v>4.22</v>
      </c>
    </row>
    <row r="35" spans="1:19" x14ac:dyDescent="0.25">
      <c r="A35" s="19">
        <v>44614</v>
      </c>
      <c r="B35" s="6" t="s">
        <v>184</v>
      </c>
      <c r="C35" s="6">
        <v>2.4700000000000002</v>
      </c>
      <c r="D35" s="6">
        <v>3.17</v>
      </c>
      <c r="E35" s="6">
        <v>3.26</v>
      </c>
      <c r="F35" s="10">
        <v>3.72</v>
      </c>
      <c r="G35" s="6">
        <v>1.99</v>
      </c>
      <c r="H35" s="6">
        <v>1.9</v>
      </c>
      <c r="I35" s="6">
        <v>1.73</v>
      </c>
      <c r="J35" s="6" t="s">
        <v>225</v>
      </c>
      <c r="K35" s="6">
        <v>1.47</v>
      </c>
      <c r="L35" s="6" t="s">
        <v>218</v>
      </c>
      <c r="M35" s="6">
        <v>25</v>
      </c>
      <c r="N35" s="6" t="s">
        <v>77</v>
      </c>
      <c r="O35" s="6">
        <v>404</v>
      </c>
      <c r="P35" s="87">
        <v>2.25</v>
      </c>
      <c r="Q35" s="6">
        <v>2.73</v>
      </c>
      <c r="R35" s="6">
        <v>404</v>
      </c>
      <c r="S35" s="6">
        <v>3.41</v>
      </c>
    </row>
    <row r="36" spans="1:19" x14ac:dyDescent="0.25">
      <c r="A36" s="19">
        <v>44614</v>
      </c>
      <c r="B36" s="6" t="s">
        <v>185</v>
      </c>
      <c r="C36" s="6">
        <v>2.96</v>
      </c>
      <c r="D36" s="6">
        <v>3.28</v>
      </c>
      <c r="E36" s="6">
        <v>2.56</v>
      </c>
      <c r="F36" s="14">
        <v>3.32</v>
      </c>
      <c r="G36" s="6">
        <v>2.14</v>
      </c>
      <c r="H36" s="6">
        <v>1.75</v>
      </c>
      <c r="I36" s="6">
        <v>1.87</v>
      </c>
      <c r="J36" s="6" t="s">
        <v>225</v>
      </c>
      <c r="K36" s="6">
        <v>1.58</v>
      </c>
      <c r="L36" s="6" t="s">
        <v>129</v>
      </c>
      <c r="M36" s="6">
        <v>12</v>
      </c>
      <c r="N36" s="6" t="s">
        <v>20</v>
      </c>
      <c r="O36" s="6">
        <v>1.44</v>
      </c>
      <c r="P36" s="87">
        <v>2.4900000000000002</v>
      </c>
      <c r="Q36" s="6">
        <v>2.9</v>
      </c>
      <c r="R36" s="6">
        <v>404</v>
      </c>
      <c r="S36" s="6">
        <v>3.85</v>
      </c>
    </row>
    <row r="37" spans="1:19" x14ac:dyDescent="0.25">
      <c r="A37" s="19">
        <v>44615</v>
      </c>
      <c r="B37" s="6" t="s">
        <v>186</v>
      </c>
      <c r="C37" s="6">
        <v>1.59</v>
      </c>
      <c r="D37" s="6">
        <v>4.2</v>
      </c>
      <c r="E37" s="6">
        <v>6.07</v>
      </c>
      <c r="F37" s="10">
        <v>4.32</v>
      </c>
      <c r="G37" s="6">
        <v>1.72</v>
      </c>
      <c r="H37" s="6">
        <v>2.21</v>
      </c>
      <c r="I37" s="6">
        <v>1.53</v>
      </c>
      <c r="J37" s="6" t="s">
        <v>225</v>
      </c>
      <c r="K37" s="6">
        <v>1.41</v>
      </c>
      <c r="L37" s="6" t="s">
        <v>222</v>
      </c>
      <c r="M37" s="6">
        <v>11</v>
      </c>
      <c r="N37" s="6" t="s">
        <v>40</v>
      </c>
      <c r="O37" s="6">
        <v>1.45</v>
      </c>
      <c r="P37" s="87">
        <v>1.92</v>
      </c>
      <c r="Q37" s="6">
        <v>2.2400000000000002</v>
      </c>
      <c r="R37" s="6">
        <v>2.58</v>
      </c>
      <c r="S37" s="6">
        <v>2.89</v>
      </c>
    </row>
    <row r="38" spans="1:19" x14ac:dyDescent="0.25">
      <c r="A38" s="19">
        <v>44615</v>
      </c>
      <c r="B38" s="6" t="s">
        <v>187</v>
      </c>
      <c r="C38" s="6">
        <v>1.89</v>
      </c>
      <c r="D38" s="6">
        <v>3.45</v>
      </c>
      <c r="E38" s="6">
        <v>4.74</v>
      </c>
      <c r="F38" s="14">
        <v>3.31</v>
      </c>
      <c r="G38" s="6">
        <v>2.08</v>
      </c>
      <c r="H38" s="6">
        <v>1.81</v>
      </c>
      <c r="I38" s="6">
        <v>1.83</v>
      </c>
      <c r="J38" s="6" t="s">
        <v>225</v>
      </c>
      <c r="K38" s="6">
        <v>1.57</v>
      </c>
      <c r="L38" s="6" t="s">
        <v>131</v>
      </c>
      <c r="M38" s="6">
        <v>72</v>
      </c>
      <c r="N38" s="6" t="s">
        <v>77</v>
      </c>
      <c r="O38" s="6">
        <v>1.45</v>
      </c>
      <c r="P38" s="87">
        <v>2.39</v>
      </c>
      <c r="Q38" s="6">
        <v>2.89</v>
      </c>
      <c r="R38" s="6">
        <v>404</v>
      </c>
      <c r="S38" s="6">
        <v>3.67</v>
      </c>
    </row>
    <row r="39" spans="1:19" x14ac:dyDescent="0.25">
      <c r="A39" s="19">
        <v>44618</v>
      </c>
      <c r="B39" s="6" t="s">
        <v>188</v>
      </c>
      <c r="C39" s="6">
        <v>4.96</v>
      </c>
      <c r="D39" s="6">
        <v>3.94</v>
      </c>
      <c r="E39" s="6">
        <v>1.76</v>
      </c>
      <c r="F39" s="10">
        <v>3.92</v>
      </c>
      <c r="G39" s="6">
        <v>1.7</v>
      </c>
      <c r="H39" s="6">
        <v>2.27</v>
      </c>
      <c r="I39" s="6">
        <v>1.51</v>
      </c>
      <c r="J39" s="6" t="s">
        <v>225</v>
      </c>
      <c r="K39" s="6">
        <v>1.32</v>
      </c>
      <c r="L39" s="6" t="s">
        <v>130</v>
      </c>
      <c r="M39" s="6">
        <v>23</v>
      </c>
      <c r="N39" s="6" t="s">
        <v>170</v>
      </c>
      <c r="O39" s="6">
        <v>1.27</v>
      </c>
      <c r="P39" s="87">
        <v>1.89</v>
      </c>
      <c r="Q39" s="6">
        <v>2.19</v>
      </c>
      <c r="R39" s="6">
        <v>2.5099999999999998</v>
      </c>
      <c r="S39" s="6">
        <v>2.82</v>
      </c>
    </row>
    <row r="40" spans="1:19" x14ac:dyDescent="0.25">
      <c r="A40" s="19">
        <v>44618</v>
      </c>
      <c r="B40" s="6" t="s">
        <v>189</v>
      </c>
      <c r="C40" s="6">
        <v>1.43</v>
      </c>
      <c r="D40" s="6">
        <v>5</v>
      </c>
      <c r="E40" s="6">
        <v>8.02</v>
      </c>
      <c r="F40" s="10">
        <v>4.2300000000000004</v>
      </c>
      <c r="G40" s="6">
        <v>1.58</v>
      </c>
      <c r="H40" s="6">
        <v>2.5299999999999998</v>
      </c>
      <c r="I40" s="6">
        <v>1.41</v>
      </c>
      <c r="J40" s="6" t="s">
        <v>225</v>
      </c>
      <c r="K40" s="6">
        <v>1.25</v>
      </c>
      <c r="L40" s="6" t="s">
        <v>127</v>
      </c>
      <c r="M40" s="6">
        <v>39</v>
      </c>
      <c r="N40" s="6" t="s">
        <v>165</v>
      </c>
      <c r="O40" s="6">
        <v>1.25</v>
      </c>
      <c r="P40" s="87">
        <v>1.71</v>
      </c>
      <c r="Q40" s="6">
        <v>1.93</v>
      </c>
      <c r="R40" s="6">
        <v>2.19</v>
      </c>
      <c r="S40" s="6">
        <v>2.46</v>
      </c>
    </row>
    <row r="41" spans="1:19" x14ac:dyDescent="0.25">
      <c r="A41" s="19">
        <v>44618</v>
      </c>
      <c r="B41" s="6" t="s">
        <v>190</v>
      </c>
      <c r="C41" s="6">
        <v>1.35</v>
      </c>
      <c r="D41" s="6">
        <v>5.77</v>
      </c>
      <c r="E41" s="6">
        <v>8.99</v>
      </c>
      <c r="F41" s="10">
        <v>404</v>
      </c>
      <c r="G41" s="6">
        <v>1.49</v>
      </c>
      <c r="H41" s="6">
        <v>2.77</v>
      </c>
      <c r="I41" s="6">
        <v>1.34</v>
      </c>
      <c r="J41" s="6" t="s">
        <v>225</v>
      </c>
      <c r="K41" s="6">
        <v>1.22</v>
      </c>
      <c r="L41" s="6" t="s">
        <v>127</v>
      </c>
      <c r="M41" s="6">
        <v>10</v>
      </c>
      <c r="N41" s="6" t="s">
        <v>165</v>
      </c>
      <c r="O41" s="6">
        <v>404</v>
      </c>
      <c r="P41" s="87">
        <v>1.6</v>
      </c>
      <c r="Q41" s="6">
        <v>1.77</v>
      </c>
      <c r="R41" s="6">
        <v>2.04</v>
      </c>
      <c r="S41" s="6">
        <v>2.29</v>
      </c>
    </row>
    <row r="42" spans="1:19" x14ac:dyDescent="0.25">
      <c r="A42" s="19">
        <v>44618</v>
      </c>
      <c r="B42" s="6" t="s">
        <v>191</v>
      </c>
      <c r="C42" s="6">
        <v>1.44</v>
      </c>
      <c r="D42" s="6">
        <v>4.4400000000000004</v>
      </c>
      <c r="E42" s="6">
        <v>5.93</v>
      </c>
      <c r="F42" s="10">
        <v>4.43</v>
      </c>
      <c r="G42" s="6">
        <v>1.71</v>
      </c>
      <c r="H42" s="6">
        <v>2.21</v>
      </c>
      <c r="I42" s="6">
        <v>1.52</v>
      </c>
      <c r="J42" s="6" t="s">
        <v>225</v>
      </c>
      <c r="K42" s="6">
        <v>1.4</v>
      </c>
      <c r="L42" s="6" t="s">
        <v>135</v>
      </c>
      <c r="M42" s="6">
        <v>37</v>
      </c>
      <c r="N42" s="6" t="s">
        <v>94</v>
      </c>
      <c r="O42" s="6">
        <v>404</v>
      </c>
      <c r="P42" s="87">
        <v>1.9</v>
      </c>
      <c r="Q42" s="6">
        <v>2.19</v>
      </c>
      <c r="R42" s="6">
        <v>2.5</v>
      </c>
      <c r="S42" s="6">
        <v>2.79</v>
      </c>
    </row>
    <row r="43" spans="1:19" x14ac:dyDescent="0.25">
      <c r="A43" s="19">
        <v>44618</v>
      </c>
      <c r="B43" s="6" t="s">
        <v>192</v>
      </c>
      <c r="C43" s="6">
        <v>1.71</v>
      </c>
      <c r="D43" s="6">
        <v>3.76</v>
      </c>
      <c r="E43" s="6">
        <v>5.39</v>
      </c>
      <c r="F43" s="14">
        <v>3.3</v>
      </c>
      <c r="G43" s="6">
        <v>2.0699999999999998</v>
      </c>
      <c r="H43" s="6">
        <v>1.8</v>
      </c>
      <c r="I43" s="6">
        <v>1.82</v>
      </c>
      <c r="J43" s="6" t="s">
        <v>225</v>
      </c>
      <c r="K43" s="6">
        <v>1.6559999999999999</v>
      </c>
      <c r="L43" s="6" t="s">
        <v>220</v>
      </c>
      <c r="M43" s="6">
        <v>44</v>
      </c>
      <c r="N43" s="6" t="s">
        <v>20</v>
      </c>
      <c r="O43" s="6">
        <v>1.43</v>
      </c>
      <c r="P43" s="87">
        <v>2.38</v>
      </c>
      <c r="Q43" s="6">
        <v>2.92</v>
      </c>
      <c r="R43" s="6">
        <v>404</v>
      </c>
      <c r="S43" s="6">
        <v>3.65</v>
      </c>
    </row>
    <row r="44" spans="1:19" x14ac:dyDescent="0.25">
      <c r="A44" s="19">
        <v>44618</v>
      </c>
      <c r="B44" s="6" t="s">
        <v>193</v>
      </c>
      <c r="C44" s="6">
        <v>1.88</v>
      </c>
      <c r="D44" s="6">
        <v>3.45</v>
      </c>
      <c r="E44" s="6">
        <v>4.71</v>
      </c>
      <c r="F44" s="14">
        <v>3.14</v>
      </c>
      <c r="G44" s="6">
        <v>2.2000000000000002</v>
      </c>
      <c r="H44" s="6">
        <v>1.71</v>
      </c>
      <c r="I44" s="6">
        <v>1.93</v>
      </c>
      <c r="J44" s="6" t="s">
        <v>225</v>
      </c>
      <c r="K44" s="6">
        <v>1.63</v>
      </c>
      <c r="L44" s="6" t="s">
        <v>140</v>
      </c>
      <c r="M44" s="6">
        <v>29</v>
      </c>
      <c r="N44" s="6" t="s">
        <v>20</v>
      </c>
      <c r="O44" s="6">
        <v>1.48</v>
      </c>
      <c r="P44" s="87">
        <v>2.56</v>
      </c>
      <c r="Q44" s="6">
        <v>2.95</v>
      </c>
      <c r="R44" s="6">
        <v>404</v>
      </c>
      <c r="S44" s="6">
        <v>3.95</v>
      </c>
    </row>
    <row r="45" spans="1:19" x14ac:dyDescent="0.25">
      <c r="A45" s="19">
        <v>44619</v>
      </c>
      <c r="B45" s="6" t="s">
        <v>194</v>
      </c>
      <c r="C45" s="6">
        <v>2.25</v>
      </c>
      <c r="D45" s="6">
        <v>3.33</v>
      </c>
      <c r="E45" s="6">
        <v>3.61</v>
      </c>
      <c r="F45" s="14">
        <v>3.38</v>
      </c>
      <c r="G45" s="6">
        <v>2.08</v>
      </c>
      <c r="H45" s="6">
        <v>1.84</v>
      </c>
      <c r="I45" s="6">
        <v>1.82</v>
      </c>
      <c r="J45" s="6" t="s">
        <v>225</v>
      </c>
      <c r="K45" s="6">
        <v>1.56</v>
      </c>
      <c r="L45" s="6" t="s">
        <v>143</v>
      </c>
      <c r="M45" s="6">
        <v>69</v>
      </c>
      <c r="N45" s="6" t="s">
        <v>34</v>
      </c>
      <c r="O45" s="6">
        <v>1.43</v>
      </c>
      <c r="P45" s="87">
        <v>2.4</v>
      </c>
      <c r="Q45" s="6">
        <v>2.99</v>
      </c>
      <c r="R45" s="6">
        <v>404</v>
      </c>
      <c r="S45" s="6">
        <v>3.36</v>
      </c>
    </row>
    <row r="46" spans="1:19" x14ac:dyDescent="0.25">
      <c r="A46" s="19">
        <v>44619</v>
      </c>
      <c r="B46" s="6" t="s">
        <v>195</v>
      </c>
      <c r="C46" s="6">
        <v>1.98</v>
      </c>
      <c r="D46" s="6">
        <v>3.48</v>
      </c>
      <c r="E46" s="6">
        <v>4.33</v>
      </c>
      <c r="F46" s="14">
        <v>3.44</v>
      </c>
      <c r="G46" s="6">
        <v>2.1</v>
      </c>
      <c r="H46" s="6">
        <v>1.81</v>
      </c>
      <c r="I46" s="6">
        <v>1.83</v>
      </c>
      <c r="J46" s="6" t="s">
        <v>225</v>
      </c>
      <c r="K46" s="6">
        <v>2.09</v>
      </c>
      <c r="L46" s="6" t="s">
        <v>138</v>
      </c>
      <c r="M46" s="6">
        <v>25</v>
      </c>
      <c r="N46" s="6" t="s">
        <v>34</v>
      </c>
      <c r="O46" s="6">
        <v>1.43</v>
      </c>
      <c r="P46" s="87">
        <v>2.41</v>
      </c>
      <c r="Q46" s="6">
        <v>2.95</v>
      </c>
      <c r="R46" s="6">
        <v>3.32</v>
      </c>
      <c r="S46" s="6">
        <v>3.63</v>
      </c>
    </row>
    <row r="47" spans="1:19" x14ac:dyDescent="0.25">
      <c r="A47" s="19">
        <v>44619</v>
      </c>
      <c r="B47" s="6" t="s">
        <v>196</v>
      </c>
      <c r="C47" s="6">
        <v>1.74</v>
      </c>
      <c r="D47" s="6">
        <v>3.89</v>
      </c>
      <c r="E47" s="6">
        <v>5.2</v>
      </c>
      <c r="F47" s="10">
        <v>3.96</v>
      </c>
      <c r="G47" s="6">
        <v>1.75</v>
      </c>
      <c r="H47" s="6">
        <v>2.19</v>
      </c>
      <c r="I47" s="6">
        <v>1.55</v>
      </c>
      <c r="J47" s="6" t="s">
        <v>225</v>
      </c>
      <c r="K47" s="6">
        <v>1.36</v>
      </c>
      <c r="L47" s="6" t="s">
        <v>134</v>
      </c>
      <c r="M47" s="6">
        <v>28</v>
      </c>
      <c r="N47" s="6" t="s">
        <v>170</v>
      </c>
      <c r="O47" s="6">
        <v>1.29</v>
      </c>
      <c r="P47" s="87">
        <v>1.95</v>
      </c>
      <c r="Q47" s="6">
        <v>2.29</v>
      </c>
      <c r="R47" s="6">
        <v>2.62</v>
      </c>
      <c r="S47" s="6">
        <v>2.94</v>
      </c>
    </row>
    <row r="48" spans="1:19" x14ac:dyDescent="0.25">
      <c r="A48" s="19">
        <v>44619</v>
      </c>
      <c r="B48" s="6" t="s">
        <v>197</v>
      </c>
      <c r="C48" s="6">
        <v>2.99</v>
      </c>
      <c r="D48" s="6">
        <v>3.36</v>
      </c>
      <c r="E48" s="6">
        <v>2.62</v>
      </c>
      <c r="F48" s="10">
        <v>3.78</v>
      </c>
      <c r="G48" s="6">
        <v>1.95</v>
      </c>
      <c r="H48" s="6">
        <v>1.95</v>
      </c>
      <c r="I48" s="6">
        <v>1.7</v>
      </c>
      <c r="J48" s="6" t="s">
        <v>225</v>
      </c>
      <c r="K48" s="6">
        <v>1.47</v>
      </c>
      <c r="L48" s="6" t="s">
        <v>142</v>
      </c>
      <c r="M48" s="6">
        <v>23</v>
      </c>
      <c r="N48" s="6" t="s">
        <v>170</v>
      </c>
      <c r="O48" s="6">
        <v>1.36</v>
      </c>
      <c r="P48" s="87">
        <v>2.11</v>
      </c>
      <c r="Q48" s="6">
        <v>2.5099999999999998</v>
      </c>
      <c r="R48" s="6">
        <v>2.99</v>
      </c>
      <c r="S48" s="6">
        <v>3.18</v>
      </c>
    </row>
    <row r="49" spans="1:19" x14ac:dyDescent="0.25">
      <c r="A49" s="19">
        <v>44619</v>
      </c>
      <c r="B49" s="6" t="s">
        <v>198</v>
      </c>
      <c r="C49" s="6">
        <v>2.08</v>
      </c>
      <c r="D49" s="6">
        <v>3.22</v>
      </c>
      <c r="E49" s="6">
        <v>4.1100000000000003</v>
      </c>
      <c r="F49" s="14">
        <v>3.06</v>
      </c>
      <c r="G49" s="6">
        <v>2.25</v>
      </c>
      <c r="H49" s="6">
        <v>1.68</v>
      </c>
      <c r="I49" s="6">
        <v>1.96</v>
      </c>
      <c r="J49" s="6" t="s">
        <v>225</v>
      </c>
      <c r="K49" s="6">
        <v>1.66</v>
      </c>
      <c r="L49" s="6" t="s">
        <v>127</v>
      </c>
      <c r="M49" s="6">
        <v>41</v>
      </c>
      <c r="N49" s="6" t="s">
        <v>199</v>
      </c>
      <c r="O49" s="6">
        <v>1.5</v>
      </c>
      <c r="P49" s="87">
        <v>2.63</v>
      </c>
      <c r="Q49" s="6">
        <v>3.75</v>
      </c>
      <c r="R49" s="6">
        <v>404</v>
      </c>
      <c r="S49" s="6">
        <v>4.04</v>
      </c>
    </row>
    <row r="50" spans="1:19" x14ac:dyDescent="0.25">
      <c r="A50" s="19">
        <v>44619</v>
      </c>
      <c r="B50" s="6" t="s">
        <v>200</v>
      </c>
      <c r="C50" s="6">
        <v>3.21</v>
      </c>
      <c r="D50" s="6">
        <v>2.95</v>
      </c>
      <c r="E50" s="6">
        <v>2.7</v>
      </c>
      <c r="F50" s="20">
        <v>2.56</v>
      </c>
      <c r="G50" s="6">
        <v>2.75</v>
      </c>
      <c r="H50" s="6">
        <v>1.5</v>
      </c>
      <c r="I50" s="6">
        <v>2.39</v>
      </c>
      <c r="J50" s="6" t="s">
        <v>225</v>
      </c>
      <c r="K50" s="6">
        <v>2.0299999999999998</v>
      </c>
      <c r="L50" s="6" t="s">
        <v>133</v>
      </c>
      <c r="M50" s="6">
        <v>27</v>
      </c>
      <c r="N50" s="6" t="s">
        <v>56</v>
      </c>
      <c r="O50" s="6">
        <v>1.73</v>
      </c>
      <c r="P50" s="87">
        <v>3.34</v>
      </c>
      <c r="Q50" s="6">
        <v>4.5599999999999996</v>
      </c>
      <c r="R50" s="6">
        <v>3.95</v>
      </c>
      <c r="S50" s="6">
        <v>404</v>
      </c>
    </row>
    <row r="51" spans="1:19" x14ac:dyDescent="0.25">
      <c r="A51" s="19">
        <v>44620</v>
      </c>
      <c r="B51" s="6" t="s">
        <v>201</v>
      </c>
      <c r="C51" s="6">
        <v>2.21</v>
      </c>
      <c r="D51" s="6">
        <v>3.15</v>
      </c>
      <c r="E51" s="6">
        <v>3.96</v>
      </c>
      <c r="F51" s="20">
        <v>2.92</v>
      </c>
      <c r="G51" s="6">
        <v>2.42</v>
      </c>
      <c r="H51" s="6">
        <v>1.62</v>
      </c>
      <c r="I51" s="6">
        <v>2.11</v>
      </c>
      <c r="J51" s="6" t="s">
        <v>225</v>
      </c>
      <c r="K51" s="6">
        <v>1.77</v>
      </c>
      <c r="L51" s="6" t="s">
        <v>133</v>
      </c>
      <c r="M51" s="6">
        <v>10</v>
      </c>
      <c r="N51" s="6" t="s">
        <v>160</v>
      </c>
      <c r="O51" s="6">
        <v>1.57</v>
      </c>
      <c r="P51" s="87">
        <v>2.93</v>
      </c>
      <c r="Q51" s="6">
        <v>3.98</v>
      </c>
      <c r="R51" s="6">
        <v>4.49</v>
      </c>
      <c r="S51" s="6">
        <v>404</v>
      </c>
    </row>
    <row r="52" spans="1:19" x14ac:dyDescent="0.25">
      <c r="A52" s="19">
        <v>44620</v>
      </c>
      <c r="B52" s="6" t="s">
        <v>202</v>
      </c>
      <c r="C52" s="6">
        <v>1.64</v>
      </c>
      <c r="D52" s="6">
        <v>3.9</v>
      </c>
      <c r="E52" s="6">
        <v>6.13</v>
      </c>
      <c r="F52" s="6">
        <v>3.64</v>
      </c>
      <c r="G52" s="6">
        <v>1.96</v>
      </c>
      <c r="H52" s="6">
        <v>1.93</v>
      </c>
      <c r="I52" s="6">
        <v>1.71</v>
      </c>
      <c r="J52" s="6" t="s">
        <v>225</v>
      </c>
      <c r="K52" s="6">
        <v>1.48</v>
      </c>
      <c r="L52" s="6" t="s">
        <v>133</v>
      </c>
      <c r="M52" s="6">
        <v>51</v>
      </c>
      <c r="N52" s="6" t="s">
        <v>146</v>
      </c>
      <c r="O52" s="6">
        <v>404</v>
      </c>
      <c r="P52" s="87">
        <v>2.2200000000000002</v>
      </c>
      <c r="Q52" s="6">
        <v>2.71</v>
      </c>
      <c r="R52" s="6">
        <v>2.75</v>
      </c>
      <c r="S52" s="6">
        <v>3.42</v>
      </c>
    </row>
  </sheetData>
  <conditionalFormatting sqref="K1">
    <cfRule type="cellIs" dxfId="65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8"/>
  <sheetViews>
    <sheetView topLeftCell="C8" workbookViewId="0">
      <selection activeCell="P42" sqref="P42"/>
    </sheetView>
  </sheetViews>
  <sheetFormatPr defaultRowHeight="15" x14ac:dyDescent="0.25"/>
  <cols>
    <col min="1" max="1" width="10.7109375" bestFit="1" customWidth="1"/>
    <col min="2" max="2" width="34.5703125" bestFit="1" customWidth="1"/>
    <col min="3" max="13" width="9.140625" style="6"/>
    <col min="14" max="14" width="28.57031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126</v>
      </c>
      <c r="Q1" s="2" t="s">
        <v>123</v>
      </c>
      <c r="R1" s="2" t="s">
        <v>124</v>
      </c>
      <c r="S1" s="2" t="s">
        <v>125</v>
      </c>
    </row>
    <row r="2" spans="1:19" x14ac:dyDescent="0.25">
      <c r="A2" s="5">
        <v>44866</v>
      </c>
      <c r="B2" t="s">
        <v>585</v>
      </c>
      <c r="C2" s="6">
        <v>1.83</v>
      </c>
      <c r="D2" s="6">
        <v>4.01</v>
      </c>
      <c r="E2" s="6">
        <v>3.95</v>
      </c>
      <c r="F2" s="6">
        <v>5.12</v>
      </c>
      <c r="G2" s="6">
        <v>1.55</v>
      </c>
      <c r="H2" s="6">
        <v>1.48</v>
      </c>
      <c r="I2" s="6">
        <v>1.43</v>
      </c>
      <c r="J2" s="6" t="s">
        <v>225</v>
      </c>
      <c r="K2" s="6">
        <v>404</v>
      </c>
      <c r="L2" s="6" t="s">
        <v>143</v>
      </c>
      <c r="M2" s="6">
        <v>40</v>
      </c>
      <c r="N2" s="6" t="s">
        <v>54</v>
      </c>
      <c r="O2" s="6">
        <v>404</v>
      </c>
      <c r="P2" s="6">
        <v>1.68</v>
      </c>
      <c r="Q2" s="6">
        <v>1.88</v>
      </c>
      <c r="R2" s="6">
        <v>2.13</v>
      </c>
      <c r="S2" s="6">
        <v>2.38</v>
      </c>
    </row>
    <row r="3" spans="1:19" x14ac:dyDescent="0.25">
      <c r="A3" s="5">
        <v>44866</v>
      </c>
      <c r="B3" t="s">
        <v>586</v>
      </c>
      <c r="C3" s="6">
        <v>4.3099999999999996</v>
      </c>
      <c r="D3" s="6">
        <v>4.3899999999999997</v>
      </c>
      <c r="E3" s="6">
        <v>1.7</v>
      </c>
      <c r="F3" s="6">
        <v>4.8099999999999996</v>
      </c>
      <c r="G3" s="6">
        <v>1.6</v>
      </c>
      <c r="H3" s="6">
        <v>1.49</v>
      </c>
      <c r="I3" s="6">
        <v>404</v>
      </c>
      <c r="J3" s="6" t="s">
        <v>225</v>
      </c>
      <c r="K3" s="6">
        <v>404</v>
      </c>
      <c r="L3" s="6" t="s">
        <v>133</v>
      </c>
      <c r="M3" s="6">
        <v>53</v>
      </c>
      <c r="N3" s="6" t="s">
        <v>54</v>
      </c>
      <c r="O3" s="6">
        <v>404</v>
      </c>
      <c r="P3" s="6">
        <v>1.74</v>
      </c>
      <c r="Q3" s="6">
        <v>1.97</v>
      </c>
      <c r="R3" s="6">
        <v>2.2400000000000002</v>
      </c>
      <c r="S3" s="6">
        <v>2.5</v>
      </c>
    </row>
    <row r="4" spans="1:19" x14ac:dyDescent="0.25">
      <c r="A4" s="5">
        <v>44870</v>
      </c>
      <c r="B4" t="s">
        <v>587</v>
      </c>
      <c r="C4" s="6">
        <v>2.11</v>
      </c>
      <c r="D4" s="6">
        <v>3.56</v>
      </c>
      <c r="E4" s="6">
        <v>3.43</v>
      </c>
      <c r="F4" s="6">
        <v>3.46</v>
      </c>
      <c r="G4" s="6">
        <v>1.96</v>
      </c>
      <c r="H4" s="6">
        <v>1.88</v>
      </c>
      <c r="I4" s="6">
        <v>1.72</v>
      </c>
      <c r="J4" s="6" t="s">
        <v>225</v>
      </c>
      <c r="K4" s="6">
        <v>1.48</v>
      </c>
      <c r="L4" s="6" t="s">
        <v>138</v>
      </c>
      <c r="M4" s="6">
        <v>59</v>
      </c>
      <c r="N4" s="6" t="s">
        <v>61</v>
      </c>
      <c r="O4" s="6">
        <v>404</v>
      </c>
      <c r="P4" s="6">
        <v>2.23</v>
      </c>
      <c r="Q4" s="6">
        <v>2.74</v>
      </c>
      <c r="R4" s="6">
        <v>404</v>
      </c>
      <c r="S4" s="6">
        <v>3.44</v>
      </c>
    </row>
    <row r="5" spans="1:19" x14ac:dyDescent="0.25">
      <c r="A5" s="5">
        <v>44870</v>
      </c>
      <c r="B5" t="s">
        <v>588</v>
      </c>
      <c r="C5" s="6">
        <v>11</v>
      </c>
      <c r="D5" s="6">
        <v>6.75</v>
      </c>
      <c r="E5" s="6">
        <v>1.26</v>
      </c>
      <c r="F5" s="6">
        <v>404</v>
      </c>
      <c r="G5" s="6">
        <v>1.33</v>
      </c>
      <c r="H5" s="6">
        <v>404</v>
      </c>
      <c r="I5" s="6">
        <v>404</v>
      </c>
      <c r="J5" s="6" t="s">
        <v>225</v>
      </c>
      <c r="K5" s="6">
        <v>404</v>
      </c>
      <c r="L5" s="6" t="s">
        <v>130</v>
      </c>
      <c r="M5" s="6">
        <v>33</v>
      </c>
      <c r="N5" s="6" t="s">
        <v>165</v>
      </c>
      <c r="O5" s="6">
        <v>404</v>
      </c>
      <c r="P5" s="6">
        <v>1.36</v>
      </c>
      <c r="Q5" s="6">
        <v>1.43</v>
      </c>
      <c r="R5" s="6">
        <v>1.61</v>
      </c>
      <c r="S5" s="6">
        <v>1.78</v>
      </c>
    </row>
    <row r="6" spans="1:19" x14ac:dyDescent="0.25">
      <c r="A6" s="5">
        <v>44870</v>
      </c>
      <c r="B6" t="s">
        <v>589</v>
      </c>
      <c r="C6" s="6">
        <v>2.2799999999999998</v>
      </c>
      <c r="D6" s="6">
        <v>3.48</v>
      </c>
      <c r="E6" s="6">
        <v>3.37</v>
      </c>
      <c r="F6" s="6">
        <v>3.79</v>
      </c>
      <c r="G6" s="6">
        <v>1.93</v>
      </c>
      <c r="H6" s="6">
        <v>1.97</v>
      </c>
      <c r="I6" s="6">
        <v>1.69</v>
      </c>
      <c r="J6" s="6" t="s">
        <v>225</v>
      </c>
      <c r="K6" s="6">
        <v>1.46</v>
      </c>
      <c r="L6" s="6" t="s">
        <v>217</v>
      </c>
      <c r="M6" s="6">
        <v>33</v>
      </c>
      <c r="N6" s="6" t="s">
        <v>170</v>
      </c>
      <c r="O6" s="6">
        <v>1.36</v>
      </c>
      <c r="P6" s="6">
        <v>2.1800000000000002</v>
      </c>
      <c r="Q6" s="6">
        <v>2.62</v>
      </c>
      <c r="R6" s="6">
        <v>2.96</v>
      </c>
      <c r="S6" s="6">
        <v>3.3</v>
      </c>
    </row>
    <row r="7" spans="1:19" x14ac:dyDescent="0.25">
      <c r="A7" s="5">
        <v>44870</v>
      </c>
      <c r="B7" t="s">
        <v>590</v>
      </c>
      <c r="C7" s="6">
        <v>2.36</v>
      </c>
      <c r="D7" s="6">
        <v>3.36</v>
      </c>
      <c r="E7" s="6">
        <v>3.25</v>
      </c>
      <c r="F7" s="6">
        <v>3.44</v>
      </c>
      <c r="G7" s="6">
        <v>2.09</v>
      </c>
      <c r="H7" s="6">
        <v>1.83</v>
      </c>
      <c r="I7" s="6">
        <v>1.81</v>
      </c>
      <c r="J7" s="6" t="s">
        <v>225</v>
      </c>
      <c r="K7" s="6">
        <v>1.55</v>
      </c>
      <c r="L7" s="6" t="s">
        <v>139</v>
      </c>
      <c r="M7" s="6">
        <v>27</v>
      </c>
      <c r="N7" s="6" t="s">
        <v>52</v>
      </c>
      <c r="O7" s="6">
        <v>1.43</v>
      </c>
      <c r="P7" s="6">
        <v>2.39</v>
      </c>
      <c r="Q7" s="6">
        <v>2.96</v>
      </c>
      <c r="R7" s="6">
        <v>404</v>
      </c>
      <c r="S7" s="6">
        <v>3.68</v>
      </c>
    </row>
    <row r="8" spans="1:19" x14ac:dyDescent="0.25">
      <c r="A8" s="5">
        <v>44870</v>
      </c>
      <c r="B8" t="s">
        <v>591</v>
      </c>
      <c r="C8" s="6">
        <v>1.58</v>
      </c>
      <c r="D8" s="6">
        <v>4.62</v>
      </c>
      <c r="E8" s="6">
        <v>5.65</v>
      </c>
      <c r="F8" s="6">
        <v>404</v>
      </c>
      <c r="G8" s="6">
        <v>1.56</v>
      </c>
      <c r="H8" s="6">
        <v>2.57</v>
      </c>
      <c r="I8" s="6">
        <v>1.4</v>
      </c>
      <c r="J8" s="6" t="s">
        <v>225</v>
      </c>
      <c r="K8" s="6">
        <v>1.25</v>
      </c>
      <c r="L8" s="6" t="s">
        <v>132</v>
      </c>
      <c r="M8" s="6">
        <v>48</v>
      </c>
      <c r="N8" s="6" t="s">
        <v>165</v>
      </c>
      <c r="O8" s="6">
        <v>404</v>
      </c>
      <c r="P8" s="6">
        <v>1.69</v>
      </c>
      <c r="Q8" s="6">
        <v>1.9</v>
      </c>
      <c r="R8" s="6">
        <v>2.16</v>
      </c>
      <c r="S8" s="6">
        <v>2.42</v>
      </c>
    </row>
    <row r="9" spans="1:19" x14ac:dyDescent="0.25">
      <c r="A9" s="5">
        <v>44871</v>
      </c>
      <c r="B9" t="s">
        <v>592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 t="s">
        <v>225</v>
      </c>
      <c r="K9" s="6">
        <v>0</v>
      </c>
      <c r="L9" s="6" t="s">
        <v>143</v>
      </c>
      <c r="M9" s="6">
        <v>26</v>
      </c>
      <c r="N9" s="6" t="s">
        <v>117</v>
      </c>
      <c r="O9" s="6">
        <v>0</v>
      </c>
      <c r="P9" s="6">
        <v>0</v>
      </c>
      <c r="Q9" s="6">
        <v>0</v>
      </c>
      <c r="R9" s="6">
        <v>0</v>
      </c>
      <c r="S9" s="6">
        <v>0</v>
      </c>
    </row>
    <row r="10" spans="1:19" x14ac:dyDescent="0.25">
      <c r="A10" s="5">
        <v>44871</v>
      </c>
      <c r="B10" t="s">
        <v>593</v>
      </c>
      <c r="C10" s="6">
        <v>4.4400000000000004</v>
      </c>
      <c r="D10" s="6">
        <v>3.55</v>
      </c>
      <c r="E10" s="6">
        <v>1.67</v>
      </c>
      <c r="F10" s="6">
        <v>404</v>
      </c>
      <c r="G10" s="6">
        <v>1.85</v>
      </c>
      <c r="H10" s="6">
        <v>1.89</v>
      </c>
      <c r="I10" s="6">
        <v>1.66</v>
      </c>
      <c r="J10" s="6" t="s">
        <v>225</v>
      </c>
      <c r="K10" s="6">
        <v>1.43</v>
      </c>
      <c r="L10" s="6" t="s">
        <v>651</v>
      </c>
      <c r="M10" s="6">
        <v>22</v>
      </c>
      <c r="N10" s="6" t="s">
        <v>117</v>
      </c>
      <c r="O10" s="6">
        <v>404</v>
      </c>
      <c r="P10" s="6">
        <v>2.13</v>
      </c>
      <c r="Q10" s="6">
        <v>2.5499999999999998</v>
      </c>
      <c r="R10" s="6">
        <v>404</v>
      </c>
      <c r="S10" s="6">
        <v>404</v>
      </c>
    </row>
    <row r="11" spans="1:19" x14ac:dyDescent="0.25">
      <c r="A11" s="5">
        <v>44871</v>
      </c>
      <c r="B11" t="s">
        <v>594</v>
      </c>
      <c r="C11" s="6">
        <v>2.4700000000000002</v>
      </c>
      <c r="D11" s="6">
        <v>3.14</v>
      </c>
      <c r="E11" s="6">
        <v>2.63</v>
      </c>
      <c r="F11" s="6">
        <v>404</v>
      </c>
      <c r="G11" s="6">
        <v>1.91</v>
      </c>
      <c r="H11" s="6">
        <v>1.83</v>
      </c>
      <c r="I11" s="6">
        <v>1.68</v>
      </c>
      <c r="J11" s="6" t="s">
        <v>225</v>
      </c>
      <c r="K11" s="6">
        <v>1.44</v>
      </c>
      <c r="L11" s="6" t="s">
        <v>142</v>
      </c>
      <c r="M11" s="6">
        <v>24</v>
      </c>
      <c r="N11" s="6" t="s">
        <v>117</v>
      </c>
      <c r="O11" s="6">
        <v>1.44</v>
      </c>
      <c r="P11" s="6">
        <v>2.16</v>
      </c>
      <c r="Q11" s="6">
        <v>2.6</v>
      </c>
      <c r="R11" s="6">
        <v>404</v>
      </c>
      <c r="S11" s="6">
        <v>404</v>
      </c>
    </row>
    <row r="12" spans="1:19" x14ac:dyDescent="0.25">
      <c r="A12" s="5">
        <v>44871</v>
      </c>
      <c r="B12" t="s">
        <v>595</v>
      </c>
      <c r="C12" s="6">
        <v>3.24</v>
      </c>
      <c r="D12" s="6">
        <v>3.88</v>
      </c>
      <c r="E12" s="6">
        <v>2.19</v>
      </c>
      <c r="F12" s="6">
        <v>404</v>
      </c>
      <c r="G12" s="6">
        <v>1.661</v>
      </c>
      <c r="H12" s="6">
        <v>2.46</v>
      </c>
      <c r="I12" s="6">
        <v>1.43</v>
      </c>
      <c r="J12" s="6" t="s">
        <v>225</v>
      </c>
      <c r="K12" s="6">
        <v>1.27</v>
      </c>
      <c r="L12" s="6" t="s">
        <v>137</v>
      </c>
      <c r="M12" s="6">
        <v>60</v>
      </c>
      <c r="N12" s="6" t="s">
        <v>56</v>
      </c>
      <c r="O12" s="6">
        <v>404</v>
      </c>
      <c r="P12" s="6">
        <v>1.74</v>
      </c>
      <c r="Q12" s="6">
        <v>1.96</v>
      </c>
      <c r="R12" s="6">
        <v>2.21</v>
      </c>
      <c r="S12" s="6">
        <v>2.48</v>
      </c>
    </row>
    <row r="13" spans="1:19" x14ac:dyDescent="0.25">
      <c r="A13" s="5">
        <v>44873</v>
      </c>
      <c r="B13" t="s">
        <v>596</v>
      </c>
      <c r="C13" s="6">
        <v>1.18</v>
      </c>
      <c r="D13" s="6">
        <v>8.75</v>
      </c>
      <c r="E13" s="6">
        <v>14.5</v>
      </c>
      <c r="F13" s="6">
        <v>404</v>
      </c>
      <c r="G13" s="6">
        <v>404</v>
      </c>
      <c r="H13" s="6">
        <v>404</v>
      </c>
      <c r="I13" s="6">
        <v>404</v>
      </c>
      <c r="J13" s="6" t="s">
        <v>225</v>
      </c>
      <c r="K13" s="6">
        <v>404</v>
      </c>
      <c r="L13" s="6" t="s">
        <v>510</v>
      </c>
      <c r="M13" s="6">
        <v>8</v>
      </c>
      <c r="N13" s="6" t="s">
        <v>165</v>
      </c>
      <c r="O13" s="6">
        <v>404</v>
      </c>
      <c r="P13" s="6">
        <v>1.32</v>
      </c>
      <c r="Q13" s="6">
        <v>1.33</v>
      </c>
      <c r="R13" s="6">
        <v>1.48</v>
      </c>
      <c r="S13" s="6">
        <v>1.64</v>
      </c>
    </row>
    <row r="14" spans="1:19" x14ac:dyDescent="0.25">
      <c r="A14" s="5">
        <v>44873</v>
      </c>
      <c r="B14" t="s">
        <v>597</v>
      </c>
      <c r="C14" s="6">
        <v>404</v>
      </c>
      <c r="D14" s="6">
        <v>404</v>
      </c>
      <c r="E14" s="6">
        <v>404</v>
      </c>
      <c r="F14" s="6">
        <v>0</v>
      </c>
      <c r="G14" s="6">
        <v>404</v>
      </c>
      <c r="H14" s="6">
        <v>404</v>
      </c>
      <c r="I14" s="6">
        <v>404</v>
      </c>
      <c r="J14" s="6" t="s">
        <v>225</v>
      </c>
      <c r="K14" s="6">
        <v>404</v>
      </c>
      <c r="L14" s="6">
        <v>404</v>
      </c>
      <c r="M14" s="6">
        <v>5</v>
      </c>
      <c r="N14" s="6" t="s">
        <v>29</v>
      </c>
      <c r="O14" s="6">
        <v>404</v>
      </c>
      <c r="P14" s="6">
        <v>404</v>
      </c>
      <c r="Q14" s="6">
        <v>404</v>
      </c>
      <c r="R14" s="6">
        <v>404</v>
      </c>
      <c r="S14" s="6">
        <v>404</v>
      </c>
    </row>
    <row r="15" spans="1:19" x14ac:dyDescent="0.25">
      <c r="A15" s="5">
        <v>44874</v>
      </c>
      <c r="B15" s="9" t="s">
        <v>598</v>
      </c>
      <c r="C15" s="6">
        <v>3.25</v>
      </c>
      <c r="D15" s="6">
        <v>3.6</v>
      </c>
      <c r="E15" s="6">
        <v>2.29</v>
      </c>
      <c r="F15" s="6">
        <v>3.97</v>
      </c>
      <c r="G15" s="6">
        <v>1.8</v>
      </c>
      <c r="H15" s="6">
        <v>2.11</v>
      </c>
      <c r="I15" s="6">
        <v>1.59</v>
      </c>
      <c r="J15" s="6" t="s">
        <v>225</v>
      </c>
      <c r="K15" s="6">
        <v>1.37</v>
      </c>
      <c r="L15" s="6" t="s">
        <v>142</v>
      </c>
      <c r="M15" s="6">
        <v>81</v>
      </c>
      <c r="N15" s="6" t="s">
        <v>165</v>
      </c>
      <c r="O15" s="6">
        <v>1.3</v>
      </c>
      <c r="P15" s="6">
        <v>2.0099999999999998</v>
      </c>
      <c r="Q15" s="6">
        <v>2.34</v>
      </c>
      <c r="R15" s="6">
        <v>2.56</v>
      </c>
      <c r="S15" s="6">
        <v>2.94</v>
      </c>
    </row>
    <row r="16" spans="1:19" x14ac:dyDescent="0.25">
      <c r="A16" s="5">
        <v>44874</v>
      </c>
      <c r="B16" s="9" t="s">
        <v>599</v>
      </c>
      <c r="C16" s="6">
        <v>1.55</v>
      </c>
      <c r="D16" s="6">
        <v>4.41</v>
      </c>
      <c r="E16" s="6">
        <v>6.49</v>
      </c>
      <c r="F16" s="6">
        <v>3.95</v>
      </c>
      <c r="G16" s="6">
        <v>1.79</v>
      </c>
      <c r="H16" s="6">
        <v>2.13</v>
      </c>
      <c r="I16" s="6">
        <v>1.59</v>
      </c>
      <c r="J16" s="6" t="s">
        <v>225</v>
      </c>
      <c r="K16" s="6">
        <v>1.38</v>
      </c>
      <c r="L16" s="6" t="s">
        <v>132</v>
      </c>
      <c r="M16" s="6">
        <v>49</v>
      </c>
      <c r="N16" s="6" t="s">
        <v>170</v>
      </c>
      <c r="O16" s="6">
        <v>1.31</v>
      </c>
      <c r="P16" s="6">
        <v>2.0099999999999998</v>
      </c>
      <c r="Q16" s="6">
        <v>2.36</v>
      </c>
      <c r="R16" s="6">
        <v>2.7</v>
      </c>
      <c r="S16" s="6">
        <v>3.01</v>
      </c>
    </row>
    <row r="17" spans="1:19" x14ac:dyDescent="0.25">
      <c r="A17" s="5">
        <v>44874</v>
      </c>
      <c r="B17" s="9" t="s">
        <v>600</v>
      </c>
      <c r="C17" s="6">
        <v>1.39</v>
      </c>
      <c r="D17" s="6">
        <v>5.37</v>
      </c>
      <c r="E17" s="6">
        <v>7.93</v>
      </c>
      <c r="F17" s="6">
        <v>4.8499999999999996</v>
      </c>
      <c r="G17" s="6">
        <v>1.64</v>
      </c>
      <c r="H17" s="6">
        <v>2.36</v>
      </c>
      <c r="I17" s="6">
        <v>1.47</v>
      </c>
      <c r="J17" s="6" t="s">
        <v>225</v>
      </c>
      <c r="K17" s="6">
        <v>1.4</v>
      </c>
      <c r="L17" s="6" t="s">
        <v>127</v>
      </c>
      <c r="M17" s="6">
        <v>36</v>
      </c>
      <c r="N17" s="6" t="s">
        <v>23</v>
      </c>
      <c r="O17" s="6">
        <v>404</v>
      </c>
      <c r="P17" s="6">
        <v>1.8</v>
      </c>
      <c r="Q17" s="6">
        <v>2.0699999999999998</v>
      </c>
      <c r="R17" s="6">
        <v>2.36</v>
      </c>
      <c r="S17" s="6">
        <v>2.66</v>
      </c>
    </row>
    <row r="18" spans="1:19" x14ac:dyDescent="0.25">
      <c r="A18" s="5">
        <v>44874</v>
      </c>
      <c r="B18" s="9" t="s">
        <v>598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 t="s">
        <v>225</v>
      </c>
      <c r="K18" s="6">
        <v>0</v>
      </c>
      <c r="L18" s="6" t="s">
        <v>142</v>
      </c>
      <c r="M18" s="6">
        <v>81</v>
      </c>
      <c r="N18" s="6" t="s">
        <v>165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</row>
    <row r="19" spans="1:19" x14ac:dyDescent="0.25">
      <c r="A19" s="5">
        <v>44875</v>
      </c>
      <c r="B19" s="9" t="s">
        <v>599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 t="s">
        <v>225</v>
      </c>
      <c r="K19" s="6">
        <v>0</v>
      </c>
      <c r="L19" s="6" t="s">
        <v>132</v>
      </c>
      <c r="M19" s="6">
        <v>49</v>
      </c>
      <c r="N19" s="6" t="s">
        <v>170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</row>
    <row r="20" spans="1:19" x14ac:dyDescent="0.25">
      <c r="A20" s="5">
        <v>44875</v>
      </c>
      <c r="B20" s="9" t="s">
        <v>601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 t="s">
        <v>225</v>
      </c>
      <c r="K20" s="6">
        <v>0</v>
      </c>
      <c r="L20" s="6" t="s">
        <v>127</v>
      </c>
      <c r="M20" s="6">
        <v>36</v>
      </c>
      <c r="N20" s="6" t="s">
        <v>23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</row>
    <row r="21" spans="1:19" x14ac:dyDescent="0.25">
      <c r="A21" s="5">
        <v>44877</v>
      </c>
      <c r="B21" t="s">
        <v>602</v>
      </c>
      <c r="C21" s="6">
        <v>2</v>
      </c>
      <c r="D21" s="6">
        <v>3.47</v>
      </c>
      <c r="E21" s="6">
        <v>4.05</v>
      </c>
      <c r="F21" s="6">
        <v>3.4</v>
      </c>
      <c r="G21" s="6">
        <v>2.04</v>
      </c>
      <c r="H21" s="6">
        <v>1.84</v>
      </c>
      <c r="I21" s="6">
        <v>1.78</v>
      </c>
      <c r="J21" s="6" t="s">
        <v>225</v>
      </c>
      <c r="K21" s="6">
        <v>1.53</v>
      </c>
      <c r="L21" s="6" t="s">
        <v>217</v>
      </c>
      <c r="M21" s="6">
        <v>24</v>
      </c>
      <c r="N21" s="6" t="s">
        <v>20</v>
      </c>
      <c r="O21" s="6">
        <v>1.42</v>
      </c>
      <c r="P21" s="6">
        <v>2.33</v>
      </c>
      <c r="Q21" s="6">
        <v>2.86</v>
      </c>
      <c r="R21" s="6">
        <v>404</v>
      </c>
      <c r="S21" s="6">
        <v>3.55</v>
      </c>
    </row>
    <row r="22" spans="1:19" x14ac:dyDescent="0.25">
      <c r="A22" s="5">
        <v>44877</v>
      </c>
      <c r="B22" t="s">
        <v>603</v>
      </c>
      <c r="C22" s="6">
        <v>2.16</v>
      </c>
      <c r="D22" s="6">
        <v>3.29</v>
      </c>
      <c r="E22" s="6">
        <v>3.83</v>
      </c>
      <c r="F22" s="6">
        <v>3.32</v>
      </c>
      <c r="G22" s="6">
        <v>2.09</v>
      </c>
      <c r="H22" s="6">
        <v>1.8</v>
      </c>
      <c r="I22" s="6">
        <v>1.84</v>
      </c>
      <c r="J22" s="6" t="s">
        <v>225</v>
      </c>
      <c r="K22" s="6">
        <v>1.57</v>
      </c>
      <c r="L22" s="6" t="s">
        <v>138</v>
      </c>
      <c r="M22" s="6">
        <v>24</v>
      </c>
      <c r="N22" s="6" t="s">
        <v>40</v>
      </c>
      <c r="O22" s="6">
        <v>1.44</v>
      </c>
      <c r="P22" s="6">
        <v>2.41</v>
      </c>
      <c r="Q22" s="6">
        <v>2.93</v>
      </c>
      <c r="R22" s="6">
        <v>404</v>
      </c>
      <c r="S22" s="6">
        <v>3.73</v>
      </c>
    </row>
    <row r="23" spans="1:19" x14ac:dyDescent="0.25">
      <c r="A23" s="5">
        <v>44877</v>
      </c>
      <c r="B23" t="s">
        <v>604</v>
      </c>
      <c r="C23" s="6">
        <v>2.63</v>
      </c>
      <c r="D23" s="6">
        <v>3.46</v>
      </c>
      <c r="E23" s="6">
        <v>2.84</v>
      </c>
      <c r="F23" s="6">
        <v>3.82</v>
      </c>
      <c r="G23" s="6">
        <v>1.93</v>
      </c>
      <c r="H23" s="6">
        <v>1.97</v>
      </c>
      <c r="I23" s="6">
        <v>1.69</v>
      </c>
      <c r="J23" s="6" t="s">
        <v>225</v>
      </c>
      <c r="K23" s="6">
        <v>1.45</v>
      </c>
      <c r="L23" s="6" t="s">
        <v>131</v>
      </c>
      <c r="M23" s="6">
        <v>57</v>
      </c>
      <c r="N23" s="6" t="s">
        <v>165</v>
      </c>
      <c r="O23" s="6">
        <v>1.36</v>
      </c>
      <c r="P23" s="6">
        <v>2.17</v>
      </c>
      <c r="Q23" s="6">
        <v>2.57</v>
      </c>
      <c r="R23" s="6">
        <v>2.88</v>
      </c>
      <c r="S23" s="6">
        <v>3.2</v>
      </c>
    </row>
    <row r="24" spans="1:19" x14ac:dyDescent="0.25">
      <c r="A24" s="5">
        <v>44877</v>
      </c>
      <c r="B24" t="s">
        <v>605</v>
      </c>
      <c r="C24" s="6">
        <v>2.29</v>
      </c>
      <c r="D24" s="6">
        <v>3.53</v>
      </c>
      <c r="E24" s="6">
        <v>3.24</v>
      </c>
      <c r="F24" s="6">
        <v>3.87</v>
      </c>
      <c r="G24" s="6">
        <v>1.89</v>
      </c>
      <c r="H24" s="6">
        <v>2.02</v>
      </c>
      <c r="I24" s="6">
        <v>1.66</v>
      </c>
      <c r="J24" s="6" t="s">
        <v>225</v>
      </c>
      <c r="K24" s="6">
        <v>1.44</v>
      </c>
      <c r="L24" s="6" t="s">
        <v>142</v>
      </c>
      <c r="M24" s="6">
        <v>28</v>
      </c>
      <c r="N24" s="6" t="s">
        <v>52</v>
      </c>
      <c r="O24" s="6">
        <v>404</v>
      </c>
      <c r="P24" s="6">
        <v>2.13</v>
      </c>
      <c r="Q24" s="6">
        <v>2.5499999999999998</v>
      </c>
      <c r="R24" s="6">
        <v>404</v>
      </c>
      <c r="S24" s="6">
        <v>3.21</v>
      </c>
    </row>
    <row r="25" spans="1:19" x14ac:dyDescent="0.25">
      <c r="A25" s="5">
        <v>44877</v>
      </c>
      <c r="B25" t="s">
        <v>606</v>
      </c>
      <c r="C25" s="6">
        <v>2.12</v>
      </c>
      <c r="D25" s="6">
        <v>3.67</v>
      </c>
      <c r="E25" s="6">
        <v>3.33</v>
      </c>
      <c r="F25" s="6">
        <v>4.01</v>
      </c>
      <c r="G25" s="6">
        <v>1.78</v>
      </c>
      <c r="H25" s="6">
        <v>2.0699999999999998</v>
      </c>
      <c r="I25" s="6">
        <v>1.57</v>
      </c>
      <c r="J25" s="6" t="s">
        <v>225</v>
      </c>
      <c r="K25" s="6">
        <v>1.4</v>
      </c>
      <c r="L25" s="6" t="s">
        <v>132</v>
      </c>
      <c r="M25" s="6">
        <v>28</v>
      </c>
      <c r="N25" s="46" t="s">
        <v>61</v>
      </c>
      <c r="O25" s="6">
        <v>404</v>
      </c>
      <c r="P25" s="6">
        <v>1.99</v>
      </c>
      <c r="Q25" s="6">
        <v>2.3199999999999998</v>
      </c>
      <c r="R25" s="6">
        <v>2.64</v>
      </c>
      <c r="S25" s="6">
        <v>2.93</v>
      </c>
    </row>
    <row r="26" spans="1:19" x14ac:dyDescent="0.25">
      <c r="A26" s="5">
        <v>44877</v>
      </c>
      <c r="B26" t="s">
        <v>607</v>
      </c>
      <c r="C26" s="6">
        <v>12</v>
      </c>
      <c r="D26" s="6">
        <v>7.5</v>
      </c>
      <c r="E26" s="6">
        <v>1.23</v>
      </c>
      <c r="F26" s="6">
        <v>404</v>
      </c>
      <c r="G26" s="6">
        <v>1.35</v>
      </c>
      <c r="H26" s="6">
        <v>3.37</v>
      </c>
      <c r="I26" s="6">
        <v>404</v>
      </c>
      <c r="J26" s="6" t="s">
        <v>225</v>
      </c>
      <c r="K26" s="6">
        <v>404</v>
      </c>
      <c r="L26" s="6" t="s">
        <v>137</v>
      </c>
      <c r="M26" s="6">
        <v>60</v>
      </c>
      <c r="N26" s="6" t="s">
        <v>167</v>
      </c>
      <c r="O26" s="6">
        <v>404</v>
      </c>
      <c r="P26" s="6">
        <v>1.41</v>
      </c>
      <c r="Q26" s="6">
        <v>1.5</v>
      </c>
      <c r="R26" s="6">
        <v>1.68</v>
      </c>
      <c r="S26" s="6">
        <v>1.88</v>
      </c>
    </row>
    <row r="27" spans="1:19" x14ac:dyDescent="0.25">
      <c r="A27" s="5">
        <v>44877</v>
      </c>
      <c r="B27" t="s">
        <v>608</v>
      </c>
      <c r="C27" s="6">
        <v>1.81</v>
      </c>
      <c r="D27" s="6">
        <v>4.05</v>
      </c>
      <c r="E27" s="6">
        <v>4.04</v>
      </c>
      <c r="F27" s="6">
        <v>4.67</v>
      </c>
      <c r="G27" s="6">
        <v>1.63</v>
      </c>
      <c r="H27" s="6">
        <v>2.2999999999999998</v>
      </c>
      <c r="I27" s="6">
        <v>1.51</v>
      </c>
      <c r="J27" s="6" t="s">
        <v>225</v>
      </c>
      <c r="K27" s="6">
        <v>404</v>
      </c>
      <c r="L27" s="6" t="s">
        <v>140</v>
      </c>
      <c r="M27" s="6">
        <v>71</v>
      </c>
      <c r="N27" s="6" t="s">
        <v>54</v>
      </c>
      <c r="O27" s="6">
        <v>404</v>
      </c>
      <c r="P27" s="6">
        <v>1.78</v>
      </c>
      <c r="Q27" s="6">
        <v>2.0099999999999998</v>
      </c>
      <c r="R27" s="6">
        <v>2.2599999999999998</v>
      </c>
      <c r="S27" s="6">
        <v>2.5099999999999998</v>
      </c>
    </row>
    <row r="28" spans="1:19" x14ac:dyDescent="0.25">
      <c r="A28" s="5">
        <v>44877</v>
      </c>
      <c r="B28" t="s">
        <v>609</v>
      </c>
      <c r="C28" s="6">
        <v>1.48</v>
      </c>
      <c r="D28" s="6">
        <v>4.8600000000000003</v>
      </c>
      <c r="E28" s="6">
        <v>5.85</v>
      </c>
      <c r="F28" s="6">
        <v>5.76</v>
      </c>
      <c r="G28" s="6">
        <v>1.48</v>
      </c>
      <c r="H28" s="6">
        <v>2.67</v>
      </c>
      <c r="I28" s="6">
        <v>1.48</v>
      </c>
      <c r="J28" s="6" t="s">
        <v>225</v>
      </c>
      <c r="K28" s="6">
        <v>404</v>
      </c>
      <c r="L28" s="6" t="s">
        <v>131</v>
      </c>
      <c r="M28" s="6">
        <v>24</v>
      </c>
      <c r="N28" s="6" t="s">
        <v>29</v>
      </c>
      <c r="O28" s="6">
        <v>404</v>
      </c>
      <c r="P28" s="6">
        <v>1.58</v>
      </c>
      <c r="Q28" s="6">
        <v>1.74</v>
      </c>
      <c r="R28" s="6">
        <v>1.99</v>
      </c>
      <c r="S28" s="6">
        <v>2.2200000000000002</v>
      </c>
    </row>
    <row r="29" spans="1:19" x14ac:dyDescent="0.25">
      <c r="A29" s="5">
        <v>44877</v>
      </c>
      <c r="B29" t="s">
        <v>610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 t="s">
        <v>225</v>
      </c>
      <c r="K29" s="6">
        <v>0</v>
      </c>
      <c r="L29" s="6">
        <v>0</v>
      </c>
      <c r="M29" s="6">
        <v>49</v>
      </c>
      <c r="N29" s="6" t="s">
        <v>550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</row>
    <row r="30" spans="1:19" x14ac:dyDescent="0.25">
      <c r="A30" s="5">
        <v>44877</v>
      </c>
      <c r="B30" t="s">
        <v>611</v>
      </c>
      <c r="C30" s="6">
        <v>3.68</v>
      </c>
      <c r="D30" s="6">
        <v>4.03</v>
      </c>
      <c r="E30" s="6">
        <v>1.99</v>
      </c>
      <c r="F30" s="6">
        <v>404</v>
      </c>
      <c r="G30" s="6">
        <v>1.64</v>
      </c>
      <c r="H30" s="6">
        <v>2.39</v>
      </c>
      <c r="I30" s="6">
        <v>1.46</v>
      </c>
      <c r="J30" s="6" t="s">
        <v>225</v>
      </c>
      <c r="K30" s="6">
        <v>1.28</v>
      </c>
      <c r="L30" s="6" t="s">
        <v>142</v>
      </c>
      <c r="M30" s="6">
        <v>77</v>
      </c>
      <c r="N30" s="6" t="s">
        <v>165</v>
      </c>
      <c r="O30" s="6">
        <v>1.25</v>
      </c>
      <c r="P30" s="6">
        <v>1.78</v>
      </c>
      <c r="Q30" s="6">
        <v>2.02</v>
      </c>
      <c r="R30" s="6">
        <v>2.2799999999999998</v>
      </c>
      <c r="S30" s="6">
        <v>2.54</v>
      </c>
    </row>
    <row r="31" spans="1:19" x14ac:dyDescent="0.25">
      <c r="A31" s="5">
        <v>44878</v>
      </c>
      <c r="B31" t="s">
        <v>612</v>
      </c>
      <c r="C31" s="6">
        <v>2.4</v>
      </c>
      <c r="D31" s="6">
        <v>3.01</v>
      </c>
      <c r="E31" s="6">
        <v>2.81</v>
      </c>
      <c r="F31" s="6">
        <v>404</v>
      </c>
      <c r="G31" s="8">
        <v>2.16</v>
      </c>
      <c r="H31" s="6">
        <v>1.63</v>
      </c>
      <c r="I31" s="6">
        <v>1.91</v>
      </c>
      <c r="J31" s="6" t="s">
        <v>225</v>
      </c>
      <c r="K31" s="6">
        <v>1.63</v>
      </c>
      <c r="L31" s="6" t="s">
        <v>133</v>
      </c>
      <c r="M31" s="6">
        <v>10</v>
      </c>
      <c r="N31" s="6" t="s">
        <v>117</v>
      </c>
      <c r="O31" s="6">
        <v>404</v>
      </c>
      <c r="P31" s="6">
        <v>2.5</v>
      </c>
      <c r="Q31" s="6">
        <v>404</v>
      </c>
      <c r="R31" s="6">
        <v>404</v>
      </c>
      <c r="S31" s="6">
        <v>404</v>
      </c>
    </row>
    <row r="32" spans="1:19" x14ac:dyDescent="0.25">
      <c r="A32" s="5">
        <v>44878</v>
      </c>
      <c r="B32" t="s">
        <v>613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 t="s">
        <v>225</v>
      </c>
      <c r="K32" s="6">
        <v>0</v>
      </c>
      <c r="L32" s="6">
        <v>0</v>
      </c>
      <c r="M32" s="6">
        <v>19</v>
      </c>
      <c r="N32" s="6" t="s">
        <v>288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</row>
    <row r="33" spans="1:19" x14ac:dyDescent="0.25">
      <c r="A33" s="5">
        <v>44878</v>
      </c>
      <c r="B33" t="s">
        <v>614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 t="s">
        <v>225</v>
      </c>
      <c r="K33" s="6">
        <v>0</v>
      </c>
      <c r="L33" s="6">
        <v>0</v>
      </c>
      <c r="M33" s="6">
        <v>61</v>
      </c>
      <c r="N33" s="6" t="s">
        <v>288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</row>
    <row r="34" spans="1:19" x14ac:dyDescent="0.25">
      <c r="A34" s="5">
        <v>44878</v>
      </c>
      <c r="B34" t="s">
        <v>615</v>
      </c>
      <c r="C34" s="6">
        <v>2.42</v>
      </c>
      <c r="D34" s="6">
        <v>3.59</v>
      </c>
      <c r="E34" s="6">
        <v>3.03</v>
      </c>
      <c r="F34" s="6">
        <v>404</v>
      </c>
      <c r="G34" s="6">
        <v>1.76</v>
      </c>
      <c r="H34" s="6">
        <v>2.17</v>
      </c>
      <c r="I34" s="6">
        <v>1.56</v>
      </c>
      <c r="J34" s="6" t="s">
        <v>225</v>
      </c>
      <c r="K34" s="6">
        <v>1.35</v>
      </c>
      <c r="L34" s="6" t="s">
        <v>130</v>
      </c>
      <c r="M34" s="6">
        <v>31</v>
      </c>
      <c r="N34" s="6" t="s">
        <v>56</v>
      </c>
      <c r="O34" s="6">
        <v>1.28</v>
      </c>
      <c r="P34" s="6">
        <v>1.96</v>
      </c>
      <c r="Q34" s="6">
        <v>2.2599999999999998</v>
      </c>
      <c r="R34" s="6">
        <v>2.5</v>
      </c>
      <c r="S34" s="6">
        <v>2.84</v>
      </c>
    </row>
    <row r="35" spans="1:19" x14ac:dyDescent="0.25">
      <c r="A35" s="5">
        <v>44878</v>
      </c>
      <c r="B35" t="s">
        <v>616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 t="s">
        <v>225</v>
      </c>
      <c r="K35" s="6">
        <v>0</v>
      </c>
      <c r="L35" s="6">
        <v>0</v>
      </c>
      <c r="M35" s="6">
        <v>49</v>
      </c>
      <c r="N35" s="6" t="s">
        <v>533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</row>
    <row r="36" spans="1:19" x14ac:dyDescent="0.25">
      <c r="A36" s="5">
        <v>44878</v>
      </c>
      <c r="B36" t="s">
        <v>617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 t="s">
        <v>225</v>
      </c>
      <c r="K36" s="6">
        <v>0</v>
      </c>
      <c r="L36" s="6">
        <v>0</v>
      </c>
      <c r="M36" s="6">
        <v>43</v>
      </c>
      <c r="N36" s="6" t="s">
        <v>352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</row>
    <row r="37" spans="1:19" x14ac:dyDescent="0.25">
      <c r="A37" s="5">
        <v>44878</v>
      </c>
      <c r="B37" t="s">
        <v>618</v>
      </c>
      <c r="C37" s="6">
        <v>2.44</v>
      </c>
      <c r="D37" s="6">
        <v>3.41</v>
      </c>
      <c r="E37" s="6">
        <v>3.22</v>
      </c>
      <c r="F37" s="6">
        <v>3.69</v>
      </c>
      <c r="G37" s="6">
        <v>1.98</v>
      </c>
      <c r="H37" s="6">
        <v>1.93</v>
      </c>
      <c r="I37" s="6">
        <v>1.73</v>
      </c>
      <c r="J37" s="6" t="s">
        <v>225</v>
      </c>
      <c r="K37" s="6">
        <v>1.48</v>
      </c>
      <c r="L37" s="6" t="s">
        <v>138</v>
      </c>
      <c r="M37" s="6">
        <v>33</v>
      </c>
      <c r="N37" s="6" t="s">
        <v>56</v>
      </c>
      <c r="O37" s="6">
        <v>1.36</v>
      </c>
      <c r="P37" s="6">
        <v>2.2999999999999998</v>
      </c>
      <c r="Q37" s="6">
        <v>2.67</v>
      </c>
      <c r="R37" s="6">
        <v>2.98</v>
      </c>
      <c r="S37" s="6">
        <v>3.3</v>
      </c>
    </row>
    <row r="38" spans="1:19" x14ac:dyDescent="0.25">
      <c r="A38" s="5">
        <v>44884</v>
      </c>
      <c r="B38" t="s">
        <v>619</v>
      </c>
      <c r="C38" s="6">
        <v>3.02</v>
      </c>
      <c r="D38" s="6">
        <v>4.05</v>
      </c>
      <c r="E38" s="6">
        <v>2.14</v>
      </c>
      <c r="F38" s="6">
        <v>5.45</v>
      </c>
      <c r="G38" s="6">
        <v>1.49</v>
      </c>
      <c r="H38" s="6">
        <v>2.62</v>
      </c>
      <c r="I38" s="6">
        <v>404</v>
      </c>
      <c r="J38" s="6" t="s">
        <v>225</v>
      </c>
      <c r="K38" s="6">
        <v>404</v>
      </c>
      <c r="L38" s="6" t="s">
        <v>130</v>
      </c>
      <c r="M38" s="6">
        <v>59</v>
      </c>
      <c r="N38" s="6" t="s">
        <v>29</v>
      </c>
      <c r="O38" s="6">
        <v>404</v>
      </c>
      <c r="P38" s="6">
        <v>1.6</v>
      </c>
      <c r="Q38" s="6">
        <v>1.75</v>
      </c>
      <c r="R38" s="6">
        <v>1.98</v>
      </c>
      <c r="S38" s="6">
        <v>2.2000000000000002</v>
      </c>
    </row>
    <row r="39" spans="1:19" x14ac:dyDescent="0.25">
      <c r="A39" s="5">
        <v>44884</v>
      </c>
      <c r="B39" t="s">
        <v>620</v>
      </c>
      <c r="C39" s="6">
        <v>1.56</v>
      </c>
      <c r="D39" s="6">
        <v>4.46</v>
      </c>
      <c r="E39" s="6">
        <v>5.43</v>
      </c>
      <c r="F39" s="6">
        <v>4.74</v>
      </c>
      <c r="G39" s="6">
        <v>1.63</v>
      </c>
      <c r="H39" s="6">
        <v>2.2999999999999998</v>
      </c>
      <c r="I39" s="6">
        <v>1.46</v>
      </c>
      <c r="J39" s="6" t="s">
        <v>225</v>
      </c>
      <c r="K39" s="6">
        <v>1.38</v>
      </c>
      <c r="L39" s="6" t="s">
        <v>128</v>
      </c>
      <c r="M39" s="6">
        <v>19</v>
      </c>
      <c r="N39" s="6" t="s">
        <v>61</v>
      </c>
      <c r="O39" s="6">
        <v>404</v>
      </c>
      <c r="P39" s="6">
        <v>1.79</v>
      </c>
      <c r="Q39" s="6">
        <v>2.0499999999999998</v>
      </c>
      <c r="R39" s="6">
        <v>2.33</v>
      </c>
      <c r="S39" s="6">
        <v>2.61</v>
      </c>
    </row>
    <row r="40" spans="1:19" x14ac:dyDescent="0.25">
      <c r="A40" s="5">
        <v>44884</v>
      </c>
      <c r="B40" t="s">
        <v>621</v>
      </c>
      <c r="C40" s="6">
        <v>3.08</v>
      </c>
      <c r="D40" s="6">
        <v>3.48</v>
      </c>
      <c r="E40" s="6">
        <v>2.31</v>
      </c>
      <c r="F40" s="6">
        <v>3.48</v>
      </c>
      <c r="G40" s="6">
        <v>1.96</v>
      </c>
      <c r="H40" s="6">
        <v>1.88</v>
      </c>
      <c r="I40" s="6">
        <v>1.72</v>
      </c>
      <c r="J40" s="6" t="s">
        <v>225</v>
      </c>
      <c r="K40" s="6">
        <v>1.48</v>
      </c>
      <c r="L40" s="6" t="s">
        <v>217</v>
      </c>
      <c r="M40" s="6">
        <v>35</v>
      </c>
      <c r="N40" s="6" t="s">
        <v>61</v>
      </c>
      <c r="O40" s="6">
        <v>404</v>
      </c>
      <c r="P40" s="6">
        <v>2.2200000000000002</v>
      </c>
      <c r="Q40" s="6">
        <v>2.7</v>
      </c>
      <c r="R40" s="6">
        <v>404</v>
      </c>
      <c r="S40" s="6">
        <v>3.36</v>
      </c>
    </row>
    <row r="41" spans="1:19" x14ac:dyDescent="0.25">
      <c r="A41" s="5">
        <v>44884</v>
      </c>
      <c r="B41" t="s">
        <v>622</v>
      </c>
      <c r="C41" s="6">
        <v>1.48</v>
      </c>
      <c r="D41" s="6">
        <v>4.75</v>
      </c>
      <c r="E41" s="6">
        <v>6.58</v>
      </c>
      <c r="F41" s="6">
        <v>5.1100000000000003</v>
      </c>
      <c r="G41" s="6">
        <v>1.57</v>
      </c>
      <c r="H41" s="6">
        <v>2.48</v>
      </c>
      <c r="I41" s="6">
        <v>1.49</v>
      </c>
      <c r="J41" s="6" t="s">
        <v>225</v>
      </c>
      <c r="K41" s="6">
        <v>404</v>
      </c>
      <c r="L41" s="6" t="s">
        <v>138</v>
      </c>
      <c r="M41" s="6">
        <v>27</v>
      </c>
      <c r="N41" s="6" t="s">
        <v>94</v>
      </c>
      <c r="O41" s="6">
        <v>404</v>
      </c>
      <c r="P41" s="6">
        <v>1.71</v>
      </c>
      <c r="Q41" s="6">
        <v>1.93</v>
      </c>
      <c r="R41" s="6">
        <v>2.19</v>
      </c>
      <c r="S41" s="6">
        <v>2.46</v>
      </c>
    </row>
    <row r="42" spans="1:19" x14ac:dyDescent="0.25">
      <c r="A42" s="5">
        <v>44884</v>
      </c>
      <c r="B42" t="s">
        <v>623</v>
      </c>
      <c r="C42" s="6">
        <v>1.43</v>
      </c>
      <c r="D42" s="6">
        <v>4.66</v>
      </c>
      <c r="E42" s="6">
        <v>7.95</v>
      </c>
      <c r="F42" s="6">
        <v>3.96</v>
      </c>
      <c r="G42" s="6">
        <v>1.85</v>
      </c>
      <c r="H42" s="6">
        <v>2.0299999999999998</v>
      </c>
      <c r="I42" s="6">
        <v>1.62</v>
      </c>
      <c r="J42" s="6" t="s">
        <v>225</v>
      </c>
      <c r="K42" s="6">
        <v>1.4</v>
      </c>
      <c r="L42" s="6" t="s">
        <v>128</v>
      </c>
      <c r="M42" s="6">
        <v>39</v>
      </c>
      <c r="N42" s="6" t="s">
        <v>20</v>
      </c>
      <c r="O42" s="6">
        <v>404</v>
      </c>
      <c r="P42" s="6">
        <v>2.0699999999999998</v>
      </c>
      <c r="Q42" s="6">
        <v>2.48</v>
      </c>
      <c r="R42" s="6">
        <v>2.77</v>
      </c>
      <c r="S42" s="6">
        <v>3.14</v>
      </c>
    </row>
    <row r="43" spans="1:19" x14ac:dyDescent="0.25">
      <c r="A43" s="5">
        <v>44885</v>
      </c>
      <c r="B43" t="s">
        <v>624</v>
      </c>
      <c r="C43" s="6">
        <v>1.94</v>
      </c>
      <c r="D43" s="6">
        <v>3.27</v>
      </c>
      <c r="E43" s="6">
        <v>3.5</v>
      </c>
      <c r="F43" s="6">
        <v>404</v>
      </c>
      <c r="G43" s="6">
        <v>1.96</v>
      </c>
      <c r="H43" s="6">
        <v>1.79</v>
      </c>
      <c r="I43" s="6">
        <v>1.71</v>
      </c>
      <c r="J43" s="6" t="s">
        <v>225</v>
      </c>
      <c r="K43" s="6">
        <v>1.48</v>
      </c>
      <c r="L43" s="6" t="s">
        <v>132</v>
      </c>
      <c r="M43" s="6">
        <v>43</v>
      </c>
      <c r="N43" s="6" t="s">
        <v>117</v>
      </c>
      <c r="O43" s="6">
        <v>404</v>
      </c>
      <c r="P43" s="6">
        <v>2.2200000000000002</v>
      </c>
      <c r="Q43" s="6">
        <v>2.69</v>
      </c>
      <c r="R43" s="6">
        <v>404</v>
      </c>
      <c r="S43" s="6">
        <v>404</v>
      </c>
    </row>
    <row r="44" spans="1:19" x14ac:dyDescent="0.25">
      <c r="A44" s="5">
        <v>44885</v>
      </c>
      <c r="B44" t="s">
        <v>625</v>
      </c>
      <c r="C44" s="6">
        <v>2.06</v>
      </c>
      <c r="D44" s="6">
        <v>3.32</v>
      </c>
      <c r="E44" s="6">
        <v>3.09</v>
      </c>
      <c r="F44" s="6">
        <v>2.4500000000000002</v>
      </c>
      <c r="G44" s="6">
        <v>1.79</v>
      </c>
      <c r="H44" s="6">
        <v>1.96</v>
      </c>
      <c r="I44" s="6">
        <v>1.57</v>
      </c>
      <c r="J44" s="6" t="s">
        <v>225</v>
      </c>
      <c r="K44" s="6">
        <v>1.36</v>
      </c>
      <c r="L44" s="6" t="s">
        <v>128</v>
      </c>
      <c r="M44" s="6">
        <v>37</v>
      </c>
      <c r="N44" s="6" t="s">
        <v>117</v>
      </c>
      <c r="O44" s="6">
        <v>1.61</v>
      </c>
      <c r="P44" s="6">
        <v>1.98</v>
      </c>
      <c r="Q44" s="6">
        <v>2.34</v>
      </c>
      <c r="R44" s="6">
        <v>404</v>
      </c>
      <c r="S44" s="6">
        <v>404</v>
      </c>
    </row>
    <row r="45" spans="1:19" x14ac:dyDescent="0.25">
      <c r="A45" s="5">
        <v>44885</v>
      </c>
      <c r="B45" t="s">
        <v>626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 t="s">
        <v>225</v>
      </c>
      <c r="K45" s="6">
        <v>0</v>
      </c>
      <c r="L45" s="6">
        <v>0</v>
      </c>
      <c r="M45" s="6">
        <v>46</v>
      </c>
      <c r="N45" s="6" t="s">
        <v>111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</row>
    <row r="46" spans="1:19" x14ac:dyDescent="0.25">
      <c r="A46" s="5">
        <v>44885</v>
      </c>
      <c r="B46" t="s">
        <v>627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 t="s">
        <v>225</v>
      </c>
      <c r="K46" s="6">
        <v>0</v>
      </c>
      <c r="L46" s="6">
        <v>0</v>
      </c>
      <c r="M46" s="6">
        <v>20</v>
      </c>
      <c r="N46" s="6" t="s">
        <v>533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</row>
    <row r="47" spans="1:19" x14ac:dyDescent="0.25">
      <c r="A47" s="5">
        <v>44885</v>
      </c>
      <c r="B47" t="s">
        <v>628</v>
      </c>
      <c r="C47" s="6">
        <v>4.8099999999999996</v>
      </c>
      <c r="D47" s="6">
        <v>3.67</v>
      </c>
      <c r="E47" s="6">
        <v>1.6</v>
      </c>
      <c r="F47" s="6">
        <v>404</v>
      </c>
      <c r="G47" s="6">
        <v>1.97</v>
      </c>
      <c r="H47" s="6">
        <v>1.78</v>
      </c>
      <c r="I47" s="6">
        <v>1.72</v>
      </c>
      <c r="J47" s="6" t="s">
        <v>225</v>
      </c>
      <c r="K47" s="6">
        <v>1.47</v>
      </c>
      <c r="L47" s="6" t="s">
        <v>130</v>
      </c>
      <c r="M47" s="6">
        <v>46</v>
      </c>
      <c r="N47" s="6" t="s">
        <v>117</v>
      </c>
      <c r="O47" s="6">
        <v>1.38</v>
      </c>
      <c r="P47" s="6">
        <v>2.2400000000000002</v>
      </c>
      <c r="Q47" s="6">
        <v>2.74</v>
      </c>
      <c r="R47" s="6">
        <v>404</v>
      </c>
      <c r="S47" s="6">
        <v>404</v>
      </c>
    </row>
    <row r="48" spans="1:19" x14ac:dyDescent="0.25">
      <c r="A48" s="5">
        <v>44891</v>
      </c>
      <c r="B48" t="s">
        <v>629</v>
      </c>
      <c r="C48" s="6">
        <v>2.4</v>
      </c>
      <c r="D48" s="6">
        <v>3.74</v>
      </c>
      <c r="E48" s="6">
        <v>2.78</v>
      </c>
      <c r="F48" s="6">
        <v>4.6500000000000004</v>
      </c>
      <c r="G48" s="6">
        <v>1.63</v>
      </c>
      <c r="H48" s="6">
        <v>2.31</v>
      </c>
      <c r="I48" s="6">
        <v>1.48</v>
      </c>
      <c r="J48" s="6" t="s">
        <v>225</v>
      </c>
      <c r="K48" s="6">
        <v>404</v>
      </c>
      <c r="L48" s="6" t="s">
        <v>128</v>
      </c>
      <c r="M48" s="6">
        <v>21</v>
      </c>
      <c r="N48" s="6" t="s">
        <v>29</v>
      </c>
      <c r="O48" s="6">
        <v>404</v>
      </c>
      <c r="P48" s="6">
        <v>1.78</v>
      </c>
      <c r="Q48" s="6">
        <v>2.0299999999999998</v>
      </c>
      <c r="R48" s="6">
        <v>2.31</v>
      </c>
      <c r="S48" s="6">
        <v>2.58</v>
      </c>
    </row>
    <row r="49" spans="1:19" x14ac:dyDescent="0.25">
      <c r="A49" s="5">
        <v>44892</v>
      </c>
      <c r="B49" t="s">
        <v>630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 t="s">
        <v>225</v>
      </c>
      <c r="K49" s="6">
        <v>0</v>
      </c>
      <c r="L49" s="6">
        <v>0</v>
      </c>
      <c r="M49" s="6">
        <v>47</v>
      </c>
      <c r="N49" s="6" t="s">
        <v>288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</row>
    <row r="50" spans="1:19" x14ac:dyDescent="0.25">
      <c r="A50" s="5">
        <v>44892</v>
      </c>
      <c r="B50" t="s">
        <v>631</v>
      </c>
      <c r="C50" s="6">
        <v>2.12</v>
      </c>
      <c r="D50" s="6">
        <v>3.51</v>
      </c>
      <c r="E50" s="6">
        <v>2.88</v>
      </c>
      <c r="F50" s="6">
        <v>404</v>
      </c>
      <c r="G50" s="6">
        <v>1.79</v>
      </c>
      <c r="H50" s="6">
        <v>1.96</v>
      </c>
      <c r="I50" s="6">
        <v>1.57</v>
      </c>
      <c r="J50" s="6" t="s">
        <v>225</v>
      </c>
      <c r="K50" s="6">
        <v>1.36</v>
      </c>
      <c r="L50" s="6" t="s">
        <v>133</v>
      </c>
      <c r="M50" s="6">
        <v>58</v>
      </c>
      <c r="N50" s="6" t="s">
        <v>117</v>
      </c>
      <c r="O50" s="6">
        <v>404</v>
      </c>
      <c r="P50" s="6">
        <v>1.98</v>
      </c>
      <c r="Q50" s="6">
        <v>2.31</v>
      </c>
      <c r="R50" s="6">
        <v>2.56</v>
      </c>
      <c r="S50" s="6">
        <v>404</v>
      </c>
    </row>
    <row r="51" spans="1:19" x14ac:dyDescent="0.25">
      <c r="A51" s="5">
        <v>44892</v>
      </c>
      <c r="B51" t="s">
        <v>632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 t="s">
        <v>225</v>
      </c>
      <c r="K51" s="6">
        <v>0</v>
      </c>
      <c r="L51" s="6">
        <v>0</v>
      </c>
      <c r="M51" s="6">
        <v>83</v>
      </c>
      <c r="N51" s="6" t="s">
        <v>633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</row>
    <row r="52" spans="1:19" x14ac:dyDescent="0.25">
      <c r="A52" s="5">
        <v>44892</v>
      </c>
      <c r="B52" t="s">
        <v>634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 t="s">
        <v>225</v>
      </c>
      <c r="K52" s="6">
        <v>0</v>
      </c>
      <c r="L52" s="6">
        <v>0</v>
      </c>
      <c r="M52" s="6">
        <v>18</v>
      </c>
      <c r="N52" s="6" t="s">
        <v>580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</row>
    <row r="53" spans="1:19" x14ac:dyDescent="0.25">
      <c r="A53" s="5">
        <v>44892</v>
      </c>
      <c r="B53" t="s">
        <v>635</v>
      </c>
      <c r="C53" s="6">
        <v>2.23</v>
      </c>
      <c r="D53" s="6">
        <v>3.33</v>
      </c>
      <c r="E53" s="6">
        <v>2.8</v>
      </c>
      <c r="F53" s="6">
        <v>404</v>
      </c>
      <c r="G53" s="6">
        <v>1.76</v>
      </c>
      <c r="H53" s="6">
        <v>1.96</v>
      </c>
      <c r="I53" s="6">
        <v>1.55</v>
      </c>
      <c r="J53" s="6" t="s">
        <v>225</v>
      </c>
      <c r="K53" s="6">
        <v>1.39</v>
      </c>
      <c r="L53" s="6" t="s">
        <v>138</v>
      </c>
      <c r="M53" s="6">
        <v>21</v>
      </c>
      <c r="N53" s="6" t="s">
        <v>117</v>
      </c>
      <c r="O53" s="6">
        <v>404</v>
      </c>
      <c r="P53" s="6">
        <v>1.97</v>
      </c>
      <c r="Q53" s="6">
        <v>2.2999999999999998</v>
      </c>
      <c r="R53" s="6">
        <v>2.56</v>
      </c>
      <c r="S53" s="6">
        <v>404</v>
      </c>
    </row>
    <row r="54" spans="1:19" x14ac:dyDescent="0.25">
      <c r="A54" s="5">
        <v>44892</v>
      </c>
      <c r="B54" t="s">
        <v>636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 t="s">
        <v>225</v>
      </c>
      <c r="K54" s="6">
        <v>0</v>
      </c>
      <c r="L54" s="6">
        <v>0</v>
      </c>
      <c r="M54" s="6">
        <v>42</v>
      </c>
      <c r="N54" s="6" t="s">
        <v>637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</row>
    <row r="55" spans="1:19" x14ac:dyDescent="0.25">
      <c r="A55" s="5">
        <v>44893</v>
      </c>
      <c r="B55" t="s">
        <v>632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 t="s">
        <v>225</v>
      </c>
      <c r="K55" s="6">
        <v>0</v>
      </c>
      <c r="L55" s="6">
        <v>0</v>
      </c>
      <c r="M55" s="6">
        <v>83</v>
      </c>
      <c r="N55" s="6" t="s">
        <v>633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</row>
    <row r="56" spans="1:19" x14ac:dyDescent="0.25">
      <c r="A56" s="5">
        <v>44895</v>
      </c>
      <c r="B56" t="s">
        <v>638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 t="s">
        <v>225</v>
      </c>
      <c r="K56" s="6">
        <v>0</v>
      </c>
      <c r="L56" s="6">
        <v>0</v>
      </c>
      <c r="M56" s="6">
        <v>33</v>
      </c>
      <c r="N56" s="6" t="s">
        <v>550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</row>
    <row r="57" spans="1:19" x14ac:dyDescent="0.25">
      <c r="A57" s="5">
        <v>44895</v>
      </c>
      <c r="B57" t="s">
        <v>639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 t="s">
        <v>225</v>
      </c>
      <c r="K57" s="6">
        <v>0</v>
      </c>
      <c r="L57" s="6">
        <v>0</v>
      </c>
      <c r="M57" s="6">
        <v>71</v>
      </c>
      <c r="N57" s="6" t="s">
        <v>352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</row>
    <row r="58" spans="1:19" x14ac:dyDescent="0.25">
      <c r="A58" s="5">
        <v>44895</v>
      </c>
      <c r="B58" t="s">
        <v>640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 t="s">
        <v>225</v>
      </c>
      <c r="K58" s="6">
        <v>0</v>
      </c>
      <c r="L58" s="6">
        <v>0</v>
      </c>
      <c r="M58" s="6">
        <v>31</v>
      </c>
      <c r="N58" s="6" t="s">
        <v>352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</row>
  </sheetData>
  <conditionalFormatting sqref="K1">
    <cfRule type="cellIs" dxfId="11" priority="1" operator="equal">
      <formula>"NOT INVEST"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opLeftCell="A11" workbookViewId="0">
      <selection activeCell="H42" sqref="H42"/>
    </sheetView>
  </sheetViews>
  <sheetFormatPr defaultRowHeight="15" x14ac:dyDescent="0.25"/>
  <cols>
    <col min="1" max="1" width="10.7109375" bestFit="1" customWidth="1"/>
    <col min="2" max="2" width="39.85546875" bestFit="1" customWidth="1"/>
    <col min="4" max="4" width="16.42578125" bestFit="1" customWidth="1"/>
    <col min="6" max="6" width="9.140625" style="27"/>
    <col min="7" max="8" width="10.28515625" bestFit="1" customWidth="1"/>
    <col min="10" max="10" width="33.85546875" customWidth="1"/>
  </cols>
  <sheetData>
    <row r="1" spans="1:10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34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</row>
    <row r="2" spans="1:10" x14ac:dyDescent="0.25">
      <c r="A2" s="5">
        <v>44870</v>
      </c>
      <c r="B2" t="s">
        <v>588</v>
      </c>
      <c r="C2" s="35">
        <v>1.33</v>
      </c>
      <c r="D2" s="16" t="s">
        <v>225</v>
      </c>
      <c r="E2" s="16" t="s">
        <v>248</v>
      </c>
      <c r="F2" s="22" t="s">
        <v>232</v>
      </c>
      <c r="G2" s="33">
        <f>C2*D$35</f>
        <v>831.25</v>
      </c>
      <c r="H2" s="33">
        <f t="shared" ref="H2:H17" si="0">G2-D$35</f>
        <v>206.25</v>
      </c>
      <c r="I2" s="6" t="s">
        <v>130</v>
      </c>
      <c r="J2" s="6" t="s">
        <v>165</v>
      </c>
    </row>
    <row r="3" spans="1:10" x14ac:dyDescent="0.25">
      <c r="A3" s="25">
        <v>44870</v>
      </c>
      <c r="B3" s="18" t="s">
        <v>589</v>
      </c>
      <c r="C3" s="35">
        <v>1.93</v>
      </c>
      <c r="D3" s="16" t="s">
        <v>225</v>
      </c>
      <c r="E3" s="16" t="s">
        <v>248</v>
      </c>
      <c r="F3" s="22" t="s">
        <v>232</v>
      </c>
      <c r="G3" s="33">
        <f>C3*D$35</f>
        <v>1206.25</v>
      </c>
      <c r="H3" s="33">
        <f t="shared" si="0"/>
        <v>581.25</v>
      </c>
      <c r="I3" s="16" t="s">
        <v>217</v>
      </c>
      <c r="J3" s="16" t="s">
        <v>170</v>
      </c>
    </row>
    <row r="4" spans="1:10" x14ac:dyDescent="0.25">
      <c r="A4" s="25">
        <v>44870</v>
      </c>
      <c r="B4" s="18" t="s">
        <v>590</v>
      </c>
      <c r="C4" s="35">
        <v>1.83</v>
      </c>
      <c r="D4" s="16" t="s">
        <v>225</v>
      </c>
      <c r="E4" s="16" t="s">
        <v>247</v>
      </c>
      <c r="F4" s="37" t="s">
        <v>246</v>
      </c>
      <c r="G4" s="33">
        <v>0</v>
      </c>
      <c r="H4" s="33">
        <f t="shared" si="0"/>
        <v>-625</v>
      </c>
      <c r="I4" s="16" t="s">
        <v>139</v>
      </c>
      <c r="J4" s="16" t="s">
        <v>52</v>
      </c>
    </row>
    <row r="5" spans="1:10" x14ac:dyDescent="0.25">
      <c r="A5" s="5">
        <v>44870</v>
      </c>
      <c r="B5" t="s">
        <v>591</v>
      </c>
      <c r="C5" s="35">
        <v>1.56</v>
      </c>
      <c r="D5" s="16" t="s">
        <v>225</v>
      </c>
      <c r="E5" s="16" t="s">
        <v>248</v>
      </c>
      <c r="F5" s="22" t="s">
        <v>232</v>
      </c>
      <c r="G5" s="33">
        <f>C5*D$35</f>
        <v>975</v>
      </c>
      <c r="H5" s="33">
        <f t="shared" si="0"/>
        <v>350</v>
      </c>
      <c r="I5" s="6" t="s">
        <v>132</v>
      </c>
      <c r="J5" s="6" t="s">
        <v>165</v>
      </c>
    </row>
    <row r="6" spans="1:10" x14ac:dyDescent="0.25">
      <c r="A6" s="5">
        <v>44873</v>
      </c>
      <c r="B6" t="s">
        <v>596</v>
      </c>
      <c r="C6" s="35">
        <v>1.32</v>
      </c>
      <c r="D6" s="16" t="s">
        <v>225</v>
      </c>
      <c r="E6" s="16" t="s">
        <v>248</v>
      </c>
      <c r="F6" s="22" t="s">
        <v>126</v>
      </c>
      <c r="G6" s="33">
        <f>C6*D$35</f>
        <v>825</v>
      </c>
      <c r="H6" s="33">
        <f t="shared" si="0"/>
        <v>200</v>
      </c>
      <c r="I6" s="6" t="s">
        <v>510</v>
      </c>
      <c r="J6" s="6" t="s">
        <v>165</v>
      </c>
    </row>
    <row r="7" spans="1:10" x14ac:dyDescent="0.25">
      <c r="A7" s="25">
        <v>44874</v>
      </c>
      <c r="B7" s="18" t="s">
        <v>598</v>
      </c>
      <c r="C7" s="6">
        <v>1.8</v>
      </c>
      <c r="D7" s="16" t="s">
        <v>225</v>
      </c>
      <c r="E7" s="16" t="s">
        <v>248</v>
      </c>
      <c r="F7" s="22" t="s">
        <v>232</v>
      </c>
      <c r="G7" s="33">
        <f>C7*D$35</f>
        <v>1125</v>
      </c>
      <c r="H7" s="33">
        <f t="shared" si="0"/>
        <v>500</v>
      </c>
      <c r="I7" s="6" t="s">
        <v>142</v>
      </c>
      <c r="J7" s="6" t="s">
        <v>165</v>
      </c>
    </row>
    <row r="8" spans="1:10" x14ac:dyDescent="0.25">
      <c r="A8" s="25">
        <v>44874</v>
      </c>
      <c r="B8" s="18" t="s">
        <v>599</v>
      </c>
      <c r="C8" s="6">
        <v>1.79</v>
      </c>
      <c r="D8" s="16" t="s">
        <v>225</v>
      </c>
      <c r="E8" s="16" t="s">
        <v>248</v>
      </c>
      <c r="F8" s="22" t="s">
        <v>232</v>
      </c>
      <c r="G8" s="33">
        <f>C8*D$35</f>
        <v>1118.75</v>
      </c>
      <c r="H8" s="33">
        <f t="shared" si="0"/>
        <v>493.75</v>
      </c>
      <c r="I8" s="6" t="s">
        <v>132</v>
      </c>
      <c r="J8" s="6" t="s">
        <v>170</v>
      </c>
    </row>
    <row r="9" spans="1:10" x14ac:dyDescent="0.25">
      <c r="A9" s="25">
        <v>44874</v>
      </c>
      <c r="B9" s="18" t="s">
        <v>600</v>
      </c>
      <c r="C9" s="6">
        <v>1.64</v>
      </c>
      <c r="D9" s="16" t="s">
        <v>225</v>
      </c>
      <c r="E9" s="16" t="s">
        <v>248</v>
      </c>
      <c r="F9" s="22" t="s">
        <v>232</v>
      </c>
      <c r="G9" s="33">
        <f>C9*D$35</f>
        <v>1025</v>
      </c>
      <c r="H9" s="33">
        <f t="shared" si="0"/>
        <v>400</v>
      </c>
      <c r="I9" s="6" t="s">
        <v>127</v>
      </c>
      <c r="J9" s="6" t="s">
        <v>23</v>
      </c>
    </row>
    <row r="10" spans="1:10" x14ac:dyDescent="0.25">
      <c r="A10" s="85">
        <v>44877</v>
      </c>
      <c r="B10" s="12" t="s">
        <v>602</v>
      </c>
      <c r="C10" s="80">
        <v>1.84</v>
      </c>
      <c r="D10" s="11" t="s">
        <v>225</v>
      </c>
      <c r="E10" s="11" t="s">
        <v>247</v>
      </c>
      <c r="F10" s="83" t="s">
        <v>246</v>
      </c>
      <c r="G10" s="82">
        <v>0</v>
      </c>
      <c r="H10" s="82">
        <v>0</v>
      </c>
      <c r="I10" s="11" t="s">
        <v>217</v>
      </c>
      <c r="J10" s="11" t="s">
        <v>20</v>
      </c>
    </row>
    <row r="11" spans="1:10" x14ac:dyDescent="0.25">
      <c r="A11" s="5">
        <v>44877</v>
      </c>
      <c r="B11" t="s">
        <v>603</v>
      </c>
      <c r="C11" s="35">
        <v>1.8</v>
      </c>
      <c r="D11" s="16" t="s">
        <v>225</v>
      </c>
      <c r="E11" s="16" t="s">
        <v>247</v>
      </c>
      <c r="F11" s="38" t="s">
        <v>246</v>
      </c>
      <c r="G11" s="33">
        <f>C11*D$35</f>
        <v>1125</v>
      </c>
      <c r="H11" s="33">
        <f t="shared" si="0"/>
        <v>500</v>
      </c>
      <c r="I11" s="6" t="s">
        <v>138</v>
      </c>
      <c r="J11" s="6" t="s">
        <v>40</v>
      </c>
    </row>
    <row r="12" spans="1:10" x14ac:dyDescent="0.25">
      <c r="A12" s="5">
        <v>44877</v>
      </c>
      <c r="B12" t="s">
        <v>604</v>
      </c>
      <c r="C12" s="6">
        <v>1.93</v>
      </c>
      <c r="D12" s="16" t="s">
        <v>225</v>
      </c>
      <c r="E12" s="16" t="s">
        <v>248</v>
      </c>
      <c r="F12" s="52" t="s">
        <v>232</v>
      </c>
      <c r="G12" s="33">
        <v>0</v>
      </c>
      <c r="H12" s="33">
        <f t="shared" si="0"/>
        <v>-625</v>
      </c>
      <c r="I12" s="6" t="s">
        <v>131</v>
      </c>
      <c r="J12" s="6" t="s">
        <v>165</v>
      </c>
    </row>
    <row r="13" spans="1:10" x14ac:dyDescent="0.25">
      <c r="A13" s="5">
        <v>44877</v>
      </c>
      <c r="B13" t="s">
        <v>605</v>
      </c>
      <c r="C13" s="6">
        <v>1.89</v>
      </c>
      <c r="D13" s="16" t="s">
        <v>225</v>
      </c>
      <c r="E13" s="16" t="s">
        <v>248</v>
      </c>
      <c r="F13" s="38" t="s">
        <v>232</v>
      </c>
      <c r="G13" s="33">
        <f>C13*D$35</f>
        <v>1181.25</v>
      </c>
      <c r="H13" s="33">
        <f t="shared" si="0"/>
        <v>556.25</v>
      </c>
      <c r="I13" s="6" t="s">
        <v>142</v>
      </c>
      <c r="J13" s="6" t="s">
        <v>52</v>
      </c>
    </row>
    <row r="14" spans="1:10" x14ac:dyDescent="0.25">
      <c r="A14" s="5">
        <v>44877</v>
      </c>
      <c r="B14" t="s">
        <v>607</v>
      </c>
      <c r="C14" s="6">
        <v>1.35</v>
      </c>
      <c r="D14" s="16" t="s">
        <v>225</v>
      </c>
      <c r="E14" s="16" t="s">
        <v>248</v>
      </c>
      <c r="F14" s="52" t="s">
        <v>232</v>
      </c>
      <c r="G14" s="33">
        <v>0</v>
      </c>
      <c r="H14" s="33">
        <f t="shared" si="0"/>
        <v>-625</v>
      </c>
      <c r="I14" s="6" t="s">
        <v>137</v>
      </c>
      <c r="J14" s="6" t="s">
        <v>165</v>
      </c>
    </row>
    <row r="15" spans="1:10" x14ac:dyDescent="0.25">
      <c r="A15" s="5">
        <v>44877</v>
      </c>
      <c r="B15" t="s">
        <v>611</v>
      </c>
      <c r="C15" s="35">
        <v>1.64</v>
      </c>
      <c r="D15" s="16" t="s">
        <v>225</v>
      </c>
      <c r="E15" s="16" t="s">
        <v>248</v>
      </c>
      <c r="F15" s="38" t="s">
        <v>232</v>
      </c>
      <c r="G15" s="33">
        <f>C15*D$35</f>
        <v>1025</v>
      </c>
      <c r="H15" s="33">
        <f t="shared" si="0"/>
        <v>400</v>
      </c>
      <c r="I15" s="6" t="s">
        <v>142</v>
      </c>
      <c r="J15" s="6" t="s">
        <v>165</v>
      </c>
    </row>
    <row r="16" spans="1:10" x14ac:dyDescent="0.25">
      <c r="A16" s="5">
        <v>44884</v>
      </c>
      <c r="B16" t="s">
        <v>622</v>
      </c>
      <c r="C16" s="35">
        <v>1.57</v>
      </c>
      <c r="D16" s="16" t="s">
        <v>225</v>
      </c>
      <c r="E16" s="16" t="s">
        <v>248</v>
      </c>
      <c r="F16" s="52" t="s">
        <v>232</v>
      </c>
      <c r="G16" s="33">
        <v>0</v>
      </c>
      <c r="H16" s="33">
        <f t="shared" si="0"/>
        <v>-625</v>
      </c>
      <c r="I16" s="6" t="s">
        <v>138</v>
      </c>
      <c r="J16" s="6" t="s">
        <v>20</v>
      </c>
    </row>
    <row r="17" spans="1:10" x14ac:dyDescent="0.25">
      <c r="A17" s="5">
        <v>44884</v>
      </c>
      <c r="B17" t="s">
        <v>623</v>
      </c>
      <c r="C17" s="35">
        <v>1.85</v>
      </c>
      <c r="D17" s="16" t="s">
        <v>225</v>
      </c>
      <c r="E17" s="16" t="s">
        <v>248</v>
      </c>
      <c r="F17" s="52" t="s">
        <v>232</v>
      </c>
      <c r="G17" s="33">
        <v>0</v>
      </c>
      <c r="H17" s="33">
        <f t="shared" si="0"/>
        <v>-625</v>
      </c>
      <c r="I17" s="6" t="s">
        <v>128</v>
      </c>
      <c r="J17" s="6" t="s">
        <v>20</v>
      </c>
    </row>
    <row r="18" spans="1:10" x14ac:dyDescent="0.25">
      <c r="A18" s="5"/>
      <c r="B18" s="6"/>
      <c r="C18" s="35"/>
      <c r="D18" s="16"/>
      <c r="E18" s="16"/>
      <c r="F18" s="36"/>
      <c r="G18" s="33"/>
      <c r="H18" s="33"/>
      <c r="I18" s="6"/>
      <c r="J18" s="6"/>
    </row>
    <row r="19" spans="1:10" x14ac:dyDescent="0.25">
      <c r="A19" s="5"/>
      <c r="B19" s="6"/>
      <c r="C19" s="35"/>
      <c r="D19" s="16"/>
      <c r="E19" s="16"/>
      <c r="F19" s="36"/>
      <c r="G19" s="33"/>
      <c r="H19" s="33"/>
      <c r="I19" s="6"/>
      <c r="J19" s="6"/>
    </row>
    <row r="20" spans="1:10" x14ac:dyDescent="0.25">
      <c r="A20" s="5"/>
      <c r="B20" s="6"/>
      <c r="C20" s="35"/>
      <c r="D20" s="16"/>
      <c r="E20" s="16"/>
      <c r="F20" s="36"/>
      <c r="G20" s="33"/>
      <c r="H20" s="33"/>
      <c r="I20" s="6"/>
      <c r="J20" s="6"/>
    </row>
    <row r="21" spans="1:10" x14ac:dyDescent="0.25">
      <c r="A21" s="5"/>
      <c r="B21" s="6"/>
      <c r="C21" s="35"/>
      <c r="D21" s="16"/>
      <c r="E21" s="16"/>
      <c r="F21" s="36"/>
      <c r="G21" s="33"/>
      <c r="H21" s="33"/>
      <c r="I21" s="6"/>
      <c r="J21" s="6"/>
    </row>
    <row r="22" spans="1:10" x14ac:dyDescent="0.25">
      <c r="A22" s="5"/>
      <c r="B22" s="6"/>
      <c r="C22" s="35"/>
      <c r="D22" s="16"/>
      <c r="E22" s="16"/>
      <c r="F22" s="36"/>
      <c r="G22" s="33"/>
      <c r="H22" s="33"/>
      <c r="I22" s="6"/>
      <c r="J22" s="6"/>
    </row>
    <row r="23" spans="1:10" x14ac:dyDescent="0.25">
      <c r="A23" s="5"/>
      <c r="B23" s="6"/>
      <c r="C23" s="35"/>
      <c r="D23" s="16"/>
      <c r="E23" s="16"/>
      <c r="F23" s="36"/>
      <c r="G23" s="33"/>
      <c r="H23" s="33"/>
      <c r="I23" s="6"/>
      <c r="J23" s="6"/>
    </row>
    <row r="24" spans="1:10" x14ac:dyDescent="0.25">
      <c r="A24" s="6"/>
      <c r="B24" s="6" t="s">
        <v>233</v>
      </c>
      <c r="C24" s="6"/>
      <c r="D24" s="26">
        <f>COUNT(C2:C23)</f>
        <v>16</v>
      </c>
      <c r="E24" s="26"/>
      <c r="F24" s="36"/>
      <c r="G24" s="18"/>
      <c r="H24" s="18"/>
      <c r="I24" s="39"/>
      <c r="J24" s="16"/>
    </row>
    <row r="25" spans="1:10" x14ac:dyDescent="0.25">
      <c r="A25" s="6"/>
      <c r="B25" s="6" t="s">
        <v>234</v>
      </c>
      <c r="C25" s="6"/>
      <c r="D25" s="23">
        <f>COUNTIF(H2:H23,"&lt;0")</f>
        <v>5</v>
      </c>
      <c r="E25" s="23"/>
      <c r="F25" s="36"/>
      <c r="G25" s="40"/>
      <c r="H25" s="40"/>
      <c r="I25" s="36"/>
      <c r="J25" s="16"/>
    </row>
    <row r="26" spans="1:10" x14ac:dyDescent="0.25">
      <c r="A26" s="6"/>
      <c r="B26" s="6" t="s">
        <v>235</v>
      </c>
      <c r="C26" s="6"/>
      <c r="D26" s="24">
        <f>D24-D25</f>
        <v>11</v>
      </c>
      <c r="E26" s="24"/>
      <c r="F26" s="36"/>
      <c r="G26" s="40"/>
      <c r="H26" s="40"/>
      <c r="I26" s="36"/>
      <c r="J26" s="16"/>
    </row>
    <row r="27" spans="1:10" x14ac:dyDescent="0.25">
      <c r="A27" s="6"/>
      <c r="B27" s="6" t="s">
        <v>236</v>
      </c>
      <c r="C27" s="6"/>
      <c r="D27" s="6">
        <f>D26/D24*100</f>
        <v>68.75</v>
      </c>
      <c r="E27" s="16"/>
      <c r="F27" s="36"/>
      <c r="G27" s="40"/>
      <c r="H27" s="40"/>
      <c r="I27" s="36"/>
      <c r="J27" s="16"/>
    </row>
    <row r="28" spans="1:10" x14ac:dyDescent="0.25">
      <c r="A28" s="6"/>
      <c r="B28" s="6" t="s">
        <v>237</v>
      </c>
      <c r="C28" s="6"/>
      <c r="D28" s="6">
        <f>1/D29*100</f>
        <v>59.106021425932752</v>
      </c>
      <c r="E28" s="16"/>
      <c r="F28" s="36"/>
      <c r="G28" s="40"/>
      <c r="H28" s="40"/>
      <c r="I28" s="36"/>
      <c r="J28" s="16"/>
    </row>
    <row r="29" spans="1:10" x14ac:dyDescent="0.25">
      <c r="A29" s="6"/>
      <c r="B29" s="6" t="s">
        <v>238</v>
      </c>
      <c r="C29" s="6"/>
      <c r="D29" s="6">
        <f>SUM(C2:C23)/D24</f>
        <v>1.6918750000000005</v>
      </c>
      <c r="E29" s="16"/>
      <c r="F29" s="36"/>
      <c r="G29" s="40"/>
      <c r="H29" s="40"/>
      <c r="I29" s="36"/>
      <c r="J29" s="16"/>
    </row>
    <row r="30" spans="1:10" x14ac:dyDescent="0.25">
      <c r="A30" s="6"/>
      <c r="B30" s="6" t="s">
        <v>239</v>
      </c>
      <c r="C30" s="6"/>
      <c r="D30" s="24">
        <f>D27-D28</f>
        <v>9.6439785740672477</v>
      </c>
      <c r="E30" s="38"/>
      <c r="F30" s="36"/>
      <c r="G30" s="40"/>
      <c r="H30" s="40"/>
      <c r="I30" s="36"/>
      <c r="J30" s="16"/>
    </row>
    <row r="31" spans="1:10" x14ac:dyDescent="0.25">
      <c r="A31" s="6"/>
      <c r="B31" s="6" t="s">
        <v>240</v>
      </c>
      <c r="C31" s="6"/>
      <c r="D31" s="24">
        <f>D30/1</f>
        <v>9.6439785740672477</v>
      </c>
      <c r="E31" s="38"/>
      <c r="F31" s="36"/>
      <c r="G31" s="40"/>
      <c r="H31" s="40"/>
      <c r="I31" s="36"/>
      <c r="J31" s="16"/>
    </row>
    <row r="32" spans="1:10" ht="18.75" x14ac:dyDescent="0.3">
      <c r="A32" s="6"/>
      <c r="B32" s="28" t="s">
        <v>241</v>
      </c>
      <c r="C32" s="6"/>
      <c r="D32" s="29">
        <v>25000</v>
      </c>
      <c r="E32" s="47"/>
      <c r="F32" s="36"/>
      <c r="G32" s="40"/>
      <c r="H32" s="40"/>
      <c r="I32" s="36"/>
      <c r="J32" s="16"/>
    </row>
    <row r="33" spans="1:10" ht="18.75" x14ac:dyDescent="0.3">
      <c r="A33" s="6"/>
      <c r="B33" s="6" t="s">
        <v>242</v>
      </c>
      <c r="C33" s="6"/>
      <c r="D33" s="30">
        <v>25000</v>
      </c>
      <c r="E33" s="48"/>
      <c r="F33" s="36"/>
      <c r="G33" s="40"/>
      <c r="H33" s="40"/>
      <c r="I33" s="36"/>
      <c r="J33" s="16"/>
    </row>
    <row r="34" spans="1:10" x14ac:dyDescent="0.25">
      <c r="A34" s="6"/>
      <c r="B34" s="6" t="s">
        <v>243</v>
      </c>
      <c r="C34" s="6"/>
      <c r="D34" s="21">
        <f>D33/100</f>
        <v>250</v>
      </c>
      <c r="E34" s="33"/>
      <c r="F34" s="36"/>
      <c r="G34" s="40"/>
      <c r="H34" s="40"/>
      <c r="I34" s="36"/>
      <c r="J34" s="16"/>
    </row>
    <row r="35" spans="1:10" x14ac:dyDescent="0.25">
      <c r="A35" s="6"/>
      <c r="B35" s="31" t="s">
        <v>250</v>
      </c>
      <c r="C35" s="6"/>
      <c r="D35" s="32">
        <f>D34*2.5</f>
        <v>625</v>
      </c>
      <c r="E35" s="33"/>
      <c r="F35" s="36"/>
      <c r="G35" s="40"/>
      <c r="H35" s="40"/>
      <c r="I35" s="36"/>
      <c r="J35" s="16"/>
    </row>
    <row r="36" spans="1:10" x14ac:dyDescent="0.25">
      <c r="A36" s="6"/>
      <c r="B36" s="6" t="s">
        <v>244</v>
      </c>
      <c r="C36" s="6"/>
      <c r="D36" s="33">
        <f>SUM(H2:H23)</f>
        <v>1062.5</v>
      </c>
      <c r="E36" s="33"/>
      <c r="F36" s="36"/>
      <c r="G36" s="41"/>
      <c r="H36" s="40"/>
      <c r="I36" s="36"/>
      <c r="J36" s="16"/>
    </row>
    <row r="37" spans="1:10" x14ac:dyDescent="0.25">
      <c r="A37" s="6"/>
      <c r="B37" s="13" t="s">
        <v>245</v>
      </c>
      <c r="C37" s="6"/>
      <c r="D37" s="16">
        <f>D36/D32*100</f>
        <v>4.25</v>
      </c>
      <c r="E37" s="16"/>
      <c r="F37" s="36"/>
      <c r="G37" s="40"/>
      <c r="H37" s="40"/>
      <c r="I37" s="36"/>
      <c r="J37" s="16"/>
    </row>
    <row r="38" spans="1:10" x14ac:dyDescent="0.25">
      <c r="F38" s="39"/>
      <c r="G38" s="18"/>
      <c r="H38" s="18"/>
      <c r="I38" s="18"/>
      <c r="J38" s="16"/>
    </row>
    <row r="39" spans="1:10" x14ac:dyDescent="0.25">
      <c r="J39" s="6"/>
    </row>
    <row r="40" spans="1:10" x14ac:dyDescent="0.25">
      <c r="J40" s="6"/>
    </row>
    <row r="41" spans="1:10" x14ac:dyDescent="0.25">
      <c r="J41" s="6"/>
    </row>
    <row r="42" spans="1:10" x14ac:dyDescent="0.25">
      <c r="J42" s="6"/>
    </row>
  </sheetData>
  <conditionalFormatting sqref="H2:H23">
    <cfRule type="cellIs" dxfId="10" priority="4" operator="lessThan">
      <formula>0</formula>
    </cfRule>
    <cfRule type="cellIs" dxfId="9" priority="5" operator="greaterThan">
      <formula>0</formula>
    </cfRule>
  </conditionalFormatting>
  <conditionalFormatting sqref="G25:G37">
    <cfRule type="cellIs" dxfId="8" priority="1" operator="greaterThan">
      <formula>0</formula>
    </cfRule>
    <cfRule type="cellIs" dxfId="7" priority="2" operator="lessThan">
      <formula>-240.63</formula>
    </cfRule>
    <cfRule type="cellIs" dxfId="6" priority="3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opLeftCell="C6" workbookViewId="0">
      <selection activeCell="P28" sqref="P28"/>
    </sheetView>
  </sheetViews>
  <sheetFormatPr defaultRowHeight="15" x14ac:dyDescent="0.25"/>
  <cols>
    <col min="1" max="1" width="10.7109375" bestFit="1" customWidth="1"/>
    <col min="2" max="2" width="29.85546875" bestFit="1" customWidth="1"/>
    <col min="3" max="13" width="9.140625" style="6"/>
    <col min="14" max="14" width="28.5703125" style="6" bestFit="1" customWidth="1"/>
    <col min="15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126</v>
      </c>
      <c r="Q1" s="2" t="s">
        <v>123</v>
      </c>
      <c r="R1" s="2" t="s">
        <v>124</v>
      </c>
      <c r="S1" s="2" t="s">
        <v>125</v>
      </c>
    </row>
    <row r="2" spans="1:19" x14ac:dyDescent="0.25">
      <c r="A2" s="5">
        <v>44898</v>
      </c>
      <c r="B2" s="6" t="s">
        <v>654</v>
      </c>
      <c r="C2" s="6">
        <v>11.91</v>
      </c>
      <c r="D2" s="6">
        <v>6.01</v>
      </c>
      <c r="E2" s="6">
        <v>1.24</v>
      </c>
      <c r="F2" s="6">
        <v>5.62</v>
      </c>
      <c r="G2" s="6">
        <v>1.46</v>
      </c>
      <c r="H2" s="6">
        <v>2.7</v>
      </c>
      <c r="I2" s="6">
        <v>404</v>
      </c>
      <c r="J2" s="6" t="s">
        <v>225</v>
      </c>
      <c r="K2" s="6">
        <v>404</v>
      </c>
      <c r="L2" s="6" t="s">
        <v>219</v>
      </c>
      <c r="M2" s="6">
        <v>56</v>
      </c>
      <c r="N2" s="6" t="s">
        <v>54</v>
      </c>
      <c r="O2" s="6">
        <v>404</v>
      </c>
      <c r="P2" s="6">
        <v>1.56</v>
      </c>
      <c r="Q2" s="6">
        <v>1.69</v>
      </c>
      <c r="R2" s="6">
        <v>1.93</v>
      </c>
      <c r="S2" s="6">
        <v>2.14</v>
      </c>
    </row>
    <row r="3" spans="1:19" x14ac:dyDescent="0.25">
      <c r="A3" s="5">
        <v>44899</v>
      </c>
      <c r="B3" s="6" t="s">
        <v>655</v>
      </c>
      <c r="C3" s="6">
        <v>2.31</v>
      </c>
      <c r="D3" s="6">
        <v>3.2</v>
      </c>
      <c r="E3" s="6">
        <v>3.53</v>
      </c>
      <c r="F3" s="6">
        <v>3.25</v>
      </c>
      <c r="G3" s="6">
        <v>2.14</v>
      </c>
      <c r="H3" s="6">
        <v>1.77</v>
      </c>
      <c r="I3" s="6">
        <v>1.88</v>
      </c>
      <c r="J3" s="6" t="s">
        <v>225</v>
      </c>
      <c r="K3" s="6">
        <v>1.6</v>
      </c>
      <c r="L3" s="6" t="s">
        <v>133</v>
      </c>
      <c r="M3" s="6">
        <v>11</v>
      </c>
      <c r="N3" s="6" t="s">
        <v>40</v>
      </c>
      <c r="O3" s="6">
        <v>1.46</v>
      </c>
      <c r="P3" s="6">
        <v>2.4700000000000002</v>
      </c>
      <c r="Q3" s="6">
        <v>404</v>
      </c>
      <c r="R3" s="6">
        <v>404</v>
      </c>
      <c r="S3" s="6">
        <v>3.82</v>
      </c>
    </row>
    <row r="4" spans="1:19" x14ac:dyDescent="0.25">
      <c r="A4" s="5">
        <v>44899</v>
      </c>
      <c r="B4" s="6" t="s">
        <v>656</v>
      </c>
      <c r="C4" s="6">
        <v>3.34</v>
      </c>
      <c r="D4" s="6">
        <v>3.16</v>
      </c>
      <c r="E4" s="6">
        <v>2.04</v>
      </c>
      <c r="F4" s="6">
        <v>2.38</v>
      </c>
      <c r="G4" s="6">
        <v>2</v>
      </c>
      <c r="H4" s="6">
        <v>1.73</v>
      </c>
      <c r="I4" s="6">
        <v>1.82</v>
      </c>
      <c r="J4" s="6" t="s">
        <v>225</v>
      </c>
      <c r="K4" s="6">
        <v>1.6</v>
      </c>
      <c r="L4" s="6" t="s">
        <v>217</v>
      </c>
      <c r="M4" s="6">
        <v>44</v>
      </c>
      <c r="N4" s="8" t="s">
        <v>117</v>
      </c>
      <c r="O4" s="6">
        <v>1.48</v>
      </c>
      <c r="P4" s="6">
        <v>2.27</v>
      </c>
      <c r="Q4" s="6">
        <v>2.44</v>
      </c>
      <c r="R4" s="6">
        <v>404</v>
      </c>
      <c r="S4" s="6">
        <v>404</v>
      </c>
    </row>
    <row r="5" spans="1:19" x14ac:dyDescent="0.25">
      <c r="A5" s="5">
        <v>44899</v>
      </c>
      <c r="B5" s="6" t="s">
        <v>657</v>
      </c>
      <c r="C5" s="6">
        <v>9.1999999999999993</v>
      </c>
      <c r="D5" s="6">
        <v>5.23</v>
      </c>
      <c r="E5" s="6">
        <v>1.25</v>
      </c>
      <c r="F5" s="6">
        <v>2.5299999999999998</v>
      </c>
      <c r="G5" s="6">
        <v>1.83</v>
      </c>
      <c r="H5" s="6">
        <v>1.88</v>
      </c>
      <c r="I5" s="6">
        <v>1.6</v>
      </c>
      <c r="J5" s="6" t="s">
        <v>225</v>
      </c>
      <c r="K5" s="6">
        <v>1.37</v>
      </c>
      <c r="L5" s="6" t="s">
        <v>140</v>
      </c>
      <c r="M5" s="6">
        <v>10</v>
      </c>
      <c r="N5" s="8" t="s">
        <v>117</v>
      </c>
      <c r="O5" s="6">
        <v>1.37</v>
      </c>
      <c r="P5" s="6">
        <v>2.06</v>
      </c>
      <c r="Q5" s="6">
        <v>2.4700000000000002</v>
      </c>
      <c r="R5" s="6">
        <v>404</v>
      </c>
      <c r="S5" s="6">
        <v>404</v>
      </c>
    </row>
    <row r="6" spans="1:19" x14ac:dyDescent="0.25">
      <c r="A6" s="5">
        <v>44899</v>
      </c>
      <c r="B6" s="6" t="s">
        <v>658</v>
      </c>
      <c r="C6" s="6">
        <v>2.48</v>
      </c>
      <c r="D6" s="6">
        <v>2.88</v>
      </c>
      <c r="E6" s="6">
        <v>3</v>
      </c>
      <c r="F6" s="6">
        <v>404</v>
      </c>
      <c r="G6" s="6">
        <v>2.31</v>
      </c>
      <c r="H6" s="6">
        <v>1.58</v>
      </c>
      <c r="I6" s="6">
        <v>2.0299999999999998</v>
      </c>
      <c r="J6" s="6" t="s">
        <v>225</v>
      </c>
      <c r="K6" s="6">
        <v>1.71</v>
      </c>
      <c r="L6" s="6" t="s">
        <v>129</v>
      </c>
      <c r="M6" s="6">
        <v>38</v>
      </c>
      <c r="N6" s="6" t="s">
        <v>352</v>
      </c>
      <c r="O6" s="6">
        <v>1.52</v>
      </c>
      <c r="P6" s="6">
        <v>2.7</v>
      </c>
      <c r="Q6" s="6">
        <v>404</v>
      </c>
      <c r="R6" s="6">
        <v>404</v>
      </c>
      <c r="S6" s="6">
        <v>404</v>
      </c>
    </row>
    <row r="7" spans="1:19" x14ac:dyDescent="0.25">
      <c r="A7" s="5">
        <v>44901</v>
      </c>
      <c r="B7" t="s">
        <v>659</v>
      </c>
      <c r="C7" s="6">
        <v>3.4</v>
      </c>
      <c r="D7" s="6">
        <v>3.11</v>
      </c>
      <c r="E7" s="6">
        <v>2.4300000000000002</v>
      </c>
      <c r="F7" s="6">
        <v>2.9</v>
      </c>
      <c r="G7" s="6">
        <v>2.35</v>
      </c>
      <c r="H7" s="6">
        <v>1.65</v>
      </c>
      <c r="I7" s="6">
        <v>2.06</v>
      </c>
      <c r="J7" s="6" t="s">
        <v>225</v>
      </c>
      <c r="K7" s="6">
        <v>1.75</v>
      </c>
      <c r="L7" s="6" t="s">
        <v>138</v>
      </c>
      <c r="M7" s="6">
        <v>80</v>
      </c>
      <c r="N7" s="6" t="s">
        <v>40</v>
      </c>
      <c r="O7" s="6">
        <v>1.56</v>
      </c>
      <c r="P7" s="6">
        <v>2.77</v>
      </c>
      <c r="Q7" s="6">
        <v>404</v>
      </c>
      <c r="R7" s="6">
        <v>404</v>
      </c>
      <c r="S7" s="6">
        <v>4.34</v>
      </c>
    </row>
    <row r="8" spans="1:19" x14ac:dyDescent="0.25">
      <c r="A8" s="5">
        <v>44905</v>
      </c>
      <c r="B8" t="s">
        <v>660</v>
      </c>
      <c r="C8" s="6">
        <v>404</v>
      </c>
      <c r="D8" s="6">
        <v>404</v>
      </c>
      <c r="E8" s="6">
        <v>404</v>
      </c>
      <c r="F8" s="6">
        <v>0</v>
      </c>
      <c r="G8" s="6">
        <v>404</v>
      </c>
      <c r="H8" s="6">
        <v>404</v>
      </c>
      <c r="I8" s="6">
        <v>404</v>
      </c>
      <c r="J8" s="6" t="s">
        <v>225</v>
      </c>
      <c r="K8" s="6">
        <v>404</v>
      </c>
      <c r="L8" s="6">
        <v>404</v>
      </c>
      <c r="M8" s="6">
        <v>24</v>
      </c>
      <c r="N8" s="6" t="s">
        <v>20</v>
      </c>
      <c r="O8" s="6">
        <v>404</v>
      </c>
      <c r="P8" s="6">
        <v>404</v>
      </c>
      <c r="Q8" s="6">
        <v>404</v>
      </c>
      <c r="R8" s="6">
        <v>404</v>
      </c>
      <c r="S8" s="6">
        <v>404</v>
      </c>
    </row>
    <row r="9" spans="1:19" x14ac:dyDescent="0.25">
      <c r="A9" s="5">
        <v>44905</v>
      </c>
      <c r="B9" t="s">
        <v>661</v>
      </c>
      <c r="C9" s="6">
        <v>2.7</v>
      </c>
      <c r="D9" s="6">
        <v>3.34</v>
      </c>
      <c r="E9" s="6">
        <v>2.75</v>
      </c>
      <c r="F9" s="6">
        <v>3.39</v>
      </c>
      <c r="G9" s="6">
        <v>2.06</v>
      </c>
      <c r="H9" s="6">
        <v>1.83</v>
      </c>
      <c r="I9" s="6">
        <v>1.79</v>
      </c>
      <c r="J9" s="6" t="s">
        <v>225</v>
      </c>
      <c r="K9" s="6">
        <v>1.53</v>
      </c>
      <c r="L9" s="6" t="s">
        <v>128</v>
      </c>
      <c r="M9" s="6">
        <v>15</v>
      </c>
      <c r="N9" s="6" t="s">
        <v>20</v>
      </c>
      <c r="O9" s="6">
        <v>1.43</v>
      </c>
      <c r="P9" s="6">
        <v>2.35</v>
      </c>
      <c r="Q9" s="6">
        <v>2.91</v>
      </c>
      <c r="R9" s="6">
        <v>404</v>
      </c>
      <c r="S9" s="6">
        <v>3.62</v>
      </c>
    </row>
    <row r="10" spans="1:19" x14ac:dyDescent="0.25">
      <c r="A10" s="5">
        <v>44905</v>
      </c>
      <c r="B10" t="s">
        <v>662</v>
      </c>
      <c r="C10" s="6">
        <v>2.91</v>
      </c>
      <c r="D10" s="6">
        <v>3.48</v>
      </c>
      <c r="E10" s="6">
        <v>2.5299999999999998</v>
      </c>
      <c r="F10" s="6">
        <v>3.53</v>
      </c>
      <c r="G10" s="6">
        <v>2.0299999999999998</v>
      </c>
      <c r="H10" s="6">
        <v>1.88</v>
      </c>
      <c r="I10" s="6">
        <v>1.77</v>
      </c>
      <c r="J10" s="6" t="s">
        <v>225</v>
      </c>
      <c r="K10" s="6">
        <v>1.52</v>
      </c>
      <c r="L10" s="6" t="s">
        <v>129</v>
      </c>
      <c r="M10" s="6">
        <v>56</v>
      </c>
      <c r="N10" s="6" t="s">
        <v>52</v>
      </c>
      <c r="O10" s="6">
        <v>1.4</v>
      </c>
      <c r="P10" s="6">
        <v>2.33</v>
      </c>
      <c r="Q10" s="6">
        <v>2.91</v>
      </c>
      <c r="R10" s="6">
        <v>3.3</v>
      </c>
      <c r="S10" s="6">
        <v>3.7</v>
      </c>
    </row>
    <row r="11" spans="1:19" x14ac:dyDescent="0.25">
      <c r="A11" s="5">
        <v>44905</v>
      </c>
      <c r="B11" t="s">
        <v>663</v>
      </c>
      <c r="C11" s="6">
        <v>1.49</v>
      </c>
      <c r="D11" s="6">
        <v>4.55</v>
      </c>
      <c r="E11" s="6">
        <v>7.11</v>
      </c>
      <c r="F11" s="6">
        <v>3.96</v>
      </c>
      <c r="G11" s="6">
        <v>1.88</v>
      </c>
      <c r="H11" s="6">
        <v>2.04</v>
      </c>
      <c r="I11" s="6">
        <v>1.65</v>
      </c>
      <c r="J11" s="6" t="s">
        <v>225</v>
      </c>
      <c r="K11" s="6">
        <v>1.42</v>
      </c>
      <c r="L11" s="6" t="s">
        <v>128</v>
      </c>
      <c r="M11" s="6">
        <v>41</v>
      </c>
      <c r="N11" s="6" t="s">
        <v>52</v>
      </c>
      <c r="O11" s="6">
        <v>1.34</v>
      </c>
      <c r="P11" s="6">
        <v>2.1</v>
      </c>
      <c r="Q11" s="6">
        <v>2.5099999999999998</v>
      </c>
      <c r="R11" s="6">
        <v>2.84</v>
      </c>
      <c r="S11" s="6">
        <v>3.18</v>
      </c>
    </row>
    <row r="12" spans="1:19" x14ac:dyDescent="0.25">
      <c r="A12" s="5">
        <v>44912</v>
      </c>
      <c r="B12" t="s">
        <v>664</v>
      </c>
      <c r="C12" s="6">
        <v>2.0299999999999998</v>
      </c>
      <c r="D12" s="6">
        <v>3.53</v>
      </c>
      <c r="E12" s="6">
        <v>3.97</v>
      </c>
      <c r="F12" s="6">
        <v>3.6</v>
      </c>
      <c r="G12" s="6">
        <v>2.02</v>
      </c>
      <c r="H12" s="6">
        <v>1.88</v>
      </c>
      <c r="I12" s="6">
        <v>1.76</v>
      </c>
      <c r="J12" s="6" t="s">
        <v>225</v>
      </c>
      <c r="K12" s="6">
        <v>1.51</v>
      </c>
      <c r="L12" s="6" t="s">
        <v>134</v>
      </c>
      <c r="M12" s="6">
        <v>35</v>
      </c>
      <c r="N12" s="6" t="s">
        <v>49</v>
      </c>
      <c r="O12" s="6">
        <v>1.43</v>
      </c>
      <c r="P12" s="6">
        <v>2.31</v>
      </c>
      <c r="Q12" s="6">
        <v>2.85</v>
      </c>
      <c r="R12" s="6">
        <v>404</v>
      </c>
      <c r="S12" s="6">
        <v>3.58</v>
      </c>
    </row>
    <row r="13" spans="1:19" x14ac:dyDescent="0.25">
      <c r="A13" s="5">
        <v>44912</v>
      </c>
      <c r="B13" t="s">
        <v>665</v>
      </c>
      <c r="C13" s="6">
        <v>2.17</v>
      </c>
      <c r="D13" s="6">
        <v>3.59</v>
      </c>
      <c r="E13" s="6">
        <v>3.38</v>
      </c>
      <c r="F13" s="6">
        <v>4.1399999999999997</v>
      </c>
      <c r="G13" s="6">
        <v>1.76</v>
      </c>
      <c r="H13" s="6">
        <v>2.13</v>
      </c>
      <c r="I13" s="6">
        <v>1.56</v>
      </c>
      <c r="J13" s="6" t="s">
        <v>225</v>
      </c>
      <c r="K13" s="6">
        <v>1.42</v>
      </c>
      <c r="L13" s="45" t="s">
        <v>142</v>
      </c>
      <c r="M13" s="6">
        <v>45</v>
      </c>
      <c r="N13" s="6" t="s">
        <v>20</v>
      </c>
      <c r="O13" s="6">
        <v>404</v>
      </c>
      <c r="P13" s="6">
        <v>1.97</v>
      </c>
      <c r="Q13" s="6">
        <v>2.2999999999999998</v>
      </c>
      <c r="R13" s="6">
        <v>2.63</v>
      </c>
      <c r="S13" s="6">
        <v>2.92</v>
      </c>
    </row>
    <row r="14" spans="1:19" x14ac:dyDescent="0.25">
      <c r="A14" s="5">
        <v>44912</v>
      </c>
      <c r="B14" t="s">
        <v>666</v>
      </c>
      <c r="C14" s="6">
        <v>1.42</v>
      </c>
      <c r="D14" s="6">
        <v>4.83</v>
      </c>
      <c r="E14" s="6">
        <v>8.01</v>
      </c>
      <c r="F14" s="6">
        <v>4.22</v>
      </c>
      <c r="G14" s="6">
        <v>1.74</v>
      </c>
      <c r="H14" s="6">
        <v>2.15</v>
      </c>
      <c r="I14" s="6">
        <v>1.55</v>
      </c>
      <c r="J14" s="6" t="s">
        <v>225</v>
      </c>
      <c r="K14" s="6">
        <v>404</v>
      </c>
      <c r="L14" s="6" t="s">
        <v>136</v>
      </c>
      <c r="M14" s="6">
        <v>20</v>
      </c>
      <c r="N14" s="6" t="s">
        <v>94</v>
      </c>
      <c r="O14" s="6">
        <v>404</v>
      </c>
      <c r="P14" s="6">
        <v>1.95</v>
      </c>
      <c r="Q14" s="6">
        <v>2.2799999999999998</v>
      </c>
      <c r="R14" s="6">
        <v>2.6</v>
      </c>
      <c r="S14" s="6">
        <v>2.9</v>
      </c>
    </row>
    <row r="15" spans="1:19" x14ac:dyDescent="0.25">
      <c r="A15" s="5">
        <v>44912</v>
      </c>
      <c r="B15" t="s">
        <v>667</v>
      </c>
      <c r="C15" s="6">
        <v>404</v>
      </c>
      <c r="D15" s="6">
        <v>404</v>
      </c>
      <c r="E15" s="6">
        <v>404</v>
      </c>
      <c r="F15" s="6">
        <v>0</v>
      </c>
      <c r="G15" s="6">
        <v>404</v>
      </c>
      <c r="H15" s="6">
        <v>404</v>
      </c>
      <c r="I15" s="6">
        <v>404</v>
      </c>
      <c r="J15" s="6" t="s">
        <v>225</v>
      </c>
      <c r="K15" s="6">
        <v>404</v>
      </c>
      <c r="L15" s="6">
        <v>404</v>
      </c>
      <c r="M15" s="6">
        <v>66</v>
      </c>
      <c r="N15" s="8" t="s">
        <v>61</v>
      </c>
      <c r="O15" s="6">
        <v>404</v>
      </c>
      <c r="P15" s="6">
        <v>404</v>
      </c>
      <c r="Q15" s="6">
        <v>404</v>
      </c>
      <c r="R15" s="6">
        <v>404</v>
      </c>
      <c r="S15" s="6">
        <v>404</v>
      </c>
    </row>
    <row r="16" spans="1:19" x14ac:dyDescent="0.25">
      <c r="A16" s="5">
        <v>44912</v>
      </c>
      <c r="B16" t="s">
        <v>668</v>
      </c>
      <c r="C16" s="6">
        <v>2.2799999999999998</v>
      </c>
      <c r="D16" s="6">
        <v>3.08</v>
      </c>
      <c r="E16" s="6">
        <v>3.78</v>
      </c>
      <c r="F16" s="6">
        <v>2.9</v>
      </c>
      <c r="G16" s="6">
        <v>2.38</v>
      </c>
      <c r="H16" s="6">
        <v>1.63</v>
      </c>
      <c r="I16" s="6">
        <v>2.08</v>
      </c>
      <c r="J16" s="6" t="s">
        <v>225</v>
      </c>
      <c r="K16" s="6">
        <v>1.76</v>
      </c>
      <c r="L16" s="6" t="s">
        <v>127</v>
      </c>
      <c r="M16" s="6">
        <v>54</v>
      </c>
      <c r="N16" s="6" t="s">
        <v>77</v>
      </c>
      <c r="O16" s="6">
        <v>1.56</v>
      </c>
      <c r="P16" s="6">
        <v>2.82</v>
      </c>
      <c r="Q16" s="6">
        <v>404</v>
      </c>
      <c r="R16" s="6">
        <v>404</v>
      </c>
      <c r="S16" s="6">
        <v>4.42</v>
      </c>
    </row>
    <row r="17" spans="1:19" x14ac:dyDescent="0.25">
      <c r="A17" s="5">
        <v>44912</v>
      </c>
      <c r="B17" t="s">
        <v>669</v>
      </c>
      <c r="C17" s="6">
        <v>1.85</v>
      </c>
      <c r="D17" s="6">
        <v>3.79</v>
      </c>
      <c r="E17" s="6">
        <v>4.3</v>
      </c>
      <c r="F17" s="6">
        <v>3.73</v>
      </c>
      <c r="G17" s="6">
        <v>1.89</v>
      </c>
      <c r="H17" s="6">
        <v>1.98</v>
      </c>
      <c r="I17" s="6">
        <v>1.66</v>
      </c>
      <c r="J17" s="6" t="s">
        <v>225</v>
      </c>
      <c r="K17" s="6">
        <v>1.44</v>
      </c>
      <c r="L17" s="6" t="s">
        <v>133</v>
      </c>
      <c r="M17" s="6">
        <v>31</v>
      </c>
      <c r="N17" s="6" t="s">
        <v>94</v>
      </c>
      <c r="O17" s="6">
        <v>404</v>
      </c>
      <c r="P17" s="6">
        <v>2.13</v>
      </c>
      <c r="Q17" s="6">
        <v>2.56</v>
      </c>
      <c r="R17" s="6">
        <v>2.73</v>
      </c>
      <c r="S17" s="6">
        <v>3.23</v>
      </c>
    </row>
    <row r="18" spans="1:19" x14ac:dyDescent="0.25">
      <c r="A18" s="5">
        <v>44912</v>
      </c>
      <c r="B18" t="s">
        <v>670</v>
      </c>
      <c r="C18" s="6">
        <v>4.07</v>
      </c>
      <c r="D18" s="6">
        <v>3.64</v>
      </c>
      <c r="E18" s="6">
        <v>1.94</v>
      </c>
      <c r="F18" s="6">
        <v>3.65</v>
      </c>
      <c r="G18" s="6">
        <v>1.92</v>
      </c>
      <c r="H18" s="6">
        <v>1.93</v>
      </c>
      <c r="I18" s="6">
        <v>1.68</v>
      </c>
      <c r="J18" s="6" t="s">
        <v>225</v>
      </c>
      <c r="K18" s="6">
        <v>1.46</v>
      </c>
      <c r="L18" s="6" t="s">
        <v>128</v>
      </c>
      <c r="M18" s="6">
        <v>17</v>
      </c>
      <c r="N18" s="6" t="s">
        <v>20</v>
      </c>
      <c r="O18" s="6">
        <v>1.44</v>
      </c>
      <c r="P18" s="6">
        <v>2.17</v>
      </c>
      <c r="Q18" s="6">
        <v>2.62</v>
      </c>
      <c r="R18" s="6">
        <v>404</v>
      </c>
      <c r="S18" s="6">
        <v>3.3</v>
      </c>
    </row>
    <row r="19" spans="1:19" x14ac:dyDescent="0.25">
      <c r="A19" s="5">
        <v>44913</v>
      </c>
      <c r="B19" t="s">
        <v>671</v>
      </c>
      <c r="C19" s="6">
        <v>3.01</v>
      </c>
      <c r="D19" s="6">
        <v>2.75</v>
      </c>
      <c r="E19" s="6">
        <v>2.57</v>
      </c>
      <c r="F19" s="6">
        <v>2.5499999999999998</v>
      </c>
      <c r="G19" s="6">
        <v>2.44</v>
      </c>
      <c r="H19" s="6">
        <v>1.51</v>
      </c>
      <c r="I19" s="6">
        <v>2.16</v>
      </c>
      <c r="J19" s="6" t="s">
        <v>225</v>
      </c>
      <c r="K19" s="6">
        <v>1.61</v>
      </c>
      <c r="L19" s="6" t="s">
        <v>133</v>
      </c>
      <c r="M19" s="6">
        <v>67</v>
      </c>
      <c r="N19" s="6" t="s">
        <v>352</v>
      </c>
      <c r="O19" s="6">
        <v>2.5499999999999998</v>
      </c>
      <c r="P19" s="6">
        <v>404</v>
      </c>
      <c r="Q19" s="6">
        <v>404</v>
      </c>
      <c r="R19" s="6">
        <v>404</v>
      </c>
      <c r="S19" s="6">
        <v>404</v>
      </c>
    </row>
    <row r="20" spans="1:19" x14ac:dyDescent="0.25">
      <c r="A20" s="5">
        <v>44913</v>
      </c>
      <c r="B20" t="s">
        <v>672</v>
      </c>
      <c r="C20" s="6">
        <v>2.98</v>
      </c>
      <c r="D20" s="6">
        <v>3.14</v>
      </c>
      <c r="E20" s="6">
        <v>2.3199999999999998</v>
      </c>
      <c r="F20" s="6">
        <v>404</v>
      </c>
      <c r="G20" s="6">
        <v>2.0699999999999998</v>
      </c>
      <c r="H20" s="6">
        <v>1.72</v>
      </c>
      <c r="I20" s="6">
        <v>1.83</v>
      </c>
      <c r="J20" s="6" t="s">
        <v>225</v>
      </c>
      <c r="K20" s="6">
        <v>1.56</v>
      </c>
      <c r="L20" s="6" t="s">
        <v>142</v>
      </c>
      <c r="M20" s="6">
        <v>12</v>
      </c>
      <c r="N20" s="6" t="s">
        <v>352</v>
      </c>
      <c r="O20" s="6">
        <v>1.42</v>
      </c>
      <c r="P20" s="6">
        <v>2.38</v>
      </c>
      <c r="Q20" s="6">
        <v>2.56</v>
      </c>
      <c r="R20" s="6">
        <v>404</v>
      </c>
      <c r="S20" s="6">
        <v>404</v>
      </c>
    </row>
    <row r="21" spans="1:19" x14ac:dyDescent="0.25">
      <c r="A21" s="5">
        <v>44916</v>
      </c>
      <c r="B21" t="s">
        <v>673</v>
      </c>
      <c r="C21" s="6">
        <v>2.96</v>
      </c>
      <c r="D21" s="6">
        <v>3.12</v>
      </c>
      <c r="E21" s="6">
        <v>2.2400000000000002</v>
      </c>
      <c r="F21" s="6">
        <v>404</v>
      </c>
      <c r="G21" s="6">
        <v>1.95</v>
      </c>
      <c r="H21" s="6">
        <v>1.79</v>
      </c>
      <c r="I21" s="6">
        <v>1.71</v>
      </c>
      <c r="J21" s="6" t="s">
        <v>225</v>
      </c>
      <c r="K21" s="6">
        <v>1.47</v>
      </c>
      <c r="L21" s="6" t="s">
        <v>133</v>
      </c>
      <c r="M21" s="6">
        <v>47</v>
      </c>
      <c r="N21" s="8" t="s">
        <v>107</v>
      </c>
      <c r="O21" s="6">
        <v>1.4</v>
      </c>
      <c r="P21" s="6">
        <v>2.21</v>
      </c>
      <c r="Q21" s="6">
        <v>2.66</v>
      </c>
      <c r="R21" s="6">
        <v>404</v>
      </c>
      <c r="S21" s="6">
        <v>404</v>
      </c>
    </row>
    <row r="22" spans="1:19" x14ac:dyDescent="0.25">
      <c r="A22" s="5">
        <v>44918</v>
      </c>
      <c r="B22" t="s">
        <v>674</v>
      </c>
      <c r="C22" s="6">
        <v>3.42</v>
      </c>
      <c r="D22" s="6">
        <v>3.48</v>
      </c>
      <c r="E22" s="6">
        <v>2.15</v>
      </c>
      <c r="F22" s="6">
        <v>4.16</v>
      </c>
      <c r="G22" s="6">
        <v>1.75</v>
      </c>
      <c r="H22" s="6">
        <v>2.1</v>
      </c>
      <c r="I22" s="6">
        <v>1.55</v>
      </c>
      <c r="J22" s="6" t="s">
        <v>225</v>
      </c>
      <c r="K22" s="6">
        <v>1.38</v>
      </c>
      <c r="L22" s="6" t="s">
        <v>137</v>
      </c>
      <c r="M22" s="6">
        <v>28</v>
      </c>
      <c r="N22" s="8" t="s">
        <v>61</v>
      </c>
      <c r="O22" s="6">
        <v>404</v>
      </c>
      <c r="P22" s="6">
        <v>1.96</v>
      </c>
      <c r="Q22" s="6">
        <v>2.27</v>
      </c>
      <c r="R22" s="6">
        <v>2.58</v>
      </c>
      <c r="S22" s="6">
        <v>2.86</v>
      </c>
    </row>
    <row r="23" spans="1:19" x14ac:dyDescent="0.25">
      <c r="A23" s="5">
        <v>44921</v>
      </c>
      <c r="B23" t="s">
        <v>675</v>
      </c>
      <c r="C23" s="6">
        <v>3.58</v>
      </c>
      <c r="D23" s="6">
        <v>3.59</v>
      </c>
      <c r="E23" s="6">
        <v>2.1</v>
      </c>
      <c r="F23" s="6">
        <v>3.62</v>
      </c>
      <c r="G23" s="6">
        <v>1.93</v>
      </c>
      <c r="H23" s="6">
        <v>1.93</v>
      </c>
      <c r="I23" s="6">
        <v>1.7</v>
      </c>
      <c r="J23" s="6" t="s">
        <v>225</v>
      </c>
      <c r="K23" s="6">
        <v>1.47</v>
      </c>
      <c r="L23" s="6" t="s">
        <v>143</v>
      </c>
      <c r="M23" s="6">
        <v>61</v>
      </c>
      <c r="N23" s="6" t="s">
        <v>20</v>
      </c>
      <c r="O23" s="6">
        <v>404</v>
      </c>
      <c r="P23" s="6">
        <v>2.1800000000000002</v>
      </c>
      <c r="Q23" s="6">
        <v>2.63</v>
      </c>
      <c r="R23" s="6">
        <v>404</v>
      </c>
      <c r="S23" s="6">
        <v>3.29</v>
      </c>
    </row>
    <row r="24" spans="1:19" x14ac:dyDescent="0.25">
      <c r="A24" s="5">
        <v>44921</v>
      </c>
      <c r="B24" t="s">
        <v>676</v>
      </c>
      <c r="C24" s="6">
        <v>2.7</v>
      </c>
      <c r="D24" s="6">
        <v>3.42</v>
      </c>
      <c r="E24" s="6">
        <v>2.7</v>
      </c>
      <c r="F24" s="6">
        <v>3.39</v>
      </c>
      <c r="G24" s="6">
        <v>2.04</v>
      </c>
      <c r="H24" s="6">
        <v>1.84</v>
      </c>
      <c r="I24" s="6">
        <v>1.78</v>
      </c>
      <c r="J24" s="6" t="s">
        <v>225</v>
      </c>
      <c r="K24" s="6">
        <v>1.53</v>
      </c>
      <c r="L24" s="6" t="s">
        <v>133</v>
      </c>
      <c r="M24" s="6">
        <v>31</v>
      </c>
      <c r="N24" s="6" t="s">
        <v>20</v>
      </c>
      <c r="O24" s="6">
        <v>404</v>
      </c>
      <c r="P24" s="6">
        <v>2.33</v>
      </c>
      <c r="Q24" s="6">
        <v>2.87</v>
      </c>
      <c r="R24" s="6">
        <v>404</v>
      </c>
      <c r="S24" s="6">
        <v>3.57</v>
      </c>
    </row>
    <row r="25" spans="1:19" x14ac:dyDescent="0.25">
      <c r="A25" s="5">
        <v>44921</v>
      </c>
      <c r="B25" t="s">
        <v>677</v>
      </c>
      <c r="C25" s="6">
        <v>2.2000000000000002</v>
      </c>
      <c r="D25" s="6">
        <v>3.4</v>
      </c>
      <c r="E25" s="6">
        <v>3.5</v>
      </c>
      <c r="F25" s="6">
        <v>3.24</v>
      </c>
      <c r="G25" s="6">
        <v>2.17</v>
      </c>
      <c r="H25" s="6">
        <v>1.74</v>
      </c>
      <c r="I25" s="6">
        <v>1.89</v>
      </c>
      <c r="J25" s="6" t="s">
        <v>225</v>
      </c>
      <c r="K25" s="6">
        <v>1.6</v>
      </c>
      <c r="L25" s="6" t="s">
        <v>138</v>
      </c>
      <c r="M25" s="6">
        <v>16</v>
      </c>
      <c r="N25" s="6" t="s">
        <v>204</v>
      </c>
      <c r="O25" s="6">
        <v>1.45</v>
      </c>
      <c r="P25" s="6">
        <v>2.52</v>
      </c>
      <c r="Q25" s="6">
        <v>2.73</v>
      </c>
      <c r="R25" s="6">
        <v>404</v>
      </c>
      <c r="S25" s="6">
        <v>3.95</v>
      </c>
    </row>
    <row r="26" spans="1:19" x14ac:dyDescent="0.25">
      <c r="A26" s="5">
        <v>44921</v>
      </c>
      <c r="B26" t="s">
        <v>678</v>
      </c>
      <c r="C26" s="6">
        <v>6.12</v>
      </c>
      <c r="D26" s="6">
        <v>4.5599999999999996</v>
      </c>
      <c r="E26" s="6">
        <v>1.5</v>
      </c>
      <c r="F26" s="6">
        <v>4.32</v>
      </c>
      <c r="G26" s="6">
        <v>1.69</v>
      </c>
      <c r="H26" s="6">
        <v>2.19</v>
      </c>
      <c r="I26" s="6">
        <v>1.51</v>
      </c>
      <c r="J26" s="6" t="s">
        <v>225</v>
      </c>
      <c r="K26" s="6">
        <v>404</v>
      </c>
      <c r="L26" s="6" t="s">
        <v>142</v>
      </c>
      <c r="M26" s="6">
        <v>52</v>
      </c>
      <c r="N26" s="6" t="s">
        <v>29</v>
      </c>
      <c r="O26" s="6">
        <v>404</v>
      </c>
      <c r="P26" s="6">
        <v>1.87</v>
      </c>
      <c r="Q26" s="6">
        <v>3.14</v>
      </c>
      <c r="R26" s="6">
        <v>2.42</v>
      </c>
      <c r="S26" s="6">
        <v>2.69</v>
      </c>
    </row>
    <row r="27" spans="1:19" x14ac:dyDescent="0.25">
      <c r="A27" s="5">
        <v>44921</v>
      </c>
      <c r="B27" t="s">
        <v>679</v>
      </c>
      <c r="C27" s="6">
        <v>3.83</v>
      </c>
      <c r="D27" s="6">
        <v>3.52</v>
      </c>
      <c r="E27" s="6">
        <v>2.08</v>
      </c>
      <c r="F27" s="6">
        <v>3.54</v>
      </c>
      <c r="G27" s="6">
        <v>2.0099999999999998</v>
      </c>
      <c r="H27" s="6">
        <v>1.89</v>
      </c>
      <c r="I27" s="6">
        <v>1.76</v>
      </c>
      <c r="J27" s="6" t="s">
        <v>225</v>
      </c>
      <c r="K27" s="6">
        <v>1.51</v>
      </c>
      <c r="L27" s="6" t="s">
        <v>129</v>
      </c>
      <c r="M27" s="6">
        <v>36</v>
      </c>
      <c r="N27" s="6" t="s">
        <v>36</v>
      </c>
      <c r="O27" s="6">
        <v>1.4</v>
      </c>
      <c r="P27" s="6">
        <v>2.29</v>
      </c>
      <c r="Q27" s="6">
        <v>2.8</v>
      </c>
      <c r="R27" s="6">
        <v>3.13</v>
      </c>
      <c r="S27" s="6">
        <v>3.5</v>
      </c>
    </row>
    <row r="28" spans="1:19" x14ac:dyDescent="0.25">
      <c r="A28" s="5">
        <v>44921</v>
      </c>
      <c r="B28" t="s">
        <v>680</v>
      </c>
      <c r="C28" s="6">
        <v>2.06</v>
      </c>
      <c r="D28" s="6">
        <v>3.74</v>
      </c>
      <c r="E28" s="6">
        <v>3.55</v>
      </c>
      <c r="F28" s="6">
        <v>4.0199999999999996</v>
      </c>
      <c r="G28" s="6">
        <v>1.78</v>
      </c>
      <c r="H28" s="6">
        <v>2.1</v>
      </c>
      <c r="I28" s="6">
        <v>1.58</v>
      </c>
      <c r="J28" s="6" t="s">
        <v>225</v>
      </c>
      <c r="K28" s="6">
        <v>1.43</v>
      </c>
      <c r="L28" s="6" t="s">
        <v>132</v>
      </c>
      <c r="M28" s="6">
        <v>21</v>
      </c>
      <c r="N28" s="6" t="s">
        <v>20</v>
      </c>
      <c r="O28" s="6">
        <v>404</v>
      </c>
      <c r="P28" s="6">
        <v>2</v>
      </c>
      <c r="Q28" s="6">
        <v>2.35</v>
      </c>
      <c r="R28" s="6">
        <v>2.68</v>
      </c>
      <c r="S28" s="6">
        <v>2.98</v>
      </c>
    </row>
    <row r="29" spans="1:19" x14ac:dyDescent="0.25">
      <c r="A29" s="5">
        <v>44924</v>
      </c>
      <c r="B29" t="s">
        <v>681</v>
      </c>
      <c r="C29" s="6">
        <v>1.29</v>
      </c>
      <c r="D29" s="6">
        <v>6</v>
      </c>
      <c r="E29" s="6">
        <v>12.5</v>
      </c>
      <c r="F29" s="6">
        <v>3.89</v>
      </c>
      <c r="G29" s="6">
        <v>1.62</v>
      </c>
      <c r="H29" s="6">
        <v>2.4</v>
      </c>
      <c r="I29" s="6">
        <v>1.44</v>
      </c>
      <c r="J29" s="6" t="s">
        <v>225</v>
      </c>
      <c r="K29" s="6">
        <v>1.27</v>
      </c>
      <c r="L29" s="6" t="s">
        <v>131</v>
      </c>
      <c r="M29" s="6">
        <v>35</v>
      </c>
      <c r="N29" s="6" t="s">
        <v>160</v>
      </c>
      <c r="O29" s="6">
        <v>1.24</v>
      </c>
      <c r="P29" s="6">
        <v>1.76</v>
      </c>
      <c r="Q29" s="6">
        <v>2</v>
      </c>
      <c r="R29" s="6">
        <v>2.27</v>
      </c>
      <c r="S29" s="6">
        <v>2.5499999999999998</v>
      </c>
    </row>
    <row r="30" spans="1:19" x14ac:dyDescent="0.25">
      <c r="A30" s="5">
        <v>44924</v>
      </c>
      <c r="B30" t="s">
        <v>682</v>
      </c>
      <c r="C30" s="6">
        <v>2.27</v>
      </c>
      <c r="D30" s="6">
        <v>3.58</v>
      </c>
      <c r="E30" s="6">
        <v>3.18</v>
      </c>
      <c r="F30" s="6">
        <v>3.7</v>
      </c>
      <c r="G30" s="6">
        <v>1.93</v>
      </c>
      <c r="H30" s="6">
        <v>1.93</v>
      </c>
      <c r="I30" s="6">
        <v>1.69</v>
      </c>
      <c r="J30" s="6" t="s">
        <v>225</v>
      </c>
      <c r="K30" s="6">
        <v>1.46</v>
      </c>
      <c r="L30" s="6" t="s">
        <v>688</v>
      </c>
      <c r="M30" s="6">
        <v>23</v>
      </c>
      <c r="N30" s="6" t="s">
        <v>94</v>
      </c>
      <c r="O30" s="6">
        <v>1.43</v>
      </c>
      <c r="P30" s="6">
        <v>2.17</v>
      </c>
      <c r="Q30" s="6">
        <v>2.61</v>
      </c>
      <c r="R30" s="6">
        <v>404</v>
      </c>
      <c r="S30" s="6">
        <v>3.25</v>
      </c>
    </row>
    <row r="31" spans="1:19" x14ac:dyDescent="0.25">
      <c r="A31" s="5">
        <v>44924</v>
      </c>
      <c r="B31" t="s">
        <v>683</v>
      </c>
      <c r="C31" s="6">
        <v>2.16</v>
      </c>
      <c r="D31" s="6">
        <v>3.46</v>
      </c>
      <c r="E31" s="6">
        <v>3.69</v>
      </c>
      <c r="F31" s="6">
        <v>3.33</v>
      </c>
      <c r="G31" s="6">
        <v>2.11</v>
      </c>
      <c r="H31" s="6">
        <v>1.8</v>
      </c>
      <c r="I31" s="6">
        <v>1.85</v>
      </c>
      <c r="J31" s="6" t="s">
        <v>225</v>
      </c>
      <c r="K31" s="6">
        <v>1.58</v>
      </c>
      <c r="L31" s="6" t="s">
        <v>217</v>
      </c>
      <c r="M31" s="6">
        <v>59</v>
      </c>
      <c r="N31" s="6" t="s">
        <v>160</v>
      </c>
      <c r="O31" s="6">
        <v>1.45</v>
      </c>
      <c r="P31" s="6">
        <v>2.4500000000000002</v>
      </c>
      <c r="Q31" s="6">
        <v>3.06</v>
      </c>
      <c r="R31" s="6">
        <v>3.45</v>
      </c>
      <c r="S31" s="6">
        <v>3.75</v>
      </c>
    </row>
    <row r="32" spans="1:19" x14ac:dyDescent="0.25">
      <c r="A32" s="5">
        <v>44924</v>
      </c>
      <c r="B32" t="s">
        <v>684</v>
      </c>
      <c r="C32" s="6">
        <v>1.66</v>
      </c>
      <c r="D32" s="6">
        <v>3.83</v>
      </c>
      <c r="E32" s="6">
        <v>5.76</v>
      </c>
      <c r="F32" s="6">
        <v>3.16</v>
      </c>
      <c r="G32" s="6">
        <v>2.15</v>
      </c>
      <c r="H32" s="6">
        <v>1.75</v>
      </c>
      <c r="I32" s="6">
        <v>1.88</v>
      </c>
      <c r="J32" s="6" t="s">
        <v>225</v>
      </c>
      <c r="K32" s="6">
        <v>1.61</v>
      </c>
      <c r="L32" s="6" t="s">
        <v>131</v>
      </c>
      <c r="M32" s="6">
        <v>20</v>
      </c>
      <c r="N32" s="6" t="s">
        <v>94</v>
      </c>
      <c r="O32" s="6">
        <v>1.47</v>
      </c>
      <c r="P32" s="6">
        <v>2.5099999999999998</v>
      </c>
      <c r="Q32" s="6">
        <v>2.87</v>
      </c>
      <c r="R32" s="6">
        <v>404</v>
      </c>
      <c r="S32" s="6">
        <v>3.95</v>
      </c>
    </row>
    <row r="33" spans="1:19" x14ac:dyDescent="0.25">
      <c r="A33" s="5">
        <v>44925</v>
      </c>
      <c r="B33" t="s">
        <v>685</v>
      </c>
      <c r="C33" s="6">
        <v>2.33</v>
      </c>
      <c r="D33" s="6">
        <v>3.22</v>
      </c>
      <c r="E33" s="6">
        <v>3.54</v>
      </c>
      <c r="F33" s="6">
        <v>2.8</v>
      </c>
      <c r="G33" s="6">
        <v>2.44</v>
      </c>
      <c r="H33" s="6">
        <v>1.51</v>
      </c>
      <c r="I33" s="6">
        <v>2.13</v>
      </c>
      <c r="J33" s="6" t="s">
        <v>225</v>
      </c>
      <c r="K33" s="6">
        <v>1.83</v>
      </c>
      <c r="L33" s="6" t="s">
        <v>138</v>
      </c>
      <c r="M33" s="6">
        <v>16</v>
      </c>
      <c r="N33" s="6" t="s">
        <v>160</v>
      </c>
      <c r="O33" s="6">
        <v>1.61</v>
      </c>
      <c r="P33" s="6">
        <v>2.91</v>
      </c>
      <c r="Q33" s="6">
        <v>3.87</v>
      </c>
      <c r="R33" s="6">
        <v>4.2300000000000004</v>
      </c>
      <c r="S33" s="6">
        <v>404</v>
      </c>
    </row>
    <row r="34" spans="1:19" x14ac:dyDescent="0.25">
      <c r="A34" s="5">
        <v>44925</v>
      </c>
      <c r="B34" t="s">
        <v>686</v>
      </c>
      <c r="C34" s="6">
        <v>3.77</v>
      </c>
      <c r="D34" s="6">
        <v>3.29</v>
      </c>
      <c r="E34" s="6">
        <v>2.1800000000000002</v>
      </c>
      <c r="F34" s="6">
        <v>2.91</v>
      </c>
      <c r="G34" s="6">
        <v>2.36</v>
      </c>
      <c r="H34" s="6">
        <v>1.65</v>
      </c>
      <c r="I34" s="6">
        <v>2.0699999999999998</v>
      </c>
      <c r="J34" s="6" t="s">
        <v>225</v>
      </c>
      <c r="K34" s="6">
        <v>1.75</v>
      </c>
      <c r="L34" s="6" t="s">
        <v>143</v>
      </c>
      <c r="M34" s="6">
        <v>11</v>
      </c>
      <c r="N34" s="6" t="s">
        <v>52</v>
      </c>
      <c r="O34" s="6">
        <v>1.57</v>
      </c>
      <c r="P34" s="6">
        <v>2.79</v>
      </c>
      <c r="Q34" s="6">
        <v>3.58</v>
      </c>
      <c r="R34" s="6">
        <v>4</v>
      </c>
      <c r="S34" s="6">
        <v>4.1500000000000004</v>
      </c>
    </row>
    <row r="35" spans="1:19" x14ac:dyDescent="0.25">
      <c r="A35" s="5">
        <v>44926</v>
      </c>
      <c r="B35" t="s">
        <v>687</v>
      </c>
      <c r="C35" s="6">
        <v>1.46</v>
      </c>
      <c r="D35" s="6">
        <v>4.87</v>
      </c>
      <c r="E35" s="6">
        <v>6.94</v>
      </c>
      <c r="F35" s="6">
        <v>404</v>
      </c>
      <c r="G35" s="6">
        <v>1.68</v>
      </c>
      <c r="H35" s="6">
        <v>2.2999999999999998</v>
      </c>
      <c r="I35" s="6">
        <v>1.5</v>
      </c>
      <c r="J35" s="6" t="s">
        <v>225</v>
      </c>
      <c r="K35" s="6">
        <v>1.31</v>
      </c>
      <c r="L35" s="6" t="s">
        <v>133</v>
      </c>
      <c r="M35" s="6">
        <v>52</v>
      </c>
      <c r="N35" s="6" t="s">
        <v>158</v>
      </c>
      <c r="O35" s="6">
        <v>1.26</v>
      </c>
      <c r="P35" s="6">
        <v>1.85</v>
      </c>
      <c r="Q35" s="6">
        <v>2.13</v>
      </c>
      <c r="R35" s="6">
        <v>2.4300000000000002</v>
      </c>
      <c r="S35" s="6">
        <v>2.7</v>
      </c>
    </row>
  </sheetData>
  <conditionalFormatting sqref="K1">
    <cfRule type="cellIs" dxfId="5" priority="1" operator="equal">
      <formula>"NOT INVEST"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G1" sqref="G1"/>
    </sheetView>
  </sheetViews>
  <sheetFormatPr defaultRowHeight="15" x14ac:dyDescent="0.25"/>
  <cols>
    <col min="1" max="1" width="10.7109375" bestFit="1" customWidth="1"/>
    <col min="2" max="2" width="34.85546875" bestFit="1" customWidth="1"/>
    <col min="4" max="4" width="16.42578125" bestFit="1" customWidth="1"/>
    <col min="6" max="6" width="10.42578125" style="27" bestFit="1" customWidth="1"/>
    <col min="7" max="7" width="10.28515625" bestFit="1" customWidth="1"/>
    <col min="10" max="10" width="28.140625" bestFit="1" customWidth="1"/>
  </cols>
  <sheetData>
    <row r="1" spans="1:10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34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</row>
    <row r="2" spans="1:10" x14ac:dyDescent="0.25">
      <c r="A2" s="5">
        <v>44899</v>
      </c>
      <c r="B2" s="6" t="s">
        <v>655</v>
      </c>
      <c r="C2" s="6">
        <v>1.77</v>
      </c>
      <c r="D2" s="16" t="s">
        <v>225</v>
      </c>
      <c r="E2" s="16" t="s">
        <v>247</v>
      </c>
      <c r="F2" s="22" t="s">
        <v>246</v>
      </c>
      <c r="G2" s="33">
        <f>C2*D$30</f>
        <v>1106.25</v>
      </c>
      <c r="H2" s="33">
        <f t="shared" ref="H2:H14" si="0">G2-D$30</f>
        <v>481.25</v>
      </c>
      <c r="I2" s="6" t="s">
        <v>133</v>
      </c>
      <c r="J2" s="6" t="s">
        <v>40</v>
      </c>
    </row>
    <row r="3" spans="1:10" x14ac:dyDescent="0.25">
      <c r="A3" s="5">
        <v>44901</v>
      </c>
      <c r="B3" s="6" t="s">
        <v>659</v>
      </c>
      <c r="C3" s="35">
        <v>1.65</v>
      </c>
      <c r="D3" s="16" t="s">
        <v>225</v>
      </c>
      <c r="E3" s="16" t="s">
        <v>249</v>
      </c>
      <c r="F3" s="22" t="s">
        <v>246</v>
      </c>
      <c r="G3" s="33">
        <f>C3*D$30</f>
        <v>1031.25</v>
      </c>
      <c r="H3" s="33">
        <f t="shared" si="0"/>
        <v>406.25</v>
      </c>
      <c r="I3" s="6" t="s">
        <v>138</v>
      </c>
      <c r="J3" s="6" t="s">
        <v>40</v>
      </c>
    </row>
    <row r="4" spans="1:10" x14ac:dyDescent="0.25">
      <c r="A4" s="5">
        <v>44905</v>
      </c>
      <c r="B4" s="6" t="s">
        <v>661</v>
      </c>
      <c r="C4" s="35">
        <v>1.83</v>
      </c>
      <c r="D4" s="16" t="s">
        <v>225</v>
      </c>
      <c r="E4" s="16" t="s">
        <v>247</v>
      </c>
      <c r="F4" s="22" t="s">
        <v>246</v>
      </c>
      <c r="G4" s="33">
        <f>C4*D$30</f>
        <v>1143.75</v>
      </c>
      <c r="H4" s="33">
        <f t="shared" si="0"/>
        <v>518.75</v>
      </c>
      <c r="I4" s="6" t="s">
        <v>128</v>
      </c>
      <c r="J4" s="6" t="s">
        <v>20</v>
      </c>
    </row>
    <row r="5" spans="1:10" x14ac:dyDescent="0.25">
      <c r="A5" s="5">
        <v>44905</v>
      </c>
      <c r="B5" s="6" t="s">
        <v>662</v>
      </c>
      <c r="C5" s="35">
        <v>1.88</v>
      </c>
      <c r="D5" s="16" t="s">
        <v>225</v>
      </c>
      <c r="E5" s="16" t="s">
        <v>247</v>
      </c>
      <c r="F5" s="37" t="s">
        <v>246</v>
      </c>
      <c r="G5" s="33">
        <v>0</v>
      </c>
      <c r="H5" s="33">
        <f t="shared" si="0"/>
        <v>-625</v>
      </c>
      <c r="I5" s="6" t="s">
        <v>129</v>
      </c>
      <c r="J5" s="6" t="s">
        <v>52</v>
      </c>
    </row>
    <row r="6" spans="1:10" x14ac:dyDescent="0.25">
      <c r="A6" s="5">
        <v>44905</v>
      </c>
      <c r="B6" s="6" t="s">
        <v>663</v>
      </c>
      <c r="C6" s="35">
        <v>1.88</v>
      </c>
      <c r="D6" s="16" t="s">
        <v>225</v>
      </c>
      <c r="E6" s="16" t="s">
        <v>248</v>
      </c>
      <c r="F6" s="37" t="s">
        <v>232</v>
      </c>
      <c r="G6" s="33">
        <v>0</v>
      </c>
      <c r="H6" s="33">
        <f t="shared" si="0"/>
        <v>-625</v>
      </c>
      <c r="I6" s="6" t="s">
        <v>128</v>
      </c>
      <c r="J6" s="6" t="s">
        <v>52</v>
      </c>
    </row>
    <row r="7" spans="1:10" x14ac:dyDescent="0.25">
      <c r="A7" s="5">
        <v>44912</v>
      </c>
      <c r="B7" s="6" t="s">
        <v>665</v>
      </c>
      <c r="C7" s="35">
        <v>1.76</v>
      </c>
      <c r="D7" s="16" t="s">
        <v>225</v>
      </c>
      <c r="E7" s="16" t="s">
        <v>248</v>
      </c>
      <c r="F7" s="22" t="s">
        <v>232</v>
      </c>
      <c r="G7" s="33">
        <f>C7*D$30</f>
        <v>1100</v>
      </c>
      <c r="H7" s="33">
        <f t="shared" si="0"/>
        <v>475</v>
      </c>
      <c r="I7" s="45" t="s">
        <v>142</v>
      </c>
      <c r="J7" s="6" t="s">
        <v>20</v>
      </c>
    </row>
    <row r="8" spans="1:10" x14ac:dyDescent="0.25">
      <c r="A8" s="5">
        <v>44912</v>
      </c>
      <c r="B8" s="6" t="s">
        <v>666</v>
      </c>
      <c r="C8" s="35">
        <v>1.74</v>
      </c>
      <c r="D8" s="16" t="s">
        <v>225</v>
      </c>
      <c r="E8" s="16" t="s">
        <v>248</v>
      </c>
      <c r="F8" s="22" t="s">
        <v>232</v>
      </c>
      <c r="G8" s="33">
        <f>C8*D$30</f>
        <v>1087.5</v>
      </c>
      <c r="H8" s="33">
        <f t="shared" si="0"/>
        <v>462.5</v>
      </c>
      <c r="I8" s="6" t="s">
        <v>136</v>
      </c>
      <c r="J8" s="6" t="s">
        <v>20</v>
      </c>
    </row>
    <row r="9" spans="1:10" x14ac:dyDescent="0.25">
      <c r="A9" s="5">
        <v>44912</v>
      </c>
      <c r="B9" s="6" t="s">
        <v>668</v>
      </c>
      <c r="C9" s="16">
        <v>1.63</v>
      </c>
      <c r="D9" s="16" t="s">
        <v>225</v>
      </c>
      <c r="E9" s="16" t="s">
        <v>249</v>
      </c>
      <c r="F9" s="37" t="s">
        <v>246</v>
      </c>
      <c r="G9" s="33">
        <v>0</v>
      </c>
      <c r="H9" s="33">
        <f t="shared" si="0"/>
        <v>-625</v>
      </c>
      <c r="I9" s="6" t="s">
        <v>127</v>
      </c>
      <c r="J9" s="6" t="s">
        <v>40</v>
      </c>
    </row>
    <row r="10" spans="1:10" x14ac:dyDescent="0.25">
      <c r="A10" s="5">
        <v>44913</v>
      </c>
      <c r="B10" s="6" t="s">
        <v>671</v>
      </c>
      <c r="C10" s="16">
        <v>1.51</v>
      </c>
      <c r="D10" s="16" t="s">
        <v>225</v>
      </c>
      <c r="E10" s="16" t="s">
        <v>249</v>
      </c>
      <c r="F10" s="22" t="s">
        <v>246</v>
      </c>
      <c r="G10" s="33">
        <f>C10*D$30</f>
        <v>943.75</v>
      </c>
      <c r="H10" s="33">
        <f t="shared" si="0"/>
        <v>318.75</v>
      </c>
      <c r="I10" s="6" t="s">
        <v>133</v>
      </c>
      <c r="J10" s="6" t="s">
        <v>352</v>
      </c>
    </row>
    <row r="11" spans="1:10" x14ac:dyDescent="0.25">
      <c r="A11" s="5">
        <v>44921</v>
      </c>
      <c r="B11" s="6" t="s">
        <v>676</v>
      </c>
      <c r="C11" s="16">
        <v>1.84</v>
      </c>
      <c r="D11" s="16" t="s">
        <v>225</v>
      </c>
      <c r="E11" s="16" t="s">
        <v>247</v>
      </c>
      <c r="F11" s="38" t="s">
        <v>246</v>
      </c>
      <c r="G11" s="33">
        <f>C11*D$30</f>
        <v>1150</v>
      </c>
      <c r="H11" s="33">
        <f t="shared" si="0"/>
        <v>525</v>
      </c>
      <c r="I11" s="6" t="s">
        <v>133</v>
      </c>
      <c r="J11" s="6" t="s">
        <v>20</v>
      </c>
    </row>
    <row r="12" spans="1:10" x14ac:dyDescent="0.25">
      <c r="A12" s="5">
        <v>44921</v>
      </c>
      <c r="B12" s="6" t="s">
        <v>680</v>
      </c>
      <c r="C12" s="16">
        <v>1.78</v>
      </c>
      <c r="D12" s="16" t="s">
        <v>225</v>
      </c>
      <c r="E12" s="16" t="s">
        <v>248</v>
      </c>
      <c r="F12" s="38" t="s">
        <v>232</v>
      </c>
      <c r="G12" s="33">
        <f>C12*D$30</f>
        <v>1112.5</v>
      </c>
      <c r="H12" s="33">
        <f t="shared" si="0"/>
        <v>487.5</v>
      </c>
      <c r="I12" s="6" t="s">
        <v>132</v>
      </c>
      <c r="J12" s="6" t="s">
        <v>20</v>
      </c>
    </row>
    <row r="13" spans="1:10" x14ac:dyDescent="0.25">
      <c r="A13" s="85">
        <v>44924</v>
      </c>
      <c r="B13" s="11" t="s">
        <v>684</v>
      </c>
      <c r="C13" s="11">
        <v>1.75</v>
      </c>
      <c r="D13" s="11" t="s">
        <v>225</v>
      </c>
      <c r="E13" s="11" t="s">
        <v>247</v>
      </c>
      <c r="F13" s="84" t="s">
        <v>246</v>
      </c>
      <c r="G13" s="82">
        <f>C13*D$30</f>
        <v>1093.75</v>
      </c>
      <c r="H13" s="82">
        <f t="shared" si="0"/>
        <v>468.75</v>
      </c>
      <c r="I13" s="11" t="s">
        <v>131</v>
      </c>
      <c r="J13" s="11" t="s">
        <v>20</v>
      </c>
    </row>
    <row r="14" spans="1:10" x14ac:dyDescent="0.25">
      <c r="A14" s="5">
        <v>44925</v>
      </c>
      <c r="B14" s="6" t="s">
        <v>686</v>
      </c>
      <c r="C14" s="6">
        <v>1.65</v>
      </c>
      <c r="D14" s="16" t="s">
        <v>225</v>
      </c>
      <c r="E14" s="16" t="s">
        <v>249</v>
      </c>
      <c r="F14" s="38" t="s">
        <v>246</v>
      </c>
      <c r="G14" s="33">
        <f>C14*D$30</f>
        <v>1031.25</v>
      </c>
      <c r="H14" s="33">
        <f t="shared" si="0"/>
        <v>406.25</v>
      </c>
      <c r="I14" s="6" t="s">
        <v>143</v>
      </c>
      <c r="J14" s="6" t="s">
        <v>52</v>
      </c>
    </row>
    <row r="15" spans="1:10" x14ac:dyDescent="0.25">
      <c r="A15" s="25"/>
      <c r="B15" s="18"/>
      <c r="C15" s="35"/>
      <c r="D15" s="16"/>
      <c r="E15" s="16"/>
      <c r="F15" s="36"/>
      <c r="G15" s="33"/>
      <c r="H15" s="33"/>
      <c r="I15" s="16"/>
      <c r="J15" s="16"/>
    </row>
    <row r="16" spans="1:10" x14ac:dyDescent="0.25">
      <c r="A16" s="25"/>
      <c r="B16" s="18"/>
      <c r="C16" s="35"/>
      <c r="D16" s="16"/>
      <c r="E16" s="16"/>
      <c r="F16" s="36"/>
      <c r="G16" s="33"/>
      <c r="H16" s="33"/>
      <c r="I16" s="16"/>
      <c r="J16" s="16"/>
    </row>
    <row r="17" spans="1:10" x14ac:dyDescent="0.25">
      <c r="A17" s="5"/>
      <c r="B17" s="6"/>
      <c r="C17" s="35"/>
      <c r="D17" s="16"/>
      <c r="E17" s="16"/>
      <c r="F17" s="36"/>
      <c r="G17" s="33"/>
      <c r="H17" s="33"/>
      <c r="I17" s="6"/>
      <c r="J17" s="6"/>
    </row>
    <row r="18" spans="1:10" x14ac:dyDescent="0.25">
      <c r="A18" s="5"/>
      <c r="B18" s="6"/>
      <c r="C18" s="35"/>
      <c r="D18" s="16"/>
      <c r="E18" s="16"/>
      <c r="F18" s="36"/>
      <c r="G18" s="33"/>
      <c r="H18" s="33"/>
      <c r="I18" s="6"/>
      <c r="J18" s="6"/>
    </row>
    <row r="19" spans="1:10" x14ac:dyDescent="0.25">
      <c r="A19" s="6"/>
      <c r="B19" s="6" t="s">
        <v>233</v>
      </c>
      <c r="C19" s="6"/>
      <c r="D19" s="26">
        <f>COUNT(C2:C18)</f>
        <v>13</v>
      </c>
      <c r="E19" s="26"/>
      <c r="F19" s="36"/>
      <c r="G19" s="18"/>
      <c r="H19" s="18"/>
      <c r="I19" s="39"/>
      <c r="J19" s="16"/>
    </row>
    <row r="20" spans="1:10" x14ac:dyDescent="0.25">
      <c r="A20" s="6"/>
      <c r="B20" s="6" t="s">
        <v>234</v>
      </c>
      <c r="C20" s="6"/>
      <c r="D20" s="23">
        <f>COUNTIF(H2:H18,"&lt;0")</f>
        <v>3</v>
      </c>
      <c r="E20" s="23"/>
      <c r="F20" s="36"/>
      <c r="G20" s="40"/>
      <c r="H20" s="40"/>
      <c r="I20" s="36"/>
      <c r="J20" s="16"/>
    </row>
    <row r="21" spans="1:10" x14ac:dyDescent="0.25">
      <c r="A21" s="6"/>
      <c r="B21" s="6" t="s">
        <v>235</v>
      </c>
      <c r="C21" s="6"/>
      <c r="D21" s="24">
        <f>D19-D20</f>
        <v>10</v>
      </c>
      <c r="E21" s="24"/>
      <c r="F21" s="36"/>
      <c r="G21" s="40"/>
      <c r="H21" s="40"/>
      <c r="I21" s="36"/>
      <c r="J21" s="16"/>
    </row>
    <row r="22" spans="1:10" x14ac:dyDescent="0.25">
      <c r="A22" s="6"/>
      <c r="B22" s="6" t="s">
        <v>236</v>
      </c>
      <c r="C22" s="6"/>
      <c r="D22" s="6">
        <f>D21/D19*100</f>
        <v>76.923076923076934</v>
      </c>
      <c r="E22" s="16"/>
      <c r="F22" s="36"/>
      <c r="G22" s="40"/>
      <c r="H22" s="40"/>
      <c r="I22" s="36"/>
      <c r="J22" s="16"/>
    </row>
    <row r="23" spans="1:10" x14ac:dyDescent="0.25">
      <c r="A23" s="6"/>
      <c r="B23" s="6" t="s">
        <v>237</v>
      </c>
      <c r="C23" s="6"/>
      <c r="D23" s="6">
        <f>1/D24*100</f>
        <v>57.344508160564608</v>
      </c>
      <c r="E23" s="16"/>
      <c r="F23" s="36"/>
      <c r="G23" s="40"/>
      <c r="H23" s="40"/>
      <c r="I23" s="36"/>
      <c r="J23" s="16"/>
    </row>
    <row r="24" spans="1:10" x14ac:dyDescent="0.25">
      <c r="A24" s="6"/>
      <c r="B24" s="6" t="s">
        <v>238</v>
      </c>
      <c r="C24" s="6"/>
      <c r="D24" s="6">
        <f>SUM(C2:C18)/D19</f>
        <v>1.743846153846154</v>
      </c>
      <c r="E24" s="16"/>
      <c r="F24" s="36"/>
      <c r="G24" s="40"/>
      <c r="H24" s="40"/>
      <c r="I24" s="36"/>
      <c r="J24" s="16"/>
    </row>
    <row r="25" spans="1:10" x14ac:dyDescent="0.25">
      <c r="A25" s="6"/>
      <c r="B25" s="6" t="s">
        <v>239</v>
      </c>
      <c r="C25" s="6"/>
      <c r="D25" s="24">
        <f>D22-D23</f>
        <v>19.578568762512326</v>
      </c>
      <c r="E25" s="38"/>
      <c r="F25" s="36"/>
      <c r="G25" s="40"/>
      <c r="H25" s="40"/>
      <c r="I25" s="36"/>
      <c r="J25" s="16"/>
    </row>
    <row r="26" spans="1:10" x14ac:dyDescent="0.25">
      <c r="A26" s="6"/>
      <c r="B26" s="6" t="s">
        <v>240</v>
      </c>
      <c r="C26" s="6"/>
      <c r="D26" s="24">
        <f>D25/1</f>
        <v>19.578568762512326</v>
      </c>
      <c r="E26" s="38"/>
      <c r="F26" s="36"/>
      <c r="G26" s="40"/>
      <c r="H26" s="40"/>
      <c r="I26" s="36"/>
      <c r="J26" s="16"/>
    </row>
    <row r="27" spans="1:10" ht="18.75" x14ac:dyDescent="0.3">
      <c r="A27" s="6"/>
      <c r="B27" s="28" t="s">
        <v>241</v>
      </c>
      <c r="C27" s="6"/>
      <c r="D27" s="29">
        <v>25000</v>
      </c>
      <c r="E27" s="47"/>
      <c r="F27" s="36"/>
      <c r="G27" s="40"/>
      <c r="H27" s="40"/>
      <c r="I27" s="36"/>
      <c r="J27" s="16"/>
    </row>
    <row r="28" spans="1:10" ht="18.75" x14ac:dyDescent="0.3">
      <c r="A28" s="6"/>
      <c r="B28" s="6" t="s">
        <v>242</v>
      </c>
      <c r="C28" s="6"/>
      <c r="D28" s="30">
        <v>25000</v>
      </c>
      <c r="E28" s="48"/>
      <c r="F28" s="36"/>
      <c r="G28" s="40"/>
      <c r="H28" s="40"/>
      <c r="I28" s="36"/>
      <c r="J28" s="16"/>
    </row>
    <row r="29" spans="1:10" x14ac:dyDescent="0.25">
      <c r="A29" s="6"/>
      <c r="B29" s="6" t="s">
        <v>243</v>
      </c>
      <c r="C29" s="6"/>
      <c r="D29" s="21">
        <f>D28/100</f>
        <v>250</v>
      </c>
      <c r="E29" s="33"/>
      <c r="F29" s="36"/>
      <c r="G29" s="40"/>
      <c r="H29" s="40"/>
      <c r="I29" s="36"/>
      <c r="J29" s="16"/>
    </row>
    <row r="30" spans="1:10" x14ac:dyDescent="0.25">
      <c r="A30" s="6"/>
      <c r="B30" s="31" t="s">
        <v>690</v>
      </c>
      <c r="C30" s="6"/>
      <c r="D30" s="32">
        <f>D29*2.5</f>
        <v>625</v>
      </c>
      <c r="E30" s="33"/>
      <c r="F30" s="36"/>
      <c r="G30" s="40"/>
      <c r="H30" s="40"/>
      <c r="I30" s="36"/>
      <c r="J30" s="16"/>
    </row>
    <row r="31" spans="1:10" x14ac:dyDescent="0.25">
      <c r="A31" s="6"/>
      <c r="B31" s="6" t="s">
        <v>244</v>
      </c>
      <c r="C31" s="6"/>
      <c r="D31" s="33">
        <f>SUM(H2:H18)</f>
        <v>2675</v>
      </c>
      <c r="E31" s="33"/>
      <c r="F31" s="36"/>
      <c r="G31" s="41"/>
      <c r="H31" s="40"/>
      <c r="I31" s="36"/>
      <c r="J31" s="16"/>
    </row>
    <row r="32" spans="1:10" x14ac:dyDescent="0.25">
      <c r="A32" s="6"/>
      <c r="B32" s="13" t="s">
        <v>245</v>
      </c>
      <c r="C32" s="6"/>
      <c r="D32" s="16">
        <f>D31/D27*100</f>
        <v>10.7</v>
      </c>
      <c r="E32" s="16"/>
      <c r="F32" s="36"/>
      <c r="G32" s="40"/>
      <c r="H32" s="40"/>
      <c r="I32" s="36"/>
      <c r="J32" s="16"/>
    </row>
    <row r="33" spans="6:10" x14ac:dyDescent="0.25">
      <c r="F33" s="39"/>
      <c r="G33" s="18"/>
      <c r="H33" s="18"/>
      <c r="I33" s="18"/>
      <c r="J33" s="16"/>
    </row>
    <row r="34" spans="6:10" x14ac:dyDescent="0.25">
      <c r="J34" s="6"/>
    </row>
    <row r="35" spans="6:10" x14ac:dyDescent="0.25">
      <c r="J35" s="6"/>
    </row>
  </sheetData>
  <conditionalFormatting sqref="H2:H18">
    <cfRule type="cellIs" dxfId="4" priority="4" operator="lessThan">
      <formula>0</formula>
    </cfRule>
    <cfRule type="cellIs" dxfId="3" priority="5" operator="greaterThan">
      <formula>0</formula>
    </cfRule>
  </conditionalFormatting>
  <conditionalFormatting sqref="G20:G32">
    <cfRule type="cellIs" dxfId="2" priority="1" operator="greaterThan">
      <formula>0</formula>
    </cfRule>
    <cfRule type="cellIs" dxfId="1" priority="2" operator="lessThan">
      <formula>-240.63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25" workbookViewId="0">
      <selection activeCell="B53" sqref="B53"/>
    </sheetView>
  </sheetViews>
  <sheetFormatPr defaultRowHeight="15" x14ac:dyDescent="0.25"/>
  <cols>
    <col min="1" max="1" width="10.7109375" bestFit="1" customWidth="1"/>
    <col min="2" max="2" width="33.5703125" bestFit="1" customWidth="1"/>
    <col min="3" max="3" width="8" bestFit="1" customWidth="1"/>
    <col min="4" max="4" width="23.28515625" bestFit="1" customWidth="1"/>
    <col min="5" max="5" width="15.42578125" style="27" bestFit="1" customWidth="1"/>
    <col min="6" max="6" width="10.28515625" bestFit="1" customWidth="1"/>
    <col min="9" max="9" width="25.5703125" style="18" bestFit="1" customWidth="1"/>
  </cols>
  <sheetData>
    <row r="1" spans="1:9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228</v>
      </c>
      <c r="F1" s="34" t="s">
        <v>229</v>
      </c>
      <c r="G1" s="34" t="s">
        <v>230</v>
      </c>
      <c r="H1" s="34" t="s">
        <v>11</v>
      </c>
      <c r="I1" s="43" t="s">
        <v>231</v>
      </c>
    </row>
    <row r="2" spans="1:9" x14ac:dyDescent="0.25">
      <c r="A2" s="19">
        <v>44598</v>
      </c>
      <c r="B2" s="6" t="s">
        <v>147</v>
      </c>
      <c r="C2" s="35">
        <v>1.93</v>
      </c>
      <c r="D2" s="16" t="s">
        <v>248</v>
      </c>
      <c r="E2" s="22" t="s">
        <v>232</v>
      </c>
      <c r="F2" s="33">
        <f>C2*D$50</f>
        <v>1206.25</v>
      </c>
      <c r="G2" s="33">
        <f t="shared" ref="G2:G35" si="0">F2-D$50</f>
        <v>581.25</v>
      </c>
      <c r="H2" s="6" t="s">
        <v>218</v>
      </c>
      <c r="I2" s="16" t="s">
        <v>56</v>
      </c>
    </row>
    <row r="3" spans="1:9" x14ac:dyDescent="0.25">
      <c r="A3" s="50">
        <v>44598</v>
      </c>
      <c r="B3" s="16" t="s">
        <v>148</v>
      </c>
      <c r="C3" s="35">
        <v>1.84</v>
      </c>
      <c r="D3" s="16" t="s">
        <v>247</v>
      </c>
      <c r="E3" s="22" t="s">
        <v>246</v>
      </c>
      <c r="F3" s="33">
        <f>C3*D$50</f>
        <v>1150</v>
      </c>
      <c r="G3" s="33">
        <f t="shared" si="0"/>
        <v>525</v>
      </c>
      <c r="H3" s="16" t="s">
        <v>128</v>
      </c>
      <c r="I3" s="16" t="s">
        <v>56</v>
      </c>
    </row>
    <row r="4" spans="1:9" x14ac:dyDescent="0.25">
      <c r="A4" s="19">
        <v>44600</v>
      </c>
      <c r="B4" s="6" t="s">
        <v>149</v>
      </c>
      <c r="C4" s="35">
        <v>1.68</v>
      </c>
      <c r="D4" s="16" t="s">
        <v>248</v>
      </c>
      <c r="E4" s="37" t="s">
        <v>232</v>
      </c>
      <c r="F4" s="33">
        <v>0</v>
      </c>
      <c r="G4" s="33">
        <f t="shared" si="0"/>
        <v>-625</v>
      </c>
      <c r="H4" s="6" t="s">
        <v>131</v>
      </c>
      <c r="I4" s="16" t="s">
        <v>20</v>
      </c>
    </row>
    <row r="5" spans="1:9" x14ac:dyDescent="0.25">
      <c r="A5" s="79">
        <v>44600</v>
      </c>
      <c r="B5" s="11" t="s">
        <v>150</v>
      </c>
      <c r="C5" s="80">
        <v>1.88</v>
      </c>
      <c r="D5" s="11" t="s">
        <v>248</v>
      </c>
      <c r="E5" s="81" t="s">
        <v>232</v>
      </c>
      <c r="F5" s="82">
        <f t="shared" ref="F5:F15" si="1">C5*D$50</f>
        <v>1175</v>
      </c>
      <c r="G5" s="82">
        <f t="shared" si="0"/>
        <v>550</v>
      </c>
      <c r="H5" s="11" t="s">
        <v>132</v>
      </c>
      <c r="I5" s="11" t="s">
        <v>20</v>
      </c>
    </row>
    <row r="6" spans="1:9" x14ac:dyDescent="0.25">
      <c r="A6" s="19">
        <v>44600</v>
      </c>
      <c r="B6" s="6" t="s">
        <v>151</v>
      </c>
      <c r="C6" s="35">
        <v>1.67</v>
      </c>
      <c r="D6" s="16" t="s">
        <v>248</v>
      </c>
      <c r="E6" s="22" t="s">
        <v>232</v>
      </c>
      <c r="F6" s="33">
        <f t="shared" si="1"/>
        <v>1043.75</v>
      </c>
      <c r="G6" s="33">
        <f t="shared" si="0"/>
        <v>418.75</v>
      </c>
      <c r="H6" s="6" t="s">
        <v>219</v>
      </c>
      <c r="I6" s="16" t="s">
        <v>20</v>
      </c>
    </row>
    <row r="7" spans="1:9" x14ac:dyDescent="0.25">
      <c r="A7" s="79">
        <v>44600</v>
      </c>
      <c r="B7" s="11" t="s">
        <v>152</v>
      </c>
      <c r="C7" s="80">
        <v>1.94</v>
      </c>
      <c r="D7" s="11" t="s">
        <v>247</v>
      </c>
      <c r="E7" s="81" t="s">
        <v>246</v>
      </c>
      <c r="F7" s="82">
        <f t="shared" si="1"/>
        <v>1212.5</v>
      </c>
      <c r="G7" s="82">
        <f t="shared" si="0"/>
        <v>587.5</v>
      </c>
      <c r="H7" s="11" t="s">
        <v>138</v>
      </c>
      <c r="I7" s="11" t="s">
        <v>20</v>
      </c>
    </row>
    <row r="8" spans="1:9" x14ac:dyDescent="0.25">
      <c r="A8" s="19">
        <v>44600</v>
      </c>
      <c r="B8" s="6" t="s">
        <v>155</v>
      </c>
      <c r="C8" s="35">
        <v>1.55</v>
      </c>
      <c r="D8" s="16" t="s">
        <v>249</v>
      </c>
      <c r="E8" s="38" t="s">
        <v>246</v>
      </c>
      <c r="F8" s="33">
        <f t="shared" si="1"/>
        <v>968.75</v>
      </c>
      <c r="G8" s="33">
        <f t="shared" si="0"/>
        <v>343.75</v>
      </c>
      <c r="H8" s="6" t="s">
        <v>128</v>
      </c>
      <c r="I8" s="16" t="s">
        <v>20</v>
      </c>
    </row>
    <row r="9" spans="1:9" x14ac:dyDescent="0.25">
      <c r="A9" s="19">
        <v>44601</v>
      </c>
      <c r="B9" s="6" t="s">
        <v>156</v>
      </c>
      <c r="C9" s="35">
        <v>1.74</v>
      </c>
      <c r="D9" s="16" t="s">
        <v>248</v>
      </c>
      <c r="E9" s="38" t="s">
        <v>232</v>
      </c>
      <c r="F9" s="33">
        <f t="shared" si="1"/>
        <v>1087.5</v>
      </c>
      <c r="G9" s="33">
        <f t="shared" si="0"/>
        <v>462.5</v>
      </c>
      <c r="H9" s="6" t="s">
        <v>134</v>
      </c>
      <c r="I9" s="16" t="s">
        <v>52</v>
      </c>
    </row>
    <row r="10" spans="1:9" x14ac:dyDescent="0.25">
      <c r="A10" s="79">
        <v>44604</v>
      </c>
      <c r="B10" s="11" t="s">
        <v>161</v>
      </c>
      <c r="C10" s="80">
        <v>1.82</v>
      </c>
      <c r="D10" s="11" t="s">
        <v>247</v>
      </c>
      <c r="E10" s="81" t="s">
        <v>246</v>
      </c>
      <c r="F10" s="82">
        <f t="shared" si="1"/>
        <v>1137.5</v>
      </c>
      <c r="G10" s="82">
        <f t="shared" si="0"/>
        <v>512.5</v>
      </c>
      <c r="H10" s="11" t="s">
        <v>138</v>
      </c>
      <c r="I10" s="11" t="s">
        <v>20</v>
      </c>
    </row>
    <row r="11" spans="1:9" x14ac:dyDescent="0.25">
      <c r="A11" s="19">
        <v>44604</v>
      </c>
      <c r="B11" s="6" t="s">
        <v>162</v>
      </c>
      <c r="C11" s="35">
        <v>1.84</v>
      </c>
      <c r="D11" s="16" t="s">
        <v>247</v>
      </c>
      <c r="E11" s="22" t="s">
        <v>246</v>
      </c>
      <c r="F11" s="33">
        <f t="shared" si="1"/>
        <v>1150</v>
      </c>
      <c r="G11" s="33">
        <f t="shared" si="0"/>
        <v>525</v>
      </c>
      <c r="H11" s="6" t="s">
        <v>131</v>
      </c>
      <c r="I11" s="16" t="s">
        <v>20</v>
      </c>
    </row>
    <row r="12" spans="1:9" x14ac:dyDescent="0.25">
      <c r="A12" s="19">
        <v>44604</v>
      </c>
      <c r="B12" s="6" t="s">
        <v>164</v>
      </c>
      <c r="C12" s="35">
        <v>1.44</v>
      </c>
      <c r="D12" s="16" t="s">
        <v>248</v>
      </c>
      <c r="E12" s="38" t="s">
        <v>232</v>
      </c>
      <c r="F12" s="33">
        <f t="shared" si="1"/>
        <v>900</v>
      </c>
      <c r="G12" s="33">
        <f t="shared" si="0"/>
        <v>275</v>
      </c>
      <c r="H12" s="6" t="s">
        <v>135</v>
      </c>
      <c r="I12" s="16" t="s">
        <v>165</v>
      </c>
    </row>
    <row r="13" spans="1:9" x14ac:dyDescent="0.25">
      <c r="A13" s="19">
        <v>44604</v>
      </c>
      <c r="B13" s="6" t="s">
        <v>166</v>
      </c>
      <c r="C13" s="35">
        <v>1.62</v>
      </c>
      <c r="D13" s="16" t="s">
        <v>248</v>
      </c>
      <c r="E13" s="22" t="s">
        <v>232</v>
      </c>
      <c r="F13" s="33">
        <f t="shared" si="1"/>
        <v>1012.5000000000001</v>
      </c>
      <c r="G13" s="33">
        <f t="shared" si="0"/>
        <v>387.50000000000011</v>
      </c>
      <c r="H13" s="6" t="s">
        <v>221</v>
      </c>
      <c r="I13" s="16" t="s">
        <v>165</v>
      </c>
    </row>
    <row r="14" spans="1:9" x14ac:dyDescent="0.25">
      <c r="A14" s="50">
        <v>44604</v>
      </c>
      <c r="B14" s="16" t="s">
        <v>168</v>
      </c>
      <c r="C14" s="35">
        <v>1.76</v>
      </c>
      <c r="D14" s="16" t="s">
        <v>247</v>
      </c>
      <c r="E14" s="22" t="s">
        <v>246</v>
      </c>
      <c r="F14" s="33">
        <f t="shared" si="1"/>
        <v>1100</v>
      </c>
      <c r="G14" s="33">
        <f t="shared" si="0"/>
        <v>475</v>
      </c>
      <c r="H14" s="16" t="s">
        <v>138</v>
      </c>
      <c r="I14" s="16" t="s">
        <v>20</v>
      </c>
    </row>
    <row r="15" spans="1:9" x14ac:dyDescent="0.25">
      <c r="A15" s="50">
        <v>44605</v>
      </c>
      <c r="B15" s="16" t="s">
        <v>169</v>
      </c>
      <c r="C15" s="35">
        <v>1.9</v>
      </c>
      <c r="D15" s="16" t="s">
        <v>247</v>
      </c>
      <c r="E15" s="22" t="s">
        <v>246</v>
      </c>
      <c r="F15" s="33">
        <f t="shared" si="1"/>
        <v>1187.5</v>
      </c>
      <c r="G15" s="33">
        <f t="shared" si="0"/>
        <v>562.5</v>
      </c>
      <c r="H15" s="16" t="s">
        <v>138</v>
      </c>
      <c r="I15" s="16" t="s">
        <v>170</v>
      </c>
    </row>
    <row r="16" spans="1:9" x14ac:dyDescent="0.25">
      <c r="A16" s="50">
        <v>44605</v>
      </c>
      <c r="B16" s="16" t="s">
        <v>171</v>
      </c>
      <c r="C16" s="35">
        <v>1.88</v>
      </c>
      <c r="D16" s="16" t="s">
        <v>247</v>
      </c>
      <c r="E16" s="37" t="s">
        <v>246</v>
      </c>
      <c r="F16" s="33">
        <v>0</v>
      </c>
      <c r="G16" s="33">
        <f t="shared" si="0"/>
        <v>-625</v>
      </c>
      <c r="H16" s="16" t="s">
        <v>136</v>
      </c>
      <c r="I16" s="16" t="s">
        <v>170</v>
      </c>
    </row>
    <row r="17" spans="1:9" x14ac:dyDescent="0.25">
      <c r="A17" s="50">
        <v>44605</v>
      </c>
      <c r="B17" s="16" t="s">
        <v>173</v>
      </c>
      <c r="C17" s="35">
        <v>1.92</v>
      </c>
      <c r="D17" s="16" t="s">
        <v>247</v>
      </c>
      <c r="E17" s="37" t="s">
        <v>246</v>
      </c>
      <c r="F17" s="33">
        <v>0</v>
      </c>
      <c r="G17" s="33">
        <f t="shared" si="0"/>
        <v>-625</v>
      </c>
      <c r="H17" s="16" t="s">
        <v>134</v>
      </c>
      <c r="I17" s="16" t="s">
        <v>52</v>
      </c>
    </row>
    <row r="18" spans="1:9" x14ac:dyDescent="0.25">
      <c r="A18" s="50">
        <v>44612</v>
      </c>
      <c r="B18" s="16" t="s">
        <v>178</v>
      </c>
      <c r="C18" s="35">
        <v>1.74</v>
      </c>
      <c r="D18" s="16" t="s">
        <v>247</v>
      </c>
      <c r="E18" s="37" t="s">
        <v>246</v>
      </c>
      <c r="F18" s="33">
        <v>0</v>
      </c>
      <c r="G18" s="33">
        <f t="shared" si="0"/>
        <v>-625</v>
      </c>
      <c r="H18" s="16" t="s">
        <v>217</v>
      </c>
      <c r="I18" s="16" t="s">
        <v>56</v>
      </c>
    </row>
    <row r="19" spans="1:9" x14ac:dyDescent="0.25">
      <c r="A19" s="50">
        <v>44612</v>
      </c>
      <c r="B19" s="16" t="s">
        <v>179</v>
      </c>
      <c r="C19" s="35">
        <v>1.62</v>
      </c>
      <c r="D19" s="16" t="s">
        <v>249</v>
      </c>
      <c r="E19" s="22" t="s">
        <v>246</v>
      </c>
      <c r="F19" s="33">
        <f>C19*D$50</f>
        <v>1012.5000000000001</v>
      </c>
      <c r="G19" s="33">
        <f t="shared" si="0"/>
        <v>387.50000000000011</v>
      </c>
      <c r="H19" s="16" t="s">
        <v>138</v>
      </c>
      <c r="I19" s="16" t="s">
        <v>170</v>
      </c>
    </row>
    <row r="20" spans="1:9" x14ac:dyDescent="0.25">
      <c r="A20" s="50">
        <v>44612</v>
      </c>
      <c r="B20" s="16" t="s">
        <v>180</v>
      </c>
      <c r="C20" s="35">
        <v>1.69</v>
      </c>
      <c r="D20" s="16" t="s">
        <v>247</v>
      </c>
      <c r="E20" s="22" t="s">
        <v>246</v>
      </c>
      <c r="F20" s="33">
        <f>C20*D$50</f>
        <v>1056.25</v>
      </c>
      <c r="G20" s="33">
        <f t="shared" si="0"/>
        <v>431.25</v>
      </c>
      <c r="H20" s="16" t="s">
        <v>138</v>
      </c>
      <c r="I20" s="16" t="s">
        <v>170</v>
      </c>
    </row>
    <row r="21" spans="1:9" x14ac:dyDescent="0.25">
      <c r="A21" s="50">
        <v>44614</v>
      </c>
      <c r="B21" s="16" t="s">
        <v>183</v>
      </c>
      <c r="C21" s="35">
        <v>1.72</v>
      </c>
      <c r="D21" s="16" t="s">
        <v>247</v>
      </c>
      <c r="E21" s="22" t="s">
        <v>246</v>
      </c>
      <c r="F21" s="33">
        <f>C21*D$50</f>
        <v>1075</v>
      </c>
      <c r="G21" s="33">
        <f t="shared" si="0"/>
        <v>450</v>
      </c>
      <c r="H21" s="16" t="s">
        <v>133</v>
      </c>
      <c r="I21" s="36" t="s">
        <v>20</v>
      </c>
    </row>
    <row r="22" spans="1:9" x14ac:dyDescent="0.25">
      <c r="A22" s="50">
        <v>44614</v>
      </c>
      <c r="B22" s="16" t="s">
        <v>185</v>
      </c>
      <c r="C22" s="35">
        <v>1.75</v>
      </c>
      <c r="D22" s="16" t="s">
        <v>247</v>
      </c>
      <c r="E22" s="37" t="s">
        <v>246</v>
      </c>
      <c r="F22" s="33">
        <v>0</v>
      </c>
      <c r="G22" s="33">
        <f t="shared" si="0"/>
        <v>-625</v>
      </c>
      <c r="H22" s="16" t="s">
        <v>129</v>
      </c>
      <c r="I22" s="36" t="s">
        <v>20</v>
      </c>
    </row>
    <row r="23" spans="1:9" x14ac:dyDescent="0.25">
      <c r="A23" s="50">
        <v>44615</v>
      </c>
      <c r="B23" s="16" t="s">
        <v>186</v>
      </c>
      <c r="C23" s="35">
        <v>1.72</v>
      </c>
      <c r="D23" s="16" t="s">
        <v>248</v>
      </c>
      <c r="E23" s="22" t="s">
        <v>232</v>
      </c>
      <c r="F23" s="33">
        <f t="shared" ref="F23:F28" si="2">C23*D$50</f>
        <v>1075</v>
      </c>
      <c r="G23" s="33">
        <f t="shared" si="0"/>
        <v>450</v>
      </c>
      <c r="H23" s="16" t="s">
        <v>222</v>
      </c>
      <c r="I23" s="16" t="s">
        <v>40</v>
      </c>
    </row>
    <row r="24" spans="1:9" x14ac:dyDescent="0.25">
      <c r="A24" s="50">
        <v>44615</v>
      </c>
      <c r="B24" s="16" t="s">
        <v>187</v>
      </c>
      <c r="C24" s="35">
        <v>1.81</v>
      </c>
      <c r="D24" s="16" t="s">
        <v>247</v>
      </c>
      <c r="E24" s="22" t="s">
        <v>246</v>
      </c>
      <c r="F24" s="33">
        <f t="shared" si="2"/>
        <v>1131.25</v>
      </c>
      <c r="G24" s="33">
        <f t="shared" si="0"/>
        <v>506.25</v>
      </c>
      <c r="H24" s="16" t="s">
        <v>131</v>
      </c>
      <c r="I24" s="16" t="s">
        <v>40</v>
      </c>
    </row>
    <row r="25" spans="1:9" x14ac:dyDescent="0.25">
      <c r="A25" s="50">
        <v>44618</v>
      </c>
      <c r="B25" s="16" t="s">
        <v>188</v>
      </c>
      <c r="C25" s="35">
        <v>1.7</v>
      </c>
      <c r="D25" s="16" t="s">
        <v>248</v>
      </c>
      <c r="E25" s="22" t="s">
        <v>232</v>
      </c>
      <c r="F25" s="33">
        <f t="shared" si="2"/>
        <v>1062.5</v>
      </c>
      <c r="G25" s="33">
        <f t="shared" si="0"/>
        <v>437.5</v>
      </c>
      <c r="H25" s="16" t="s">
        <v>130</v>
      </c>
      <c r="I25" s="16" t="s">
        <v>170</v>
      </c>
    </row>
    <row r="26" spans="1:9" x14ac:dyDescent="0.25">
      <c r="A26" s="50">
        <v>44618</v>
      </c>
      <c r="B26" s="16" t="s">
        <v>189</v>
      </c>
      <c r="C26" s="35">
        <v>1.58</v>
      </c>
      <c r="D26" s="16" t="s">
        <v>248</v>
      </c>
      <c r="E26" s="22" t="s">
        <v>232</v>
      </c>
      <c r="F26" s="33">
        <f t="shared" si="2"/>
        <v>987.5</v>
      </c>
      <c r="G26" s="33">
        <f t="shared" si="0"/>
        <v>362.5</v>
      </c>
      <c r="H26" s="16" t="s">
        <v>127</v>
      </c>
      <c r="I26" s="16" t="s">
        <v>165</v>
      </c>
    </row>
    <row r="27" spans="1:9" x14ac:dyDescent="0.25">
      <c r="A27" s="50">
        <v>44618</v>
      </c>
      <c r="B27" s="16" t="s">
        <v>190</v>
      </c>
      <c r="C27" s="35">
        <v>1.49</v>
      </c>
      <c r="D27" s="16" t="s">
        <v>248</v>
      </c>
      <c r="E27" s="22" t="s">
        <v>232</v>
      </c>
      <c r="F27" s="33">
        <f t="shared" si="2"/>
        <v>931.25</v>
      </c>
      <c r="G27" s="33">
        <f t="shared" si="0"/>
        <v>306.25</v>
      </c>
      <c r="H27" s="16" t="s">
        <v>127</v>
      </c>
      <c r="I27" s="16" t="s">
        <v>165</v>
      </c>
    </row>
    <row r="28" spans="1:9" x14ac:dyDescent="0.25">
      <c r="A28" s="50">
        <v>44618</v>
      </c>
      <c r="B28" s="16" t="s">
        <v>191</v>
      </c>
      <c r="C28" s="35">
        <v>1.71</v>
      </c>
      <c r="D28" s="16" t="s">
        <v>248</v>
      </c>
      <c r="E28" s="22" t="s">
        <v>232</v>
      </c>
      <c r="F28" s="33">
        <f t="shared" si="2"/>
        <v>1068.75</v>
      </c>
      <c r="G28" s="33">
        <f t="shared" si="0"/>
        <v>443.75</v>
      </c>
      <c r="H28" s="16" t="s">
        <v>135</v>
      </c>
      <c r="I28" s="16" t="s">
        <v>20</v>
      </c>
    </row>
    <row r="29" spans="1:9" x14ac:dyDescent="0.25">
      <c r="A29" s="50">
        <v>44618</v>
      </c>
      <c r="B29" s="16" t="s">
        <v>192</v>
      </c>
      <c r="C29" s="35">
        <v>1.8</v>
      </c>
      <c r="D29" s="16" t="s">
        <v>247</v>
      </c>
      <c r="E29" s="37" t="s">
        <v>246</v>
      </c>
      <c r="F29" s="33">
        <v>0</v>
      </c>
      <c r="G29" s="33">
        <f t="shared" si="0"/>
        <v>-625</v>
      </c>
      <c r="H29" s="16" t="s">
        <v>220</v>
      </c>
      <c r="I29" s="16" t="s">
        <v>20</v>
      </c>
    </row>
    <row r="30" spans="1:9" x14ac:dyDescent="0.25">
      <c r="A30" s="50">
        <v>44618</v>
      </c>
      <c r="B30" s="16" t="s">
        <v>193</v>
      </c>
      <c r="C30" s="35">
        <v>1.71</v>
      </c>
      <c r="D30" s="16" t="s">
        <v>247</v>
      </c>
      <c r="E30" s="37" t="s">
        <v>246</v>
      </c>
      <c r="F30" s="33">
        <v>0</v>
      </c>
      <c r="G30" s="33">
        <f t="shared" si="0"/>
        <v>-625</v>
      </c>
      <c r="H30" s="16" t="s">
        <v>140</v>
      </c>
      <c r="I30" s="16" t="s">
        <v>20</v>
      </c>
    </row>
    <row r="31" spans="1:9" x14ac:dyDescent="0.25">
      <c r="A31" s="50">
        <v>44619</v>
      </c>
      <c r="B31" s="16" t="s">
        <v>194</v>
      </c>
      <c r="C31" s="35">
        <v>1.84</v>
      </c>
      <c r="D31" s="16" t="s">
        <v>247</v>
      </c>
      <c r="E31" s="22" t="s">
        <v>246</v>
      </c>
      <c r="F31" s="33">
        <f>C31*D$50</f>
        <v>1150</v>
      </c>
      <c r="G31" s="33">
        <f t="shared" si="0"/>
        <v>525</v>
      </c>
      <c r="H31" s="16" t="s">
        <v>143</v>
      </c>
      <c r="I31" s="16" t="s">
        <v>56</v>
      </c>
    </row>
    <row r="32" spans="1:9" x14ac:dyDescent="0.25">
      <c r="A32" s="50">
        <v>44619</v>
      </c>
      <c r="B32" s="16" t="s">
        <v>195</v>
      </c>
      <c r="C32" s="35">
        <v>1.81</v>
      </c>
      <c r="D32" s="16" t="s">
        <v>247</v>
      </c>
      <c r="E32" s="22" t="s">
        <v>246</v>
      </c>
      <c r="F32" s="33">
        <f>C32*D$50</f>
        <v>1131.25</v>
      </c>
      <c r="G32" s="33">
        <f t="shared" si="0"/>
        <v>506.25</v>
      </c>
      <c r="H32" s="16" t="s">
        <v>138</v>
      </c>
      <c r="I32" s="16" t="s">
        <v>56</v>
      </c>
    </row>
    <row r="33" spans="1:9" x14ac:dyDescent="0.25">
      <c r="A33" s="50">
        <v>44619</v>
      </c>
      <c r="B33" s="16" t="s">
        <v>196</v>
      </c>
      <c r="C33" s="35">
        <v>1.75</v>
      </c>
      <c r="D33" s="16" t="s">
        <v>248</v>
      </c>
      <c r="E33" s="22" t="s">
        <v>232</v>
      </c>
      <c r="F33" s="33">
        <f>C33*D$50</f>
        <v>1093.75</v>
      </c>
      <c r="G33" s="33">
        <f t="shared" si="0"/>
        <v>468.75</v>
      </c>
      <c r="H33" s="16" t="s">
        <v>134</v>
      </c>
      <c r="I33" s="16" t="s">
        <v>170</v>
      </c>
    </row>
    <row r="34" spans="1:9" x14ac:dyDescent="0.25">
      <c r="A34" s="50">
        <v>44619</v>
      </c>
      <c r="B34" s="16" t="s">
        <v>197</v>
      </c>
      <c r="C34" s="35">
        <v>1.95</v>
      </c>
      <c r="D34" s="16" t="s">
        <v>248</v>
      </c>
      <c r="E34" s="22" t="s">
        <v>232</v>
      </c>
      <c r="F34" s="33">
        <f>C34*D$50</f>
        <v>1218.75</v>
      </c>
      <c r="G34" s="33">
        <f t="shared" si="0"/>
        <v>593.75</v>
      </c>
      <c r="H34" s="16" t="s">
        <v>142</v>
      </c>
      <c r="I34" s="16" t="s">
        <v>170</v>
      </c>
    </row>
    <row r="35" spans="1:9" x14ac:dyDescent="0.25">
      <c r="A35" s="50">
        <v>44619</v>
      </c>
      <c r="B35" s="16" t="s">
        <v>200</v>
      </c>
      <c r="C35" s="35">
        <v>1.5</v>
      </c>
      <c r="D35" s="16" t="s">
        <v>249</v>
      </c>
      <c r="E35" s="22" t="s">
        <v>246</v>
      </c>
      <c r="F35" s="33">
        <f>C35*D$50</f>
        <v>937.5</v>
      </c>
      <c r="G35" s="33">
        <f t="shared" si="0"/>
        <v>312.5</v>
      </c>
      <c r="H35" s="16" t="s">
        <v>133</v>
      </c>
      <c r="I35" s="16" t="s">
        <v>56</v>
      </c>
    </row>
    <row r="36" spans="1:9" x14ac:dyDescent="0.25">
      <c r="A36" s="25"/>
      <c r="B36" s="16"/>
      <c r="C36" s="35"/>
      <c r="D36" s="16"/>
      <c r="E36" s="42"/>
      <c r="F36" s="33"/>
      <c r="G36" s="33"/>
      <c r="H36" s="16"/>
      <c r="I36" s="16"/>
    </row>
    <row r="37" spans="1:9" x14ac:dyDescent="0.25">
      <c r="A37" s="25"/>
      <c r="B37" s="16"/>
      <c r="C37" s="35"/>
      <c r="D37" s="16"/>
      <c r="E37" s="36"/>
      <c r="F37" s="33"/>
      <c r="G37" s="33"/>
      <c r="H37" s="16"/>
      <c r="I37" s="16"/>
    </row>
    <row r="38" spans="1:9" x14ac:dyDescent="0.25">
      <c r="A38" s="25"/>
      <c r="B38" s="16"/>
      <c r="C38" s="35"/>
      <c r="D38" s="16"/>
      <c r="E38" s="36"/>
      <c r="F38" s="33"/>
      <c r="G38" s="33"/>
      <c r="H38" s="16"/>
      <c r="I38" s="16"/>
    </row>
    <row r="39" spans="1:9" x14ac:dyDescent="0.25">
      <c r="A39" s="6"/>
      <c r="B39" s="6" t="s">
        <v>233</v>
      </c>
      <c r="C39" s="6"/>
      <c r="D39" s="26">
        <f>COUNT(C2:C38)</f>
        <v>34</v>
      </c>
      <c r="E39" s="36"/>
      <c r="F39" s="18"/>
      <c r="G39" s="18"/>
      <c r="H39" s="39"/>
    </row>
    <row r="40" spans="1:9" x14ac:dyDescent="0.25">
      <c r="A40" s="6"/>
      <c r="B40" s="6" t="s">
        <v>234</v>
      </c>
      <c r="C40" s="6"/>
      <c r="D40" s="23">
        <f>COUNTIF(G2:G35,"&lt;0")</f>
        <v>7</v>
      </c>
      <c r="E40" s="36"/>
      <c r="F40" s="40"/>
      <c r="G40" s="40"/>
      <c r="H40" s="36"/>
    </row>
    <row r="41" spans="1:9" x14ac:dyDescent="0.25">
      <c r="A41" s="6"/>
      <c r="B41" s="6" t="s">
        <v>235</v>
      </c>
      <c r="C41" s="6"/>
      <c r="D41" s="24">
        <f>D39-D40</f>
        <v>27</v>
      </c>
      <c r="E41" s="36"/>
      <c r="F41" s="40"/>
      <c r="G41" s="40"/>
      <c r="H41" s="36"/>
    </row>
    <row r="42" spans="1:9" x14ac:dyDescent="0.25">
      <c r="A42" s="6"/>
      <c r="B42" s="6" t="s">
        <v>236</v>
      </c>
      <c r="C42" s="6"/>
      <c r="D42" s="6">
        <f>D41/D39*100</f>
        <v>79.411764705882348</v>
      </c>
      <c r="E42" s="36"/>
      <c r="F42" s="40"/>
      <c r="G42" s="40"/>
      <c r="H42" s="36"/>
    </row>
    <row r="43" spans="1:9" x14ac:dyDescent="0.25">
      <c r="A43" s="6"/>
      <c r="B43" s="6" t="s">
        <v>237</v>
      </c>
      <c r="C43" s="6"/>
      <c r="D43" s="6">
        <f>1/D44*100</f>
        <v>57.335581787521072</v>
      </c>
      <c r="E43" s="36"/>
      <c r="F43" s="40"/>
      <c r="G43" s="40"/>
      <c r="H43" s="36"/>
    </row>
    <row r="44" spans="1:9" x14ac:dyDescent="0.25">
      <c r="A44" s="6"/>
      <c r="B44" s="6" t="s">
        <v>238</v>
      </c>
      <c r="C44" s="6"/>
      <c r="D44" s="6">
        <f>SUM(C2:C38)/D39</f>
        <v>1.7441176470588238</v>
      </c>
      <c r="E44" s="36"/>
      <c r="F44" s="40"/>
      <c r="G44" s="40"/>
      <c r="H44" s="36"/>
    </row>
    <row r="45" spans="1:9" x14ac:dyDescent="0.25">
      <c r="A45" s="6"/>
      <c r="B45" s="6" t="s">
        <v>239</v>
      </c>
      <c r="C45" s="6"/>
      <c r="D45" s="24">
        <f>D42-D43</f>
        <v>22.076182918361276</v>
      </c>
      <c r="E45" s="36"/>
      <c r="F45" s="40"/>
      <c r="G45" s="40"/>
      <c r="H45" s="36"/>
    </row>
    <row r="46" spans="1:9" x14ac:dyDescent="0.25">
      <c r="A46" s="6"/>
      <c r="B46" s="6" t="s">
        <v>240</v>
      </c>
      <c r="C46" s="6"/>
      <c r="D46" s="24">
        <f>D45/1</f>
        <v>22.076182918361276</v>
      </c>
      <c r="E46" s="36"/>
      <c r="F46" s="40"/>
      <c r="G46" s="40"/>
      <c r="H46" s="36"/>
    </row>
    <row r="47" spans="1:9" ht="18.75" x14ac:dyDescent="0.3">
      <c r="A47" s="6"/>
      <c r="B47" s="28" t="s">
        <v>241</v>
      </c>
      <c r="C47" s="6"/>
      <c r="D47" s="29">
        <v>25000</v>
      </c>
      <c r="E47" s="36"/>
      <c r="F47" s="40"/>
      <c r="G47" s="40"/>
      <c r="H47" s="36"/>
    </row>
    <row r="48" spans="1:9" ht="18.75" x14ac:dyDescent="0.3">
      <c r="A48" s="6"/>
      <c r="B48" s="6" t="s">
        <v>242</v>
      </c>
      <c r="C48" s="6"/>
      <c r="D48" s="30">
        <v>25000</v>
      </c>
      <c r="E48" s="36"/>
      <c r="F48" s="40"/>
      <c r="G48" s="40"/>
      <c r="H48" s="36"/>
    </row>
    <row r="49" spans="1:8" x14ac:dyDescent="0.25">
      <c r="A49" s="6"/>
      <c r="B49" s="6" t="s">
        <v>243</v>
      </c>
      <c r="C49" s="6"/>
      <c r="D49" s="21">
        <f>D48/100</f>
        <v>250</v>
      </c>
      <c r="E49" s="36"/>
      <c r="F49" s="40"/>
      <c r="G49" s="40"/>
      <c r="H49" s="36"/>
    </row>
    <row r="50" spans="1:8" x14ac:dyDescent="0.25">
      <c r="A50" s="6"/>
      <c r="B50" s="31" t="s">
        <v>690</v>
      </c>
      <c r="C50" s="6"/>
      <c r="D50" s="32">
        <f>D49*2.5</f>
        <v>625</v>
      </c>
      <c r="E50" s="36"/>
      <c r="F50" s="40"/>
      <c r="G50" s="40"/>
      <c r="H50" s="36"/>
    </row>
    <row r="51" spans="1:8" x14ac:dyDescent="0.25">
      <c r="A51" s="6"/>
      <c r="B51" s="6" t="s">
        <v>244</v>
      </c>
      <c r="C51" s="6"/>
      <c r="D51" s="33">
        <f>SUM(G2:G37)</f>
        <v>8012.5</v>
      </c>
      <c r="E51" s="36"/>
      <c r="F51" s="41"/>
      <c r="G51" s="40"/>
      <c r="H51" s="36"/>
    </row>
    <row r="52" spans="1:8" x14ac:dyDescent="0.25">
      <c r="A52" s="6"/>
      <c r="B52" s="13" t="s">
        <v>245</v>
      </c>
      <c r="C52" s="6">
        <f>D51/D48</f>
        <v>0.32050000000000001</v>
      </c>
      <c r="D52" s="16">
        <f>D51/D47*100</f>
        <v>32.049999999999997</v>
      </c>
      <c r="E52" s="36"/>
      <c r="F52" s="40"/>
      <c r="G52" s="40"/>
      <c r="H52" s="36"/>
    </row>
    <row r="53" spans="1:8" x14ac:dyDescent="0.25">
      <c r="E53" s="39"/>
      <c r="F53" s="18"/>
      <c r="G53" s="18"/>
      <c r="H53" s="18"/>
    </row>
    <row r="54" spans="1:8" x14ac:dyDescent="0.25">
      <c r="E54" s="39"/>
      <c r="F54" s="18"/>
      <c r="G54" s="18"/>
      <c r="H54" s="18"/>
    </row>
  </sheetData>
  <conditionalFormatting sqref="G2:G38">
    <cfRule type="cellIs" dxfId="64" priority="4" operator="lessThan">
      <formula>0</formula>
    </cfRule>
    <cfRule type="cellIs" dxfId="63" priority="5" operator="greaterThan">
      <formula>0</formula>
    </cfRule>
  </conditionalFormatting>
  <conditionalFormatting sqref="F40:F52">
    <cfRule type="cellIs" dxfId="62" priority="1" operator="greaterThan">
      <formula>0</formula>
    </cfRule>
    <cfRule type="cellIs" dxfId="61" priority="2" operator="lessThan">
      <formula>-240.63</formula>
    </cfRule>
    <cfRule type="cellIs" dxfId="6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5"/>
  <sheetViews>
    <sheetView topLeftCell="C32" workbookViewId="0">
      <selection activeCell="P65" sqref="P65"/>
    </sheetView>
  </sheetViews>
  <sheetFormatPr defaultRowHeight="15" x14ac:dyDescent="0.25"/>
  <cols>
    <col min="1" max="1" width="10.7109375" style="6" bestFit="1" customWidth="1"/>
    <col min="2" max="2" width="37.7109375" style="6" bestFit="1" customWidth="1"/>
    <col min="3" max="13" width="9.140625" style="6"/>
    <col min="14" max="14" width="26" style="6" bestFit="1" customWidth="1"/>
    <col min="15" max="20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126</v>
      </c>
      <c r="Q1" s="2" t="s">
        <v>123</v>
      </c>
      <c r="R1" s="2" t="s">
        <v>124</v>
      </c>
      <c r="S1" s="2" t="s">
        <v>125</v>
      </c>
    </row>
    <row r="2" spans="1:19" x14ac:dyDescent="0.25">
      <c r="A2" s="19">
        <v>44621</v>
      </c>
      <c r="B2" s="6" t="s">
        <v>203</v>
      </c>
      <c r="C2" s="6">
        <v>3.07</v>
      </c>
      <c r="D2" s="6">
        <v>3.09</v>
      </c>
      <c r="E2" s="6">
        <v>2.61</v>
      </c>
      <c r="F2" s="6">
        <v>2.82</v>
      </c>
      <c r="G2" s="6">
        <v>2.44</v>
      </c>
      <c r="H2" s="6">
        <v>1.46</v>
      </c>
      <c r="I2" s="6">
        <v>2.44</v>
      </c>
      <c r="J2" s="6" t="s">
        <v>225</v>
      </c>
      <c r="K2" s="6">
        <v>1.81</v>
      </c>
      <c r="L2" s="6" t="s">
        <v>138</v>
      </c>
      <c r="M2" s="6">
        <v>21</v>
      </c>
      <c r="N2" s="6" t="s">
        <v>204</v>
      </c>
      <c r="O2" s="6">
        <v>1.59</v>
      </c>
      <c r="P2" s="6">
        <v>2.82</v>
      </c>
      <c r="Q2" s="6">
        <v>2.76</v>
      </c>
      <c r="R2" s="6">
        <v>404</v>
      </c>
      <c r="S2" s="6">
        <v>4.46</v>
      </c>
    </row>
    <row r="3" spans="1:19" x14ac:dyDescent="0.25">
      <c r="A3" s="19">
        <v>44621</v>
      </c>
      <c r="B3" s="6" t="s">
        <v>205</v>
      </c>
      <c r="C3" s="6">
        <v>2.67</v>
      </c>
      <c r="D3" s="6">
        <v>3.23</v>
      </c>
      <c r="E3" s="6">
        <v>2.86</v>
      </c>
      <c r="F3" s="6">
        <v>3.63</v>
      </c>
      <c r="G3" s="6">
        <v>2.04</v>
      </c>
      <c r="H3" s="6">
        <v>1.84</v>
      </c>
      <c r="I3" s="6">
        <v>1.76</v>
      </c>
      <c r="J3" s="6" t="s">
        <v>225</v>
      </c>
      <c r="K3" s="6">
        <v>1.49</v>
      </c>
      <c r="L3" s="6" t="s">
        <v>138</v>
      </c>
      <c r="M3" s="6">
        <v>30</v>
      </c>
      <c r="N3" s="6" t="s">
        <v>204</v>
      </c>
      <c r="O3" s="6">
        <v>1.41</v>
      </c>
      <c r="P3" s="6">
        <v>2.34</v>
      </c>
      <c r="Q3" s="6">
        <v>2.92</v>
      </c>
      <c r="R3" s="6">
        <v>404</v>
      </c>
      <c r="S3" s="6">
        <v>3.65</v>
      </c>
    </row>
    <row r="4" spans="1:19" x14ac:dyDescent="0.25">
      <c r="A4" s="19">
        <v>44621</v>
      </c>
      <c r="B4" s="6" t="s">
        <v>206</v>
      </c>
      <c r="C4" s="6">
        <v>1.73</v>
      </c>
      <c r="D4" s="6">
        <v>3.83</v>
      </c>
      <c r="E4" s="6">
        <v>5.0599999999999996</v>
      </c>
      <c r="F4" s="6">
        <v>3.9</v>
      </c>
      <c r="G4" s="6">
        <v>1.84</v>
      </c>
      <c r="H4" s="6">
        <v>2.04</v>
      </c>
      <c r="I4" s="6">
        <v>1.62</v>
      </c>
      <c r="J4" s="6" t="s">
        <v>225</v>
      </c>
      <c r="K4" s="6">
        <v>1.41</v>
      </c>
      <c r="L4" s="6" t="s">
        <v>127</v>
      </c>
      <c r="M4" s="6">
        <v>26</v>
      </c>
      <c r="N4" s="6" t="s">
        <v>94</v>
      </c>
      <c r="O4" s="6">
        <v>404</v>
      </c>
      <c r="P4" s="6">
        <v>2.04</v>
      </c>
      <c r="Q4" s="6">
        <v>2.39</v>
      </c>
      <c r="R4" s="6">
        <v>2.65</v>
      </c>
      <c r="S4" s="6">
        <v>2.96</v>
      </c>
    </row>
    <row r="5" spans="1:19" x14ac:dyDescent="0.25">
      <c r="A5" s="19">
        <v>44623</v>
      </c>
      <c r="B5" s="6" t="s">
        <v>207</v>
      </c>
      <c r="C5" s="6">
        <v>1.69</v>
      </c>
      <c r="D5" s="6">
        <v>3.61</v>
      </c>
      <c r="E5" s="6">
        <v>6.11</v>
      </c>
      <c r="F5" s="6">
        <v>3.86</v>
      </c>
      <c r="G5" s="6">
        <v>1.93</v>
      </c>
      <c r="H5" s="6">
        <v>1.95</v>
      </c>
      <c r="I5" s="6">
        <v>1.68</v>
      </c>
      <c r="J5" s="6" t="s">
        <v>225</v>
      </c>
      <c r="K5" s="6">
        <v>1.44</v>
      </c>
      <c r="L5" s="6" t="s">
        <v>134</v>
      </c>
      <c r="M5" s="6">
        <v>15</v>
      </c>
      <c r="N5" s="6" t="s">
        <v>40</v>
      </c>
      <c r="O5" s="6">
        <v>404</v>
      </c>
      <c r="P5" s="6">
        <v>2.17</v>
      </c>
      <c r="Q5" s="6">
        <v>2.61</v>
      </c>
      <c r="R5" s="6">
        <v>2.66</v>
      </c>
      <c r="S5" s="6">
        <v>3.25</v>
      </c>
    </row>
    <row r="6" spans="1:19" x14ac:dyDescent="0.25">
      <c r="A6" s="19">
        <v>44625</v>
      </c>
      <c r="B6" s="6" t="s">
        <v>208</v>
      </c>
      <c r="C6" s="6">
        <v>2.7</v>
      </c>
      <c r="D6" s="6">
        <v>3.18</v>
      </c>
      <c r="E6" s="6">
        <v>2.88</v>
      </c>
      <c r="F6" s="6">
        <v>3.33</v>
      </c>
      <c r="G6" s="6">
        <v>2.0699999999999998</v>
      </c>
      <c r="H6" s="6">
        <v>1.8</v>
      </c>
      <c r="I6" s="6">
        <v>1.82</v>
      </c>
      <c r="J6" s="6" t="s">
        <v>225</v>
      </c>
      <c r="K6" s="6">
        <v>1.55</v>
      </c>
      <c r="L6" s="6" t="s">
        <v>142</v>
      </c>
      <c r="M6" s="6">
        <v>17</v>
      </c>
      <c r="N6" s="6" t="s">
        <v>88</v>
      </c>
      <c r="O6" s="6">
        <v>1.43</v>
      </c>
      <c r="P6" s="6">
        <v>2.38</v>
      </c>
      <c r="Q6" s="6">
        <v>2.89</v>
      </c>
      <c r="R6" s="6">
        <v>404</v>
      </c>
      <c r="S6" s="6">
        <v>3.66</v>
      </c>
    </row>
    <row r="7" spans="1:19" x14ac:dyDescent="0.25">
      <c r="A7" s="19">
        <v>44625</v>
      </c>
      <c r="B7" s="6" t="s">
        <v>209</v>
      </c>
      <c r="C7" s="6">
        <v>3.98</v>
      </c>
      <c r="D7" s="6">
        <v>3.42</v>
      </c>
      <c r="E7" s="6">
        <v>2.09</v>
      </c>
      <c r="F7" s="6">
        <v>3.74</v>
      </c>
      <c r="G7" s="6">
        <v>2.0299999999999998</v>
      </c>
      <c r="H7" s="6">
        <v>1.88</v>
      </c>
      <c r="I7" s="6">
        <v>1.75</v>
      </c>
      <c r="J7" s="6" t="s">
        <v>225</v>
      </c>
      <c r="K7" s="6">
        <v>1.49</v>
      </c>
      <c r="L7" s="6" t="s">
        <v>140</v>
      </c>
      <c r="M7" s="6">
        <v>33</v>
      </c>
      <c r="N7" s="6" t="s">
        <v>170</v>
      </c>
      <c r="O7" s="6">
        <v>1.37</v>
      </c>
      <c r="P7" s="6">
        <v>2.33</v>
      </c>
      <c r="Q7" s="6">
        <v>2.88</v>
      </c>
      <c r="R7" s="6">
        <v>2.36</v>
      </c>
      <c r="S7" s="6">
        <v>3.65</v>
      </c>
    </row>
    <row r="8" spans="1:19" x14ac:dyDescent="0.25">
      <c r="A8" s="19">
        <v>44625</v>
      </c>
      <c r="B8" s="6" t="s">
        <v>210</v>
      </c>
      <c r="C8" s="6">
        <v>1.63</v>
      </c>
      <c r="D8" s="6">
        <v>4.1500000000000004</v>
      </c>
      <c r="E8" s="6">
        <v>5.48</v>
      </c>
      <c r="F8" s="6">
        <v>3.63</v>
      </c>
      <c r="G8" s="6">
        <v>1.96</v>
      </c>
      <c r="H8" s="6">
        <v>1.91</v>
      </c>
      <c r="I8" s="6">
        <v>1.71</v>
      </c>
      <c r="J8" s="6" t="s">
        <v>225</v>
      </c>
      <c r="K8" s="6">
        <v>1.47</v>
      </c>
      <c r="L8" s="6" t="s">
        <v>133</v>
      </c>
      <c r="M8" s="6">
        <v>13</v>
      </c>
      <c r="N8" s="6" t="s">
        <v>88</v>
      </c>
      <c r="O8" s="6">
        <v>404</v>
      </c>
      <c r="P8" s="6">
        <v>2.2400000000000002</v>
      </c>
      <c r="Q8" s="6">
        <v>2.75</v>
      </c>
      <c r="R8" s="6">
        <v>404</v>
      </c>
      <c r="S8" s="6">
        <v>3.47</v>
      </c>
    </row>
    <row r="9" spans="1:19" x14ac:dyDescent="0.25">
      <c r="A9" s="19">
        <v>44625</v>
      </c>
      <c r="B9" s="6" t="s">
        <v>211</v>
      </c>
      <c r="C9" s="6">
        <v>4.59</v>
      </c>
      <c r="D9" s="6">
        <v>3.45</v>
      </c>
      <c r="E9" s="6">
        <v>1.9</v>
      </c>
      <c r="F9" s="6">
        <v>2.79</v>
      </c>
      <c r="G9" s="6">
        <v>2.37</v>
      </c>
      <c r="H9" s="6">
        <v>1.62</v>
      </c>
      <c r="I9" s="6">
        <v>2.09</v>
      </c>
      <c r="J9" s="6" t="s">
        <v>225</v>
      </c>
      <c r="K9" s="6">
        <v>1.78</v>
      </c>
      <c r="L9" s="6" t="s">
        <v>137</v>
      </c>
      <c r="M9" s="6">
        <v>367</v>
      </c>
      <c r="N9" s="6" t="s">
        <v>94</v>
      </c>
      <c r="O9" s="6">
        <v>1.58</v>
      </c>
      <c r="P9" s="6">
        <v>2.8</v>
      </c>
      <c r="Q9" s="6">
        <v>404</v>
      </c>
      <c r="R9" s="6">
        <v>404</v>
      </c>
      <c r="S9" s="6">
        <v>4.33</v>
      </c>
    </row>
    <row r="10" spans="1:19" x14ac:dyDescent="0.25">
      <c r="A10" s="19">
        <v>44625</v>
      </c>
      <c r="B10" s="6" t="s">
        <v>212</v>
      </c>
      <c r="C10" s="6">
        <v>2.14</v>
      </c>
      <c r="D10" s="6">
        <v>3.69</v>
      </c>
      <c r="E10" s="6">
        <v>3.51</v>
      </c>
      <c r="F10" s="44">
        <v>404</v>
      </c>
      <c r="G10" s="6">
        <v>1.6</v>
      </c>
      <c r="H10" s="6">
        <v>2.48</v>
      </c>
      <c r="I10" s="6">
        <v>1.43</v>
      </c>
      <c r="J10" s="6" t="s">
        <v>225</v>
      </c>
      <c r="K10" s="6">
        <v>1.26</v>
      </c>
      <c r="L10" s="6" t="s">
        <v>128</v>
      </c>
      <c r="M10" s="6">
        <v>39</v>
      </c>
      <c r="N10" s="44" t="s">
        <v>158</v>
      </c>
      <c r="O10" s="6">
        <v>1.25</v>
      </c>
      <c r="P10" s="6">
        <v>1.75</v>
      </c>
      <c r="Q10" s="6">
        <v>1.95</v>
      </c>
      <c r="R10" s="6">
        <v>2.21</v>
      </c>
      <c r="S10" s="6">
        <v>2.48</v>
      </c>
    </row>
    <row r="11" spans="1:19" x14ac:dyDescent="0.25">
      <c r="A11" s="19">
        <v>44625</v>
      </c>
      <c r="B11" s="6" t="s">
        <v>213</v>
      </c>
      <c r="C11" s="6">
        <v>1.27</v>
      </c>
      <c r="D11" s="6">
        <v>6.5</v>
      </c>
      <c r="E11" s="6">
        <v>11.5</v>
      </c>
      <c r="F11" s="44">
        <v>404</v>
      </c>
      <c r="G11" s="6">
        <v>1.4</v>
      </c>
      <c r="H11" s="6">
        <v>3.07</v>
      </c>
      <c r="I11" s="6">
        <v>1.3</v>
      </c>
      <c r="J11" s="6" t="s">
        <v>225</v>
      </c>
      <c r="K11" s="6">
        <v>1.21</v>
      </c>
      <c r="L11" s="6" t="s">
        <v>128</v>
      </c>
      <c r="M11" s="6">
        <v>22</v>
      </c>
      <c r="N11" s="44" t="s">
        <v>36</v>
      </c>
      <c r="O11" s="6">
        <v>404</v>
      </c>
      <c r="P11" s="6">
        <v>1.47</v>
      </c>
      <c r="Q11" s="6">
        <v>1.59</v>
      </c>
      <c r="R11" s="6">
        <v>1.79</v>
      </c>
      <c r="S11" s="6">
        <v>2.06</v>
      </c>
    </row>
    <row r="12" spans="1:19" x14ac:dyDescent="0.25">
      <c r="A12" s="19">
        <v>44625</v>
      </c>
      <c r="B12" s="6" t="s">
        <v>214</v>
      </c>
      <c r="C12" s="6">
        <v>2.2000000000000002</v>
      </c>
      <c r="D12" s="6">
        <v>3.43</v>
      </c>
      <c r="E12" s="6">
        <v>3.47</v>
      </c>
      <c r="F12" s="6">
        <v>4.03</v>
      </c>
      <c r="G12" s="6">
        <v>1.85</v>
      </c>
      <c r="H12" s="6">
        <v>2.0299999999999998</v>
      </c>
      <c r="I12" s="6">
        <v>1.62</v>
      </c>
      <c r="J12" s="6" t="s">
        <v>225</v>
      </c>
      <c r="K12" s="6">
        <v>1.39</v>
      </c>
      <c r="L12" s="6" t="s">
        <v>128</v>
      </c>
      <c r="M12" s="6">
        <v>37</v>
      </c>
      <c r="N12" s="6" t="s">
        <v>204</v>
      </c>
      <c r="O12" s="6">
        <v>1.26</v>
      </c>
      <c r="P12" s="6">
        <v>2.06</v>
      </c>
      <c r="Q12" s="6">
        <v>2.44</v>
      </c>
      <c r="R12" s="6">
        <v>2.72</v>
      </c>
      <c r="S12" s="6">
        <v>3.06</v>
      </c>
    </row>
    <row r="13" spans="1:19" x14ac:dyDescent="0.25">
      <c r="A13" s="19">
        <v>44625</v>
      </c>
      <c r="B13" s="6" t="s">
        <v>215</v>
      </c>
      <c r="C13" s="6">
        <v>2.2599999999999998</v>
      </c>
      <c r="D13" s="6">
        <v>3.39</v>
      </c>
      <c r="E13" s="6">
        <v>3.38</v>
      </c>
      <c r="F13" s="6">
        <v>3.11</v>
      </c>
      <c r="G13" s="6">
        <v>2.1800000000000002</v>
      </c>
      <c r="H13" s="6">
        <v>1.72</v>
      </c>
      <c r="I13" s="6">
        <v>1.92</v>
      </c>
      <c r="J13" s="6" t="s">
        <v>225</v>
      </c>
      <c r="K13" s="6">
        <v>1.63</v>
      </c>
      <c r="L13" s="6" t="s">
        <v>142</v>
      </c>
      <c r="M13" s="6">
        <v>18</v>
      </c>
      <c r="N13" s="6" t="s">
        <v>204</v>
      </c>
      <c r="O13" s="6">
        <v>1.48</v>
      </c>
      <c r="P13" s="6">
        <v>2.5499999999999998</v>
      </c>
      <c r="Q13" s="6">
        <v>404</v>
      </c>
      <c r="R13" s="6">
        <v>404</v>
      </c>
      <c r="S13" s="6">
        <v>4</v>
      </c>
    </row>
    <row r="14" spans="1:19" x14ac:dyDescent="0.25">
      <c r="A14" s="19">
        <v>44625</v>
      </c>
      <c r="B14" s="6" t="s">
        <v>216</v>
      </c>
      <c r="C14" s="6">
        <v>1.63</v>
      </c>
      <c r="D14" s="6">
        <v>4.37</v>
      </c>
      <c r="E14" s="6">
        <v>5.0999999999999996</v>
      </c>
      <c r="F14" s="6">
        <v>4.76</v>
      </c>
      <c r="G14" s="6">
        <v>1.63</v>
      </c>
      <c r="H14" s="6">
        <v>2.37</v>
      </c>
      <c r="I14" s="6">
        <v>1.47</v>
      </c>
      <c r="J14" s="6" t="s">
        <v>225</v>
      </c>
      <c r="K14" s="6">
        <v>404</v>
      </c>
      <c r="L14" s="6" t="s">
        <v>224</v>
      </c>
      <c r="M14" s="6">
        <v>56</v>
      </c>
      <c r="N14" s="6" t="s">
        <v>94</v>
      </c>
      <c r="O14" s="6">
        <v>404</v>
      </c>
      <c r="P14" s="6">
        <v>1.78</v>
      </c>
      <c r="Q14" s="6">
        <v>2.04</v>
      </c>
      <c r="R14" s="6">
        <v>2.33</v>
      </c>
      <c r="S14" s="6">
        <v>2.62</v>
      </c>
    </row>
    <row r="15" spans="1:19" x14ac:dyDescent="0.25">
      <c r="A15" s="19">
        <v>44626</v>
      </c>
      <c r="B15" s="6" t="s">
        <v>251</v>
      </c>
      <c r="C15" s="6">
        <v>2.06</v>
      </c>
      <c r="D15" s="6">
        <v>3.36</v>
      </c>
      <c r="E15" s="6">
        <v>4.1500000000000004</v>
      </c>
      <c r="F15" s="6">
        <v>3.35</v>
      </c>
      <c r="G15" s="6">
        <v>2.15</v>
      </c>
      <c r="H15" s="6">
        <v>1.78</v>
      </c>
      <c r="I15" s="6">
        <v>1.88</v>
      </c>
      <c r="J15" s="6" t="s">
        <v>225</v>
      </c>
      <c r="K15" s="6">
        <v>1.59</v>
      </c>
      <c r="L15" s="6" t="s">
        <v>137</v>
      </c>
      <c r="M15" s="6">
        <v>36</v>
      </c>
      <c r="N15" s="6" t="s">
        <v>56</v>
      </c>
      <c r="O15" s="6">
        <v>1.45</v>
      </c>
      <c r="P15" s="6">
        <v>2.5</v>
      </c>
      <c r="Q15" s="6">
        <v>3.13</v>
      </c>
      <c r="R15" s="6">
        <v>3.53</v>
      </c>
      <c r="S15" s="6">
        <v>3.54</v>
      </c>
    </row>
    <row r="16" spans="1:19" x14ac:dyDescent="0.25">
      <c r="A16" s="19">
        <v>44626</v>
      </c>
      <c r="B16" s="6" t="s">
        <v>252</v>
      </c>
      <c r="C16" s="6">
        <v>2.69</v>
      </c>
      <c r="D16" s="6">
        <v>3.38</v>
      </c>
      <c r="E16" s="6">
        <v>2.78</v>
      </c>
      <c r="F16" s="6">
        <v>3.71</v>
      </c>
      <c r="G16" s="6">
        <v>2.0299999999999998</v>
      </c>
      <c r="H16" s="6">
        <v>1.86</v>
      </c>
      <c r="I16" s="6">
        <v>1.77</v>
      </c>
      <c r="J16" s="6" t="s">
        <v>225</v>
      </c>
      <c r="K16" s="6">
        <v>1.52</v>
      </c>
      <c r="L16" s="6" t="s">
        <v>132</v>
      </c>
      <c r="M16" s="6">
        <v>48</v>
      </c>
      <c r="N16" s="6" t="s">
        <v>146</v>
      </c>
      <c r="O16" s="6">
        <v>1.45</v>
      </c>
      <c r="P16" s="6">
        <v>2.3199999999999998</v>
      </c>
      <c r="Q16" s="6">
        <v>2.86</v>
      </c>
      <c r="R16" s="6">
        <v>404</v>
      </c>
      <c r="S16" s="6">
        <v>3.57</v>
      </c>
    </row>
    <row r="17" spans="1:19" x14ac:dyDescent="0.25">
      <c r="A17" s="19">
        <v>44626</v>
      </c>
      <c r="B17" s="6" t="s">
        <v>253</v>
      </c>
      <c r="C17" s="6">
        <v>2.2999999999999998</v>
      </c>
      <c r="D17" s="6">
        <v>3.21</v>
      </c>
      <c r="E17" s="6">
        <v>3.54</v>
      </c>
      <c r="F17" s="6">
        <v>3</v>
      </c>
      <c r="G17" s="6">
        <v>2.29</v>
      </c>
      <c r="H17" s="6">
        <v>1.68</v>
      </c>
      <c r="I17" s="6">
        <v>2.0099999999999998</v>
      </c>
      <c r="J17" s="6" t="s">
        <v>225</v>
      </c>
      <c r="K17" s="6">
        <v>1.7</v>
      </c>
      <c r="L17" s="6" t="s">
        <v>143</v>
      </c>
      <c r="M17" s="6">
        <v>50</v>
      </c>
      <c r="N17" s="6" t="s">
        <v>254</v>
      </c>
      <c r="O17" s="6">
        <v>1.53</v>
      </c>
      <c r="P17" s="6">
        <v>2.7</v>
      </c>
      <c r="Q17" s="6">
        <v>404</v>
      </c>
      <c r="R17" s="6">
        <v>404</v>
      </c>
      <c r="S17" s="6">
        <v>4.29</v>
      </c>
    </row>
    <row r="18" spans="1:19" x14ac:dyDescent="0.25">
      <c r="A18" s="19">
        <v>44626</v>
      </c>
      <c r="B18" s="6" t="s">
        <v>255</v>
      </c>
      <c r="C18" s="6">
        <v>2.2599999999999998</v>
      </c>
      <c r="D18" s="6">
        <v>3.36</v>
      </c>
      <c r="E18" s="6">
        <v>3.47</v>
      </c>
      <c r="F18" s="6">
        <v>3.37</v>
      </c>
      <c r="G18" s="6">
        <v>2.0699999999999998</v>
      </c>
      <c r="H18" s="6">
        <v>1.81</v>
      </c>
      <c r="I18" s="6">
        <v>1.83</v>
      </c>
      <c r="J18" s="6" t="s">
        <v>225</v>
      </c>
      <c r="K18" s="6">
        <v>1.56</v>
      </c>
      <c r="L18" s="6" t="s">
        <v>134</v>
      </c>
      <c r="M18" s="6">
        <v>42</v>
      </c>
      <c r="N18" s="6" t="s">
        <v>254</v>
      </c>
      <c r="O18" s="6">
        <v>1.43</v>
      </c>
      <c r="P18" s="6">
        <v>2.39</v>
      </c>
      <c r="Q18" s="6">
        <v>2.95</v>
      </c>
      <c r="R18" s="6">
        <v>404</v>
      </c>
      <c r="S18" s="6">
        <v>3.72</v>
      </c>
    </row>
    <row r="19" spans="1:19" x14ac:dyDescent="0.25">
      <c r="A19" s="19">
        <v>44626</v>
      </c>
      <c r="B19" s="6" t="s">
        <v>256</v>
      </c>
      <c r="C19" s="6">
        <v>3.55</v>
      </c>
      <c r="D19" s="6">
        <v>3.93</v>
      </c>
      <c r="E19" s="6">
        <v>2.06</v>
      </c>
      <c r="F19" s="6">
        <v>3.94</v>
      </c>
      <c r="G19" s="6">
        <v>1.55</v>
      </c>
      <c r="H19" s="6">
        <v>2.6</v>
      </c>
      <c r="I19" s="6">
        <v>1.39</v>
      </c>
      <c r="J19" s="6" t="s">
        <v>225</v>
      </c>
      <c r="K19" s="6">
        <v>1.24</v>
      </c>
      <c r="L19" s="6" t="s">
        <v>219</v>
      </c>
      <c r="M19" s="6">
        <v>8</v>
      </c>
      <c r="N19" s="6" t="s">
        <v>65</v>
      </c>
      <c r="O19" s="6">
        <v>1.25</v>
      </c>
      <c r="P19" s="6">
        <v>1.67</v>
      </c>
      <c r="Q19" s="6">
        <v>1.87</v>
      </c>
      <c r="R19" s="6">
        <v>2.12</v>
      </c>
      <c r="S19" s="6">
        <v>2.38</v>
      </c>
    </row>
    <row r="20" spans="1:19" x14ac:dyDescent="0.25">
      <c r="A20" s="19">
        <v>44626</v>
      </c>
      <c r="B20" s="6" t="s">
        <v>257</v>
      </c>
      <c r="C20" s="6">
        <v>2.2999999999999998</v>
      </c>
      <c r="D20" s="6">
        <v>3.4</v>
      </c>
      <c r="E20" s="6">
        <v>3.35</v>
      </c>
      <c r="F20" s="6">
        <v>3.74</v>
      </c>
      <c r="G20" s="6">
        <v>1.97</v>
      </c>
      <c r="H20" s="6">
        <v>1.91</v>
      </c>
      <c r="I20" s="6">
        <v>1.72</v>
      </c>
      <c r="J20" s="6" t="s">
        <v>225</v>
      </c>
      <c r="K20" s="6">
        <v>1.47</v>
      </c>
      <c r="L20" s="6" t="s">
        <v>134</v>
      </c>
      <c r="M20" s="6">
        <v>24</v>
      </c>
      <c r="N20" s="6" t="s">
        <v>40</v>
      </c>
      <c r="O20" s="6">
        <v>404</v>
      </c>
      <c r="P20" s="6">
        <v>2.2400000000000002</v>
      </c>
      <c r="Q20" s="6">
        <v>2.72</v>
      </c>
      <c r="R20" s="6">
        <v>404</v>
      </c>
      <c r="S20" s="6">
        <v>3.4</v>
      </c>
    </row>
    <row r="21" spans="1:19" x14ac:dyDescent="0.25">
      <c r="A21" s="19">
        <v>44627</v>
      </c>
      <c r="B21" s="6" t="s">
        <v>258</v>
      </c>
      <c r="C21" s="6">
        <v>1.25</v>
      </c>
      <c r="D21" s="6">
        <v>5.8</v>
      </c>
      <c r="E21" s="6">
        <v>15.08</v>
      </c>
      <c r="F21" s="6">
        <v>4.09</v>
      </c>
      <c r="G21" s="6">
        <v>1.81</v>
      </c>
      <c r="H21" s="6">
        <v>2.06</v>
      </c>
      <c r="I21" s="6">
        <v>1.6</v>
      </c>
      <c r="J21" s="6" t="s">
        <v>225</v>
      </c>
      <c r="K21" s="6">
        <v>1.37</v>
      </c>
      <c r="L21" s="6" t="s">
        <v>131</v>
      </c>
      <c r="M21" s="6">
        <v>31</v>
      </c>
      <c r="N21" s="16" t="s">
        <v>46</v>
      </c>
      <c r="O21" s="6">
        <v>404</v>
      </c>
      <c r="P21" s="6">
        <v>2.0299999999999998</v>
      </c>
      <c r="Q21" s="6">
        <v>2.38</v>
      </c>
      <c r="R21" s="6">
        <v>2.71</v>
      </c>
      <c r="S21" s="6">
        <v>3.01</v>
      </c>
    </row>
    <row r="22" spans="1:19" x14ac:dyDescent="0.25">
      <c r="A22" s="19">
        <v>44628</v>
      </c>
      <c r="B22" s="6" t="s">
        <v>259</v>
      </c>
      <c r="C22" s="6">
        <v>1.61</v>
      </c>
      <c r="D22" s="6">
        <v>3.91</v>
      </c>
      <c r="E22" s="6">
        <v>6.17</v>
      </c>
      <c r="F22" s="6">
        <v>3.54</v>
      </c>
      <c r="G22" s="6">
        <v>2.04</v>
      </c>
      <c r="H22" s="6">
        <v>1.84</v>
      </c>
      <c r="I22" s="6">
        <v>1.77</v>
      </c>
      <c r="J22" s="6" t="s">
        <v>225</v>
      </c>
      <c r="K22" s="6">
        <v>1.51</v>
      </c>
      <c r="L22" s="6" t="s">
        <v>131</v>
      </c>
      <c r="M22" s="6">
        <v>8</v>
      </c>
      <c r="N22" s="6" t="s">
        <v>20</v>
      </c>
      <c r="O22" s="6">
        <v>1.4</v>
      </c>
      <c r="P22" s="6">
        <v>2.31</v>
      </c>
      <c r="Q22" s="6">
        <v>2.8</v>
      </c>
      <c r="R22" s="6">
        <v>404</v>
      </c>
      <c r="S22" s="6">
        <v>3.45</v>
      </c>
    </row>
    <row r="23" spans="1:19" x14ac:dyDescent="0.25">
      <c r="A23" s="19">
        <v>44628</v>
      </c>
      <c r="B23" s="6" t="s">
        <v>260</v>
      </c>
      <c r="C23" s="6">
        <v>1.49</v>
      </c>
      <c r="D23" s="6">
        <v>4.3600000000000003</v>
      </c>
      <c r="E23" s="6">
        <v>7.3</v>
      </c>
      <c r="F23" s="6">
        <v>3.59</v>
      </c>
      <c r="G23" s="6">
        <v>1.95</v>
      </c>
      <c r="H23" s="6">
        <v>1.91</v>
      </c>
      <c r="I23" s="6">
        <v>1.71</v>
      </c>
      <c r="J23" s="6" t="s">
        <v>225</v>
      </c>
      <c r="K23" s="6">
        <v>1.48</v>
      </c>
      <c r="L23" s="6" t="s">
        <v>134</v>
      </c>
      <c r="M23" s="6">
        <v>51</v>
      </c>
      <c r="N23" s="6" t="s">
        <v>94</v>
      </c>
      <c r="O23" s="6">
        <v>404</v>
      </c>
      <c r="P23" s="6">
        <v>2.2200000000000002</v>
      </c>
      <c r="Q23" s="6">
        <v>2.69</v>
      </c>
      <c r="R23" s="6">
        <v>2.72</v>
      </c>
      <c r="S23" s="6">
        <v>3.37</v>
      </c>
    </row>
    <row r="24" spans="1:19" x14ac:dyDescent="0.25">
      <c r="A24" s="19">
        <v>44632</v>
      </c>
      <c r="B24" s="6" t="s">
        <v>261</v>
      </c>
      <c r="C24" s="6">
        <v>6.88</v>
      </c>
      <c r="D24" s="6">
        <v>4.63</v>
      </c>
      <c r="E24" s="6">
        <v>1.51</v>
      </c>
      <c r="F24" s="44">
        <v>404</v>
      </c>
      <c r="G24" s="6">
        <v>1.76</v>
      </c>
      <c r="H24" s="6">
        <v>2.1800000000000002</v>
      </c>
      <c r="I24" s="6">
        <v>1.56</v>
      </c>
      <c r="J24" s="6" t="s">
        <v>225</v>
      </c>
      <c r="K24" s="6">
        <v>1.36</v>
      </c>
      <c r="L24" s="6" t="s">
        <v>137</v>
      </c>
      <c r="M24" s="6">
        <v>26</v>
      </c>
      <c r="N24" s="44" t="s">
        <v>36</v>
      </c>
      <c r="O24" s="6">
        <v>1.3</v>
      </c>
      <c r="P24" s="6">
        <v>1.96</v>
      </c>
      <c r="Q24" s="6">
        <v>2.2799999999999998</v>
      </c>
      <c r="R24" s="6">
        <v>2.6</v>
      </c>
      <c r="S24" s="6">
        <v>2.9</v>
      </c>
    </row>
    <row r="25" spans="1:19" x14ac:dyDescent="0.25">
      <c r="A25" s="19">
        <v>44632</v>
      </c>
      <c r="B25" s="6" t="s">
        <v>262</v>
      </c>
      <c r="C25" s="6">
        <v>1.87</v>
      </c>
      <c r="D25" s="6">
        <v>3.6</v>
      </c>
      <c r="E25" s="6">
        <v>4.49</v>
      </c>
      <c r="F25" s="6">
        <v>3.68</v>
      </c>
      <c r="G25" s="6">
        <v>1.93</v>
      </c>
      <c r="H25" s="6">
        <v>1.93</v>
      </c>
      <c r="I25" s="6">
        <v>1.69</v>
      </c>
      <c r="J25" s="6" t="s">
        <v>225</v>
      </c>
      <c r="K25" s="6">
        <v>1.46</v>
      </c>
      <c r="L25" s="6" t="s">
        <v>127</v>
      </c>
      <c r="M25" s="6">
        <v>14</v>
      </c>
      <c r="N25" s="6" t="s">
        <v>204</v>
      </c>
      <c r="O25" s="6">
        <v>404</v>
      </c>
      <c r="P25" s="6">
        <v>2.19</v>
      </c>
      <c r="Q25" s="6">
        <v>2.65</v>
      </c>
      <c r="R25" s="6">
        <v>404</v>
      </c>
      <c r="S25" s="6">
        <v>3.32</v>
      </c>
    </row>
    <row r="26" spans="1:19" x14ac:dyDescent="0.25">
      <c r="A26" s="19">
        <v>44632</v>
      </c>
      <c r="B26" s="6" t="s">
        <v>263</v>
      </c>
      <c r="C26" s="6">
        <v>1.9</v>
      </c>
      <c r="D26" s="6">
        <v>3.59</v>
      </c>
      <c r="E26" s="6">
        <v>4.3499999999999996</v>
      </c>
      <c r="F26" s="6">
        <v>3.43</v>
      </c>
      <c r="G26" s="6">
        <v>2.02</v>
      </c>
      <c r="H26" s="6">
        <v>1.85</v>
      </c>
      <c r="I26" s="6">
        <v>1.77</v>
      </c>
      <c r="J26" s="6" t="s">
        <v>225</v>
      </c>
      <c r="K26" s="6">
        <v>1.52</v>
      </c>
      <c r="L26" s="6" t="s">
        <v>221</v>
      </c>
      <c r="M26" s="6">
        <v>59</v>
      </c>
      <c r="N26" s="6" t="s">
        <v>94</v>
      </c>
      <c r="O26" s="6">
        <v>404</v>
      </c>
      <c r="P26" s="6">
        <v>2.31</v>
      </c>
      <c r="Q26" s="6">
        <v>2.84</v>
      </c>
      <c r="R26" s="6">
        <v>404</v>
      </c>
      <c r="S26" s="6">
        <v>3.54</v>
      </c>
    </row>
    <row r="27" spans="1:19" x14ac:dyDescent="0.25">
      <c r="A27" s="19">
        <v>44632</v>
      </c>
      <c r="B27" s="6" t="s">
        <v>264</v>
      </c>
      <c r="C27" s="6">
        <v>2.38</v>
      </c>
      <c r="D27" s="6">
        <v>3.17</v>
      </c>
      <c r="E27" s="6">
        <v>3.49</v>
      </c>
      <c r="F27" s="6">
        <v>2.85</v>
      </c>
      <c r="G27" s="6">
        <v>2.41</v>
      </c>
      <c r="H27" s="6">
        <v>1.63</v>
      </c>
      <c r="I27" s="6">
        <v>2.11</v>
      </c>
      <c r="J27" s="6" t="s">
        <v>225</v>
      </c>
      <c r="K27" s="6">
        <v>1.79</v>
      </c>
      <c r="L27" s="6" t="s">
        <v>143</v>
      </c>
      <c r="M27" s="6">
        <v>64</v>
      </c>
      <c r="N27" s="6" t="s">
        <v>265</v>
      </c>
      <c r="O27" s="6">
        <v>1.59</v>
      </c>
      <c r="P27" s="6">
        <v>2.89</v>
      </c>
      <c r="Q27" s="6">
        <v>3.84</v>
      </c>
      <c r="R27" s="6">
        <v>4.3099999999999996</v>
      </c>
      <c r="S27" s="6">
        <v>404</v>
      </c>
    </row>
    <row r="28" spans="1:19" x14ac:dyDescent="0.25">
      <c r="A28" s="19">
        <v>44632</v>
      </c>
      <c r="B28" s="6" t="s">
        <v>266</v>
      </c>
      <c r="C28" s="6">
        <v>3.57</v>
      </c>
      <c r="D28" s="6">
        <v>3.16</v>
      </c>
      <c r="E28" s="6">
        <v>2.23</v>
      </c>
      <c r="F28" s="6">
        <v>2.69</v>
      </c>
      <c r="G28" s="6">
        <v>2.44</v>
      </c>
      <c r="H28" s="6">
        <v>1.56</v>
      </c>
      <c r="I28" s="6">
        <v>2.13</v>
      </c>
      <c r="J28" s="6" t="s">
        <v>225</v>
      </c>
      <c r="K28" s="6">
        <v>1.83</v>
      </c>
      <c r="L28" s="6" t="s">
        <v>132</v>
      </c>
      <c r="M28" s="6">
        <v>14</v>
      </c>
      <c r="N28" s="44" t="s">
        <v>81</v>
      </c>
      <c r="O28" s="6">
        <v>1.61</v>
      </c>
      <c r="P28" s="6">
        <v>2.8</v>
      </c>
      <c r="Q28" s="6">
        <v>2.91</v>
      </c>
      <c r="R28" s="6">
        <v>404</v>
      </c>
      <c r="S28" s="6">
        <v>4.8600000000000003</v>
      </c>
    </row>
    <row r="29" spans="1:19" x14ac:dyDescent="0.25">
      <c r="A29" s="19">
        <v>44632</v>
      </c>
      <c r="B29" s="6" t="s">
        <v>267</v>
      </c>
      <c r="C29" s="6">
        <v>2.37</v>
      </c>
      <c r="D29" s="6">
        <v>3.36</v>
      </c>
      <c r="E29" s="6">
        <v>3.25</v>
      </c>
      <c r="F29" s="6">
        <v>3.33</v>
      </c>
      <c r="G29" s="6">
        <v>2.1</v>
      </c>
      <c r="H29" s="6">
        <v>1.79</v>
      </c>
      <c r="I29" s="6">
        <v>1.84</v>
      </c>
      <c r="J29" s="6" t="s">
        <v>225</v>
      </c>
      <c r="K29" s="6">
        <v>1.57</v>
      </c>
      <c r="L29" s="6" t="s">
        <v>138</v>
      </c>
      <c r="M29" s="6">
        <v>26</v>
      </c>
      <c r="N29" s="6" t="s">
        <v>77</v>
      </c>
      <c r="O29" s="6">
        <v>404</v>
      </c>
      <c r="P29" s="6">
        <v>2.4300000000000002</v>
      </c>
      <c r="Q29" s="6">
        <v>2.86</v>
      </c>
      <c r="R29" s="6">
        <v>404</v>
      </c>
      <c r="S29" s="6">
        <v>3.76</v>
      </c>
    </row>
    <row r="30" spans="1:19" x14ac:dyDescent="0.25">
      <c r="A30" s="19">
        <v>44632</v>
      </c>
      <c r="B30" s="6" t="s">
        <v>268</v>
      </c>
      <c r="C30" s="6">
        <v>3.91</v>
      </c>
      <c r="D30" s="6">
        <v>4.0199999999999996</v>
      </c>
      <c r="E30" s="6">
        <v>1.93</v>
      </c>
      <c r="F30" s="44">
        <v>404</v>
      </c>
      <c r="G30" s="6">
        <v>1.5</v>
      </c>
      <c r="H30" s="6">
        <v>2.74</v>
      </c>
      <c r="I30" s="6">
        <v>1.35</v>
      </c>
      <c r="J30" s="6" t="s">
        <v>225</v>
      </c>
      <c r="K30" s="6">
        <v>1.23</v>
      </c>
      <c r="L30" s="6" t="s">
        <v>217</v>
      </c>
      <c r="M30" s="6">
        <v>24</v>
      </c>
      <c r="N30" s="44" t="s">
        <v>170</v>
      </c>
      <c r="O30" s="6">
        <v>1.26</v>
      </c>
      <c r="P30" s="6">
        <v>1.6</v>
      </c>
      <c r="Q30" s="6">
        <v>1.76</v>
      </c>
      <c r="R30" s="6">
        <v>2</v>
      </c>
      <c r="S30" s="6">
        <v>2.23</v>
      </c>
    </row>
    <row r="31" spans="1:19" x14ac:dyDescent="0.25">
      <c r="A31" s="19">
        <v>44632</v>
      </c>
      <c r="B31" s="6" t="s">
        <v>269</v>
      </c>
      <c r="C31" s="6">
        <v>1.43</v>
      </c>
      <c r="D31" s="6">
        <v>4.6399999999999997</v>
      </c>
      <c r="E31" s="6">
        <v>8.16</v>
      </c>
      <c r="F31" s="6">
        <v>4.12</v>
      </c>
      <c r="G31" s="6">
        <v>1.8</v>
      </c>
      <c r="H31" s="6">
        <v>2.0699999999999998</v>
      </c>
      <c r="I31" s="6">
        <v>1.59</v>
      </c>
      <c r="J31" s="6" t="s">
        <v>225</v>
      </c>
      <c r="K31" s="6">
        <v>1.4</v>
      </c>
      <c r="L31" s="6" t="s">
        <v>342</v>
      </c>
      <c r="M31" s="6">
        <v>58</v>
      </c>
      <c r="N31" s="6" t="s">
        <v>20</v>
      </c>
      <c r="O31" s="6">
        <v>404</v>
      </c>
      <c r="P31" s="6">
        <v>2.02</v>
      </c>
      <c r="Q31" s="6">
        <v>2.35</v>
      </c>
      <c r="R31" s="6">
        <v>2.66</v>
      </c>
      <c r="S31" s="6">
        <v>2.95</v>
      </c>
    </row>
    <row r="32" spans="1:19" x14ac:dyDescent="0.25">
      <c r="A32" s="19">
        <v>44632</v>
      </c>
      <c r="B32" s="6" t="s">
        <v>270</v>
      </c>
      <c r="C32" s="6">
        <v>2.12</v>
      </c>
      <c r="D32" s="6">
        <v>3.38</v>
      </c>
      <c r="E32" s="6">
        <v>3.82</v>
      </c>
      <c r="F32" s="6">
        <v>3.3</v>
      </c>
      <c r="G32" s="6">
        <v>2.15</v>
      </c>
      <c r="H32" s="6">
        <v>1.76</v>
      </c>
      <c r="I32" s="6">
        <v>1.88</v>
      </c>
      <c r="J32" s="6" t="s">
        <v>225</v>
      </c>
      <c r="K32" s="6">
        <v>1.59</v>
      </c>
      <c r="L32" s="6" t="s">
        <v>142</v>
      </c>
      <c r="M32" s="6">
        <v>22</v>
      </c>
      <c r="N32" s="6" t="s">
        <v>40</v>
      </c>
      <c r="O32" s="6">
        <v>1.45</v>
      </c>
      <c r="P32" s="6">
        <v>2.48</v>
      </c>
      <c r="Q32" s="6">
        <v>404</v>
      </c>
      <c r="R32" s="6">
        <v>404</v>
      </c>
      <c r="S32" s="6">
        <v>3.76</v>
      </c>
    </row>
    <row r="33" spans="1:19" x14ac:dyDescent="0.25">
      <c r="A33" s="19">
        <v>44632</v>
      </c>
      <c r="B33" s="6" t="s">
        <v>271</v>
      </c>
      <c r="C33" s="6">
        <v>2.41</v>
      </c>
      <c r="D33" s="6">
        <v>3.12</v>
      </c>
      <c r="E33" s="6">
        <v>3.35</v>
      </c>
      <c r="F33" s="6">
        <v>2.71</v>
      </c>
      <c r="G33" s="6">
        <v>2.46</v>
      </c>
      <c r="H33" s="6">
        <v>1.58</v>
      </c>
      <c r="I33" s="6">
        <v>2.15</v>
      </c>
      <c r="J33" s="6" t="s">
        <v>225</v>
      </c>
      <c r="K33" s="6">
        <v>1.84</v>
      </c>
      <c r="L33" s="6" t="s">
        <v>128</v>
      </c>
      <c r="M33" s="6">
        <v>58</v>
      </c>
      <c r="N33" s="6" t="s">
        <v>204</v>
      </c>
      <c r="O33" s="6">
        <v>1.62</v>
      </c>
      <c r="P33" s="6">
        <v>2.78</v>
      </c>
      <c r="Q33" s="6">
        <v>404</v>
      </c>
      <c r="R33" s="6">
        <v>404</v>
      </c>
      <c r="S33" s="6">
        <v>4.6399999999999997</v>
      </c>
    </row>
    <row r="34" spans="1:19" x14ac:dyDescent="0.25">
      <c r="A34" s="19">
        <v>44633</v>
      </c>
      <c r="B34" s="6" t="s">
        <v>272</v>
      </c>
      <c r="C34" s="6">
        <v>1.35</v>
      </c>
      <c r="D34" s="6">
        <v>5.42</v>
      </c>
      <c r="E34" s="6">
        <v>9.76</v>
      </c>
      <c r="F34" s="44">
        <v>404</v>
      </c>
      <c r="G34" s="6">
        <v>1.66</v>
      </c>
      <c r="H34" s="6">
        <v>2.34</v>
      </c>
      <c r="I34" s="6">
        <v>1.48</v>
      </c>
      <c r="J34" s="6" t="s">
        <v>225</v>
      </c>
      <c r="K34" s="6">
        <v>1.29</v>
      </c>
      <c r="L34" s="6" t="s">
        <v>133</v>
      </c>
      <c r="M34" s="6">
        <v>33</v>
      </c>
      <c r="N34" s="44" t="s">
        <v>170</v>
      </c>
      <c r="O34" s="6">
        <v>1.24</v>
      </c>
      <c r="P34" s="6">
        <v>1.83</v>
      </c>
      <c r="Q34" s="6">
        <v>2.12</v>
      </c>
      <c r="R34" s="6">
        <v>2.42</v>
      </c>
      <c r="S34" s="6">
        <v>2.73</v>
      </c>
    </row>
    <row r="35" spans="1:19" x14ac:dyDescent="0.25">
      <c r="A35" s="19">
        <v>44633</v>
      </c>
      <c r="B35" s="6" t="s">
        <v>273</v>
      </c>
      <c r="C35" s="6">
        <v>1.41</v>
      </c>
      <c r="D35" s="6">
        <v>4.9400000000000004</v>
      </c>
      <c r="E35" s="6">
        <v>8.76</v>
      </c>
      <c r="F35" s="6">
        <v>4.03</v>
      </c>
      <c r="G35" s="6">
        <v>1.81</v>
      </c>
      <c r="H35" s="6">
        <v>2.09</v>
      </c>
      <c r="I35" s="6">
        <v>1.6</v>
      </c>
      <c r="J35" s="6" t="s">
        <v>225</v>
      </c>
      <c r="K35" s="6">
        <v>1.38</v>
      </c>
      <c r="L35" s="6" t="s">
        <v>128</v>
      </c>
      <c r="M35" s="6">
        <v>17</v>
      </c>
      <c r="N35" s="6" t="s">
        <v>158</v>
      </c>
      <c r="O35" s="6">
        <v>1.31</v>
      </c>
      <c r="P35" s="6">
        <v>2.04</v>
      </c>
      <c r="Q35" s="6">
        <v>2.41</v>
      </c>
      <c r="R35" s="6">
        <v>2.75</v>
      </c>
      <c r="S35" s="6">
        <v>3.07</v>
      </c>
    </row>
    <row r="36" spans="1:19" x14ac:dyDescent="0.25">
      <c r="A36" s="19">
        <v>44633</v>
      </c>
      <c r="B36" s="6" t="s">
        <v>274</v>
      </c>
      <c r="C36" s="6">
        <v>3.7</v>
      </c>
      <c r="D36" s="6">
        <v>3.33</v>
      </c>
      <c r="E36" s="6">
        <v>2.21</v>
      </c>
      <c r="F36" s="6">
        <v>3.53</v>
      </c>
      <c r="G36" s="16">
        <v>2.04</v>
      </c>
      <c r="H36" s="6">
        <v>1.87</v>
      </c>
      <c r="I36" s="6">
        <v>1.78</v>
      </c>
      <c r="J36" s="6" t="s">
        <v>225</v>
      </c>
      <c r="K36" s="6">
        <v>1.52</v>
      </c>
      <c r="L36" s="6" t="s">
        <v>142</v>
      </c>
      <c r="M36" s="6">
        <v>22</v>
      </c>
      <c r="N36" s="6" t="s">
        <v>170</v>
      </c>
      <c r="O36" s="6">
        <v>1.41</v>
      </c>
      <c r="P36" s="6">
        <v>2.33</v>
      </c>
      <c r="Q36" s="6">
        <v>2.85</v>
      </c>
      <c r="R36" s="6">
        <v>3.19</v>
      </c>
      <c r="S36" s="6">
        <v>3.54</v>
      </c>
    </row>
    <row r="37" spans="1:19" x14ac:dyDescent="0.25">
      <c r="A37" s="19">
        <v>44633</v>
      </c>
      <c r="B37" s="6" t="s">
        <v>275</v>
      </c>
      <c r="C37" s="6">
        <v>5.22</v>
      </c>
      <c r="D37" s="6">
        <v>3.8</v>
      </c>
      <c r="E37" s="6">
        <v>1.78</v>
      </c>
      <c r="F37" s="6">
        <v>3.54</v>
      </c>
      <c r="G37" s="6">
        <v>2.0299999999999998</v>
      </c>
      <c r="H37" s="6">
        <v>1.88</v>
      </c>
      <c r="I37" s="6">
        <v>1.77</v>
      </c>
      <c r="J37" s="6" t="s">
        <v>225</v>
      </c>
      <c r="K37" s="6">
        <v>1.52</v>
      </c>
      <c r="L37" s="6" t="s">
        <v>133</v>
      </c>
      <c r="M37" s="6">
        <v>28</v>
      </c>
      <c r="N37" s="6" t="s">
        <v>56</v>
      </c>
      <c r="O37" s="6">
        <v>1.4</v>
      </c>
      <c r="P37" s="6">
        <v>2.3199999999999998</v>
      </c>
      <c r="Q37" s="6">
        <v>2.86</v>
      </c>
      <c r="R37" s="6">
        <v>3.21</v>
      </c>
      <c r="S37" s="6">
        <v>3.58</v>
      </c>
    </row>
    <row r="38" spans="1:19" x14ac:dyDescent="0.25">
      <c r="A38" s="19">
        <v>44634</v>
      </c>
      <c r="B38" s="6" t="s">
        <v>276</v>
      </c>
      <c r="C38" s="6">
        <v>1.32</v>
      </c>
      <c r="D38" s="6">
        <v>5.79</v>
      </c>
      <c r="E38" s="6">
        <v>10.35</v>
      </c>
      <c r="F38" s="44">
        <v>404</v>
      </c>
      <c r="G38" s="6">
        <v>1.56</v>
      </c>
      <c r="H38" s="6">
        <v>2.59</v>
      </c>
      <c r="I38" s="6">
        <v>1.39</v>
      </c>
      <c r="J38" s="6" t="s">
        <v>225</v>
      </c>
      <c r="K38" s="6">
        <v>1.24</v>
      </c>
      <c r="L38" s="6" t="s">
        <v>128</v>
      </c>
      <c r="M38" s="6">
        <v>19</v>
      </c>
      <c r="N38" s="44" t="s">
        <v>170</v>
      </c>
      <c r="O38" s="6">
        <v>1.26</v>
      </c>
      <c r="P38" s="6">
        <v>1.69</v>
      </c>
      <c r="Q38" s="6">
        <v>1.91</v>
      </c>
      <c r="R38" s="6">
        <v>2.1800000000000002</v>
      </c>
      <c r="S38" s="6">
        <v>2.46</v>
      </c>
    </row>
    <row r="39" spans="1:19" x14ac:dyDescent="0.25">
      <c r="A39" s="19">
        <v>44635</v>
      </c>
      <c r="B39" s="6" t="s">
        <v>277</v>
      </c>
      <c r="C39" s="6">
        <v>1.45</v>
      </c>
      <c r="D39" s="6">
        <v>4.5</v>
      </c>
      <c r="E39" s="6">
        <v>8.01</v>
      </c>
      <c r="F39" s="6">
        <v>4.09</v>
      </c>
      <c r="G39" s="6">
        <v>1.76</v>
      </c>
      <c r="H39" s="6">
        <v>2.12</v>
      </c>
      <c r="I39" s="6">
        <v>1.56</v>
      </c>
      <c r="J39" s="6" t="s">
        <v>225</v>
      </c>
      <c r="K39" s="6">
        <v>1.42</v>
      </c>
      <c r="L39" s="6" t="s">
        <v>342</v>
      </c>
      <c r="M39" s="6">
        <v>62</v>
      </c>
      <c r="N39" s="16" t="s">
        <v>46</v>
      </c>
      <c r="O39" s="6">
        <v>1.45</v>
      </c>
      <c r="P39" s="6">
        <v>1.97</v>
      </c>
      <c r="Q39" s="6">
        <v>2.3199999999999998</v>
      </c>
      <c r="R39" s="6">
        <v>2.65</v>
      </c>
      <c r="S39" s="6">
        <v>2.96</v>
      </c>
    </row>
    <row r="40" spans="1:19" x14ac:dyDescent="0.25">
      <c r="A40" s="19">
        <v>44635</v>
      </c>
      <c r="B40" s="6" t="s">
        <v>278</v>
      </c>
      <c r="C40" s="6">
        <v>1.5</v>
      </c>
      <c r="D40" s="6">
        <v>4.29</v>
      </c>
      <c r="E40" s="6">
        <v>7.27</v>
      </c>
      <c r="F40" s="6">
        <v>4.07</v>
      </c>
      <c r="G40" s="6">
        <v>1.8</v>
      </c>
      <c r="H40" s="6">
        <v>2.0699999999999998</v>
      </c>
      <c r="I40" s="6">
        <v>1.59</v>
      </c>
      <c r="J40" s="6" t="s">
        <v>225</v>
      </c>
      <c r="K40" s="6">
        <v>1.4</v>
      </c>
      <c r="L40" s="6" t="s">
        <v>128</v>
      </c>
      <c r="M40" s="6">
        <v>27</v>
      </c>
      <c r="N40" s="6" t="s">
        <v>20</v>
      </c>
      <c r="O40" s="6">
        <v>404</v>
      </c>
      <c r="P40" s="6">
        <v>2.0099999999999998</v>
      </c>
      <c r="Q40" s="6">
        <v>2.33</v>
      </c>
      <c r="R40" s="6">
        <v>2.63</v>
      </c>
      <c r="S40" s="6">
        <v>2.91</v>
      </c>
    </row>
    <row r="41" spans="1:19" x14ac:dyDescent="0.25">
      <c r="A41" s="19">
        <v>44638</v>
      </c>
      <c r="B41" s="6" t="s">
        <v>279</v>
      </c>
      <c r="C41" s="6">
        <v>1.71</v>
      </c>
      <c r="D41" s="6">
        <v>3.79</v>
      </c>
      <c r="E41" s="6">
        <v>5.34</v>
      </c>
      <c r="F41" s="6">
        <v>3.17</v>
      </c>
      <c r="G41" s="6">
        <v>2.14</v>
      </c>
      <c r="H41" s="6">
        <v>1.75</v>
      </c>
      <c r="I41" s="6">
        <v>1.88</v>
      </c>
      <c r="J41" s="6" t="s">
        <v>225</v>
      </c>
      <c r="K41" s="6">
        <v>1.61</v>
      </c>
      <c r="L41" s="6" t="s">
        <v>130</v>
      </c>
      <c r="M41" s="6">
        <v>62</v>
      </c>
      <c r="N41" s="6" t="s">
        <v>88</v>
      </c>
      <c r="O41" s="6">
        <v>1.47</v>
      </c>
      <c r="P41" s="6">
        <v>2.4900000000000002</v>
      </c>
      <c r="Q41" s="6">
        <v>2.98</v>
      </c>
      <c r="R41" s="6">
        <v>404</v>
      </c>
      <c r="S41" s="6">
        <v>3.87</v>
      </c>
    </row>
    <row r="42" spans="1:19" x14ac:dyDescent="0.25">
      <c r="A42" s="19">
        <v>44638</v>
      </c>
      <c r="B42" s="6" t="s">
        <v>280</v>
      </c>
      <c r="C42" s="6">
        <v>1.92</v>
      </c>
      <c r="D42" s="6">
        <v>3.4</v>
      </c>
      <c r="E42" s="6">
        <v>4.83</v>
      </c>
      <c r="F42" s="6">
        <v>3.09</v>
      </c>
      <c r="G42" s="6">
        <v>2.36</v>
      </c>
      <c r="H42" s="6">
        <v>1.65</v>
      </c>
      <c r="I42" s="6">
        <v>2.04</v>
      </c>
      <c r="J42" s="6" t="s">
        <v>225</v>
      </c>
      <c r="K42" s="6">
        <v>1.71</v>
      </c>
      <c r="L42" s="6" t="s">
        <v>138</v>
      </c>
      <c r="M42" s="6">
        <v>33</v>
      </c>
      <c r="N42" s="6" t="s">
        <v>34</v>
      </c>
      <c r="O42" s="6">
        <v>1.52</v>
      </c>
      <c r="P42" s="6">
        <v>2.81</v>
      </c>
      <c r="Q42" s="6">
        <v>3.64</v>
      </c>
      <c r="R42" s="6">
        <v>4.08</v>
      </c>
      <c r="S42" s="6">
        <v>3.5</v>
      </c>
    </row>
    <row r="43" spans="1:19" x14ac:dyDescent="0.25">
      <c r="A43" s="19">
        <v>44638</v>
      </c>
      <c r="B43" s="6" t="s">
        <v>281</v>
      </c>
      <c r="C43" s="6">
        <v>3.08</v>
      </c>
      <c r="D43" s="6">
        <v>3.2</v>
      </c>
      <c r="E43" s="6">
        <v>2.56</v>
      </c>
      <c r="F43" s="6">
        <v>3.49</v>
      </c>
      <c r="G43" s="6">
        <v>2.12</v>
      </c>
      <c r="H43" s="6">
        <v>1.78</v>
      </c>
      <c r="I43" s="6">
        <v>1.84</v>
      </c>
      <c r="J43" s="6" t="s">
        <v>225</v>
      </c>
      <c r="K43" s="6">
        <v>1.55</v>
      </c>
      <c r="L43" s="45" t="s">
        <v>138</v>
      </c>
      <c r="M43" s="6">
        <v>54</v>
      </c>
      <c r="N43" s="6" t="s">
        <v>146</v>
      </c>
      <c r="O43" s="6">
        <v>1.41</v>
      </c>
      <c r="P43" s="6">
        <v>2.44</v>
      </c>
      <c r="Q43" s="6">
        <v>2.85</v>
      </c>
      <c r="R43" s="6">
        <v>404</v>
      </c>
      <c r="S43" s="6">
        <v>3.71</v>
      </c>
    </row>
    <row r="44" spans="1:19" x14ac:dyDescent="0.25">
      <c r="A44" s="19">
        <v>44639</v>
      </c>
      <c r="B44" s="6" t="s">
        <v>282</v>
      </c>
      <c r="C44" s="6">
        <v>5.69</v>
      </c>
      <c r="D44" s="6">
        <v>3.95</v>
      </c>
      <c r="E44" s="6">
        <v>1.68</v>
      </c>
      <c r="F44" s="6">
        <v>3.84</v>
      </c>
      <c r="G44" s="6">
        <v>1.94</v>
      </c>
      <c r="H44" s="6">
        <v>1.96</v>
      </c>
      <c r="I44" s="6">
        <v>1.69</v>
      </c>
      <c r="J44" s="6" t="s">
        <v>225</v>
      </c>
      <c r="K44" s="6">
        <v>1.45</v>
      </c>
      <c r="L44" s="6" t="s">
        <v>143</v>
      </c>
      <c r="M44" s="6">
        <v>17</v>
      </c>
      <c r="N44" s="6" t="s">
        <v>170</v>
      </c>
      <c r="O44" s="6">
        <v>1.36</v>
      </c>
      <c r="P44" s="6">
        <v>2.2000000000000002</v>
      </c>
      <c r="Q44" s="6">
        <v>2.66</v>
      </c>
      <c r="R44" s="6">
        <v>3.01</v>
      </c>
      <c r="S44" s="6">
        <v>3.37</v>
      </c>
    </row>
    <row r="45" spans="1:19" x14ac:dyDescent="0.25">
      <c r="A45" s="19">
        <v>44639</v>
      </c>
      <c r="B45" s="6" t="s">
        <v>283</v>
      </c>
      <c r="C45" s="6">
        <v>3.21</v>
      </c>
      <c r="D45" s="6">
        <v>3.76</v>
      </c>
      <c r="E45" s="6">
        <v>2.19</v>
      </c>
      <c r="F45" s="6">
        <v>3.84</v>
      </c>
      <c r="G45" s="6">
        <v>1.85</v>
      </c>
      <c r="H45" s="6">
        <v>2.02</v>
      </c>
      <c r="I45" s="6">
        <v>1.63</v>
      </c>
      <c r="J45" s="6" t="s">
        <v>225</v>
      </c>
      <c r="K45" s="6">
        <v>1.42</v>
      </c>
      <c r="L45" s="6" t="s">
        <v>134</v>
      </c>
      <c r="M45" s="6">
        <v>14</v>
      </c>
      <c r="N45" s="6" t="s">
        <v>88</v>
      </c>
      <c r="O45" s="6">
        <v>404</v>
      </c>
      <c r="P45" s="6">
        <v>2.08</v>
      </c>
      <c r="Q45" s="6">
        <v>2.48</v>
      </c>
      <c r="R45" s="6">
        <v>404</v>
      </c>
      <c r="S45" s="6">
        <v>3.12</v>
      </c>
    </row>
    <row r="46" spans="1:19" x14ac:dyDescent="0.25">
      <c r="A46" s="19">
        <v>44639</v>
      </c>
      <c r="B46" s="6" t="s">
        <v>284</v>
      </c>
      <c r="C46" s="6">
        <v>1.79</v>
      </c>
      <c r="D46" s="6">
        <v>3.73</v>
      </c>
      <c r="E46" s="6">
        <v>5.08</v>
      </c>
      <c r="F46" s="6">
        <v>3.58</v>
      </c>
      <c r="G46" s="6">
        <v>2</v>
      </c>
      <c r="H46" s="6">
        <v>1.91</v>
      </c>
      <c r="I46" s="6">
        <v>1.75</v>
      </c>
      <c r="J46" s="6" t="s">
        <v>225</v>
      </c>
      <c r="K46" s="6">
        <v>1.5</v>
      </c>
      <c r="L46" s="6" t="s">
        <v>134</v>
      </c>
      <c r="M46" s="6">
        <v>34</v>
      </c>
      <c r="N46" s="6" t="s">
        <v>56</v>
      </c>
      <c r="O46" s="6">
        <v>1.39</v>
      </c>
      <c r="P46" s="6">
        <v>2.2799999999999998</v>
      </c>
      <c r="Q46" s="6">
        <v>2.8</v>
      </c>
      <c r="R46" s="6">
        <v>3.16</v>
      </c>
      <c r="S46" s="6">
        <v>3.53</v>
      </c>
    </row>
    <row r="47" spans="1:19" x14ac:dyDescent="0.25">
      <c r="A47" s="19">
        <v>44639</v>
      </c>
      <c r="B47" s="6" t="s">
        <v>285</v>
      </c>
      <c r="C47" s="6">
        <v>2.88</v>
      </c>
      <c r="D47" s="6">
        <v>3.27</v>
      </c>
      <c r="E47" s="6">
        <v>2.64</v>
      </c>
      <c r="F47" s="6">
        <v>3.16</v>
      </c>
      <c r="G47" s="6">
        <v>2.1</v>
      </c>
      <c r="H47" s="6">
        <v>1.78</v>
      </c>
      <c r="I47" s="6">
        <v>1.86</v>
      </c>
      <c r="J47" s="6" t="s">
        <v>225</v>
      </c>
      <c r="K47" s="6">
        <v>1.6</v>
      </c>
      <c r="L47" s="6" t="s">
        <v>138</v>
      </c>
      <c r="M47" s="6">
        <v>33</v>
      </c>
      <c r="N47" s="6" t="s">
        <v>94</v>
      </c>
      <c r="O47" s="6">
        <v>1.47</v>
      </c>
      <c r="P47" s="6">
        <v>2.42</v>
      </c>
      <c r="Q47" s="6">
        <v>2.9</v>
      </c>
      <c r="R47" s="6">
        <v>404</v>
      </c>
      <c r="S47" s="6">
        <v>3.67</v>
      </c>
    </row>
    <row r="48" spans="1:19" x14ac:dyDescent="0.25">
      <c r="A48" s="19">
        <v>44639</v>
      </c>
      <c r="B48" s="6" t="s">
        <v>286</v>
      </c>
      <c r="C48" s="6">
        <v>2.41</v>
      </c>
      <c r="D48" s="6">
        <v>3.26</v>
      </c>
      <c r="E48" s="6">
        <v>3.21</v>
      </c>
      <c r="F48" s="6">
        <v>3.25</v>
      </c>
      <c r="G48" s="6">
        <v>2.08</v>
      </c>
      <c r="H48" s="6">
        <v>1.8</v>
      </c>
      <c r="I48" s="6">
        <v>1.83</v>
      </c>
      <c r="J48" s="6" t="s">
        <v>225</v>
      </c>
      <c r="K48" s="6">
        <v>1.57</v>
      </c>
      <c r="L48" s="6" t="s">
        <v>133</v>
      </c>
      <c r="M48" s="6">
        <v>42</v>
      </c>
      <c r="N48" s="6" t="s">
        <v>94</v>
      </c>
      <c r="O48" s="6">
        <v>1.44</v>
      </c>
      <c r="P48" s="6">
        <v>2.38</v>
      </c>
      <c r="Q48" s="6">
        <v>2.83</v>
      </c>
      <c r="R48" s="6">
        <v>404</v>
      </c>
      <c r="S48" s="6">
        <v>3.61</v>
      </c>
    </row>
    <row r="49" spans="1:19" x14ac:dyDescent="0.25">
      <c r="A49" s="19">
        <v>44640</v>
      </c>
      <c r="B49" s="6" t="s">
        <v>287</v>
      </c>
      <c r="C49" s="6">
        <v>1.61</v>
      </c>
      <c r="D49" s="6">
        <v>3.74</v>
      </c>
      <c r="E49" s="6">
        <v>4.49</v>
      </c>
      <c r="F49" s="6">
        <v>404</v>
      </c>
      <c r="G49" s="6">
        <v>1.79</v>
      </c>
      <c r="H49" s="6">
        <v>1.95</v>
      </c>
      <c r="I49" s="6">
        <v>1.59</v>
      </c>
      <c r="J49" s="6" t="s">
        <v>225</v>
      </c>
      <c r="K49" s="6">
        <v>1.38</v>
      </c>
      <c r="L49" s="6" t="s">
        <v>132</v>
      </c>
      <c r="M49" s="6">
        <v>47</v>
      </c>
      <c r="N49" s="6" t="s">
        <v>288</v>
      </c>
      <c r="O49" s="6">
        <v>1.39</v>
      </c>
      <c r="P49" s="6">
        <v>2.02</v>
      </c>
      <c r="Q49" s="6">
        <v>2.42</v>
      </c>
      <c r="R49" s="6">
        <v>404</v>
      </c>
      <c r="S49" s="6">
        <v>2.46</v>
      </c>
    </row>
    <row r="50" spans="1:19" x14ac:dyDescent="0.25">
      <c r="A50" s="19">
        <v>44640</v>
      </c>
      <c r="B50" s="6" t="s">
        <v>289</v>
      </c>
      <c r="C50" s="6">
        <v>1.59</v>
      </c>
      <c r="D50" s="6">
        <v>3.55</v>
      </c>
      <c r="E50" s="6">
        <v>4.97</v>
      </c>
      <c r="F50" s="6">
        <v>404</v>
      </c>
      <c r="G50" s="6">
        <v>1.99</v>
      </c>
      <c r="H50" s="6">
        <v>1.74</v>
      </c>
      <c r="I50" s="6">
        <v>1.78</v>
      </c>
      <c r="J50" s="6" t="s">
        <v>225</v>
      </c>
      <c r="K50" s="6">
        <v>1.53</v>
      </c>
      <c r="L50" s="6" t="s">
        <v>142</v>
      </c>
      <c r="M50" s="6">
        <v>51</v>
      </c>
      <c r="N50" s="6" t="s">
        <v>117</v>
      </c>
      <c r="O50" s="6">
        <v>1.4</v>
      </c>
      <c r="P50" s="6">
        <v>2.2799999999999998</v>
      </c>
      <c r="Q50" s="6">
        <v>404</v>
      </c>
      <c r="R50" s="6">
        <v>404</v>
      </c>
      <c r="S50" s="6">
        <v>404</v>
      </c>
    </row>
    <row r="51" spans="1:19" x14ac:dyDescent="0.25">
      <c r="A51" s="19">
        <v>44640</v>
      </c>
      <c r="B51" s="6" t="s">
        <v>290</v>
      </c>
      <c r="C51" s="6">
        <v>2.7</v>
      </c>
      <c r="D51" s="6">
        <v>3.51</v>
      </c>
      <c r="E51" s="6">
        <v>2.73</v>
      </c>
      <c r="F51" s="6">
        <v>3.81</v>
      </c>
      <c r="G51" s="6">
        <v>1.7</v>
      </c>
      <c r="H51" s="6">
        <v>2.2599999999999998</v>
      </c>
      <c r="I51" s="6">
        <v>1.52</v>
      </c>
      <c r="J51" s="6" t="s">
        <v>225</v>
      </c>
      <c r="K51" s="6">
        <v>1.32</v>
      </c>
      <c r="L51" s="6" t="s">
        <v>138</v>
      </c>
      <c r="M51" s="6">
        <v>27</v>
      </c>
      <c r="N51" s="6" t="s">
        <v>170</v>
      </c>
      <c r="O51" s="6">
        <v>1.26</v>
      </c>
      <c r="P51" s="6">
        <v>1.88</v>
      </c>
      <c r="Q51" s="6">
        <v>2.14</v>
      </c>
      <c r="R51" s="6">
        <v>2.5299999999999998</v>
      </c>
      <c r="S51" s="6">
        <v>2.7</v>
      </c>
    </row>
    <row r="52" spans="1:19" x14ac:dyDescent="0.25">
      <c r="A52" s="19">
        <v>44640</v>
      </c>
      <c r="B52" s="6" t="s">
        <v>291</v>
      </c>
      <c r="C52" s="6">
        <v>2.21</v>
      </c>
      <c r="D52" s="6">
        <v>3.19</v>
      </c>
      <c r="E52" s="6">
        <v>3.9</v>
      </c>
      <c r="F52" s="6">
        <v>2.8</v>
      </c>
      <c r="G52" s="6">
        <v>2.5</v>
      </c>
      <c r="H52" s="6">
        <v>1.59</v>
      </c>
      <c r="I52" s="6">
        <v>2.17</v>
      </c>
      <c r="J52" s="6" t="s">
        <v>225</v>
      </c>
      <c r="K52" s="6">
        <v>1.85</v>
      </c>
      <c r="L52" s="6" t="s">
        <v>133</v>
      </c>
      <c r="M52" s="6">
        <v>48</v>
      </c>
      <c r="N52" s="6" t="s">
        <v>265</v>
      </c>
      <c r="O52" s="6">
        <v>1.62</v>
      </c>
      <c r="P52" s="6">
        <v>3.01</v>
      </c>
      <c r="Q52" s="6">
        <v>4.09</v>
      </c>
      <c r="R52" s="6">
        <v>4.3499999999999996</v>
      </c>
      <c r="S52" s="6">
        <v>404</v>
      </c>
    </row>
    <row r="53" spans="1:19" x14ac:dyDescent="0.25">
      <c r="A53" s="19">
        <v>44640</v>
      </c>
      <c r="B53" s="6" t="s">
        <v>292</v>
      </c>
      <c r="C53" s="6">
        <v>2.94</v>
      </c>
      <c r="D53" s="6">
        <v>2.73</v>
      </c>
      <c r="E53" s="6">
        <v>2.4700000000000002</v>
      </c>
      <c r="F53" s="6">
        <v>404</v>
      </c>
      <c r="G53" s="6">
        <v>2.02</v>
      </c>
      <c r="H53" s="6">
        <v>1.71</v>
      </c>
      <c r="I53" s="6">
        <v>1.78</v>
      </c>
      <c r="J53" s="6" t="s">
        <v>225</v>
      </c>
      <c r="K53" s="6">
        <v>1.5</v>
      </c>
      <c r="L53" s="6" t="s">
        <v>142</v>
      </c>
      <c r="M53" s="6">
        <v>40</v>
      </c>
      <c r="N53" s="46" t="s">
        <v>288</v>
      </c>
      <c r="O53" s="6">
        <v>1.37</v>
      </c>
      <c r="P53" s="6">
        <v>2.27</v>
      </c>
      <c r="Q53" s="6">
        <v>2.4700000000000002</v>
      </c>
      <c r="R53" s="6">
        <v>404</v>
      </c>
      <c r="S53" s="6">
        <v>404</v>
      </c>
    </row>
    <row r="54" spans="1:19" x14ac:dyDescent="0.25">
      <c r="A54" s="19">
        <v>44642</v>
      </c>
      <c r="B54" s="6" t="s">
        <v>293</v>
      </c>
      <c r="C54" s="6">
        <v>3.72</v>
      </c>
      <c r="D54" s="6">
        <v>3.65</v>
      </c>
      <c r="E54" s="6">
        <v>1.99</v>
      </c>
      <c r="F54" s="6">
        <v>3.82</v>
      </c>
      <c r="G54" s="6">
        <v>1.89</v>
      </c>
      <c r="H54" s="6">
        <v>1.94</v>
      </c>
      <c r="I54" s="6">
        <v>1.65</v>
      </c>
      <c r="J54" s="6" t="s">
        <v>225</v>
      </c>
      <c r="K54" s="6">
        <v>1.41</v>
      </c>
      <c r="L54" s="6" t="s">
        <v>128</v>
      </c>
      <c r="M54" s="6">
        <v>28</v>
      </c>
      <c r="N54" s="6" t="s">
        <v>54</v>
      </c>
      <c r="O54" s="6">
        <v>404</v>
      </c>
      <c r="P54" s="6">
        <v>2.13</v>
      </c>
      <c r="Q54" s="6">
        <v>2.5499999999999998</v>
      </c>
      <c r="R54" s="6">
        <v>2.6</v>
      </c>
      <c r="S54" s="6">
        <v>3.19</v>
      </c>
    </row>
    <row r="55" spans="1:19" x14ac:dyDescent="0.25">
      <c r="A55" s="19">
        <v>44642</v>
      </c>
      <c r="B55" s="6" t="s">
        <v>294</v>
      </c>
      <c r="C55" s="6">
        <v>3.67</v>
      </c>
      <c r="D55" s="6">
        <v>3.6</v>
      </c>
      <c r="E55" s="6">
        <v>2.0699999999999998</v>
      </c>
      <c r="F55" s="6">
        <v>3.74</v>
      </c>
      <c r="G55" s="6">
        <v>1.94</v>
      </c>
      <c r="H55" s="6">
        <v>1.93</v>
      </c>
      <c r="I55" s="6">
        <v>1.7</v>
      </c>
      <c r="J55" s="6" t="s">
        <v>225</v>
      </c>
      <c r="K55" s="6">
        <v>1.45</v>
      </c>
      <c r="L55" s="6" t="s">
        <v>129</v>
      </c>
      <c r="M55" s="6">
        <v>41</v>
      </c>
      <c r="N55" s="6" t="s">
        <v>88</v>
      </c>
      <c r="O55" s="6">
        <v>1.41</v>
      </c>
      <c r="P55" s="6">
        <v>2.2200000000000002</v>
      </c>
      <c r="Q55" s="6">
        <v>2.72</v>
      </c>
      <c r="R55" s="6">
        <v>2.7</v>
      </c>
      <c r="S55" s="6">
        <v>3.44</v>
      </c>
    </row>
    <row r="56" spans="1:19" x14ac:dyDescent="0.25">
      <c r="A56" s="19">
        <v>44642</v>
      </c>
      <c r="B56" s="6" t="s">
        <v>295</v>
      </c>
      <c r="C56" s="6">
        <v>1.78</v>
      </c>
      <c r="D56" s="6">
        <v>3.7</v>
      </c>
      <c r="E56" s="6">
        <v>4.88</v>
      </c>
      <c r="F56" s="6">
        <v>3.84</v>
      </c>
      <c r="G56" s="6">
        <v>1.96</v>
      </c>
      <c r="H56" s="6">
        <v>1.91</v>
      </c>
      <c r="I56" s="6">
        <v>1.7</v>
      </c>
      <c r="J56" s="6" t="s">
        <v>225</v>
      </c>
      <c r="K56" s="6">
        <v>1.44</v>
      </c>
      <c r="L56" s="6" t="s">
        <v>131</v>
      </c>
      <c r="M56" s="6">
        <v>44</v>
      </c>
      <c r="N56" s="6" t="s">
        <v>20</v>
      </c>
      <c r="O56" s="6">
        <v>404</v>
      </c>
      <c r="P56" s="6">
        <v>2.2200000000000002</v>
      </c>
      <c r="Q56" s="6">
        <v>2.67</v>
      </c>
      <c r="R56" s="6">
        <v>2.67</v>
      </c>
      <c r="S56" s="6">
        <v>3.32</v>
      </c>
    </row>
    <row r="57" spans="1:19" x14ac:dyDescent="0.25">
      <c r="A57" s="19">
        <v>44643</v>
      </c>
      <c r="B57" s="6" t="s">
        <v>296</v>
      </c>
      <c r="C57" s="6">
        <v>1.74</v>
      </c>
      <c r="D57" s="6">
        <v>3.18</v>
      </c>
      <c r="E57" s="6">
        <v>5.31</v>
      </c>
      <c r="F57" s="6">
        <v>2.68</v>
      </c>
      <c r="G57" s="6">
        <v>2.1800000000000002</v>
      </c>
      <c r="H57" s="6">
        <v>1.67</v>
      </c>
      <c r="I57" s="6">
        <v>1.93</v>
      </c>
      <c r="J57" s="6" t="s">
        <v>225</v>
      </c>
      <c r="K57" s="6">
        <v>1.64</v>
      </c>
      <c r="L57" s="6" t="s">
        <v>143</v>
      </c>
      <c r="M57" s="6">
        <v>10</v>
      </c>
      <c r="N57" s="6" t="s">
        <v>297</v>
      </c>
      <c r="O57" s="6">
        <v>1.48</v>
      </c>
      <c r="P57" s="6">
        <v>2.57</v>
      </c>
      <c r="Q57" s="6">
        <v>2.73</v>
      </c>
      <c r="R57" s="6">
        <v>404</v>
      </c>
      <c r="S57" s="6">
        <v>404</v>
      </c>
    </row>
    <row r="58" spans="1:19" x14ac:dyDescent="0.25">
      <c r="A58" s="19">
        <v>44645</v>
      </c>
      <c r="B58" s="6" t="s">
        <v>298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 t="s">
        <v>225</v>
      </c>
      <c r="L58" s="6">
        <v>404</v>
      </c>
      <c r="M58" s="6">
        <v>80</v>
      </c>
      <c r="N58" s="6" t="s">
        <v>299</v>
      </c>
      <c r="O58" s="6">
        <v>404</v>
      </c>
      <c r="P58" s="6">
        <v>404</v>
      </c>
      <c r="Q58" s="6">
        <v>404</v>
      </c>
      <c r="R58" s="6">
        <v>404</v>
      </c>
      <c r="S58" s="6">
        <v>404</v>
      </c>
    </row>
    <row r="59" spans="1:19" x14ac:dyDescent="0.25">
      <c r="A59" s="19">
        <v>44646</v>
      </c>
      <c r="B59" s="6" t="s">
        <v>300</v>
      </c>
      <c r="C59" s="6">
        <v>2.37</v>
      </c>
      <c r="D59" s="6">
        <v>3.15</v>
      </c>
      <c r="E59" s="6">
        <v>3.45</v>
      </c>
      <c r="F59" s="6">
        <v>2.97</v>
      </c>
      <c r="G59" s="6">
        <v>2.33</v>
      </c>
      <c r="H59" s="6">
        <v>1.65</v>
      </c>
      <c r="I59" s="6">
        <v>2.02</v>
      </c>
      <c r="J59" s="6" t="s">
        <v>225</v>
      </c>
      <c r="K59" s="6">
        <v>1.7</v>
      </c>
      <c r="L59" s="6" t="s">
        <v>143</v>
      </c>
      <c r="M59" s="6">
        <v>39</v>
      </c>
      <c r="N59" s="6" t="s">
        <v>20</v>
      </c>
      <c r="O59" s="6">
        <v>1.53</v>
      </c>
      <c r="P59" s="6">
        <v>2.74</v>
      </c>
      <c r="Q59" s="6">
        <v>2.93</v>
      </c>
      <c r="R59" s="6">
        <v>404</v>
      </c>
      <c r="S59" s="6">
        <v>4.3600000000000003</v>
      </c>
    </row>
    <row r="60" spans="1:19" x14ac:dyDescent="0.25">
      <c r="A60" s="19">
        <v>44646</v>
      </c>
      <c r="B60" s="6" t="s">
        <v>301</v>
      </c>
      <c r="C60" s="6">
        <v>2.8</v>
      </c>
      <c r="D60" s="6">
        <v>2.93</v>
      </c>
      <c r="E60" s="6">
        <v>2.9</v>
      </c>
      <c r="F60" s="6">
        <v>2.69</v>
      </c>
      <c r="G60" s="6">
        <v>2.42</v>
      </c>
      <c r="H60" s="6">
        <v>1.57</v>
      </c>
      <c r="I60" s="6">
        <v>2.12</v>
      </c>
      <c r="J60" s="6" t="s">
        <v>225</v>
      </c>
      <c r="K60" s="6">
        <v>1.82</v>
      </c>
      <c r="L60" s="6" t="s">
        <v>138</v>
      </c>
      <c r="M60" s="6">
        <v>20</v>
      </c>
      <c r="N60" s="44" t="s">
        <v>61</v>
      </c>
      <c r="O60" s="6">
        <v>1.6</v>
      </c>
      <c r="P60" s="6">
        <v>2.77</v>
      </c>
      <c r="Q60" s="6">
        <v>404</v>
      </c>
      <c r="R60" s="6">
        <v>404</v>
      </c>
      <c r="S60" s="6">
        <v>4.5</v>
      </c>
    </row>
    <row r="61" spans="1:19" x14ac:dyDescent="0.25">
      <c r="A61" s="19">
        <v>44646</v>
      </c>
      <c r="B61" s="6" t="s">
        <v>302</v>
      </c>
      <c r="C61" s="6">
        <v>1.85</v>
      </c>
      <c r="D61" s="6">
        <v>3.48</v>
      </c>
      <c r="E61" s="6">
        <v>4.5199999999999996</v>
      </c>
      <c r="F61" s="6">
        <v>3.22</v>
      </c>
      <c r="G61" s="6">
        <v>2.06</v>
      </c>
      <c r="H61" s="6">
        <v>1.78</v>
      </c>
      <c r="I61" s="6">
        <v>1.81</v>
      </c>
      <c r="J61" s="6" t="s">
        <v>225</v>
      </c>
      <c r="K61" s="6">
        <v>1.56</v>
      </c>
      <c r="L61" s="6" t="s">
        <v>128</v>
      </c>
      <c r="M61" s="6">
        <v>33</v>
      </c>
      <c r="N61" s="6" t="s">
        <v>61</v>
      </c>
      <c r="O61" s="6">
        <v>1.43</v>
      </c>
      <c r="P61" s="6">
        <v>2.38</v>
      </c>
      <c r="Q61" s="6">
        <v>2.72</v>
      </c>
      <c r="R61" s="6">
        <v>404</v>
      </c>
      <c r="S61" s="6">
        <v>3.71</v>
      </c>
    </row>
    <row r="62" spans="1:19" x14ac:dyDescent="0.25">
      <c r="A62" s="19">
        <v>44646</v>
      </c>
      <c r="B62" s="6" t="s">
        <v>303</v>
      </c>
      <c r="C62" s="6">
        <v>1.7</v>
      </c>
      <c r="D62" s="6">
        <v>3.91</v>
      </c>
      <c r="E62" s="6">
        <v>5.18</v>
      </c>
      <c r="F62" s="6">
        <v>3.4</v>
      </c>
      <c r="G62" s="6">
        <v>2.06</v>
      </c>
      <c r="H62" s="6">
        <v>1.83</v>
      </c>
      <c r="I62" s="6">
        <v>1.79</v>
      </c>
      <c r="J62" s="6" t="s">
        <v>225</v>
      </c>
      <c r="K62" s="6">
        <v>1.53</v>
      </c>
      <c r="L62" s="6" t="s">
        <v>128</v>
      </c>
      <c r="M62" s="6">
        <v>30</v>
      </c>
      <c r="N62" s="6" t="s">
        <v>20</v>
      </c>
      <c r="O62" s="6">
        <v>1.43</v>
      </c>
      <c r="P62" s="6">
        <v>2.37</v>
      </c>
      <c r="Q62" s="6">
        <v>2.95</v>
      </c>
      <c r="R62" s="6">
        <v>404</v>
      </c>
      <c r="S62" s="6">
        <v>3.69</v>
      </c>
    </row>
    <row r="63" spans="1:19" x14ac:dyDescent="0.25">
      <c r="A63" s="19">
        <v>44646</v>
      </c>
      <c r="B63" s="6" t="s">
        <v>304</v>
      </c>
      <c r="C63" s="6">
        <v>2.66</v>
      </c>
      <c r="D63" s="6">
        <v>3.27</v>
      </c>
      <c r="E63" s="6">
        <v>2.77</v>
      </c>
      <c r="F63" s="6">
        <v>2.96</v>
      </c>
      <c r="G63" s="6">
        <v>2.27</v>
      </c>
      <c r="H63" s="6">
        <v>1.65</v>
      </c>
      <c r="I63" s="6">
        <v>1.98</v>
      </c>
      <c r="J63" s="6" t="s">
        <v>225</v>
      </c>
      <c r="K63" s="6">
        <v>1.68</v>
      </c>
      <c r="L63" s="6" t="s">
        <v>142</v>
      </c>
      <c r="M63" s="6">
        <v>59</v>
      </c>
      <c r="N63" s="44" t="s">
        <v>54</v>
      </c>
      <c r="O63" s="6">
        <v>1.51</v>
      </c>
      <c r="P63" s="6">
        <v>2.65</v>
      </c>
      <c r="Q63" s="6">
        <v>2.81</v>
      </c>
      <c r="R63" s="6">
        <v>404</v>
      </c>
      <c r="S63" s="6">
        <v>4.97</v>
      </c>
    </row>
    <row r="64" spans="1:19" x14ac:dyDescent="0.25">
      <c r="A64" s="19">
        <v>44646</v>
      </c>
      <c r="B64" s="6" t="s">
        <v>305</v>
      </c>
      <c r="C64" s="6">
        <v>2.4500000000000002</v>
      </c>
      <c r="D64" s="6">
        <v>3.2</v>
      </c>
      <c r="E64" s="6">
        <v>3.1</v>
      </c>
      <c r="F64" s="6">
        <v>2.87</v>
      </c>
      <c r="G64" s="6">
        <v>2.31</v>
      </c>
      <c r="H64" s="6">
        <v>1.63</v>
      </c>
      <c r="I64" s="6">
        <v>2.02</v>
      </c>
      <c r="J64" s="6" t="s">
        <v>225</v>
      </c>
      <c r="K64" s="6">
        <v>1.71</v>
      </c>
      <c r="L64" s="6" t="s">
        <v>138</v>
      </c>
      <c r="M64" s="6">
        <v>30</v>
      </c>
      <c r="N64" s="44" t="s">
        <v>29</v>
      </c>
      <c r="O64" s="6">
        <v>1.53</v>
      </c>
      <c r="P64" s="6">
        <v>2.73</v>
      </c>
      <c r="Q64" s="6">
        <v>2.89</v>
      </c>
      <c r="R64" s="6">
        <v>404</v>
      </c>
      <c r="S64" s="6">
        <v>4.2699999999999996</v>
      </c>
    </row>
    <row r="65" spans="1:19" x14ac:dyDescent="0.25">
      <c r="A65" s="19">
        <v>44646</v>
      </c>
      <c r="B65" s="6" t="s">
        <v>306</v>
      </c>
      <c r="C65" s="6">
        <v>1.44</v>
      </c>
      <c r="D65" s="6">
        <v>4.63</v>
      </c>
      <c r="E65" s="6">
        <v>7.91</v>
      </c>
      <c r="F65" s="6">
        <v>3.95</v>
      </c>
      <c r="G65" s="6">
        <v>1.86</v>
      </c>
      <c r="H65" s="6">
        <v>2.0099999999999998</v>
      </c>
      <c r="I65" s="6">
        <v>1.63</v>
      </c>
      <c r="J65" s="6" t="s">
        <v>225</v>
      </c>
      <c r="K65" s="6">
        <v>1.41</v>
      </c>
      <c r="L65" s="6" t="s">
        <v>224</v>
      </c>
      <c r="M65" s="6">
        <v>65</v>
      </c>
      <c r="N65" s="6" t="s">
        <v>94</v>
      </c>
      <c r="O65" s="6">
        <v>404</v>
      </c>
      <c r="P65" s="6">
        <v>2.1</v>
      </c>
      <c r="Q65" s="6">
        <v>2.52</v>
      </c>
      <c r="R65" s="6">
        <v>404</v>
      </c>
      <c r="S65" s="6">
        <v>3.19</v>
      </c>
    </row>
  </sheetData>
  <conditionalFormatting sqref="K1">
    <cfRule type="cellIs" dxfId="59" priority="1" operator="equal">
      <formula>"NOT INVEST"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opLeftCell="A19" workbookViewId="0">
      <selection activeCell="F39" sqref="F39"/>
    </sheetView>
  </sheetViews>
  <sheetFormatPr defaultRowHeight="15" x14ac:dyDescent="0.25"/>
  <cols>
    <col min="1" max="1" width="10.7109375" bestFit="1" customWidth="1"/>
    <col min="2" max="2" width="36.28515625" bestFit="1" customWidth="1"/>
    <col min="4" max="4" width="16.42578125" bestFit="1" customWidth="1"/>
    <col min="6" max="6" width="10.42578125" style="27" bestFit="1" customWidth="1"/>
    <col min="7" max="7" width="10.28515625" bestFit="1" customWidth="1"/>
    <col min="10" max="10" width="27" bestFit="1" customWidth="1"/>
  </cols>
  <sheetData>
    <row r="1" spans="1:10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34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</row>
    <row r="2" spans="1:10" x14ac:dyDescent="0.25">
      <c r="A2" s="19">
        <v>44621</v>
      </c>
      <c r="B2" s="6" t="s">
        <v>206</v>
      </c>
      <c r="C2" s="35">
        <v>1.84</v>
      </c>
      <c r="D2" s="16" t="s">
        <v>225</v>
      </c>
      <c r="E2" s="16" t="s">
        <v>248</v>
      </c>
      <c r="F2" s="22" t="s">
        <v>232</v>
      </c>
      <c r="G2" s="33">
        <f t="shared" ref="G2:G8" si="0">C2*D$41</f>
        <v>1150</v>
      </c>
      <c r="H2" s="33">
        <f t="shared" ref="H2:H25" si="1">G2-D$41</f>
        <v>525</v>
      </c>
      <c r="I2" s="6" t="s">
        <v>127</v>
      </c>
      <c r="J2" s="6" t="s">
        <v>20</v>
      </c>
    </row>
    <row r="3" spans="1:10" x14ac:dyDescent="0.25">
      <c r="A3" s="19">
        <v>44623</v>
      </c>
      <c r="B3" s="6" t="s">
        <v>207</v>
      </c>
      <c r="C3" s="35">
        <v>1.93</v>
      </c>
      <c r="D3" s="16" t="s">
        <v>225</v>
      </c>
      <c r="E3" s="16" t="s">
        <v>248</v>
      </c>
      <c r="F3" s="22" t="s">
        <v>232</v>
      </c>
      <c r="G3" s="33">
        <f t="shared" si="0"/>
        <v>1206.25</v>
      </c>
      <c r="H3" s="33">
        <f t="shared" si="1"/>
        <v>581.25</v>
      </c>
      <c r="I3" s="6" t="s">
        <v>134</v>
      </c>
      <c r="J3" s="6" t="s">
        <v>40</v>
      </c>
    </row>
    <row r="4" spans="1:10" x14ac:dyDescent="0.25">
      <c r="A4" s="19">
        <v>44625</v>
      </c>
      <c r="B4" s="6" t="s">
        <v>211</v>
      </c>
      <c r="C4" s="35">
        <v>1.62</v>
      </c>
      <c r="D4" s="16" t="s">
        <v>225</v>
      </c>
      <c r="E4" s="16" t="s">
        <v>249</v>
      </c>
      <c r="F4" s="22" t="s">
        <v>246</v>
      </c>
      <c r="G4" s="33">
        <f t="shared" si="0"/>
        <v>1012.5000000000001</v>
      </c>
      <c r="H4" s="33">
        <f t="shared" si="1"/>
        <v>387.50000000000011</v>
      </c>
      <c r="I4" s="6" t="s">
        <v>137</v>
      </c>
      <c r="J4" s="6" t="s">
        <v>20</v>
      </c>
    </row>
    <row r="5" spans="1:10" x14ac:dyDescent="0.25">
      <c r="A5" s="19">
        <v>44625</v>
      </c>
      <c r="B5" s="6" t="s">
        <v>216</v>
      </c>
      <c r="C5" s="35">
        <v>1.63</v>
      </c>
      <c r="D5" s="16" t="s">
        <v>225</v>
      </c>
      <c r="E5" s="16" t="s">
        <v>248</v>
      </c>
      <c r="F5" s="38" t="s">
        <v>232</v>
      </c>
      <c r="G5" s="33">
        <f t="shared" si="0"/>
        <v>1018.7499999999999</v>
      </c>
      <c r="H5" s="33">
        <f t="shared" si="1"/>
        <v>393.74999999999989</v>
      </c>
      <c r="I5" s="6" t="s">
        <v>224</v>
      </c>
      <c r="J5" s="6" t="s">
        <v>20</v>
      </c>
    </row>
    <row r="6" spans="1:10" x14ac:dyDescent="0.25">
      <c r="A6" s="50">
        <v>44626</v>
      </c>
      <c r="B6" s="16" t="s">
        <v>251</v>
      </c>
      <c r="C6" s="35">
        <v>1.78</v>
      </c>
      <c r="D6" s="16" t="s">
        <v>225</v>
      </c>
      <c r="E6" s="16" t="s">
        <v>247</v>
      </c>
      <c r="F6" s="38" t="s">
        <v>246</v>
      </c>
      <c r="G6" s="33">
        <f t="shared" si="0"/>
        <v>1112.5</v>
      </c>
      <c r="H6" s="33">
        <f t="shared" si="1"/>
        <v>487.5</v>
      </c>
      <c r="I6" s="16" t="s">
        <v>137</v>
      </c>
      <c r="J6" s="16" t="s">
        <v>56</v>
      </c>
    </row>
    <row r="7" spans="1:10" x14ac:dyDescent="0.25">
      <c r="A7" s="50">
        <v>44626</v>
      </c>
      <c r="B7" s="16" t="s">
        <v>256</v>
      </c>
      <c r="C7" s="35">
        <v>1.55</v>
      </c>
      <c r="D7" s="16" t="s">
        <v>225</v>
      </c>
      <c r="E7" s="16" t="s">
        <v>248</v>
      </c>
      <c r="F7" s="22" t="s">
        <v>232</v>
      </c>
      <c r="G7" s="33">
        <f t="shared" si="0"/>
        <v>968.75</v>
      </c>
      <c r="H7" s="33">
        <f t="shared" si="1"/>
        <v>343.75</v>
      </c>
      <c r="I7" s="16" t="s">
        <v>219</v>
      </c>
      <c r="J7" s="16" t="s">
        <v>170</v>
      </c>
    </row>
    <row r="8" spans="1:10" x14ac:dyDescent="0.25">
      <c r="A8" s="79">
        <v>44628</v>
      </c>
      <c r="B8" s="11" t="s">
        <v>259</v>
      </c>
      <c r="C8" s="80">
        <v>1.77</v>
      </c>
      <c r="D8" s="11" t="s">
        <v>225</v>
      </c>
      <c r="E8" s="11" t="s">
        <v>247</v>
      </c>
      <c r="F8" s="81" t="s">
        <v>246</v>
      </c>
      <c r="G8" s="82">
        <f t="shared" si="0"/>
        <v>1106.25</v>
      </c>
      <c r="H8" s="82">
        <f t="shared" si="1"/>
        <v>481.25</v>
      </c>
      <c r="I8" s="11" t="s">
        <v>131</v>
      </c>
      <c r="J8" s="11" t="s">
        <v>20</v>
      </c>
    </row>
    <row r="9" spans="1:10" x14ac:dyDescent="0.25">
      <c r="A9" s="79">
        <v>44632</v>
      </c>
      <c r="B9" s="11" t="s">
        <v>263</v>
      </c>
      <c r="C9" s="80">
        <v>1.85</v>
      </c>
      <c r="D9" s="11" t="s">
        <v>225</v>
      </c>
      <c r="E9" s="11" t="s">
        <v>247</v>
      </c>
      <c r="F9" s="83" t="s">
        <v>246</v>
      </c>
      <c r="G9" s="82">
        <v>0</v>
      </c>
      <c r="H9" s="82">
        <f t="shared" si="1"/>
        <v>-625</v>
      </c>
      <c r="I9" s="11" t="s">
        <v>221</v>
      </c>
      <c r="J9" s="11" t="s">
        <v>20</v>
      </c>
    </row>
    <row r="10" spans="1:10" x14ac:dyDescent="0.25">
      <c r="A10" s="19">
        <v>44632</v>
      </c>
      <c r="B10" s="6" t="s">
        <v>267</v>
      </c>
      <c r="C10" s="35">
        <v>1.79</v>
      </c>
      <c r="D10" s="16" t="s">
        <v>225</v>
      </c>
      <c r="E10" s="16" t="s">
        <v>247</v>
      </c>
      <c r="F10" s="22" t="s">
        <v>246</v>
      </c>
      <c r="G10" s="33">
        <f>C10*D$41</f>
        <v>1118.75</v>
      </c>
      <c r="H10" s="33">
        <f t="shared" si="1"/>
        <v>493.75</v>
      </c>
      <c r="I10" s="6" t="s">
        <v>138</v>
      </c>
      <c r="J10" s="16" t="s">
        <v>40</v>
      </c>
    </row>
    <row r="11" spans="1:10" x14ac:dyDescent="0.25">
      <c r="A11" s="19">
        <v>44632</v>
      </c>
      <c r="B11" s="6" t="s">
        <v>269</v>
      </c>
      <c r="C11" s="35">
        <v>1.8</v>
      </c>
      <c r="D11" s="16" t="s">
        <v>225</v>
      </c>
      <c r="E11" s="16" t="s">
        <v>248</v>
      </c>
      <c r="F11" s="22" t="s">
        <v>232</v>
      </c>
      <c r="G11" s="33">
        <f>C11*D$41</f>
        <v>1125</v>
      </c>
      <c r="H11" s="33">
        <f t="shared" si="1"/>
        <v>500</v>
      </c>
      <c r="I11" s="6" t="s">
        <v>342</v>
      </c>
      <c r="J11" s="16" t="s">
        <v>20</v>
      </c>
    </row>
    <row r="12" spans="1:10" x14ac:dyDescent="0.25">
      <c r="A12" s="19">
        <v>44632</v>
      </c>
      <c r="B12" s="6" t="s">
        <v>270</v>
      </c>
      <c r="C12" s="35">
        <v>1.76</v>
      </c>
      <c r="D12" s="16" t="s">
        <v>225</v>
      </c>
      <c r="E12" s="16" t="s">
        <v>247</v>
      </c>
      <c r="F12" s="37" t="s">
        <v>246</v>
      </c>
      <c r="G12" s="33">
        <v>0</v>
      </c>
      <c r="H12" s="33">
        <f t="shared" si="1"/>
        <v>-625</v>
      </c>
      <c r="I12" s="6" t="s">
        <v>142</v>
      </c>
      <c r="J12" s="16" t="s">
        <v>40</v>
      </c>
    </row>
    <row r="13" spans="1:10" x14ac:dyDescent="0.25">
      <c r="A13" s="50">
        <v>44633</v>
      </c>
      <c r="B13" s="16" t="s">
        <v>274</v>
      </c>
      <c r="C13" s="16">
        <v>1.87</v>
      </c>
      <c r="D13" s="16" t="s">
        <v>225</v>
      </c>
      <c r="E13" s="16" t="s">
        <v>247</v>
      </c>
      <c r="F13" s="37" t="s">
        <v>246</v>
      </c>
      <c r="G13" s="33">
        <v>0</v>
      </c>
      <c r="H13" s="33">
        <f t="shared" si="1"/>
        <v>-625</v>
      </c>
      <c r="I13" s="16" t="s">
        <v>142</v>
      </c>
      <c r="J13" s="16" t="s">
        <v>170</v>
      </c>
    </row>
    <row r="14" spans="1:10" x14ac:dyDescent="0.25">
      <c r="A14" s="50">
        <v>44633</v>
      </c>
      <c r="B14" s="16" t="s">
        <v>275</v>
      </c>
      <c r="C14" s="16">
        <v>1.88</v>
      </c>
      <c r="D14" s="16" t="s">
        <v>225</v>
      </c>
      <c r="E14" s="16" t="s">
        <v>247</v>
      </c>
      <c r="F14" s="22" t="s">
        <v>246</v>
      </c>
      <c r="G14" s="33">
        <f>C14*D$41</f>
        <v>1175</v>
      </c>
      <c r="H14" s="33">
        <f t="shared" si="1"/>
        <v>550</v>
      </c>
      <c r="I14" s="16" t="s">
        <v>133</v>
      </c>
      <c r="J14" s="16" t="s">
        <v>56</v>
      </c>
    </row>
    <row r="15" spans="1:10" x14ac:dyDescent="0.25">
      <c r="A15" s="19">
        <v>44635</v>
      </c>
      <c r="B15" s="6" t="s">
        <v>278</v>
      </c>
      <c r="C15" s="6">
        <v>1.8</v>
      </c>
      <c r="D15" s="16" t="s">
        <v>225</v>
      </c>
      <c r="E15" s="16" t="s">
        <v>248</v>
      </c>
      <c r="F15" s="37" t="s">
        <v>232</v>
      </c>
      <c r="G15" s="33">
        <v>0</v>
      </c>
      <c r="H15" s="33">
        <f t="shared" si="1"/>
        <v>-625</v>
      </c>
      <c r="I15" s="6" t="s">
        <v>128</v>
      </c>
      <c r="J15" s="16" t="s">
        <v>20</v>
      </c>
    </row>
    <row r="16" spans="1:10" x14ac:dyDescent="0.25">
      <c r="A16" s="50">
        <v>44638</v>
      </c>
      <c r="B16" s="16" t="s">
        <v>280</v>
      </c>
      <c r="C16" s="35">
        <v>1.65</v>
      </c>
      <c r="D16" s="16" t="s">
        <v>225</v>
      </c>
      <c r="E16" s="16" t="s">
        <v>247</v>
      </c>
      <c r="F16" s="22" t="s">
        <v>246</v>
      </c>
      <c r="G16" s="33">
        <f>C16*D$41</f>
        <v>1031.25</v>
      </c>
      <c r="H16" s="33">
        <f t="shared" si="1"/>
        <v>406.25</v>
      </c>
      <c r="I16" s="16" t="s">
        <v>138</v>
      </c>
      <c r="J16" s="16" t="s">
        <v>56</v>
      </c>
    </row>
    <row r="17" spans="1:10" x14ac:dyDescent="0.25">
      <c r="A17" s="50">
        <v>44639</v>
      </c>
      <c r="B17" s="16" t="s">
        <v>282</v>
      </c>
      <c r="C17" s="35">
        <v>1.94</v>
      </c>
      <c r="D17" s="16" t="s">
        <v>225</v>
      </c>
      <c r="E17" s="16" t="s">
        <v>248</v>
      </c>
      <c r="F17" s="37" t="s">
        <v>232</v>
      </c>
      <c r="G17" s="33">
        <v>0</v>
      </c>
      <c r="H17" s="33">
        <f t="shared" si="1"/>
        <v>-625</v>
      </c>
      <c r="I17" s="16" t="s">
        <v>143</v>
      </c>
      <c r="J17" s="16" t="s">
        <v>170</v>
      </c>
    </row>
    <row r="18" spans="1:10" x14ac:dyDescent="0.25">
      <c r="A18" s="19">
        <v>44639</v>
      </c>
      <c r="B18" s="6" t="s">
        <v>285</v>
      </c>
      <c r="C18" s="35">
        <v>1.78</v>
      </c>
      <c r="D18" s="16" t="s">
        <v>225</v>
      </c>
      <c r="E18" s="16" t="s">
        <v>247</v>
      </c>
      <c r="F18" s="22" t="s">
        <v>246</v>
      </c>
      <c r="G18" s="33">
        <f>C18*D$41</f>
        <v>1112.5</v>
      </c>
      <c r="H18" s="33">
        <f t="shared" si="1"/>
        <v>487.5</v>
      </c>
      <c r="I18" s="6" t="s">
        <v>138</v>
      </c>
      <c r="J18" s="16" t="s">
        <v>20</v>
      </c>
    </row>
    <row r="19" spans="1:10" x14ac:dyDescent="0.25">
      <c r="A19" s="19">
        <v>44639</v>
      </c>
      <c r="B19" s="6" t="s">
        <v>286</v>
      </c>
      <c r="C19" s="35">
        <v>1.8</v>
      </c>
      <c r="D19" s="16" t="s">
        <v>225</v>
      </c>
      <c r="E19" s="16" t="s">
        <v>247</v>
      </c>
      <c r="F19" s="22" t="s">
        <v>246</v>
      </c>
      <c r="G19" s="33">
        <f>C19*D$41</f>
        <v>1125</v>
      </c>
      <c r="H19" s="33">
        <f t="shared" si="1"/>
        <v>500</v>
      </c>
      <c r="I19" s="6" t="s">
        <v>133</v>
      </c>
      <c r="J19" s="16" t="s">
        <v>20</v>
      </c>
    </row>
    <row r="20" spans="1:10" x14ac:dyDescent="0.25">
      <c r="A20" s="50">
        <v>44640</v>
      </c>
      <c r="B20" s="16" t="s">
        <v>290</v>
      </c>
      <c r="C20" s="35">
        <v>1.7</v>
      </c>
      <c r="D20" s="16" t="s">
        <v>225</v>
      </c>
      <c r="E20" s="16" t="s">
        <v>248</v>
      </c>
      <c r="F20" s="37" t="s">
        <v>232</v>
      </c>
      <c r="G20" s="33">
        <v>0</v>
      </c>
      <c r="H20" s="33">
        <f t="shared" si="1"/>
        <v>-625</v>
      </c>
      <c r="I20" s="16" t="s">
        <v>138</v>
      </c>
      <c r="J20" s="16" t="s">
        <v>170</v>
      </c>
    </row>
    <row r="21" spans="1:10" x14ac:dyDescent="0.25">
      <c r="A21" s="79">
        <v>44642</v>
      </c>
      <c r="B21" s="11" t="s">
        <v>295</v>
      </c>
      <c r="C21" s="80">
        <v>1.96</v>
      </c>
      <c r="D21" s="11" t="s">
        <v>225</v>
      </c>
      <c r="E21" s="11" t="s">
        <v>248</v>
      </c>
      <c r="F21" s="83" t="s">
        <v>232</v>
      </c>
      <c r="G21" s="82">
        <v>0</v>
      </c>
      <c r="H21" s="82">
        <f t="shared" si="1"/>
        <v>-625</v>
      </c>
      <c r="I21" s="11" t="s">
        <v>131</v>
      </c>
      <c r="J21" s="11" t="s">
        <v>20</v>
      </c>
    </row>
    <row r="22" spans="1:10" x14ac:dyDescent="0.25">
      <c r="A22" s="19">
        <v>44643</v>
      </c>
      <c r="B22" s="6" t="s">
        <v>296</v>
      </c>
      <c r="C22" s="35">
        <v>1.67</v>
      </c>
      <c r="D22" s="16" t="s">
        <v>225</v>
      </c>
      <c r="E22" s="16" t="s">
        <v>249</v>
      </c>
      <c r="F22" s="22" t="s">
        <v>246</v>
      </c>
      <c r="G22" s="33">
        <f>C22*D$41</f>
        <v>1043.75</v>
      </c>
      <c r="H22" s="33">
        <f t="shared" si="1"/>
        <v>418.75</v>
      </c>
      <c r="I22" s="6" t="s">
        <v>143</v>
      </c>
      <c r="J22" s="16" t="s">
        <v>352</v>
      </c>
    </row>
    <row r="23" spans="1:10" x14ac:dyDescent="0.25">
      <c r="A23" s="19">
        <v>44646</v>
      </c>
      <c r="B23" s="6" t="s">
        <v>300</v>
      </c>
      <c r="C23" s="6">
        <v>1.65</v>
      </c>
      <c r="D23" s="16" t="s">
        <v>225</v>
      </c>
      <c r="E23" s="16" t="s">
        <v>249</v>
      </c>
      <c r="F23" s="22" t="s">
        <v>246</v>
      </c>
      <c r="G23" s="33">
        <f>C23*D$41</f>
        <v>1031.25</v>
      </c>
      <c r="H23" s="33">
        <f t="shared" si="1"/>
        <v>406.25</v>
      </c>
      <c r="I23" s="6" t="s">
        <v>143</v>
      </c>
      <c r="J23" s="16" t="s">
        <v>20</v>
      </c>
    </row>
    <row r="24" spans="1:10" x14ac:dyDescent="0.25">
      <c r="A24" s="79">
        <v>44646</v>
      </c>
      <c r="B24" s="11" t="s">
        <v>303</v>
      </c>
      <c r="C24" s="11">
        <v>1.83</v>
      </c>
      <c r="D24" s="11" t="s">
        <v>225</v>
      </c>
      <c r="E24" s="11" t="s">
        <v>247</v>
      </c>
      <c r="F24" s="81" t="s">
        <v>246</v>
      </c>
      <c r="G24" s="82">
        <f>C24*D$41</f>
        <v>1143.75</v>
      </c>
      <c r="H24" s="82">
        <f t="shared" si="1"/>
        <v>518.75</v>
      </c>
      <c r="I24" s="11" t="s">
        <v>128</v>
      </c>
      <c r="J24" s="11" t="s">
        <v>20</v>
      </c>
    </row>
    <row r="25" spans="1:10" x14ac:dyDescent="0.25">
      <c r="A25" s="19">
        <v>44646</v>
      </c>
      <c r="B25" s="6" t="s">
        <v>306</v>
      </c>
      <c r="C25" s="35">
        <v>1.86</v>
      </c>
      <c r="D25" s="16" t="s">
        <v>225</v>
      </c>
      <c r="E25" s="16" t="s">
        <v>248</v>
      </c>
      <c r="F25" s="22" t="s">
        <v>232</v>
      </c>
      <c r="G25" s="33">
        <f>C25*D$41</f>
        <v>1162.5</v>
      </c>
      <c r="H25" s="33">
        <f t="shared" si="1"/>
        <v>537.5</v>
      </c>
      <c r="I25" s="6" t="s">
        <v>224</v>
      </c>
      <c r="J25" s="16" t="s">
        <v>20</v>
      </c>
    </row>
    <row r="26" spans="1:10" x14ac:dyDescent="0.25">
      <c r="A26" s="19"/>
      <c r="B26" s="6"/>
      <c r="C26" s="35"/>
      <c r="D26" s="16"/>
      <c r="E26" s="16"/>
      <c r="F26" s="42"/>
      <c r="G26" s="33"/>
      <c r="H26" s="33"/>
      <c r="I26" s="6"/>
      <c r="J26" s="6"/>
    </row>
    <row r="27" spans="1:10" x14ac:dyDescent="0.25">
      <c r="A27" s="19"/>
      <c r="B27" s="6"/>
      <c r="C27" s="35"/>
      <c r="D27" s="16"/>
      <c r="E27" s="16"/>
      <c r="F27" s="42"/>
      <c r="G27" s="33"/>
      <c r="H27" s="33"/>
      <c r="I27" s="6"/>
      <c r="J27" s="6"/>
    </row>
    <row r="28" spans="1:10" x14ac:dyDescent="0.25">
      <c r="A28" s="25"/>
      <c r="B28" s="16"/>
      <c r="C28" s="35"/>
      <c r="D28" s="16"/>
      <c r="E28" s="16"/>
      <c r="F28" s="36"/>
      <c r="G28" s="33"/>
      <c r="H28" s="33"/>
      <c r="I28" s="16"/>
      <c r="J28" s="16"/>
    </row>
    <row r="29" spans="1:10" x14ac:dyDescent="0.25">
      <c r="A29" s="25"/>
      <c r="B29" s="16"/>
      <c r="C29" s="35"/>
      <c r="D29" s="16"/>
      <c r="E29" s="16"/>
      <c r="F29" s="36"/>
      <c r="G29" s="33"/>
      <c r="H29" s="33"/>
      <c r="I29" s="16"/>
      <c r="J29" s="16"/>
    </row>
    <row r="30" spans="1:10" x14ac:dyDescent="0.25">
      <c r="A30" s="6"/>
      <c r="B30" s="6" t="s">
        <v>233</v>
      </c>
      <c r="C30" s="6"/>
      <c r="D30" s="26">
        <f>COUNT(C2:C29)</f>
        <v>24</v>
      </c>
      <c r="E30" s="26"/>
      <c r="F30" s="36"/>
      <c r="G30" s="18"/>
      <c r="H30" s="18"/>
      <c r="I30" s="39"/>
      <c r="J30" s="18"/>
    </row>
    <row r="31" spans="1:10" x14ac:dyDescent="0.25">
      <c r="A31" s="6"/>
      <c r="B31" s="6" t="s">
        <v>234</v>
      </c>
      <c r="C31" s="6"/>
      <c r="D31" s="23">
        <f>COUNTIF(H2:H25,"&lt;0")</f>
        <v>7</v>
      </c>
      <c r="E31" s="23"/>
      <c r="F31" s="36"/>
      <c r="G31" s="40"/>
      <c r="H31" s="40"/>
      <c r="I31" s="36"/>
      <c r="J31" s="18"/>
    </row>
    <row r="32" spans="1:10" x14ac:dyDescent="0.25">
      <c r="A32" s="6"/>
      <c r="B32" s="6" t="s">
        <v>235</v>
      </c>
      <c r="C32" s="6"/>
      <c r="D32" s="24">
        <f>D30-D31</f>
        <v>17</v>
      </c>
      <c r="E32" s="24"/>
      <c r="F32" s="36"/>
      <c r="G32" s="40"/>
      <c r="H32" s="40"/>
      <c r="I32" s="36"/>
      <c r="J32" s="18"/>
    </row>
    <row r="33" spans="1:10" x14ac:dyDescent="0.25">
      <c r="A33" s="6"/>
      <c r="B33" s="6" t="s">
        <v>236</v>
      </c>
      <c r="C33" s="6"/>
      <c r="D33" s="6">
        <f>D32/D30*100</f>
        <v>70.833333333333343</v>
      </c>
      <c r="E33" s="16"/>
      <c r="F33" s="36"/>
      <c r="G33" s="40"/>
      <c r="H33" s="40"/>
      <c r="I33" s="36"/>
      <c r="J33" s="18"/>
    </row>
    <row r="34" spans="1:10" x14ac:dyDescent="0.25">
      <c r="A34" s="6"/>
      <c r="B34" s="6" t="s">
        <v>237</v>
      </c>
      <c r="C34" s="6"/>
      <c r="D34" s="6">
        <f>1/D35*100</f>
        <v>56.192929056427054</v>
      </c>
      <c r="E34" s="16"/>
      <c r="F34" s="36"/>
      <c r="G34" s="40"/>
      <c r="H34" s="40"/>
      <c r="I34" s="36"/>
      <c r="J34" s="18"/>
    </row>
    <row r="35" spans="1:10" x14ac:dyDescent="0.25">
      <c r="A35" s="6"/>
      <c r="B35" s="6" t="s">
        <v>238</v>
      </c>
      <c r="C35" s="6"/>
      <c r="D35" s="6">
        <f>SUM(C2:C29)/D30</f>
        <v>1.7795833333333337</v>
      </c>
      <c r="E35" s="16"/>
      <c r="F35" s="36"/>
      <c r="G35" s="40"/>
      <c r="H35" s="40"/>
      <c r="I35" s="36"/>
      <c r="J35" s="18"/>
    </row>
    <row r="36" spans="1:10" x14ac:dyDescent="0.25">
      <c r="A36" s="6"/>
      <c r="B36" s="6" t="s">
        <v>239</v>
      </c>
      <c r="C36" s="6"/>
      <c r="D36" s="24">
        <f>D33-D34</f>
        <v>14.640404276906288</v>
      </c>
      <c r="E36" s="38"/>
      <c r="F36" s="36"/>
      <c r="G36" s="40"/>
      <c r="H36" s="40"/>
      <c r="I36" s="36"/>
      <c r="J36" s="18"/>
    </row>
    <row r="37" spans="1:10" x14ac:dyDescent="0.25">
      <c r="A37" s="6"/>
      <c r="B37" s="6" t="s">
        <v>240</v>
      </c>
      <c r="C37" s="6"/>
      <c r="D37" s="24">
        <f>D36/1</f>
        <v>14.640404276906288</v>
      </c>
      <c r="E37" s="38"/>
      <c r="F37" s="36"/>
      <c r="G37" s="40"/>
      <c r="H37" s="40"/>
      <c r="I37" s="36"/>
      <c r="J37" s="18"/>
    </row>
    <row r="38" spans="1:10" ht="18.75" x14ac:dyDescent="0.3">
      <c r="A38" s="6"/>
      <c r="B38" s="28" t="s">
        <v>241</v>
      </c>
      <c r="C38" s="6"/>
      <c r="D38" s="29">
        <v>25000</v>
      </c>
      <c r="E38" s="47"/>
      <c r="F38" s="36"/>
      <c r="G38" s="40"/>
      <c r="H38" s="40"/>
      <c r="I38" s="36"/>
      <c r="J38" s="18"/>
    </row>
    <row r="39" spans="1:10" ht="18.75" x14ac:dyDescent="0.3">
      <c r="A39" s="6"/>
      <c r="B39" s="6" t="s">
        <v>242</v>
      </c>
      <c r="C39" s="6"/>
      <c r="D39" s="30">
        <v>25000</v>
      </c>
      <c r="E39" s="48"/>
      <c r="F39" s="36"/>
      <c r="G39" s="40"/>
      <c r="H39" s="40"/>
      <c r="I39" s="36"/>
      <c r="J39" s="18"/>
    </row>
    <row r="40" spans="1:10" x14ac:dyDescent="0.25">
      <c r="A40" s="6"/>
      <c r="B40" s="6" t="s">
        <v>243</v>
      </c>
      <c r="C40" s="6"/>
      <c r="D40" s="21">
        <f>D39/100</f>
        <v>250</v>
      </c>
      <c r="E40" s="33"/>
      <c r="F40" s="36"/>
      <c r="G40" s="40"/>
      <c r="H40" s="40"/>
      <c r="I40" s="36"/>
      <c r="J40" s="18"/>
    </row>
    <row r="41" spans="1:10" x14ac:dyDescent="0.25">
      <c r="A41" s="6"/>
      <c r="B41" s="31" t="s">
        <v>690</v>
      </c>
      <c r="C41" s="6"/>
      <c r="D41" s="32">
        <f>D40*2.5</f>
        <v>625</v>
      </c>
      <c r="E41" s="33"/>
      <c r="F41" s="36"/>
      <c r="G41" s="40"/>
      <c r="H41" s="40"/>
      <c r="I41" s="36"/>
      <c r="J41" s="18"/>
    </row>
    <row r="42" spans="1:10" x14ac:dyDescent="0.25">
      <c r="A42" s="6"/>
      <c r="B42" s="6" t="s">
        <v>244</v>
      </c>
      <c r="C42" s="6"/>
      <c r="D42" s="33">
        <f>SUM(H2:H28)</f>
        <v>3643.75</v>
      </c>
      <c r="E42" s="33"/>
      <c r="F42" s="36"/>
      <c r="G42" s="41"/>
      <c r="H42" s="40"/>
      <c r="I42" s="36"/>
      <c r="J42" s="18"/>
    </row>
    <row r="43" spans="1:10" x14ac:dyDescent="0.25">
      <c r="A43" s="6"/>
      <c r="B43" s="13" t="s">
        <v>245</v>
      </c>
      <c r="C43" s="6"/>
      <c r="D43" s="16">
        <f>D42/D38*100</f>
        <v>14.574999999999999</v>
      </c>
      <c r="E43" s="16"/>
      <c r="F43" s="36"/>
      <c r="G43" s="40"/>
      <c r="H43" s="40"/>
      <c r="I43" s="36"/>
      <c r="J43" s="18"/>
    </row>
    <row r="44" spans="1:10" x14ac:dyDescent="0.25">
      <c r="F44" s="39"/>
      <c r="G44" s="18"/>
      <c r="H44" s="18"/>
      <c r="I44" s="18"/>
      <c r="J44" s="18"/>
    </row>
    <row r="45" spans="1:10" x14ac:dyDescent="0.25">
      <c r="F45" s="39"/>
      <c r="G45" s="18"/>
      <c r="H45" s="18"/>
      <c r="I45" s="18"/>
      <c r="J45" s="18"/>
    </row>
  </sheetData>
  <conditionalFormatting sqref="H2:H29">
    <cfRule type="cellIs" dxfId="58" priority="4" operator="lessThan">
      <formula>0</formula>
    </cfRule>
    <cfRule type="cellIs" dxfId="57" priority="5" operator="greaterThan">
      <formula>0</formula>
    </cfRule>
  </conditionalFormatting>
  <conditionalFormatting sqref="G31:G43">
    <cfRule type="cellIs" dxfId="56" priority="1" operator="greaterThan">
      <formula>0</formula>
    </cfRule>
    <cfRule type="cellIs" dxfId="55" priority="2" operator="lessThan">
      <formula>-240.63</formula>
    </cfRule>
    <cfRule type="cellIs" dxfId="54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topLeftCell="C68" workbookViewId="0">
      <selection activeCell="P94" sqref="P94"/>
    </sheetView>
  </sheetViews>
  <sheetFormatPr defaultRowHeight="15" x14ac:dyDescent="0.25"/>
  <cols>
    <col min="1" max="1" width="10.7109375" bestFit="1" customWidth="1"/>
    <col min="2" max="2" width="33.28515625" style="6" bestFit="1" customWidth="1"/>
    <col min="3" max="9" width="9.140625" style="6"/>
    <col min="11" max="12" width="9.140625" style="6"/>
    <col min="14" max="14" width="28.140625" style="6" bestFit="1" customWidth="1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126</v>
      </c>
      <c r="Q1" s="2" t="s">
        <v>123</v>
      </c>
      <c r="R1" s="2" t="s">
        <v>124</v>
      </c>
      <c r="S1" s="2" t="s">
        <v>125</v>
      </c>
    </row>
    <row r="2" spans="1:19" x14ac:dyDescent="0.25">
      <c r="A2" s="5">
        <v>44653</v>
      </c>
      <c r="B2" s="6" t="s">
        <v>307</v>
      </c>
      <c r="C2" s="6">
        <v>1.4</v>
      </c>
      <c r="D2" s="6">
        <v>4.7699999999999996</v>
      </c>
      <c r="E2" s="6">
        <v>9.59</v>
      </c>
      <c r="F2" s="6">
        <v>3.58</v>
      </c>
      <c r="G2" s="6">
        <v>1.96</v>
      </c>
      <c r="H2" s="6">
        <v>1.93</v>
      </c>
      <c r="I2" s="6">
        <v>1.72</v>
      </c>
      <c r="J2" t="s">
        <v>225</v>
      </c>
      <c r="K2" s="6">
        <v>1.49</v>
      </c>
      <c r="L2" s="6" t="s">
        <v>219</v>
      </c>
      <c r="M2">
        <v>11</v>
      </c>
      <c r="N2" s="6" t="s">
        <v>36</v>
      </c>
      <c r="O2">
        <v>1.39</v>
      </c>
      <c r="P2">
        <v>2.23</v>
      </c>
      <c r="Q2">
        <v>2.74</v>
      </c>
      <c r="R2">
        <v>3.1</v>
      </c>
      <c r="S2">
        <v>3.48</v>
      </c>
    </row>
    <row r="3" spans="1:19" x14ac:dyDescent="0.25">
      <c r="A3" s="5">
        <v>44653</v>
      </c>
      <c r="B3" s="6" t="s">
        <v>308</v>
      </c>
      <c r="C3" s="6">
        <v>2.19</v>
      </c>
      <c r="D3" s="6">
        <v>3.48</v>
      </c>
      <c r="E3" s="6">
        <v>3.52</v>
      </c>
      <c r="F3" s="6">
        <v>3.47</v>
      </c>
      <c r="G3" s="6">
        <v>2.0099999999999998</v>
      </c>
      <c r="H3" s="6">
        <v>1.88</v>
      </c>
      <c r="I3" s="6">
        <v>1.76</v>
      </c>
      <c r="J3" t="s">
        <v>225</v>
      </c>
      <c r="K3" s="6">
        <v>1.52</v>
      </c>
      <c r="L3" s="6" t="s">
        <v>142</v>
      </c>
      <c r="M3">
        <v>9</v>
      </c>
      <c r="N3" s="6" t="s">
        <v>146</v>
      </c>
      <c r="O3">
        <v>1.33</v>
      </c>
      <c r="P3">
        <v>2.2999999999999998</v>
      </c>
      <c r="Q3">
        <v>2.83</v>
      </c>
      <c r="R3">
        <v>404</v>
      </c>
      <c r="S3">
        <v>3.54</v>
      </c>
    </row>
    <row r="4" spans="1:19" x14ac:dyDescent="0.25">
      <c r="A4" s="5">
        <v>44653</v>
      </c>
      <c r="B4" s="6" t="s">
        <v>309</v>
      </c>
      <c r="C4" s="6">
        <v>1.4</v>
      </c>
      <c r="D4" s="6">
        <v>4.67</v>
      </c>
      <c r="E4" s="6">
        <v>8.9700000000000006</v>
      </c>
      <c r="F4" s="6">
        <v>3.3</v>
      </c>
      <c r="G4" s="6">
        <v>2.12</v>
      </c>
      <c r="H4" s="6">
        <v>1.76</v>
      </c>
      <c r="I4" s="6">
        <v>1.85</v>
      </c>
      <c r="J4" t="s">
        <v>225</v>
      </c>
      <c r="K4" s="6" t="s">
        <v>509</v>
      </c>
      <c r="L4" s="6" t="s">
        <v>143</v>
      </c>
      <c r="M4">
        <v>38</v>
      </c>
      <c r="N4" s="6" t="s">
        <v>94</v>
      </c>
      <c r="O4">
        <v>1.44</v>
      </c>
      <c r="P4">
        <v>2.4700000000000002</v>
      </c>
      <c r="Q4">
        <v>2.93</v>
      </c>
      <c r="R4">
        <v>404</v>
      </c>
      <c r="S4">
        <v>3.88</v>
      </c>
    </row>
    <row r="5" spans="1:19" x14ac:dyDescent="0.25">
      <c r="A5" s="5">
        <v>44653</v>
      </c>
      <c r="B5" s="6" t="s">
        <v>310</v>
      </c>
      <c r="C5" s="6">
        <v>1.54</v>
      </c>
      <c r="D5" s="6">
        <v>4.79</v>
      </c>
      <c r="E5" s="6">
        <v>5.97</v>
      </c>
      <c r="F5" s="6">
        <v>404</v>
      </c>
      <c r="G5" s="6">
        <v>1.39</v>
      </c>
      <c r="H5" s="6">
        <v>3.2</v>
      </c>
      <c r="I5" s="6">
        <v>1.3</v>
      </c>
      <c r="J5" t="s">
        <v>225</v>
      </c>
      <c r="K5" s="6">
        <v>1.24</v>
      </c>
      <c r="L5" s="6" t="s">
        <v>132</v>
      </c>
      <c r="M5">
        <v>18</v>
      </c>
      <c r="N5" s="6" t="s">
        <v>65</v>
      </c>
      <c r="O5">
        <v>404</v>
      </c>
      <c r="P5" s="6">
        <v>1.46</v>
      </c>
      <c r="Q5">
        <v>1.56</v>
      </c>
      <c r="R5" s="6">
        <v>1.76</v>
      </c>
      <c r="S5">
        <v>1.9670000000000001</v>
      </c>
    </row>
    <row r="6" spans="1:19" x14ac:dyDescent="0.25">
      <c r="A6" s="5">
        <v>44653</v>
      </c>
      <c r="B6" s="6" t="s">
        <v>311</v>
      </c>
      <c r="C6" s="6">
        <v>1.97</v>
      </c>
      <c r="D6" s="6">
        <v>3.31</v>
      </c>
      <c r="E6" s="6">
        <v>4.58</v>
      </c>
      <c r="F6" s="6">
        <v>3.36</v>
      </c>
      <c r="G6" s="6">
        <v>2.14</v>
      </c>
      <c r="H6" s="6">
        <v>1.77</v>
      </c>
      <c r="I6" s="6">
        <v>1.86</v>
      </c>
      <c r="J6" t="s">
        <v>225</v>
      </c>
      <c r="K6" s="6">
        <v>1.57</v>
      </c>
      <c r="L6" s="6" t="s">
        <v>128</v>
      </c>
      <c r="M6">
        <v>47</v>
      </c>
      <c r="N6" s="6" t="s">
        <v>40</v>
      </c>
      <c r="O6">
        <v>1.44</v>
      </c>
      <c r="P6" s="6">
        <v>2.46</v>
      </c>
      <c r="Q6">
        <v>2.85</v>
      </c>
      <c r="R6" s="6">
        <v>404</v>
      </c>
      <c r="S6">
        <v>3.69</v>
      </c>
    </row>
    <row r="7" spans="1:19" x14ac:dyDescent="0.25">
      <c r="A7" s="5">
        <v>44653</v>
      </c>
      <c r="B7" s="6" t="s">
        <v>312</v>
      </c>
      <c r="C7" s="6">
        <v>2.5</v>
      </c>
      <c r="D7" s="6">
        <v>3.63</v>
      </c>
      <c r="E7" s="6">
        <v>2.86</v>
      </c>
      <c r="F7" s="6">
        <v>404</v>
      </c>
      <c r="G7" s="6">
        <v>1.65</v>
      </c>
      <c r="H7" s="6">
        <v>2.36</v>
      </c>
      <c r="I7" s="6">
        <v>1.46</v>
      </c>
      <c r="J7" t="s">
        <v>225</v>
      </c>
      <c r="K7" s="6">
        <v>1.28</v>
      </c>
      <c r="L7" s="6" t="s">
        <v>138</v>
      </c>
      <c r="M7">
        <v>50</v>
      </c>
      <c r="N7" s="6" t="s">
        <v>158</v>
      </c>
      <c r="O7">
        <v>1.25</v>
      </c>
      <c r="P7" s="6">
        <v>1.79</v>
      </c>
      <c r="Q7">
        <v>2.0299999999999998</v>
      </c>
      <c r="R7" s="6">
        <v>2.2999999999999998</v>
      </c>
      <c r="S7">
        <v>2.57</v>
      </c>
    </row>
    <row r="8" spans="1:19" x14ac:dyDescent="0.25">
      <c r="A8" s="5">
        <v>44653</v>
      </c>
      <c r="B8" s="6" t="s">
        <v>313</v>
      </c>
      <c r="C8" s="6">
        <v>1.48</v>
      </c>
      <c r="D8" s="6">
        <v>4.54</v>
      </c>
      <c r="E8" s="6">
        <v>7.85</v>
      </c>
      <c r="F8" s="6">
        <v>4.0599999999999996</v>
      </c>
      <c r="G8" s="6">
        <v>1.78</v>
      </c>
      <c r="H8" s="6">
        <v>2.14</v>
      </c>
      <c r="I8" s="6">
        <v>1.57</v>
      </c>
      <c r="J8" t="s">
        <v>225</v>
      </c>
      <c r="K8" s="6">
        <v>1.36</v>
      </c>
      <c r="L8" s="6" t="s">
        <v>133</v>
      </c>
      <c r="M8">
        <v>18</v>
      </c>
      <c r="N8" s="6" t="s">
        <v>56</v>
      </c>
      <c r="O8">
        <v>1.29</v>
      </c>
      <c r="P8" s="6">
        <v>2</v>
      </c>
      <c r="Q8">
        <v>2.34</v>
      </c>
      <c r="R8" s="6">
        <v>2.68</v>
      </c>
      <c r="S8">
        <v>3</v>
      </c>
    </row>
    <row r="9" spans="1:19" x14ac:dyDescent="0.25">
      <c r="A9" s="5">
        <v>44653</v>
      </c>
      <c r="B9" s="6" t="s">
        <v>314</v>
      </c>
      <c r="C9" s="6">
        <v>1.56</v>
      </c>
      <c r="D9" s="6">
        <v>4.76</v>
      </c>
      <c r="E9" s="6">
        <v>5.69</v>
      </c>
      <c r="F9" s="6">
        <v>404</v>
      </c>
      <c r="G9" s="6">
        <v>1.63</v>
      </c>
      <c r="H9" s="6">
        <v>2.42</v>
      </c>
      <c r="I9" s="6">
        <v>1.45</v>
      </c>
      <c r="J9" t="s">
        <v>225</v>
      </c>
      <c r="K9" s="6">
        <v>1.28</v>
      </c>
      <c r="L9" s="6" t="s">
        <v>138</v>
      </c>
      <c r="M9">
        <v>42</v>
      </c>
      <c r="N9" s="6" t="s">
        <v>36</v>
      </c>
      <c r="O9">
        <v>404</v>
      </c>
      <c r="P9" s="6">
        <v>1.78</v>
      </c>
      <c r="Q9">
        <v>2.02</v>
      </c>
      <c r="R9" s="6">
        <v>2.2999999999999998</v>
      </c>
      <c r="S9">
        <v>2.59</v>
      </c>
    </row>
    <row r="10" spans="1:19" x14ac:dyDescent="0.25">
      <c r="A10" s="5">
        <v>44653</v>
      </c>
      <c r="B10" s="6" t="s">
        <v>315</v>
      </c>
      <c r="C10" s="6">
        <v>6.04</v>
      </c>
      <c r="D10" s="6">
        <v>4.41</v>
      </c>
      <c r="E10" s="6">
        <v>1.56</v>
      </c>
      <c r="F10" s="6">
        <v>4.6500000000000004</v>
      </c>
      <c r="G10" s="6">
        <v>1.71</v>
      </c>
      <c r="H10" s="6">
        <v>2.2200000000000002</v>
      </c>
      <c r="I10" s="6">
        <v>1.52</v>
      </c>
      <c r="J10" t="s">
        <v>225</v>
      </c>
      <c r="K10" s="6">
        <v>404</v>
      </c>
      <c r="L10" s="6" t="s">
        <v>137</v>
      </c>
      <c r="M10">
        <v>18</v>
      </c>
      <c r="N10" s="6" t="s">
        <v>49</v>
      </c>
      <c r="O10">
        <v>404</v>
      </c>
      <c r="P10" s="6">
        <v>1.89</v>
      </c>
      <c r="Q10">
        <v>2.17</v>
      </c>
      <c r="R10" s="6">
        <v>2.46</v>
      </c>
      <c r="S10">
        <v>2.74</v>
      </c>
    </row>
    <row r="11" spans="1:19" x14ac:dyDescent="0.25">
      <c r="A11" s="5">
        <v>44654</v>
      </c>
      <c r="B11" s="6" t="s">
        <v>316</v>
      </c>
      <c r="C11" s="6">
        <v>1.58</v>
      </c>
      <c r="D11" s="6">
        <v>4.26</v>
      </c>
      <c r="E11" s="6">
        <v>6.14</v>
      </c>
      <c r="F11" s="6">
        <v>4.12</v>
      </c>
      <c r="G11" s="6">
        <v>1.81</v>
      </c>
      <c r="H11" s="6">
        <v>2.08</v>
      </c>
      <c r="I11" s="6">
        <v>1.6</v>
      </c>
      <c r="J11" t="s">
        <v>225</v>
      </c>
      <c r="K11" s="6">
        <v>1.4</v>
      </c>
      <c r="L11" s="6" t="s">
        <v>131</v>
      </c>
      <c r="M11">
        <v>16</v>
      </c>
      <c r="N11" s="6" t="s">
        <v>40</v>
      </c>
      <c r="O11">
        <v>404</v>
      </c>
      <c r="P11" s="6">
        <v>2.0299999999999998</v>
      </c>
      <c r="Q11">
        <v>2.39</v>
      </c>
      <c r="R11" s="6">
        <v>2.72</v>
      </c>
      <c r="S11">
        <v>3.03</v>
      </c>
    </row>
    <row r="12" spans="1:19" x14ac:dyDescent="0.25">
      <c r="A12" s="5">
        <v>44654</v>
      </c>
      <c r="B12" s="6" t="s">
        <v>317</v>
      </c>
      <c r="C12" s="6">
        <v>1.39</v>
      </c>
      <c r="D12" s="6">
        <v>5.14</v>
      </c>
      <c r="E12" s="6">
        <v>9.07</v>
      </c>
      <c r="F12" s="6">
        <v>404</v>
      </c>
      <c r="G12" s="6">
        <v>1.64</v>
      </c>
      <c r="H12" s="6">
        <v>2.39</v>
      </c>
      <c r="I12" s="6">
        <v>1.46</v>
      </c>
      <c r="J12" t="s">
        <v>225</v>
      </c>
      <c r="K12" s="6">
        <v>1.29</v>
      </c>
      <c r="L12" s="6" t="s">
        <v>221</v>
      </c>
      <c r="M12">
        <v>38</v>
      </c>
      <c r="N12" s="6" t="s">
        <v>56</v>
      </c>
      <c r="O12">
        <v>1.26</v>
      </c>
      <c r="P12" s="6">
        <v>1.79</v>
      </c>
      <c r="Q12">
        <v>2.0499999999999998</v>
      </c>
      <c r="R12" s="6">
        <v>2.33</v>
      </c>
      <c r="S12">
        <v>2.62</v>
      </c>
    </row>
    <row r="13" spans="1:19" x14ac:dyDescent="0.25">
      <c r="A13" s="5">
        <v>44654</v>
      </c>
      <c r="B13" s="6" t="s">
        <v>318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t="s">
        <v>225</v>
      </c>
      <c r="K13" s="6">
        <v>0</v>
      </c>
      <c r="L13" s="6">
        <v>404</v>
      </c>
      <c r="M13">
        <v>54</v>
      </c>
      <c r="N13" s="6" t="s">
        <v>18</v>
      </c>
      <c r="O13" s="6">
        <v>404</v>
      </c>
      <c r="P13" s="6">
        <v>404</v>
      </c>
      <c r="Q13" s="6">
        <v>404</v>
      </c>
      <c r="R13" s="6">
        <v>404</v>
      </c>
      <c r="S13" s="6">
        <v>404</v>
      </c>
    </row>
    <row r="14" spans="1:19" x14ac:dyDescent="0.25">
      <c r="A14" s="5">
        <v>44654</v>
      </c>
      <c r="B14" s="6" t="s">
        <v>319</v>
      </c>
      <c r="C14" s="6">
        <v>2.11</v>
      </c>
      <c r="D14" s="6">
        <v>3.43</v>
      </c>
      <c r="E14" s="6">
        <v>3.89</v>
      </c>
      <c r="F14" s="6">
        <v>3.4</v>
      </c>
      <c r="G14" s="6">
        <v>2.0699999999999998</v>
      </c>
      <c r="H14" s="6">
        <v>1.85</v>
      </c>
      <c r="I14" s="6">
        <v>1.81</v>
      </c>
      <c r="J14" t="s">
        <v>225</v>
      </c>
      <c r="K14" s="6">
        <v>1.55</v>
      </c>
      <c r="L14" s="6" t="s">
        <v>128</v>
      </c>
      <c r="M14">
        <v>47</v>
      </c>
      <c r="N14" s="6" t="s">
        <v>34</v>
      </c>
      <c r="O14">
        <v>1.43</v>
      </c>
      <c r="P14" s="6">
        <v>2.39</v>
      </c>
      <c r="Q14">
        <v>3</v>
      </c>
      <c r="R14" s="6">
        <v>3.38</v>
      </c>
      <c r="S14">
        <v>3.78</v>
      </c>
    </row>
    <row r="15" spans="1:19" x14ac:dyDescent="0.25">
      <c r="A15" s="5">
        <v>44654</v>
      </c>
      <c r="B15" s="6" t="s">
        <v>320</v>
      </c>
      <c r="C15" s="6">
        <v>1.86</v>
      </c>
      <c r="D15" s="6">
        <v>3.53</v>
      </c>
      <c r="E15" s="6">
        <v>4.6399999999999997</v>
      </c>
      <c r="F15" s="6">
        <v>2.9</v>
      </c>
      <c r="G15" s="6">
        <v>2.2999999999999998</v>
      </c>
      <c r="H15" s="6">
        <v>1.6</v>
      </c>
      <c r="I15" s="6">
        <v>2.02</v>
      </c>
      <c r="J15" t="s">
        <v>225</v>
      </c>
      <c r="K15" s="6">
        <v>1.72</v>
      </c>
      <c r="L15" s="6" t="s">
        <v>130</v>
      </c>
      <c r="M15">
        <v>36</v>
      </c>
      <c r="N15" s="6" t="s">
        <v>101</v>
      </c>
      <c r="O15">
        <v>1.54</v>
      </c>
      <c r="P15" s="6">
        <v>2.73</v>
      </c>
      <c r="Q15">
        <v>404</v>
      </c>
      <c r="R15" s="6">
        <v>404</v>
      </c>
      <c r="S15">
        <v>4.3899999999999997</v>
      </c>
    </row>
    <row r="16" spans="1:19" x14ac:dyDescent="0.25">
      <c r="A16" s="5">
        <v>44655</v>
      </c>
      <c r="B16" s="6" t="s">
        <v>321</v>
      </c>
      <c r="C16" s="6">
        <v>1.84</v>
      </c>
      <c r="D16" s="6">
        <v>3.54</v>
      </c>
      <c r="E16" s="6">
        <v>5.07</v>
      </c>
      <c r="F16" s="6">
        <v>3.6</v>
      </c>
      <c r="G16" s="6">
        <v>2</v>
      </c>
      <c r="H16" s="6">
        <v>1.91</v>
      </c>
      <c r="I16" s="6">
        <v>1.75</v>
      </c>
      <c r="J16" t="s">
        <v>225</v>
      </c>
      <c r="K16" s="6">
        <v>1.5</v>
      </c>
      <c r="L16" s="6" t="s">
        <v>128</v>
      </c>
      <c r="M16">
        <v>30</v>
      </c>
      <c r="N16" s="6" t="s">
        <v>170</v>
      </c>
      <c r="O16">
        <v>1.39</v>
      </c>
      <c r="P16" s="6">
        <v>2.29</v>
      </c>
      <c r="Q16">
        <v>2.83</v>
      </c>
      <c r="R16" s="6">
        <v>3.2</v>
      </c>
      <c r="S16">
        <v>2.59</v>
      </c>
    </row>
    <row r="17" spans="1:19" x14ac:dyDescent="0.25">
      <c r="A17" s="5">
        <v>44656</v>
      </c>
      <c r="B17" s="6" t="s">
        <v>322</v>
      </c>
      <c r="C17" s="6">
        <v>2.77</v>
      </c>
      <c r="D17" s="6">
        <v>3.26</v>
      </c>
      <c r="E17" s="6">
        <v>2.74</v>
      </c>
      <c r="F17" s="6">
        <v>3.13</v>
      </c>
      <c r="G17" s="6">
        <v>2.16</v>
      </c>
      <c r="H17" s="6">
        <v>1.74</v>
      </c>
      <c r="I17" s="6">
        <v>1.89</v>
      </c>
      <c r="J17" t="s">
        <v>225</v>
      </c>
      <c r="K17" s="6">
        <v>1.62</v>
      </c>
      <c r="L17" s="6" t="s">
        <v>138</v>
      </c>
      <c r="M17">
        <v>23</v>
      </c>
      <c r="N17" s="6" t="s">
        <v>20</v>
      </c>
      <c r="O17">
        <v>1.48</v>
      </c>
      <c r="P17" s="6">
        <v>2.5099999999999998</v>
      </c>
      <c r="Q17">
        <v>404</v>
      </c>
      <c r="R17" s="6">
        <v>404</v>
      </c>
      <c r="S17">
        <v>3.93</v>
      </c>
    </row>
    <row r="18" spans="1:19" x14ac:dyDescent="0.25">
      <c r="A18" s="5">
        <v>44656</v>
      </c>
      <c r="B18" s="6" t="s">
        <v>323</v>
      </c>
      <c r="C18" s="6">
        <v>3.93</v>
      </c>
      <c r="D18" s="6">
        <v>3.86</v>
      </c>
      <c r="E18" s="6">
        <v>1.92</v>
      </c>
      <c r="F18" s="6">
        <v>4.13</v>
      </c>
      <c r="G18" s="6">
        <v>1.72</v>
      </c>
      <c r="H18" s="6">
        <v>2.1800000000000002</v>
      </c>
      <c r="I18" s="6">
        <v>1.54</v>
      </c>
      <c r="J18" t="s">
        <v>225</v>
      </c>
      <c r="K18" s="6">
        <v>1.43</v>
      </c>
      <c r="L18" s="6" t="s">
        <v>132</v>
      </c>
      <c r="M18">
        <v>60</v>
      </c>
      <c r="N18" s="6" t="s">
        <v>20</v>
      </c>
      <c r="O18">
        <v>404</v>
      </c>
      <c r="P18" s="6">
        <v>1.93</v>
      </c>
      <c r="Q18">
        <v>2.25</v>
      </c>
      <c r="R18" s="6">
        <v>2.58</v>
      </c>
      <c r="S18">
        <v>2.89</v>
      </c>
    </row>
    <row r="19" spans="1:19" x14ac:dyDescent="0.25">
      <c r="A19" s="5">
        <v>44656</v>
      </c>
      <c r="B19" s="6" t="s">
        <v>324</v>
      </c>
      <c r="C19" s="6">
        <v>1.77</v>
      </c>
      <c r="D19" s="6">
        <v>3.75</v>
      </c>
      <c r="E19" s="6">
        <v>5.03</v>
      </c>
      <c r="F19" s="6">
        <v>3.57</v>
      </c>
      <c r="G19" s="6">
        <v>2.0099999999999998</v>
      </c>
      <c r="H19" s="6">
        <v>1.88</v>
      </c>
      <c r="I19" s="6">
        <v>1.75</v>
      </c>
      <c r="J19" t="s">
        <v>225</v>
      </c>
      <c r="K19" s="6">
        <v>1.5</v>
      </c>
      <c r="L19" s="6" t="s">
        <v>217</v>
      </c>
      <c r="M19">
        <v>52</v>
      </c>
      <c r="N19" s="6" t="s">
        <v>40</v>
      </c>
      <c r="O19">
        <v>1.45</v>
      </c>
      <c r="P19" s="6">
        <v>2.2999999999999998</v>
      </c>
      <c r="Q19">
        <v>2.84</v>
      </c>
      <c r="R19" s="6">
        <v>404</v>
      </c>
      <c r="S19">
        <v>3.58</v>
      </c>
    </row>
    <row r="20" spans="1:19" x14ac:dyDescent="0.25">
      <c r="A20" s="5">
        <v>44656</v>
      </c>
      <c r="B20" s="6" t="s">
        <v>325</v>
      </c>
      <c r="C20" s="6">
        <v>1.27</v>
      </c>
      <c r="D20" s="6">
        <v>5.95</v>
      </c>
      <c r="E20" s="6">
        <v>12.06</v>
      </c>
      <c r="F20" s="6">
        <v>4.78</v>
      </c>
      <c r="G20" s="6">
        <v>1.59</v>
      </c>
      <c r="H20" s="6">
        <v>2.37</v>
      </c>
      <c r="I20" s="6">
        <v>1.5</v>
      </c>
      <c r="J20" t="s">
        <v>225</v>
      </c>
      <c r="K20" s="6">
        <v>404</v>
      </c>
      <c r="L20" s="6" t="s">
        <v>342</v>
      </c>
      <c r="M20">
        <v>17</v>
      </c>
      <c r="N20" s="6" t="s">
        <v>29</v>
      </c>
      <c r="O20">
        <v>404</v>
      </c>
      <c r="P20" s="6">
        <v>1.72</v>
      </c>
      <c r="Q20">
        <v>1.95</v>
      </c>
      <c r="R20" s="6">
        <v>2.21</v>
      </c>
      <c r="S20">
        <v>2.4700000000000002</v>
      </c>
    </row>
    <row r="21" spans="1:19" x14ac:dyDescent="0.25">
      <c r="A21" s="5">
        <v>44659</v>
      </c>
      <c r="B21" s="6" t="s">
        <v>327</v>
      </c>
      <c r="C21" s="6">
        <v>2.2599999999999998</v>
      </c>
      <c r="D21" s="6">
        <v>2.85</v>
      </c>
      <c r="E21" s="6">
        <v>4</v>
      </c>
      <c r="F21" s="6">
        <v>2.38</v>
      </c>
      <c r="G21" s="6">
        <v>2.84</v>
      </c>
      <c r="H21" s="6">
        <v>1.43</v>
      </c>
      <c r="I21" s="6">
        <v>2.48</v>
      </c>
      <c r="J21" t="s">
        <v>225</v>
      </c>
      <c r="K21" s="6">
        <v>2.1</v>
      </c>
      <c r="L21" s="6" t="s">
        <v>217</v>
      </c>
      <c r="M21">
        <v>69</v>
      </c>
      <c r="N21" s="11" t="s">
        <v>326</v>
      </c>
      <c r="O21">
        <v>1.78</v>
      </c>
      <c r="P21" s="6">
        <v>404</v>
      </c>
      <c r="Q21">
        <v>404</v>
      </c>
      <c r="R21" s="6">
        <v>404</v>
      </c>
      <c r="S21">
        <v>5.79</v>
      </c>
    </row>
    <row r="22" spans="1:19" x14ac:dyDescent="0.25">
      <c r="A22" s="5">
        <v>44660</v>
      </c>
      <c r="B22" s="6" t="s">
        <v>328</v>
      </c>
      <c r="C22" s="6">
        <v>6.74</v>
      </c>
      <c r="D22" s="6">
        <v>3.93</v>
      </c>
      <c r="E22" s="6">
        <v>1.61</v>
      </c>
      <c r="F22" s="6">
        <v>3.61</v>
      </c>
      <c r="G22" s="6">
        <v>1.99</v>
      </c>
      <c r="H22" s="6">
        <v>1.92</v>
      </c>
      <c r="I22" s="6">
        <v>1.74</v>
      </c>
      <c r="J22" t="s">
        <v>225</v>
      </c>
      <c r="K22" s="6">
        <v>1.5</v>
      </c>
      <c r="L22" s="6" t="s">
        <v>142</v>
      </c>
      <c r="M22">
        <v>22</v>
      </c>
      <c r="N22" s="6" t="s">
        <v>170</v>
      </c>
      <c r="O22">
        <v>1.39</v>
      </c>
      <c r="P22" s="6">
        <v>2.2599999999999998</v>
      </c>
      <c r="Q22">
        <v>2.77</v>
      </c>
      <c r="R22" s="6">
        <v>3.13</v>
      </c>
      <c r="S22">
        <v>3.49</v>
      </c>
    </row>
    <row r="23" spans="1:19" x14ac:dyDescent="0.25">
      <c r="A23" s="5">
        <v>44660</v>
      </c>
      <c r="B23" s="6" t="s">
        <v>329</v>
      </c>
      <c r="C23" s="6">
        <v>2.9</v>
      </c>
      <c r="D23" s="6">
        <v>3.34</v>
      </c>
      <c r="E23" s="6">
        <v>2.58</v>
      </c>
      <c r="F23" s="6">
        <v>3.48</v>
      </c>
      <c r="G23" s="6">
        <v>2.0499999999999998</v>
      </c>
      <c r="H23" s="6">
        <v>1.83</v>
      </c>
      <c r="I23" s="6">
        <v>1.78</v>
      </c>
      <c r="J23" t="s">
        <v>225</v>
      </c>
      <c r="K23" s="6">
        <v>1.52</v>
      </c>
      <c r="L23" s="6" t="s">
        <v>132</v>
      </c>
      <c r="M23">
        <v>61</v>
      </c>
      <c r="N23" s="6" t="s">
        <v>94</v>
      </c>
      <c r="O23">
        <v>1.44</v>
      </c>
      <c r="P23" s="6">
        <v>2.35</v>
      </c>
      <c r="Q23">
        <v>2.9</v>
      </c>
      <c r="R23" s="6">
        <v>404</v>
      </c>
      <c r="S23">
        <v>3.6</v>
      </c>
    </row>
    <row r="24" spans="1:19" x14ac:dyDescent="0.25">
      <c r="A24" s="5">
        <v>44660</v>
      </c>
      <c r="B24" s="6" t="s">
        <v>330</v>
      </c>
      <c r="C24" s="6">
        <v>1.42</v>
      </c>
      <c r="D24" s="6">
        <v>5.04</v>
      </c>
      <c r="E24" s="6">
        <v>8.17</v>
      </c>
      <c r="F24" s="44">
        <v>404</v>
      </c>
      <c r="G24" s="6">
        <v>1.64</v>
      </c>
      <c r="H24" s="6">
        <v>2.38</v>
      </c>
      <c r="I24" s="6">
        <v>1.46</v>
      </c>
      <c r="J24" t="s">
        <v>225</v>
      </c>
      <c r="K24" s="6">
        <v>1.29</v>
      </c>
      <c r="L24" s="6" t="s">
        <v>131</v>
      </c>
      <c r="M24">
        <v>33</v>
      </c>
      <c r="N24" s="44" t="s">
        <v>170</v>
      </c>
      <c r="O24">
        <v>1.25</v>
      </c>
      <c r="P24" s="6">
        <v>1.79</v>
      </c>
      <c r="Q24">
        <v>2.0499999999999998</v>
      </c>
      <c r="R24" s="6">
        <v>2.33</v>
      </c>
      <c r="S24">
        <v>2.61</v>
      </c>
    </row>
    <row r="25" spans="1:19" x14ac:dyDescent="0.25">
      <c r="A25" s="5">
        <v>44660</v>
      </c>
      <c r="B25" s="6" t="s">
        <v>331</v>
      </c>
      <c r="C25" s="6">
        <v>2.59</v>
      </c>
      <c r="D25" s="6">
        <v>3.44</v>
      </c>
      <c r="E25" s="6">
        <v>2.81</v>
      </c>
      <c r="F25" s="6">
        <v>3.72</v>
      </c>
      <c r="G25" s="6">
        <v>1.88</v>
      </c>
      <c r="H25" s="6">
        <v>1.98</v>
      </c>
      <c r="I25" s="6">
        <v>1.66</v>
      </c>
      <c r="J25" t="s">
        <v>225</v>
      </c>
      <c r="K25" s="6">
        <v>1.44</v>
      </c>
      <c r="L25" s="6" t="s">
        <v>142</v>
      </c>
      <c r="M25">
        <v>64</v>
      </c>
      <c r="N25" s="6" t="s">
        <v>94</v>
      </c>
      <c r="O25">
        <v>404</v>
      </c>
      <c r="P25" s="6">
        <v>2.12</v>
      </c>
      <c r="Q25">
        <v>2.52</v>
      </c>
      <c r="R25" s="6">
        <v>2.5</v>
      </c>
      <c r="S25">
        <v>3.16</v>
      </c>
    </row>
    <row r="26" spans="1:19" x14ac:dyDescent="0.25">
      <c r="A26" s="5">
        <v>44660</v>
      </c>
      <c r="B26" s="6" t="s">
        <v>332</v>
      </c>
      <c r="C26" s="6">
        <v>2.21</v>
      </c>
      <c r="D26" s="6">
        <v>3.28</v>
      </c>
      <c r="E26" s="6">
        <v>3.68</v>
      </c>
      <c r="F26" s="6">
        <v>3.1</v>
      </c>
      <c r="G26" s="6">
        <v>2.2000000000000002</v>
      </c>
      <c r="H26" s="6">
        <v>1.72</v>
      </c>
      <c r="I26" s="6">
        <v>1.93</v>
      </c>
      <c r="J26" t="s">
        <v>225</v>
      </c>
      <c r="K26" s="6">
        <v>1.65</v>
      </c>
      <c r="L26" s="6" t="s">
        <v>128</v>
      </c>
      <c r="M26">
        <v>62</v>
      </c>
      <c r="N26" s="6" t="s">
        <v>333</v>
      </c>
      <c r="O26">
        <v>1.5</v>
      </c>
      <c r="P26" s="6">
        <v>2.56</v>
      </c>
      <c r="Q26">
        <v>2.97</v>
      </c>
      <c r="R26" s="6">
        <v>404</v>
      </c>
      <c r="S26">
        <v>4.01</v>
      </c>
    </row>
    <row r="27" spans="1:19" x14ac:dyDescent="0.25">
      <c r="A27" s="5">
        <v>44661</v>
      </c>
      <c r="B27" s="6" t="s">
        <v>334</v>
      </c>
      <c r="C27" s="6">
        <v>1.93</v>
      </c>
      <c r="D27" s="6">
        <v>3.5</v>
      </c>
      <c r="E27" s="6">
        <v>4.5599999999999996</v>
      </c>
      <c r="F27" s="6">
        <v>3.13</v>
      </c>
      <c r="G27" s="6">
        <v>2.2000000000000002</v>
      </c>
      <c r="H27" s="6">
        <v>1.74</v>
      </c>
      <c r="I27" s="6">
        <v>1.93</v>
      </c>
      <c r="J27" t="s">
        <v>225</v>
      </c>
      <c r="K27" s="6">
        <v>1.65</v>
      </c>
      <c r="L27" s="6" t="s">
        <v>134</v>
      </c>
      <c r="M27">
        <v>34</v>
      </c>
      <c r="N27" s="6" t="s">
        <v>56</v>
      </c>
      <c r="O27">
        <v>1.5</v>
      </c>
      <c r="P27" s="6">
        <v>2.58</v>
      </c>
      <c r="Q27">
        <v>3.29</v>
      </c>
      <c r="R27" s="6">
        <v>3.71</v>
      </c>
      <c r="S27">
        <v>3.44</v>
      </c>
    </row>
    <row r="28" spans="1:19" x14ac:dyDescent="0.25">
      <c r="A28" s="5">
        <v>44661</v>
      </c>
      <c r="B28" s="6" t="s">
        <v>335</v>
      </c>
      <c r="C28" s="6">
        <v>1.38</v>
      </c>
      <c r="D28" s="6">
        <v>5.28</v>
      </c>
      <c r="E28" s="6">
        <v>8.59</v>
      </c>
      <c r="F28" s="6">
        <v>5.03</v>
      </c>
      <c r="G28" s="6">
        <v>1.57</v>
      </c>
      <c r="H28" s="6">
        <v>2.5099999999999998</v>
      </c>
      <c r="I28" s="6">
        <v>1.49</v>
      </c>
      <c r="J28" t="s">
        <v>225</v>
      </c>
      <c r="K28" s="6">
        <v>404</v>
      </c>
      <c r="L28" s="6" t="s">
        <v>129</v>
      </c>
      <c r="M28">
        <v>27</v>
      </c>
      <c r="N28" s="6" t="s">
        <v>49</v>
      </c>
      <c r="O28">
        <v>404</v>
      </c>
      <c r="P28" s="6">
        <v>1.71</v>
      </c>
      <c r="Q28">
        <v>1.93</v>
      </c>
      <c r="R28" s="6">
        <v>2.19</v>
      </c>
      <c r="S28">
        <v>2.4700000000000002</v>
      </c>
    </row>
    <row r="29" spans="1:19" x14ac:dyDescent="0.25">
      <c r="A29" s="5">
        <v>44661</v>
      </c>
      <c r="B29" s="6" t="s">
        <v>336</v>
      </c>
      <c r="C29" s="6">
        <v>2.5299999999999998</v>
      </c>
      <c r="D29" s="6">
        <v>3.29</v>
      </c>
      <c r="E29" s="6">
        <v>3.1</v>
      </c>
      <c r="F29" s="8">
        <v>3.32</v>
      </c>
      <c r="G29" s="6">
        <v>2.1800000000000002</v>
      </c>
      <c r="H29" s="6">
        <v>1.76</v>
      </c>
      <c r="I29" s="6">
        <v>1.9</v>
      </c>
      <c r="J29" t="s">
        <v>225</v>
      </c>
      <c r="K29" s="6">
        <v>1.63</v>
      </c>
      <c r="L29" s="6" t="s">
        <v>132</v>
      </c>
      <c r="M29">
        <v>55</v>
      </c>
      <c r="N29" s="6" t="s">
        <v>158</v>
      </c>
      <c r="O29">
        <v>1.48</v>
      </c>
      <c r="P29" s="6">
        <v>2.5299999999999998</v>
      </c>
      <c r="Q29">
        <v>3.15</v>
      </c>
      <c r="R29" s="6">
        <v>3.54</v>
      </c>
      <c r="S29">
        <v>3.63</v>
      </c>
    </row>
    <row r="30" spans="1:19" x14ac:dyDescent="0.25">
      <c r="A30" s="5">
        <v>44661</v>
      </c>
      <c r="B30" s="6" t="s">
        <v>337</v>
      </c>
      <c r="C30" s="6">
        <v>3.1</v>
      </c>
      <c r="D30" s="6">
        <v>3.96</v>
      </c>
      <c r="E30" s="6">
        <v>2.23</v>
      </c>
      <c r="F30" s="6">
        <v>404</v>
      </c>
      <c r="G30" s="6">
        <v>1.41</v>
      </c>
      <c r="H30" s="6">
        <v>3.06</v>
      </c>
      <c r="I30" s="6">
        <v>1.33</v>
      </c>
      <c r="J30" t="s">
        <v>225</v>
      </c>
      <c r="K30" s="6">
        <v>1.24</v>
      </c>
      <c r="L30" s="6" t="s">
        <v>132</v>
      </c>
      <c r="M30">
        <v>36</v>
      </c>
      <c r="N30" s="6" t="s">
        <v>65</v>
      </c>
      <c r="O30">
        <v>404</v>
      </c>
      <c r="P30" s="6">
        <v>1.49</v>
      </c>
      <c r="Q30">
        <v>1.6</v>
      </c>
      <c r="R30" s="6">
        <v>1.81</v>
      </c>
      <c r="S30">
        <v>2.02</v>
      </c>
    </row>
    <row r="31" spans="1:19" x14ac:dyDescent="0.25">
      <c r="A31" s="5">
        <v>44661</v>
      </c>
      <c r="B31" s="6" t="s">
        <v>338</v>
      </c>
      <c r="C31" s="6">
        <v>2.36</v>
      </c>
      <c r="D31" s="6">
        <v>3.04</v>
      </c>
      <c r="E31" s="6">
        <v>3.63</v>
      </c>
      <c r="F31" s="6">
        <v>2.6</v>
      </c>
      <c r="G31" s="6">
        <v>2.57</v>
      </c>
      <c r="H31" s="6">
        <v>1.55</v>
      </c>
      <c r="I31" s="6">
        <v>2.25</v>
      </c>
      <c r="J31" t="s">
        <v>225</v>
      </c>
      <c r="K31" s="6">
        <v>1.93</v>
      </c>
      <c r="L31" s="6" t="s">
        <v>131</v>
      </c>
      <c r="M31">
        <v>24</v>
      </c>
      <c r="N31" s="6" t="s">
        <v>97</v>
      </c>
      <c r="O31">
        <v>1.68</v>
      </c>
      <c r="P31" s="6">
        <v>3.08</v>
      </c>
      <c r="Q31">
        <v>4.13</v>
      </c>
      <c r="R31" s="6">
        <v>404</v>
      </c>
      <c r="S31">
        <v>5.28</v>
      </c>
    </row>
    <row r="32" spans="1:19" x14ac:dyDescent="0.25">
      <c r="A32" s="5">
        <v>44661</v>
      </c>
      <c r="B32" s="6" t="s">
        <v>339</v>
      </c>
      <c r="C32" s="6">
        <v>5.0199999999999996</v>
      </c>
      <c r="D32" s="6">
        <v>3.74</v>
      </c>
      <c r="E32" s="6">
        <v>1.79</v>
      </c>
      <c r="F32" s="6">
        <v>3.67</v>
      </c>
      <c r="G32" s="6">
        <v>1.97</v>
      </c>
      <c r="H32" s="6">
        <v>1.93</v>
      </c>
      <c r="I32" s="6">
        <v>1.72</v>
      </c>
      <c r="J32" t="s">
        <v>225</v>
      </c>
      <c r="K32" s="6">
        <v>1.49</v>
      </c>
      <c r="L32" s="6" t="s">
        <v>133</v>
      </c>
      <c r="M32">
        <v>36</v>
      </c>
      <c r="N32" s="6" t="s">
        <v>65</v>
      </c>
      <c r="O32">
        <v>1.38</v>
      </c>
      <c r="P32" s="6">
        <v>2.2400000000000002</v>
      </c>
      <c r="Q32">
        <v>2.75</v>
      </c>
      <c r="R32" s="6">
        <v>3.12</v>
      </c>
      <c r="S32">
        <v>3.5</v>
      </c>
    </row>
    <row r="33" spans="1:19" x14ac:dyDescent="0.25">
      <c r="A33" s="5">
        <v>44661</v>
      </c>
      <c r="B33" s="6" t="s">
        <v>340</v>
      </c>
      <c r="C33" s="6">
        <v>3.27</v>
      </c>
      <c r="D33" s="6">
        <v>2.78</v>
      </c>
      <c r="E33" s="6">
        <v>2.64</v>
      </c>
      <c r="F33" s="6">
        <v>2.65</v>
      </c>
      <c r="G33" s="6">
        <v>2.46</v>
      </c>
      <c r="H33" s="6">
        <v>1.56</v>
      </c>
      <c r="I33" s="6">
        <v>2.15</v>
      </c>
      <c r="J33" t="s">
        <v>225</v>
      </c>
      <c r="K33" s="6">
        <v>1.85</v>
      </c>
      <c r="L33" s="6" t="s">
        <v>133</v>
      </c>
      <c r="M33">
        <v>34</v>
      </c>
      <c r="N33" s="11" t="s">
        <v>326</v>
      </c>
      <c r="O33">
        <v>1.62</v>
      </c>
      <c r="P33" s="6">
        <v>2.74</v>
      </c>
      <c r="Q33">
        <v>404</v>
      </c>
      <c r="R33" s="6">
        <v>404</v>
      </c>
      <c r="S33">
        <v>4.8499999999999996</v>
      </c>
    </row>
    <row r="34" spans="1:19" x14ac:dyDescent="0.25">
      <c r="A34" s="5">
        <v>44661</v>
      </c>
      <c r="B34" s="6" t="s">
        <v>341</v>
      </c>
      <c r="C34" s="6">
        <v>3.89</v>
      </c>
      <c r="D34" s="6">
        <v>3.44</v>
      </c>
      <c r="E34" s="6">
        <v>2.11</v>
      </c>
      <c r="F34" s="6">
        <v>3.52</v>
      </c>
      <c r="G34" s="6">
        <v>2.02</v>
      </c>
      <c r="H34" s="6">
        <v>1.88</v>
      </c>
      <c r="I34" s="6">
        <v>1.77</v>
      </c>
      <c r="J34" t="s">
        <v>225</v>
      </c>
      <c r="K34" s="6">
        <v>1.52</v>
      </c>
      <c r="L34" s="6" t="s">
        <v>142</v>
      </c>
      <c r="M34">
        <v>33</v>
      </c>
      <c r="N34" s="6" t="s">
        <v>170</v>
      </c>
      <c r="O34">
        <v>1.4</v>
      </c>
      <c r="P34" s="6">
        <v>2.31</v>
      </c>
      <c r="Q34">
        <v>2.84</v>
      </c>
      <c r="R34" s="6">
        <v>3.19</v>
      </c>
      <c r="S34">
        <v>3.55</v>
      </c>
    </row>
    <row r="35" spans="1:19" x14ac:dyDescent="0.25">
      <c r="A35" s="5">
        <v>44666</v>
      </c>
      <c r="B35" s="6" t="s">
        <v>344</v>
      </c>
      <c r="C35" s="6">
        <v>3.99</v>
      </c>
      <c r="D35" s="6">
        <v>3.48</v>
      </c>
      <c r="E35" s="6">
        <v>1.97</v>
      </c>
      <c r="F35" s="6">
        <v>2.84</v>
      </c>
      <c r="G35" s="6">
        <v>2.29</v>
      </c>
      <c r="H35" s="6">
        <v>1.64</v>
      </c>
      <c r="I35" s="6">
        <v>1.93</v>
      </c>
      <c r="J35" t="s">
        <v>225</v>
      </c>
      <c r="K35" s="6">
        <v>1.71</v>
      </c>
      <c r="L35" s="6" t="s">
        <v>132</v>
      </c>
      <c r="M35">
        <v>24</v>
      </c>
      <c r="N35" s="11" t="s">
        <v>299</v>
      </c>
      <c r="O35">
        <v>1.54</v>
      </c>
      <c r="P35" s="6">
        <v>2.73</v>
      </c>
      <c r="Q35">
        <v>2.87</v>
      </c>
      <c r="R35" s="6">
        <v>404</v>
      </c>
      <c r="S35">
        <v>4.49</v>
      </c>
    </row>
    <row r="36" spans="1:19" x14ac:dyDescent="0.25">
      <c r="A36" s="5">
        <v>44666</v>
      </c>
      <c r="B36" s="6" t="s">
        <v>345</v>
      </c>
      <c r="C36" s="6">
        <v>4.6500000000000004</v>
      </c>
      <c r="D36" s="6">
        <v>4.01</v>
      </c>
      <c r="E36" s="6">
        <v>1.75</v>
      </c>
      <c r="F36" s="6">
        <v>3.99</v>
      </c>
      <c r="G36" s="6">
        <v>1.81</v>
      </c>
      <c r="H36" s="6">
        <v>2.06</v>
      </c>
      <c r="I36" s="6">
        <v>1.6</v>
      </c>
      <c r="J36" t="s">
        <v>225</v>
      </c>
      <c r="K36" s="6">
        <v>1.4</v>
      </c>
      <c r="L36" s="6" t="s">
        <v>130</v>
      </c>
      <c r="M36">
        <v>37</v>
      </c>
      <c r="N36" s="6" t="s">
        <v>94</v>
      </c>
      <c r="O36">
        <v>404</v>
      </c>
      <c r="P36" s="6">
        <v>2.04</v>
      </c>
      <c r="Q36">
        <v>2.41</v>
      </c>
      <c r="R36" s="6">
        <v>2.75</v>
      </c>
      <c r="S36">
        <v>3.06</v>
      </c>
    </row>
    <row r="37" spans="1:19" x14ac:dyDescent="0.25">
      <c r="A37" s="5">
        <v>44666</v>
      </c>
      <c r="B37" s="6" t="s">
        <v>346</v>
      </c>
      <c r="C37" s="6">
        <v>3.35</v>
      </c>
      <c r="D37" s="6">
        <v>3.81</v>
      </c>
      <c r="E37" s="6">
        <v>2.11</v>
      </c>
      <c r="F37" s="6">
        <v>4.3600000000000003</v>
      </c>
      <c r="G37" s="6">
        <v>1.71</v>
      </c>
      <c r="H37" s="6">
        <v>2.2000000000000002</v>
      </c>
      <c r="I37" s="6">
        <v>1.52</v>
      </c>
      <c r="J37" t="s">
        <v>225</v>
      </c>
      <c r="K37" s="6">
        <v>1.43</v>
      </c>
      <c r="L37" s="6" t="s">
        <v>219</v>
      </c>
      <c r="M37">
        <v>22</v>
      </c>
      <c r="N37" s="6" t="s">
        <v>88</v>
      </c>
      <c r="O37">
        <v>404</v>
      </c>
      <c r="P37" s="6">
        <v>1.9</v>
      </c>
      <c r="Q37">
        <v>2.2000000000000002</v>
      </c>
      <c r="R37" s="6">
        <v>2.5099999999999998</v>
      </c>
      <c r="S37">
        <v>2.8</v>
      </c>
    </row>
    <row r="38" spans="1:19" x14ac:dyDescent="0.25">
      <c r="A38" s="5">
        <v>44666</v>
      </c>
      <c r="B38" s="6" t="s">
        <v>347</v>
      </c>
      <c r="C38" s="6">
        <v>1.72</v>
      </c>
      <c r="D38" s="6">
        <v>4.01</v>
      </c>
      <c r="E38" s="6">
        <v>4.88</v>
      </c>
      <c r="F38" s="6">
        <v>4.49</v>
      </c>
      <c r="G38" s="6">
        <v>1.72</v>
      </c>
      <c r="H38" s="6">
        <v>2.1800000000000002</v>
      </c>
      <c r="I38" s="6">
        <v>1.53</v>
      </c>
      <c r="J38" t="s">
        <v>225</v>
      </c>
      <c r="K38" s="6">
        <v>1.39</v>
      </c>
      <c r="L38" s="6" t="s">
        <v>142</v>
      </c>
      <c r="M38">
        <v>21</v>
      </c>
      <c r="N38" s="6" t="s">
        <v>204</v>
      </c>
      <c r="O38">
        <v>404</v>
      </c>
      <c r="P38" s="6">
        <v>1.93</v>
      </c>
      <c r="Q38">
        <v>2.27</v>
      </c>
      <c r="R38" s="6">
        <v>2.6</v>
      </c>
      <c r="S38">
        <v>2.92</v>
      </c>
    </row>
    <row r="39" spans="1:19" x14ac:dyDescent="0.25">
      <c r="A39" s="5">
        <v>44666</v>
      </c>
      <c r="B39" s="6" t="s">
        <v>348</v>
      </c>
      <c r="C39" s="6">
        <v>1.4</v>
      </c>
      <c r="D39" s="6">
        <v>5.07</v>
      </c>
      <c r="E39" s="6">
        <v>7.26</v>
      </c>
      <c r="F39" s="6">
        <v>4.78</v>
      </c>
      <c r="G39" s="6">
        <v>1.6</v>
      </c>
      <c r="H39" s="6">
        <v>2.36</v>
      </c>
      <c r="I39" s="6">
        <v>1.49</v>
      </c>
      <c r="J39" t="s">
        <v>225</v>
      </c>
      <c r="K39" s="6">
        <v>404</v>
      </c>
      <c r="L39" s="6" t="s">
        <v>224</v>
      </c>
      <c r="M39">
        <v>23</v>
      </c>
      <c r="N39" s="6" t="s">
        <v>29</v>
      </c>
      <c r="O39">
        <v>404</v>
      </c>
      <c r="P39" s="6">
        <v>1.75</v>
      </c>
      <c r="Q39">
        <v>1.99</v>
      </c>
      <c r="R39" s="6">
        <v>2.2599999999999998</v>
      </c>
      <c r="S39">
        <v>2.54</v>
      </c>
    </row>
    <row r="40" spans="1:19" x14ac:dyDescent="0.25">
      <c r="A40" s="5">
        <v>44666</v>
      </c>
      <c r="B40" s="6" t="s">
        <v>349</v>
      </c>
      <c r="C40" s="6">
        <v>1.96</v>
      </c>
      <c r="D40" s="6">
        <v>3.77</v>
      </c>
      <c r="E40" s="6">
        <v>3.85</v>
      </c>
      <c r="F40" s="6">
        <v>3.98</v>
      </c>
      <c r="G40" s="6">
        <v>1.86</v>
      </c>
      <c r="H40" s="6">
        <v>2.0099999999999998</v>
      </c>
      <c r="I40" s="6">
        <v>1.63</v>
      </c>
      <c r="J40" t="s">
        <v>225</v>
      </c>
      <c r="K40" s="6">
        <v>1.4</v>
      </c>
      <c r="L40" s="6" t="s">
        <v>131</v>
      </c>
      <c r="M40">
        <v>26</v>
      </c>
      <c r="N40" s="6" t="s">
        <v>94</v>
      </c>
      <c r="O40">
        <v>1.39</v>
      </c>
      <c r="P40" s="6">
        <v>2.08</v>
      </c>
      <c r="Q40">
        <v>2.46</v>
      </c>
      <c r="R40" s="6">
        <v>2.62</v>
      </c>
      <c r="S40">
        <v>3.07</v>
      </c>
    </row>
    <row r="41" spans="1:19" x14ac:dyDescent="0.25">
      <c r="A41" s="5">
        <v>44667</v>
      </c>
      <c r="B41" s="6" t="s">
        <v>350</v>
      </c>
      <c r="C41" s="6">
        <v>2.63</v>
      </c>
      <c r="D41" s="6">
        <v>3.6</v>
      </c>
      <c r="E41" s="6">
        <v>2.75</v>
      </c>
      <c r="F41" s="44">
        <v>404</v>
      </c>
      <c r="G41" s="6">
        <v>1.62</v>
      </c>
      <c r="H41" s="6">
        <v>2.4300000000000002</v>
      </c>
      <c r="I41" s="6">
        <v>1.44</v>
      </c>
      <c r="J41" t="s">
        <v>225</v>
      </c>
      <c r="K41" s="6">
        <v>1.27</v>
      </c>
      <c r="L41" s="6" t="s">
        <v>128</v>
      </c>
      <c r="M41">
        <v>10</v>
      </c>
      <c r="N41" s="44" t="s">
        <v>170</v>
      </c>
      <c r="O41">
        <v>1.25</v>
      </c>
      <c r="P41" s="6">
        <v>1.76</v>
      </c>
      <c r="Q41">
        <v>1.98</v>
      </c>
      <c r="R41" s="6">
        <v>2.2400000000000002</v>
      </c>
      <c r="S41">
        <v>2.5</v>
      </c>
    </row>
    <row r="42" spans="1:19" x14ac:dyDescent="0.25">
      <c r="A42" s="5">
        <v>44667</v>
      </c>
      <c r="B42" s="6" t="s">
        <v>351</v>
      </c>
      <c r="C42" s="6">
        <v>1.43</v>
      </c>
      <c r="D42" s="6">
        <v>4.3099999999999996</v>
      </c>
      <c r="E42" s="6">
        <v>6.32</v>
      </c>
      <c r="F42" s="6">
        <v>404</v>
      </c>
      <c r="G42" s="6">
        <v>1.86</v>
      </c>
      <c r="H42" s="6">
        <v>1.96</v>
      </c>
      <c r="I42" s="6">
        <v>1.62</v>
      </c>
      <c r="J42" t="s">
        <v>225</v>
      </c>
      <c r="K42" s="6">
        <v>1.4</v>
      </c>
      <c r="L42" s="6" t="s">
        <v>127</v>
      </c>
      <c r="M42">
        <v>20</v>
      </c>
      <c r="N42" s="6" t="s">
        <v>352</v>
      </c>
      <c r="O42">
        <v>1.43</v>
      </c>
      <c r="P42" s="6">
        <v>2.08</v>
      </c>
      <c r="Q42">
        <v>2.54</v>
      </c>
      <c r="R42" s="6">
        <v>2.71</v>
      </c>
      <c r="S42">
        <v>404</v>
      </c>
    </row>
    <row r="43" spans="1:19" x14ac:dyDescent="0.25">
      <c r="A43" s="5">
        <v>44667</v>
      </c>
      <c r="B43" s="6" t="s">
        <v>353</v>
      </c>
      <c r="C43" s="6">
        <v>2.7</v>
      </c>
      <c r="D43" s="6">
        <v>3.1</v>
      </c>
      <c r="E43" s="6">
        <v>2.95</v>
      </c>
      <c r="F43" s="6">
        <v>2.67</v>
      </c>
      <c r="G43" s="6">
        <v>2.5099999999999998</v>
      </c>
      <c r="H43" s="6">
        <v>1.56</v>
      </c>
      <c r="I43" s="6">
        <v>2.19</v>
      </c>
      <c r="J43" t="s">
        <v>225</v>
      </c>
      <c r="K43" s="6">
        <v>1.88</v>
      </c>
      <c r="L43" s="6" t="s">
        <v>143</v>
      </c>
      <c r="M43">
        <v>71</v>
      </c>
      <c r="N43" s="6" t="s">
        <v>18</v>
      </c>
      <c r="O43">
        <v>1.64</v>
      </c>
      <c r="P43">
        <v>2.88</v>
      </c>
      <c r="Q43">
        <v>404</v>
      </c>
      <c r="R43" s="6">
        <v>404</v>
      </c>
      <c r="S43">
        <v>4.97</v>
      </c>
    </row>
    <row r="44" spans="1:19" x14ac:dyDescent="0.25">
      <c r="A44" s="5">
        <v>44667</v>
      </c>
      <c r="B44" s="6" t="s">
        <v>354</v>
      </c>
      <c r="C44" s="6">
        <v>1.67</v>
      </c>
      <c r="D44" s="6">
        <v>4.03</v>
      </c>
      <c r="E44" s="6">
        <v>5.65</v>
      </c>
      <c r="F44" s="6">
        <v>3.99</v>
      </c>
      <c r="G44" s="6">
        <v>1.85</v>
      </c>
      <c r="H44" s="6">
        <v>2.0699999999999998</v>
      </c>
      <c r="I44" s="6">
        <v>1.63</v>
      </c>
      <c r="J44" t="s">
        <v>225</v>
      </c>
      <c r="K44" s="6">
        <v>1.41</v>
      </c>
      <c r="L44" s="6" t="s">
        <v>127</v>
      </c>
      <c r="M44">
        <v>50</v>
      </c>
      <c r="N44" s="6" t="s">
        <v>167</v>
      </c>
      <c r="O44">
        <v>1.33</v>
      </c>
      <c r="P44" s="6">
        <v>2.0699999999999998</v>
      </c>
      <c r="Q44">
        <v>2.4700000000000002</v>
      </c>
      <c r="R44" s="6">
        <v>2.8</v>
      </c>
      <c r="S44">
        <v>3.14</v>
      </c>
    </row>
    <row r="45" spans="1:19" x14ac:dyDescent="0.25">
      <c r="A45" s="5">
        <v>44667</v>
      </c>
      <c r="B45" s="6" t="s">
        <v>355</v>
      </c>
      <c r="C45" s="6">
        <v>3.22</v>
      </c>
      <c r="D45" s="6">
        <v>2.72</v>
      </c>
      <c r="E45" s="6">
        <v>2.74</v>
      </c>
      <c r="F45" s="6">
        <v>2.76</v>
      </c>
      <c r="G45" s="6">
        <v>2.4300000000000002</v>
      </c>
      <c r="H45" s="6">
        <v>1.57</v>
      </c>
      <c r="I45" s="6">
        <v>2.12</v>
      </c>
      <c r="J45" t="s">
        <v>225</v>
      </c>
      <c r="K45" s="6">
        <v>1.8</v>
      </c>
      <c r="L45" s="6" t="s">
        <v>143</v>
      </c>
      <c r="M45">
        <v>26</v>
      </c>
      <c r="N45" s="6" t="s">
        <v>81</v>
      </c>
      <c r="O45">
        <v>1.58</v>
      </c>
      <c r="P45" s="6">
        <v>2.78</v>
      </c>
      <c r="Q45">
        <v>404</v>
      </c>
      <c r="R45" s="6">
        <v>404</v>
      </c>
      <c r="S45">
        <v>4.4800000000000004</v>
      </c>
    </row>
    <row r="46" spans="1:19" x14ac:dyDescent="0.25">
      <c r="A46" s="5">
        <v>44667</v>
      </c>
      <c r="B46" s="6" t="s">
        <v>356</v>
      </c>
      <c r="C46" s="6">
        <v>2.14</v>
      </c>
      <c r="D46" s="6">
        <v>3.79</v>
      </c>
      <c r="E46" s="6">
        <v>3.43</v>
      </c>
      <c r="F46" s="6">
        <v>404</v>
      </c>
      <c r="G46" s="6">
        <v>1.62</v>
      </c>
      <c r="H46" s="6">
        <v>2.48</v>
      </c>
      <c r="I46" s="6">
        <v>1.44</v>
      </c>
      <c r="J46" t="s">
        <v>225</v>
      </c>
      <c r="K46" s="6">
        <v>1.27</v>
      </c>
      <c r="L46" s="6" t="s">
        <v>129</v>
      </c>
      <c r="M46">
        <v>56</v>
      </c>
      <c r="N46" s="6" t="s">
        <v>165</v>
      </c>
      <c r="O46">
        <v>1.23</v>
      </c>
      <c r="P46" s="6">
        <v>1.76</v>
      </c>
      <c r="Q46">
        <v>1.99</v>
      </c>
      <c r="R46" s="6">
        <v>2.2599999999999998</v>
      </c>
      <c r="S46">
        <v>2.48</v>
      </c>
    </row>
    <row r="47" spans="1:19" x14ac:dyDescent="0.25">
      <c r="A47" s="5">
        <v>44667</v>
      </c>
      <c r="B47" s="6" t="s">
        <v>357</v>
      </c>
      <c r="C47" s="6">
        <v>2.2599999999999998</v>
      </c>
      <c r="D47" s="6">
        <v>3.35</v>
      </c>
      <c r="E47" s="6">
        <v>3.55</v>
      </c>
      <c r="F47" s="6">
        <v>3.48</v>
      </c>
      <c r="G47" s="6">
        <v>2.06</v>
      </c>
      <c r="H47" s="6">
        <v>1.85</v>
      </c>
      <c r="I47" s="6">
        <v>1.79</v>
      </c>
      <c r="J47" t="s">
        <v>225</v>
      </c>
      <c r="K47" s="6">
        <v>1.53</v>
      </c>
      <c r="L47" s="6" t="s">
        <v>132</v>
      </c>
      <c r="M47">
        <v>24</v>
      </c>
      <c r="N47" s="6" t="s">
        <v>34</v>
      </c>
      <c r="O47">
        <v>1.41</v>
      </c>
      <c r="P47" s="6">
        <v>2.36</v>
      </c>
      <c r="Q47">
        <v>2.93</v>
      </c>
      <c r="R47" s="6">
        <v>3.3</v>
      </c>
      <c r="S47">
        <v>3.68</v>
      </c>
    </row>
    <row r="48" spans="1:19" x14ac:dyDescent="0.25">
      <c r="A48" s="5">
        <v>44668</v>
      </c>
      <c r="B48" s="6" t="s">
        <v>358</v>
      </c>
      <c r="C48" s="6">
        <v>2.69</v>
      </c>
      <c r="D48" s="6">
        <v>3.34</v>
      </c>
      <c r="E48" s="6">
        <v>2.8</v>
      </c>
      <c r="F48" s="6">
        <v>2.93</v>
      </c>
      <c r="G48" s="6">
        <v>2.33</v>
      </c>
      <c r="H48" s="6">
        <v>1.65</v>
      </c>
      <c r="I48" s="6">
        <v>2.04</v>
      </c>
      <c r="J48" t="s">
        <v>225</v>
      </c>
      <c r="K48" s="6">
        <v>1.73</v>
      </c>
      <c r="L48" s="6" t="s">
        <v>143</v>
      </c>
      <c r="M48">
        <v>26</v>
      </c>
      <c r="N48" s="6" t="s">
        <v>99</v>
      </c>
      <c r="O48">
        <v>1.55</v>
      </c>
      <c r="P48" s="6">
        <v>2.76</v>
      </c>
      <c r="Q48">
        <v>404</v>
      </c>
      <c r="R48" s="6">
        <v>404</v>
      </c>
      <c r="S48">
        <v>4.41</v>
      </c>
    </row>
    <row r="49" spans="1:19" x14ac:dyDescent="0.25">
      <c r="A49" s="5">
        <v>44668</v>
      </c>
      <c r="B49" s="6" t="s">
        <v>359</v>
      </c>
      <c r="C49" s="6">
        <v>2.33</v>
      </c>
      <c r="D49" s="6">
        <v>3.45</v>
      </c>
      <c r="E49" s="6">
        <v>3.31</v>
      </c>
      <c r="F49" s="6">
        <v>3.66</v>
      </c>
      <c r="G49" s="6">
        <v>2</v>
      </c>
      <c r="H49" s="6">
        <v>1.9</v>
      </c>
      <c r="I49" s="6">
        <v>1.75</v>
      </c>
      <c r="J49" t="s">
        <v>225</v>
      </c>
      <c r="K49" s="6">
        <v>1.5</v>
      </c>
      <c r="L49" s="6" t="s">
        <v>219</v>
      </c>
      <c r="M49">
        <v>59</v>
      </c>
      <c r="N49" s="6" t="s">
        <v>160</v>
      </c>
      <c r="O49">
        <v>1.38</v>
      </c>
      <c r="P49" s="6">
        <v>2.2599999999999998</v>
      </c>
      <c r="Q49">
        <v>2.73</v>
      </c>
      <c r="R49" s="6">
        <v>3.06</v>
      </c>
      <c r="S49">
        <v>3.4</v>
      </c>
    </row>
    <row r="50" spans="1:19" x14ac:dyDescent="0.25">
      <c r="A50" s="5">
        <v>44668</v>
      </c>
      <c r="B50" s="6" t="s">
        <v>360</v>
      </c>
      <c r="C50" s="6">
        <v>2.2400000000000002</v>
      </c>
      <c r="D50" s="6">
        <v>3.46</v>
      </c>
      <c r="E50" s="6">
        <v>3.43</v>
      </c>
      <c r="F50" s="6">
        <v>3.84</v>
      </c>
      <c r="G50" s="6">
        <v>1.95</v>
      </c>
      <c r="H50" s="6">
        <v>1.93</v>
      </c>
      <c r="I50" s="6">
        <v>1.69</v>
      </c>
      <c r="J50" t="s">
        <v>225</v>
      </c>
      <c r="K50" s="6">
        <v>1.45</v>
      </c>
      <c r="L50" s="6" t="s">
        <v>133</v>
      </c>
      <c r="M50">
        <v>66</v>
      </c>
      <c r="N50" s="6" t="s">
        <v>333</v>
      </c>
      <c r="O50">
        <v>404</v>
      </c>
      <c r="P50" s="6">
        <v>2.19</v>
      </c>
      <c r="Q50">
        <v>2.61</v>
      </c>
      <c r="R50" s="6">
        <v>2.65</v>
      </c>
      <c r="S50">
        <v>3.23</v>
      </c>
    </row>
    <row r="51" spans="1:19" x14ac:dyDescent="0.25">
      <c r="A51" s="5">
        <v>44668</v>
      </c>
      <c r="B51" s="6" t="s">
        <v>361</v>
      </c>
      <c r="C51" s="6">
        <v>1.39</v>
      </c>
      <c r="D51" s="6">
        <v>5.45</v>
      </c>
      <c r="E51" s="6">
        <v>8.06</v>
      </c>
      <c r="F51" s="6">
        <v>404</v>
      </c>
      <c r="G51" s="6">
        <v>1.49</v>
      </c>
      <c r="H51" s="6">
        <v>2.77</v>
      </c>
      <c r="I51" s="6">
        <v>1.34</v>
      </c>
      <c r="J51" t="s">
        <v>225</v>
      </c>
      <c r="K51" s="6">
        <v>1.22</v>
      </c>
      <c r="L51" s="6" t="s">
        <v>510</v>
      </c>
      <c r="M51">
        <v>44</v>
      </c>
      <c r="N51" s="6" t="s">
        <v>34</v>
      </c>
      <c r="O51">
        <v>404</v>
      </c>
      <c r="P51">
        <v>1.59</v>
      </c>
      <c r="Q51" s="6">
        <v>1.75</v>
      </c>
      <c r="R51">
        <v>2</v>
      </c>
      <c r="S51" s="6">
        <v>2.23</v>
      </c>
    </row>
    <row r="52" spans="1:19" x14ac:dyDescent="0.25">
      <c r="A52" s="5">
        <v>44668</v>
      </c>
      <c r="B52" s="6" t="s">
        <v>362</v>
      </c>
      <c r="C52" s="6">
        <v>2.89</v>
      </c>
      <c r="D52" s="6">
        <v>3.09</v>
      </c>
      <c r="E52" s="6">
        <v>2.84</v>
      </c>
      <c r="F52" s="6">
        <v>2.8</v>
      </c>
      <c r="G52" s="6">
        <v>2.4900000000000002</v>
      </c>
      <c r="H52" s="6">
        <v>1.6</v>
      </c>
      <c r="I52" s="6">
        <v>2.16</v>
      </c>
      <c r="J52" t="s">
        <v>225</v>
      </c>
      <c r="K52" s="6">
        <v>1.84</v>
      </c>
      <c r="L52" s="6" t="s">
        <v>138</v>
      </c>
      <c r="M52">
        <v>29</v>
      </c>
      <c r="N52" s="6" t="s">
        <v>34</v>
      </c>
      <c r="O52">
        <v>1.62</v>
      </c>
      <c r="P52" s="6">
        <v>3</v>
      </c>
      <c r="Q52">
        <v>4.1100000000000003</v>
      </c>
      <c r="R52" s="6">
        <v>4.3</v>
      </c>
      <c r="S52">
        <v>404</v>
      </c>
    </row>
    <row r="53" spans="1:19" x14ac:dyDescent="0.25">
      <c r="A53" s="5">
        <v>44668</v>
      </c>
      <c r="B53" s="6" t="s">
        <v>363</v>
      </c>
      <c r="C53" s="6">
        <v>2.06</v>
      </c>
      <c r="D53" s="6">
        <v>3.56</v>
      </c>
      <c r="E53" s="6">
        <v>3.9</v>
      </c>
      <c r="F53" s="6">
        <v>3.73</v>
      </c>
      <c r="G53" s="6">
        <v>1.94</v>
      </c>
      <c r="H53" s="6">
        <v>1.96</v>
      </c>
      <c r="I53" s="6">
        <v>1.7</v>
      </c>
      <c r="J53" t="s">
        <v>225</v>
      </c>
      <c r="K53" s="6">
        <v>1.47</v>
      </c>
      <c r="L53" s="6" t="s">
        <v>132</v>
      </c>
      <c r="M53">
        <v>62</v>
      </c>
      <c r="N53" s="6" t="s">
        <v>36</v>
      </c>
      <c r="O53">
        <v>1.37</v>
      </c>
      <c r="P53" s="6">
        <v>2.19</v>
      </c>
      <c r="Q53">
        <v>2.65</v>
      </c>
      <c r="R53" s="6">
        <v>2.98</v>
      </c>
      <c r="S53">
        <v>3.33</v>
      </c>
    </row>
    <row r="54" spans="1:19" x14ac:dyDescent="0.25">
      <c r="A54" s="5">
        <v>44668</v>
      </c>
      <c r="B54" s="6" t="s">
        <v>364</v>
      </c>
      <c r="C54" s="6">
        <v>3</v>
      </c>
      <c r="D54" s="6">
        <v>3.29</v>
      </c>
      <c r="E54" s="6">
        <v>2.6</v>
      </c>
      <c r="F54" s="6">
        <v>3.87</v>
      </c>
      <c r="G54" s="6">
        <v>1.93</v>
      </c>
      <c r="H54" s="6">
        <v>1.97</v>
      </c>
      <c r="I54" s="6">
        <v>1.68</v>
      </c>
      <c r="J54" t="s">
        <v>225</v>
      </c>
      <c r="K54" s="6">
        <v>1.45</v>
      </c>
      <c r="L54" s="6" t="s">
        <v>130</v>
      </c>
      <c r="M54">
        <v>49</v>
      </c>
      <c r="N54" s="6" t="s">
        <v>160</v>
      </c>
      <c r="O54">
        <v>1.35</v>
      </c>
      <c r="P54" s="6">
        <v>2.19</v>
      </c>
      <c r="Q54">
        <v>2.65</v>
      </c>
      <c r="R54" s="6">
        <v>3</v>
      </c>
      <c r="S54">
        <v>3.35</v>
      </c>
    </row>
    <row r="55" spans="1:19" x14ac:dyDescent="0.25">
      <c r="A55" s="5">
        <v>44669</v>
      </c>
      <c r="B55" s="6" t="s">
        <v>365</v>
      </c>
      <c r="C55" s="6">
        <v>1.68</v>
      </c>
      <c r="D55" s="6">
        <v>4.13</v>
      </c>
      <c r="E55" s="6">
        <v>5.35</v>
      </c>
      <c r="F55" s="44">
        <v>404</v>
      </c>
      <c r="G55" s="6">
        <v>1.77</v>
      </c>
      <c r="H55" s="6">
        <v>2.15</v>
      </c>
      <c r="I55" s="6">
        <v>1.57</v>
      </c>
      <c r="J55" t="s">
        <v>225</v>
      </c>
      <c r="K55" s="6">
        <v>1.36</v>
      </c>
      <c r="L55" s="6" t="s">
        <v>142</v>
      </c>
      <c r="M55">
        <v>6</v>
      </c>
      <c r="N55" s="44" t="s">
        <v>65</v>
      </c>
      <c r="O55">
        <v>1.29</v>
      </c>
      <c r="P55" s="6">
        <v>1.98</v>
      </c>
      <c r="Q55">
        <v>2.2999999999999998</v>
      </c>
      <c r="R55" s="6">
        <v>2.62</v>
      </c>
      <c r="S55">
        <v>2.91</v>
      </c>
    </row>
    <row r="56" spans="1:19" x14ac:dyDescent="0.25">
      <c r="A56" s="5">
        <v>44669</v>
      </c>
      <c r="B56" s="8" t="s">
        <v>366</v>
      </c>
      <c r="C56" s="6">
        <v>1.19</v>
      </c>
      <c r="D56" s="6">
        <v>7.63</v>
      </c>
      <c r="E56" s="6">
        <v>16.664999999999999</v>
      </c>
      <c r="F56" s="6">
        <v>404</v>
      </c>
      <c r="G56" s="6">
        <v>1.47</v>
      </c>
      <c r="H56" s="6">
        <v>2.8</v>
      </c>
      <c r="I56" s="6">
        <v>1.33</v>
      </c>
      <c r="J56" t="s">
        <v>225</v>
      </c>
      <c r="K56" s="6">
        <v>1.22</v>
      </c>
      <c r="L56" s="6" t="s">
        <v>143</v>
      </c>
      <c r="M56">
        <v>17</v>
      </c>
      <c r="N56" s="6" t="s">
        <v>160</v>
      </c>
      <c r="O56">
        <v>404</v>
      </c>
      <c r="P56" s="6">
        <v>1.57</v>
      </c>
      <c r="Q56">
        <v>1.72</v>
      </c>
      <c r="R56" s="6">
        <v>1.98</v>
      </c>
      <c r="S56">
        <v>2.21</v>
      </c>
    </row>
    <row r="57" spans="1:19" x14ac:dyDescent="0.25">
      <c r="A57" s="5">
        <v>44669</v>
      </c>
      <c r="B57" s="8" t="s">
        <v>367</v>
      </c>
      <c r="C57" s="6">
        <v>2.2400000000000002</v>
      </c>
      <c r="D57" s="6">
        <v>3.73</v>
      </c>
      <c r="E57" s="6">
        <v>3.13</v>
      </c>
      <c r="F57" s="6">
        <v>4.0599999999999996</v>
      </c>
      <c r="G57" s="6">
        <v>1.77</v>
      </c>
      <c r="H57" s="6">
        <v>2.12</v>
      </c>
      <c r="I57" s="6">
        <v>1.57</v>
      </c>
      <c r="J57" t="s">
        <v>225</v>
      </c>
      <c r="K57" s="6">
        <v>1.41</v>
      </c>
      <c r="L57" s="6" t="s">
        <v>127</v>
      </c>
      <c r="M57">
        <v>33</v>
      </c>
      <c r="N57" s="6" t="s">
        <v>20</v>
      </c>
      <c r="O57">
        <v>404</v>
      </c>
      <c r="P57" s="6">
        <v>1.98</v>
      </c>
      <c r="Q57">
        <v>2.3199999999999998</v>
      </c>
      <c r="R57" s="6">
        <v>2.65</v>
      </c>
      <c r="S57">
        <v>2.96</v>
      </c>
    </row>
    <row r="58" spans="1:19" x14ac:dyDescent="0.25">
      <c r="A58" s="5">
        <v>44669</v>
      </c>
      <c r="B58" s="8" t="s">
        <v>368</v>
      </c>
      <c r="C58" s="6">
        <v>1.96</v>
      </c>
      <c r="D58" s="6">
        <v>3.55</v>
      </c>
      <c r="E58" s="6">
        <v>4.2300000000000004</v>
      </c>
      <c r="F58" s="6">
        <v>3.68</v>
      </c>
      <c r="G58" s="6">
        <v>1.92</v>
      </c>
      <c r="H58" s="6">
        <v>1.97</v>
      </c>
      <c r="I58" s="6">
        <v>1.69</v>
      </c>
      <c r="J58" t="s">
        <v>225</v>
      </c>
      <c r="K58" s="6">
        <v>1.46</v>
      </c>
      <c r="L58" s="6" t="s">
        <v>138</v>
      </c>
      <c r="M58">
        <v>59</v>
      </c>
      <c r="N58" s="6" t="s">
        <v>40</v>
      </c>
      <c r="O58">
        <v>1.43</v>
      </c>
      <c r="P58" s="6">
        <v>2.1800000000000002</v>
      </c>
      <c r="Q58">
        <v>2.65</v>
      </c>
      <c r="R58" s="6">
        <v>404</v>
      </c>
      <c r="S58">
        <v>3.35</v>
      </c>
    </row>
    <row r="59" spans="1:19" x14ac:dyDescent="0.25">
      <c r="A59" s="5">
        <v>44669</v>
      </c>
      <c r="B59" s="8" t="s">
        <v>369</v>
      </c>
      <c r="C59" s="6">
        <v>1.33</v>
      </c>
      <c r="D59" s="6">
        <v>5.34</v>
      </c>
      <c r="E59" s="6">
        <v>9.1</v>
      </c>
      <c r="F59" s="6">
        <v>4.4800000000000004</v>
      </c>
      <c r="G59" s="6">
        <v>1.65</v>
      </c>
      <c r="H59" s="6">
        <v>2.27</v>
      </c>
      <c r="I59" s="6">
        <v>1.47</v>
      </c>
      <c r="J59" t="s">
        <v>225</v>
      </c>
      <c r="K59" s="6">
        <v>404</v>
      </c>
      <c r="L59" s="6" t="s">
        <v>136</v>
      </c>
      <c r="M59">
        <v>48</v>
      </c>
      <c r="N59" s="6" t="s">
        <v>54</v>
      </c>
      <c r="O59">
        <v>1.81</v>
      </c>
      <c r="P59" s="6">
        <v>1.81</v>
      </c>
      <c r="Q59">
        <v>2.0499999999999998</v>
      </c>
      <c r="R59" s="6">
        <v>2.33</v>
      </c>
      <c r="S59">
        <v>2.59</v>
      </c>
    </row>
    <row r="60" spans="1:19" x14ac:dyDescent="0.25">
      <c r="A60" s="5">
        <v>44670</v>
      </c>
      <c r="B60" s="8" t="s">
        <v>370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0</v>
      </c>
      <c r="J60" t="s">
        <v>225</v>
      </c>
      <c r="K60" s="6">
        <v>0</v>
      </c>
      <c r="L60" s="6" t="s">
        <v>142</v>
      </c>
      <c r="M60">
        <v>6</v>
      </c>
      <c r="N60" s="6" t="s">
        <v>170</v>
      </c>
      <c r="O60">
        <v>0</v>
      </c>
      <c r="P60" s="6">
        <v>0</v>
      </c>
      <c r="Q60">
        <v>0</v>
      </c>
      <c r="R60" s="6">
        <v>0</v>
      </c>
      <c r="S60">
        <v>0</v>
      </c>
    </row>
    <row r="61" spans="1:19" x14ac:dyDescent="0.25">
      <c r="A61" s="5">
        <v>44670</v>
      </c>
      <c r="B61" s="8" t="s">
        <v>366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0</v>
      </c>
      <c r="J61" t="s">
        <v>225</v>
      </c>
      <c r="K61" s="6">
        <v>0</v>
      </c>
      <c r="L61" s="6" t="s">
        <v>143</v>
      </c>
      <c r="M61">
        <v>17</v>
      </c>
      <c r="N61" s="6" t="s">
        <v>265</v>
      </c>
      <c r="O61">
        <v>0</v>
      </c>
      <c r="P61" s="6">
        <v>0</v>
      </c>
      <c r="Q61">
        <v>0</v>
      </c>
      <c r="R61" s="6">
        <v>0</v>
      </c>
      <c r="S61">
        <v>0</v>
      </c>
    </row>
    <row r="62" spans="1:19" x14ac:dyDescent="0.25">
      <c r="A62" s="5">
        <v>44670</v>
      </c>
      <c r="B62" s="8" t="s">
        <v>371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0</v>
      </c>
      <c r="J62" t="s">
        <v>225</v>
      </c>
      <c r="K62" s="6">
        <v>0</v>
      </c>
      <c r="L62" s="6" t="s">
        <v>127</v>
      </c>
      <c r="M62">
        <v>33</v>
      </c>
      <c r="N62" s="6" t="s">
        <v>94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 x14ac:dyDescent="0.25">
      <c r="A63" s="5">
        <v>44670</v>
      </c>
      <c r="B63" s="8" t="s">
        <v>372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t="s">
        <v>225</v>
      </c>
      <c r="K63" s="6">
        <v>0</v>
      </c>
      <c r="L63" s="6" t="s">
        <v>138</v>
      </c>
      <c r="M63">
        <v>59</v>
      </c>
      <c r="N63" s="6" t="s">
        <v>40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 x14ac:dyDescent="0.25">
      <c r="A64" s="5">
        <v>44670</v>
      </c>
      <c r="B64" s="8" t="s">
        <v>369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t="s">
        <v>225</v>
      </c>
      <c r="K64" s="6">
        <v>0</v>
      </c>
      <c r="L64" s="6" t="s">
        <v>136</v>
      </c>
      <c r="M64">
        <v>48</v>
      </c>
      <c r="N64" s="6" t="s">
        <v>29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 x14ac:dyDescent="0.25">
      <c r="A65" s="5">
        <v>44671</v>
      </c>
      <c r="B65" s="6" t="s">
        <v>373</v>
      </c>
      <c r="C65" s="6">
        <v>2.4700000000000002</v>
      </c>
      <c r="D65" s="6">
        <v>3.46</v>
      </c>
      <c r="E65" s="6">
        <v>3.04</v>
      </c>
      <c r="F65" s="6">
        <v>4.04</v>
      </c>
      <c r="G65" s="6">
        <v>1.82</v>
      </c>
      <c r="H65" s="6">
        <v>2.09</v>
      </c>
      <c r="I65" s="6">
        <v>1.61</v>
      </c>
      <c r="J65" t="s">
        <v>225</v>
      </c>
      <c r="K65" s="6">
        <v>1.39</v>
      </c>
      <c r="L65" s="6" t="s">
        <v>217</v>
      </c>
      <c r="M65">
        <v>41</v>
      </c>
      <c r="N65" s="6" t="s">
        <v>56</v>
      </c>
      <c r="O65">
        <v>1.32</v>
      </c>
      <c r="P65" s="6">
        <v>2.0499999999999998</v>
      </c>
      <c r="Q65">
        <v>2.41</v>
      </c>
      <c r="R65" s="6">
        <v>2.75</v>
      </c>
      <c r="S65">
        <v>3.08</v>
      </c>
    </row>
    <row r="66" spans="1:19" x14ac:dyDescent="0.25">
      <c r="A66" s="5">
        <v>44671</v>
      </c>
      <c r="B66" s="6" t="s">
        <v>374</v>
      </c>
      <c r="C66" s="6">
        <v>2.3199999999999998</v>
      </c>
      <c r="D66" s="6">
        <v>3.24</v>
      </c>
      <c r="E66" s="6">
        <v>3.54</v>
      </c>
      <c r="F66" s="6">
        <v>2.84</v>
      </c>
      <c r="G66" s="6">
        <v>2.41</v>
      </c>
      <c r="H66" s="6">
        <v>1.63</v>
      </c>
      <c r="I66" s="6">
        <v>2.11</v>
      </c>
      <c r="J66" t="s">
        <v>225</v>
      </c>
      <c r="K66" s="6">
        <v>1.79</v>
      </c>
      <c r="L66" s="6" t="s">
        <v>128</v>
      </c>
      <c r="M66">
        <v>56</v>
      </c>
      <c r="N66" s="6" t="s">
        <v>36</v>
      </c>
      <c r="O66">
        <v>2.88</v>
      </c>
      <c r="P66" s="6">
        <v>3.78</v>
      </c>
      <c r="Q66">
        <v>4.22</v>
      </c>
      <c r="R66" s="6">
        <v>404</v>
      </c>
      <c r="S66">
        <v>404</v>
      </c>
    </row>
    <row r="67" spans="1:19" x14ac:dyDescent="0.25">
      <c r="A67" s="5">
        <v>44671</v>
      </c>
      <c r="B67" s="6" t="s">
        <v>375</v>
      </c>
      <c r="C67" s="6">
        <v>1.68</v>
      </c>
      <c r="D67" s="6">
        <v>3.98</v>
      </c>
      <c r="E67" s="6">
        <v>5.57</v>
      </c>
      <c r="F67" s="6">
        <v>3.7</v>
      </c>
      <c r="G67" s="6">
        <v>1.96</v>
      </c>
      <c r="H67" s="6">
        <v>1.94</v>
      </c>
      <c r="I67" s="6">
        <v>1.71</v>
      </c>
      <c r="J67" t="s">
        <v>225</v>
      </c>
      <c r="K67" s="6">
        <v>1.48</v>
      </c>
      <c r="L67" s="6" t="s">
        <v>143</v>
      </c>
      <c r="M67">
        <v>21</v>
      </c>
      <c r="N67" s="6" t="s">
        <v>65</v>
      </c>
      <c r="O67">
        <v>1.37</v>
      </c>
      <c r="P67" s="6">
        <v>2.2200000000000002</v>
      </c>
      <c r="Q67">
        <v>2.69</v>
      </c>
      <c r="R67" s="6">
        <v>3.02</v>
      </c>
      <c r="S67">
        <v>3.37</v>
      </c>
    </row>
    <row r="68" spans="1:19" x14ac:dyDescent="0.25">
      <c r="A68" s="5">
        <v>44674</v>
      </c>
      <c r="B68" s="6" t="s">
        <v>376</v>
      </c>
      <c r="C68" s="6">
        <v>2.12</v>
      </c>
      <c r="D68" s="6">
        <v>3.61</v>
      </c>
      <c r="E68" s="6">
        <v>3.51</v>
      </c>
      <c r="F68" s="6">
        <v>4.4000000000000004</v>
      </c>
      <c r="G68" s="6">
        <v>1.67</v>
      </c>
      <c r="H68" s="6">
        <v>2.27</v>
      </c>
      <c r="I68" s="6">
        <v>1.5</v>
      </c>
      <c r="J68" t="s">
        <v>225</v>
      </c>
      <c r="K68" s="6">
        <v>1.41</v>
      </c>
      <c r="L68" s="6" t="s">
        <v>132</v>
      </c>
      <c r="M68">
        <v>44</v>
      </c>
      <c r="N68" s="6" t="s">
        <v>20</v>
      </c>
      <c r="O68">
        <v>404</v>
      </c>
      <c r="P68" s="6">
        <v>1.84</v>
      </c>
      <c r="Q68">
        <v>2.08</v>
      </c>
      <c r="R68" s="6">
        <v>2.36</v>
      </c>
      <c r="S68">
        <v>2.62</v>
      </c>
    </row>
    <row r="69" spans="1:19" x14ac:dyDescent="0.25">
      <c r="A69" s="5">
        <v>44674</v>
      </c>
      <c r="B69" s="6" t="s">
        <v>377</v>
      </c>
      <c r="C69" s="6">
        <v>2.34</v>
      </c>
      <c r="D69" s="6">
        <v>3.84</v>
      </c>
      <c r="E69" s="6">
        <v>2.96</v>
      </c>
      <c r="F69" s="6">
        <v>404</v>
      </c>
      <c r="G69" s="6">
        <v>1.56</v>
      </c>
      <c r="H69" s="6">
        <v>2.57</v>
      </c>
      <c r="I69" s="6">
        <v>1.4</v>
      </c>
      <c r="J69" t="s">
        <v>225</v>
      </c>
      <c r="K69" s="6">
        <v>1.23</v>
      </c>
      <c r="L69" s="6" t="s">
        <v>217</v>
      </c>
      <c r="M69">
        <v>25</v>
      </c>
      <c r="N69" s="6" t="s">
        <v>167</v>
      </c>
      <c r="O69">
        <v>1.25</v>
      </c>
      <c r="P69" s="6">
        <v>1.68</v>
      </c>
      <c r="Q69">
        <v>1.88</v>
      </c>
      <c r="R69" s="6">
        <v>2.12</v>
      </c>
      <c r="S69">
        <v>2.36</v>
      </c>
    </row>
    <row r="70" spans="1:19" x14ac:dyDescent="0.25">
      <c r="A70" s="5">
        <v>44674</v>
      </c>
      <c r="B70" s="6" t="s">
        <v>378</v>
      </c>
      <c r="C70" s="6">
        <v>2.23</v>
      </c>
      <c r="D70" s="6">
        <v>3.24</v>
      </c>
      <c r="E70" s="6">
        <v>3.61</v>
      </c>
      <c r="F70" s="6">
        <v>3.03</v>
      </c>
      <c r="G70" s="6">
        <v>2.27</v>
      </c>
      <c r="H70" s="6">
        <v>1.68</v>
      </c>
      <c r="I70" s="6">
        <v>1.98</v>
      </c>
      <c r="J70" t="s">
        <v>225</v>
      </c>
      <c r="K70" s="6">
        <v>1.68</v>
      </c>
      <c r="L70" s="6" t="s">
        <v>138</v>
      </c>
      <c r="M70">
        <v>30</v>
      </c>
      <c r="N70" s="6" t="s">
        <v>20</v>
      </c>
      <c r="O70">
        <v>1.51</v>
      </c>
      <c r="P70" s="6">
        <v>2.27</v>
      </c>
      <c r="Q70">
        <v>2.68</v>
      </c>
      <c r="R70" s="6">
        <v>404</v>
      </c>
      <c r="S70">
        <v>4.3</v>
      </c>
    </row>
    <row r="71" spans="1:19" x14ac:dyDescent="0.25">
      <c r="A71" s="5">
        <v>44674</v>
      </c>
      <c r="B71" s="6" t="s">
        <v>379</v>
      </c>
      <c r="C71" s="6">
        <v>1.85</v>
      </c>
      <c r="D71" s="6">
        <v>4</v>
      </c>
      <c r="E71" s="6">
        <v>4.29</v>
      </c>
      <c r="F71" s="6">
        <v>404</v>
      </c>
      <c r="G71" s="6">
        <v>1.6</v>
      </c>
      <c r="H71" s="6">
        <v>2.4700000000000002</v>
      </c>
      <c r="I71" s="6">
        <v>1.43</v>
      </c>
      <c r="J71" t="s">
        <v>225</v>
      </c>
      <c r="K71" s="6">
        <v>1.26</v>
      </c>
      <c r="L71" s="6" t="s">
        <v>220</v>
      </c>
      <c r="M71">
        <v>33</v>
      </c>
      <c r="N71" s="6" t="s">
        <v>167</v>
      </c>
      <c r="O71">
        <v>1.26</v>
      </c>
      <c r="P71" s="6">
        <v>1.74</v>
      </c>
      <c r="Q71">
        <v>1.96</v>
      </c>
      <c r="R71" s="6">
        <v>2.2200000000000002</v>
      </c>
      <c r="S71">
        <v>2.4900000000000002</v>
      </c>
    </row>
    <row r="72" spans="1:19" x14ac:dyDescent="0.25">
      <c r="A72" s="5">
        <v>44674</v>
      </c>
      <c r="B72" s="6" t="s">
        <v>380</v>
      </c>
      <c r="C72" s="6">
        <v>9.75</v>
      </c>
      <c r="D72" s="6">
        <v>6.35</v>
      </c>
      <c r="E72" s="6">
        <v>1.3</v>
      </c>
      <c r="F72" s="6">
        <v>404</v>
      </c>
      <c r="G72" s="6">
        <v>1.54</v>
      </c>
      <c r="H72" s="6">
        <v>2.6</v>
      </c>
      <c r="I72" s="6">
        <v>1.38</v>
      </c>
      <c r="J72" t="s">
        <v>225</v>
      </c>
      <c r="K72" s="6">
        <v>1.23</v>
      </c>
      <c r="L72" s="6" t="s">
        <v>219</v>
      </c>
      <c r="M72">
        <v>50</v>
      </c>
      <c r="N72" s="6" t="s">
        <v>165</v>
      </c>
      <c r="O72">
        <v>404</v>
      </c>
      <c r="P72">
        <v>1.66</v>
      </c>
      <c r="Q72" s="6">
        <v>1.83</v>
      </c>
      <c r="R72">
        <v>2.08</v>
      </c>
      <c r="S72" s="6">
        <v>2.35</v>
      </c>
    </row>
    <row r="73" spans="1:19" x14ac:dyDescent="0.25">
      <c r="A73" s="5">
        <v>44674</v>
      </c>
      <c r="B73" s="6" t="s">
        <v>381</v>
      </c>
      <c r="C73" s="6">
        <v>1.63</v>
      </c>
      <c r="D73" s="6">
        <v>4.22</v>
      </c>
      <c r="E73" s="6">
        <v>5.42</v>
      </c>
      <c r="F73" s="6">
        <v>3.68</v>
      </c>
      <c r="G73" s="6">
        <v>1.88</v>
      </c>
      <c r="H73" s="6">
        <v>1.99</v>
      </c>
      <c r="I73" s="6">
        <v>1.66</v>
      </c>
      <c r="J73" t="s">
        <v>225</v>
      </c>
      <c r="K73" s="6">
        <v>1.44</v>
      </c>
      <c r="L73" s="6" t="s">
        <v>131</v>
      </c>
      <c r="M73">
        <v>75</v>
      </c>
      <c r="N73" s="6" t="s">
        <v>101</v>
      </c>
      <c r="O73">
        <v>404</v>
      </c>
      <c r="P73" s="6">
        <v>2.13</v>
      </c>
      <c r="Q73">
        <v>2.6</v>
      </c>
      <c r="R73" s="6">
        <v>404</v>
      </c>
      <c r="S73">
        <v>3.32</v>
      </c>
    </row>
    <row r="74" spans="1:19" x14ac:dyDescent="0.25">
      <c r="A74" s="5">
        <v>44674</v>
      </c>
      <c r="B74" s="6" t="s">
        <v>382</v>
      </c>
      <c r="C74" s="6">
        <v>1.55</v>
      </c>
      <c r="D74" s="6">
        <v>4.33</v>
      </c>
      <c r="E74" s="6">
        <v>6.17</v>
      </c>
      <c r="F74" s="6">
        <v>3.68</v>
      </c>
      <c r="G74" s="6">
        <v>1.9</v>
      </c>
      <c r="H74" s="6">
        <v>1.97</v>
      </c>
      <c r="I74" s="6">
        <v>1.67</v>
      </c>
      <c r="J74" t="s">
        <v>225</v>
      </c>
      <c r="K74" s="6">
        <v>1.45</v>
      </c>
      <c r="L74" s="6" t="s">
        <v>131</v>
      </c>
      <c r="M74">
        <v>33</v>
      </c>
      <c r="N74" s="6" t="s">
        <v>94</v>
      </c>
      <c r="O74">
        <v>404</v>
      </c>
      <c r="P74" s="6">
        <v>2.14</v>
      </c>
      <c r="Q74">
        <v>2.57</v>
      </c>
      <c r="R74" s="6">
        <v>2.78</v>
      </c>
      <c r="S74">
        <v>3.23</v>
      </c>
    </row>
    <row r="75" spans="1:19" x14ac:dyDescent="0.25">
      <c r="A75" s="5">
        <v>44674</v>
      </c>
      <c r="B75" s="6" t="s">
        <v>383</v>
      </c>
      <c r="C75" s="6">
        <v>4.83</v>
      </c>
      <c r="D75" s="6">
        <v>4.29</v>
      </c>
      <c r="E75" s="6">
        <v>1.71</v>
      </c>
      <c r="F75" s="6">
        <v>3.98</v>
      </c>
      <c r="G75" s="6">
        <v>1.6</v>
      </c>
      <c r="H75" s="6">
        <v>2.4700000000000002</v>
      </c>
      <c r="I75" s="6">
        <v>1.43</v>
      </c>
      <c r="J75" t="s">
        <v>225</v>
      </c>
      <c r="K75" s="6">
        <v>1.27</v>
      </c>
      <c r="L75" s="6" t="s">
        <v>219</v>
      </c>
      <c r="M75">
        <v>50</v>
      </c>
      <c r="N75" s="6" t="s">
        <v>56</v>
      </c>
      <c r="O75">
        <v>1.26</v>
      </c>
      <c r="P75" s="6">
        <v>1.75</v>
      </c>
      <c r="Q75">
        <v>1.99</v>
      </c>
      <c r="R75" s="6">
        <v>2.27</v>
      </c>
      <c r="S75">
        <v>2.56</v>
      </c>
    </row>
    <row r="76" spans="1:19" x14ac:dyDescent="0.25">
      <c r="A76" s="5">
        <v>44674</v>
      </c>
      <c r="B76" s="6" t="s">
        <v>384</v>
      </c>
      <c r="C76" s="6">
        <v>1.93</v>
      </c>
      <c r="D76" s="6">
        <v>3.82</v>
      </c>
      <c r="E76" s="6">
        <v>3.96</v>
      </c>
      <c r="F76" s="6">
        <v>3.78</v>
      </c>
      <c r="G76" s="6">
        <v>1.8</v>
      </c>
      <c r="H76" s="6">
        <v>2.0699999999999998</v>
      </c>
      <c r="I76" s="6">
        <v>1.61</v>
      </c>
      <c r="J76" t="s">
        <v>225</v>
      </c>
      <c r="K76" s="6">
        <v>1.42</v>
      </c>
      <c r="L76" s="6" t="s">
        <v>131</v>
      </c>
      <c r="M76">
        <v>42</v>
      </c>
      <c r="N76" s="6" t="s">
        <v>18</v>
      </c>
      <c r="O76">
        <v>1.43</v>
      </c>
      <c r="P76" s="6">
        <v>2.04</v>
      </c>
      <c r="Q76">
        <v>2.4500000000000002</v>
      </c>
      <c r="R76" s="6">
        <v>2.82</v>
      </c>
      <c r="S76">
        <v>3.16</v>
      </c>
    </row>
    <row r="77" spans="1:19" x14ac:dyDescent="0.25">
      <c r="A77" s="5">
        <v>44674</v>
      </c>
      <c r="B77" s="6" t="s">
        <v>385</v>
      </c>
      <c r="C77" s="6">
        <v>7.36</v>
      </c>
      <c r="D77" s="6">
        <v>4.99</v>
      </c>
      <c r="E77" s="6">
        <v>1.45</v>
      </c>
      <c r="F77" s="44">
        <v>404</v>
      </c>
      <c r="G77" s="6">
        <v>1.54</v>
      </c>
      <c r="H77" s="6">
        <v>2.64</v>
      </c>
      <c r="I77" s="6">
        <v>1.38</v>
      </c>
      <c r="J77" t="s">
        <v>225</v>
      </c>
      <c r="K77" s="6">
        <v>1.23</v>
      </c>
      <c r="L77" s="6" t="s">
        <v>129</v>
      </c>
      <c r="M77">
        <v>46</v>
      </c>
      <c r="N77" s="44" t="s">
        <v>170</v>
      </c>
      <c r="O77">
        <v>1.26</v>
      </c>
      <c r="P77" s="6">
        <v>1.65</v>
      </c>
      <c r="Q77">
        <v>1.83</v>
      </c>
      <c r="R77" s="6">
        <v>2.08</v>
      </c>
      <c r="S77">
        <v>2.33</v>
      </c>
    </row>
    <row r="78" spans="1:19" x14ac:dyDescent="0.25">
      <c r="A78" s="5">
        <v>44675</v>
      </c>
      <c r="B78" s="6" t="s">
        <v>386</v>
      </c>
      <c r="C78" s="6">
        <v>2.33</v>
      </c>
      <c r="D78" s="6">
        <v>3.13</v>
      </c>
      <c r="E78" s="6">
        <v>3.04</v>
      </c>
      <c r="F78" s="44">
        <v>404</v>
      </c>
      <c r="G78" s="6">
        <v>2.0099999999999998</v>
      </c>
      <c r="H78" s="6">
        <v>1.81</v>
      </c>
      <c r="I78" s="6">
        <v>1.75</v>
      </c>
      <c r="J78" t="s">
        <v>225</v>
      </c>
      <c r="K78" s="6">
        <v>1.5</v>
      </c>
      <c r="L78" s="6" t="s">
        <v>138</v>
      </c>
      <c r="M78">
        <v>49</v>
      </c>
      <c r="N78" s="44" t="s">
        <v>297</v>
      </c>
      <c r="O78">
        <v>1.43</v>
      </c>
      <c r="P78" s="6">
        <v>2.2799999999999998</v>
      </c>
      <c r="Q78">
        <v>2.75</v>
      </c>
      <c r="R78" s="6">
        <v>404</v>
      </c>
      <c r="S78">
        <v>404</v>
      </c>
    </row>
    <row r="79" spans="1:19" x14ac:dyDescent="0.25">
      <c r="A79" s="5">
        <v>44675</v>
      </c>
      <c r="B79" s="6" t="s">
        <v>387</v>
      </c>
      <c r="C79" s="6">
        <v>1.43</v>
      </c>
      <c r="D79" s="6">
        <v>4.72</v>
      </c>
      <c r="E79" s="6">
        <v>8.16</v>
      </c>
      <c r="F79" s="6">
        <v>3.9</v>
      </c>
      <c r="G79" s="6">
        <v>1.79</v>
      </c>
      <c r="H79" s="6">
        <v>2.12</v>
      </c>
      <c r="I79" s="6">
        <v>1.56</v>
      </c>
      <c r="J79" t="s">
        <v>225</v>
      </c>
      <c r="K79" s="6">
        <v>1.35</v>
      </c>
      <c r="L79" s="6" t="s">
        <v>128</v>
      </c>
      <c r="M79">
        <v>25</v>
      </c>
      <c r="N79" s="6" t="s">
        <v>36</v>
      </c>
      <c r="O79">
        <v>404</v>
      </c>
      <c r="P79">
        <v>2.0099999999999998</v>
      </c>
      <c r="Q79" s="6">
        <v>2.35</v>
      </c>
      <c r="R79">
        <v>2.67</v>
      </c>
      <c r="S79" s="6">
        <v>2.97</v>
      </c>
    </row>
    <row r="80" spans="1:19" x14ac:dyDescent="0.25">
      <c r="A80" s="5">
        <v>44675</v>
      </c>
      <c r="B80" s="6" t="s">
        <v>388</v>
      </c>
      <c r="C80" s="6">
        <v>2.19</v>
      </c>
      <c r="D80" s="6">
        <v>3.28</v>
      </c>
      <c r="E80" s="6">
        <v>3.84</v>
      </c>
      <c r="F80" s="6">
        <v>3.03</v>
      </c>
      <c r="G80" s="6">
        <v>2.29</v>
      </c>
      <c r="H80" s="6">
        <v>1.69</v>
      </c>
      <c r="I80" s="6">
        <v>2</v>
      </c>
      <c r="J80" t="s">
        <v>225</v>
      </c>
      <c r="K80" s="6">
        <v>1.7</v>
      </c>
      <c r="L80" s="6" t="s">
        <v>217</v>
      </c>
      <c r="M80">
        <v>13</v>
      </c>
      <c r="N80" s="6" t="s">
        <v>56</v>
      </c>
      <c r="O80">
        <v>1.53</v>
      </c>
      <c r="P80" s="6">
        <v>2.7</v>
      </c>
      <c r="Q80">
        <v>3.45</v>
      </c>
      <c r="R80" s="6">
        <v>3.86</v>
      </c>
      <c r="S80">
        <v>404</v>
      </c>
    </row>
    <row r="81" spans="1:19" x14ac:dyDescent="0.25">
      <c r="A81" s="5">
        <v>44675</v>
      </c>
      <c r="B81" s="6" t="s">
        <v>389</v>
      </c>
      <c r="C81" s="6">
        <v>4.8600000000000003</v>
      </c>
      <c r="D81" s="6">
        <v>4.22</v>
      </c>
      <c r="E81" s="6">
        <v>1.72</v>
      </c>
      <c r="F81" s="44">
        <v>404</v>
      </c>
      <c r="G81" s="6">
        <v>1.52</v>
      </c>
      <c r="H81" s="6">
        <v>2.67</v>
      </c>
      <c r="I81" s="6">
        <v>1.37</v>
      </c>
      <c r="J81" t="s">
        <v>225</v>
      </c>
      <c r="K81" s="6">
        <v>1.23</v>
      </c>
      <c r="L81" s="6" t="s">
        <v>221</v>
      </c>
      <c r="M81">
        <v>38</v>
      </c>
      <c r="N81" s="44" t="s">
        <v>65</v>
      </c>
      <c r="O81">
        <v>1.27</v>
      </c>
      <c r="P81" s="6">
        <v>1.64</v>
      </c>
      <c r="Q81">
        <v>1.81</v>
      </c>
      <c r="R81" s="6">
        <v>2.0699999999999998</v>
      </c>
      <c r="S81">
        <v>2.31</v>
      </c>
    </row>
    <row r="82" spans="1:19" x14ac:dyDescent="0.25">
      <c r="A82" s="5">
        <v>44675</v>
      </c>
      <c r="B82" s="6" t="s">
        <v>390</v>
      </c>
      <c r="C82" s="6">
        <v>3.51</v>
      </c>
      <c r="D82" s="6">
        <v>3.08</v>
      </c>
      <c r="E82" s="6">
        <v>2.13</v>
      </c>
      <c r="F82" s="44">
        <v>404</v>
      </c>
      <c r="G82" s="6">
        <v>1.86</v>
      </c>
      <c r="H82" s="6">
        <v>1.95</v>
      </c>
      <c r="I82" s="6">
        <v>1.63</v>
      </c>
      <c r="J82" t="s">
        <v>225</v>
      </c>
      <c r="K82" s="6">
        <v>1.4</v>
      </c>
      <c r="L82" s="6" t="s">
        <v>131</v>
      </c>
      <c r="M82">
        <v>46</v>
      </c>
      <c r="N82" s="44" t="s">
        <v>352</v>
      </c>
      <c r="O82">
        <v>1.43</v>
      </c>
      <c r="P82" s="6">
        <v>2.08</v>
      </c>
      <c r="Q82">
        <v>2.4500000000000002</v>
      </c>
      <c r="R82" s="6">
        <v>2.64</v>
      </c>
      <c r="S82">
        <v>404</v>
      </c>
    </row>
    <row r="83" spans="1:19" x14ac:dyDescent="0.25">
      <c r="A83" s="5">
        <v>44675</v>
      </c>
      <c r="B83" s="6" t="s">
        <v>391</v>
      </c>
      <c r="C83" s="6">
        <v>3.19</v>
      </c>
      <c r="D83" s="6">
        <v>3.42</v>
      </c>
      <c r="E83" s="6">
        <v>2.4</v>
      </c>
      <c r="F83" s="6">
        <v>3.92</v>
      </c>
      <c r="G83" s="6">
        <v>1.89</v>
      </c>
      <c r="H83" s="6">
        <v>2.0099999999999998</v>
      </c>
      <c r="I83" s="6">
        <v>1.66</v>
      </c>
      <c r="J83" t="s">
        <v>225</v>
      </c>
      <c r="K83" s="6">
        <v>1.43</v>
      </c>
      <c r="L83" s="6" t="s">
        <v>142</v>
      </c>
      <c r="M83">
        <v>24</v>
      </c>
      <c r="N83" s="6" t="s">
        <v>170</v>
      </c>
      <c r="O83">
        <v>1.34</v>
      </c>
      <c r="P83" s="6">
        <v>2.14</v>
      </c>
      <c r="Q83">
        <v>2.57</v>
      </c>
      <c r="R83" s="6">
        <v>2.91</v>
      </c>
      <c r="S83">
        <v>3.266</v>
      </c>
    </row>
    <row r="84" spans="1:19" x14ac:dyDescent="0.25">
      <c r="A84" s="5">
        <v>44675</v>
      </c>
      <c r="B84" s="6" t="s">
        <v>392</v>
      </c>
      <c r="C84" s="6">
        <v>2.17</v>
      </c>
      <c r="D84" s="6">
        <v>3.66</v>
      </c>
      <c r="E84" s="6">
        <v>3.47</v>
      </c>
      <c r="F84" s="6">
        <v>3.91</v>
      </c>
      <c r="G84" s="6">
        <v>1.77</v>
      </c>
      <c r="H84" s="6">
        <v>2.15</v>
      </c>
      <c r="I84" s="6">
        <v>1.56</v>
      </c>
      <c r="J84" t="s">
        <v>225</v>
      </c>
      <c r="K84" s="6">
        <v>1.35</v>
      </c>
      <c r="L84" s="6" t="s">
        <v>511</v>
      </c>
      <c r="M84">
        <v>55</v>
      </c>
      <c r="N84" s="6" t="s">
        <v>56</v>
      </c>
      <c r="O84">
        <v>1.29</v>
      </c>
      <c r="P84" s="6">
        <v>1.98</v>
      </c>
      <c r="Q84">
        <v>2.3199999999999998</v>
      </c>
      <c r="R84" s="6">
        <v>2.65</v>
      </c>
      <c r="S84">
        <v>2.96</v>
      </c>
    </row>
    <row r="85" spans="1:19" x14ac:dyDescent="0.25">
      <c r="A85" s="5">
        <v>44676</v>
      </c>
      <c r="B85" s="6" t="s">
        <v>393</v>
      </c>
      <c r="C85" s="6">
        <v>1.55</v>
      </c>
      <c r="D85" s="6">
        <v>4.4800000000000004</v>
      </c>
      <c r="E85" s="6">
        <v>6.19</v>
      </c>
      <c r="F85" s="6">
        <v>4.92</v>
      </c>
      <c r="G85" s="6">
        <v>1.6</v>
      </c>
      <c r="H85" s="6">
        <v>2.4500000000000002</v>
      </c>
      <c r="I85" s="6">
        <v>1.48</v>
      </c>
      <c r="J85" t="s">
        <v>225</v>
      </c>
      <c r="K85" s="6">
        <v>1.4</v>
      </c>
      <c r="L85" s="6" t="s">
        <v>142</v>
      </c>
      <c r="M85">
        <v>24</v>
      </c>
      <c r="N85" s="6" t="s">
        <v>40</v>
      </c>
      <c r="O85">
        <v>404</v>
      </c>
      <c r="P85" s="6">
        <v>1.74</v>
      </c>
      <c r="Q85">
        <v>1.98</v>
      </c>
      <c r="R85" s="6">
        <v>2.2599999999999998</v>
      </c>
      <c r="S85">
        <v>2.5499999999999998</v>
      </c>
    </row>
    <row r="86" spans="1:19" x14ac:dyDescent="0.25">
      <c r="A86" s="5">
        <v>44676</v>
      </c>
      <c r="B86" s="6" t="s">
        <v>394</v>
      </c>
      <c r="C86" s="6">
        <v>2.44</v>
      </c>
      <c r="D86" s="6">
        <v>3.49</v>
      </c>
      <c r="E86" s="6">
        <v>3.94</v>
      </c>
      <c r="F86" s="6">
        <v>1.91</v>
      </c>
      <c r="G86" s="6">
        <v>1.98</v>
      </c>
      <c r="H86" s="6">
        <v>1.67</v>
      </c>
      <c r="I86" s="6">
        <v>1.67</v>
      </c>
      <c r="J86" t="s">
        <v>225</v>
      </c>
      <c r="K86" s="6">
        <v>1.44</v>
      </c>
      <c r="L86" s="6" t="s">
        <v>133</v>
      </c>
      <c r="M86">
        <v>31</v>
      </c>
      <c r="N86" s="6" t="s">
        <v>36</v>
      </c>
      <c r="O86">
        <v>1.34</v>
      </c>
      <c r="P86" s="6">
        <v>2.16</v>
      </c>
      <c r="Q86">
        <v>2.63</v>
      </c>
      <c r="R86" s="6">
        <v>2.96</v>
      </c>
      <c r="S86">
        <v>3.32</v>
      </c>
    </row>
    <row r="87" spans="1:19" x14ac:dyDescent="0.25">
      <c r="A87" s="5">
        <v>44676</v>
      </c>
      <c r="B87" s="6" t="s">
        <v>395</v>
      </c>
      <c r="C87" s="6">
        <v>4.4800000000000004</v>
      </c>
      <c r="D87" s="6">
        <v>4.07</v>
      </c>
      <c r="E87" s="6">
        <v>1.8</v>
      </c>
      <c r="F87" s="44">
        <v>404</v>
      </c>
      <c r="G87" s="6">
        <v>1.62</v>
      </c>
      <c r="H87" s="6">
        <v>2.4300000000000002</v>
      </c>
      <c r="I87" s="6">
        <v>1.44</v>
      </c>
      <c r="J87" t="s">
        <v>225</v>
      </c>
      <c r="K87" s="6">
        <v>1.28</v>
      </c>
      <c r="L87" s="6" t="s">
        <v>142</v>
      </c>
      <c r="M87">
        <v>33</v>
      </c>
      <c r="N87" s="44" t="s">
        <v>170</v>
      </c>
      <c r="O87">
        <v>1.26</v>
      </c>
      <c r="P87" s="6">
        <v>1.76</v>
      </c>
      <c r="Q87">
        <v>2</v>
      </c>
      <c r="R87" s="6">
        <v>2.27</v>
      </c>
      <c r="S87">
        <v>2.5499999999999998</v>
      </c>
    </row>
    <row r="88" spans="1:19" x14ac:dyDescent="0.25">
      <c r="A88" s="5">
        <v>44676</v>
      </c>
      <c r="B88" s="6" t="s">
        <v>396</v>
      </c>
      <c r="C88" s="6">
        <v>1.34</v>
      </c>
      <c r="D88" s="6">
        <v>5.22</v>
      </c>
      <c r="E88" s="6">
        <v>9.85</v>
      </c>
      <c r="F88" s="6">
        <v>4</v>
      </c>
      <c r="G88" s="6">
        <v>1.79</v>
      </c>
      <c r="H88" s="6">
        <v>2.09</v>
      </c>
      <c r="I88" s="6">
        <v>1.58</v>
      </c>
      <c r="J88" t="s">
        <v>225</v>
      </c>
      <c r="K88" s="6">
        <v>404</v>
      </c>
      <c r="L88" s="6" t="s">
        <v>131</v>
      </c>
      <c r="M88">
        <v>50</v>
      </c>
      <c r="N88" s="51" t="s">
        <v>85</v>
      </c>
      <c r="O88">
        <v>404</v>
      </c>
      <c r="P88" s="6">
        <v>2.0099999999999998</v>
      </c>
      <c r="Q88">
        <v>2.36</v>
      </c>
      <c r="R88" s="6">
        <v>2.7</v>
      </c>
      <c r="S88">
        <v>3.01</v>
      </c>
    </row>
    <row r="89" spans="1:19" x14ac:dyDescent="0.25">
      <c r="A89" s="5">
        <v>44677</v>
      </c>
      <c r="B89" s="6" t="s">
        <v>397</v>
      </c>
      <c r="C89" s="6">
        <v>3.1</v>
      </c>
      <c r="D89" s="6">
        <v>3.25</v>
      </c>
      <c r="E89" s="6">
        <v>2.4900000000000002</v>
      </c>
      <c r="F89" s="6">
        <v>3.06</v>
      </c>
      <c r="G89" s="6">
        <v>2.2200000000000002</v>
      </c>
      <c r="H89" s="6">
        <v>1.7</v>
      </c>
      <c r="I89" s="6">
        <v>1.95</v>
      </c>
      <c r="J89" t="s">
        <v>225</v>
      </c>
      <c r="K89" s="6">
        <v>1.65</v>
      </c>
      <c r="L89" s="6" t="s">
        <v>221</v>
      </c>
      <c r="M89">
        <v>31</v>
      </c>
      <c r="N89" s="6" t="s">
        <v>20</v>
      </c>
      <c r="O89">
        <v>1.5</v>
      </c>
      <c r="P89" s="6">
        <v>2.61</v>
      </c>
      <c r="Q89">
        <v>404</v>
      </c>
      <c r="R89" s="6">
        <v>404</v>
      </c>
      <c r="S89">
        <v>4.0999999999999996</v>
      </c>
    </row>
    <row r="90" spans="1:19" x14ac:dyDescent="0.25">
      <c r="A90" s="5">
        <v>44681</v>
      </c>
      <c r="B90" s="6" t="s">
        <v>398</v>
      </c>
      <c r="C90" s="6">
        <v>2.09</v>
      </c>
      <c r="D90" s="6">
        <v>3.76</v>
      </c>
      <c r="E90" s="6">
        <v>3.45</v>
      </c>
      <c r="F90" s="6">
        <v>4.04</v>
      </c>
      <c r="G90" s="6">
        <v>1.79</v>
      </c>
      <c r="H90" s="6">
        <v>2.09</v>
      </c>
      <c r="I90" s="6">
        <v>1.58</v>
      </c>
      <c r="J90" t="s">
        <v>225</v>
      </c>
      <c r="K90" s="6">
        <v>1.4</v>
      </c>
      <c r="L90" s="6" t="s">
        <v>135</v>
      </c>
      <c r="M90">
        <v>38</v>
      </c>
      <c r="N90" s="6" t="s">
        <v>20</v>
      </c>
      <c r="O90">
        <v>404</v>
      </c>
      <c r="P90" s="6">
        <v>2</v>
      </c>
      <c r="Q90">
        <v>2.35</v>
      </c>
      <c r="R90" s="6">
        <v>2.68</v>
      </c>
      <c r="S90">
        <v>2.99</v>
      </c>
    </row>
    <row r="91" spans="1:19" x14ac:dyDescent="0.25">
      <c r="A91" s="5">
        <v>44681</v>
      </c>
      <c r="B91" s="6" t="s">
        <v>399</v>
      </c>
      <c r="C91" s="6">
        <v>2.61</v>
      </c>
      <c r="D91" s="6">
        <v>3.29</v>
      </c>
      <c r="E91" s="6">
        <v>2.99</v>
      </c>
      <c r="F91" s="6">
        <v>3.23</v>
      </c>
      <c r="G91" s="6">
        <v>2.17</v>
      </c>
      <c r="H91" s="6">
        <v>1.76</v>
      </c>
      <c r="I91" s="6">
        <v>1.9</v>
      </c>
      <c r="J91" t="s">
        <v>225</v>
      </c>
      <c r="K91" s="6">
        <v>1.62</v>
      </c>
      <c r="L91" s="6" t="s">
        <v>142</v>
      </c>
      <c r="M91">
        <v>43</v>
      </c>
      <c r="N91" s="6" t="s">
        <v>170</v>
      </c>
      <c r="O91">
        <v>1.47</v>
      </c>
      <c r="P91" s="6">
        <v>2.6520000000000001</v>
      </c>
      <c r="Q91">
        <v>3.12</v>
      </c>
      <c r="R91" s="6">
        <v>3.49</v>
      </c>
      <c r="S91">
        <v>3.67</v>
      </c>
    </row>
    <row r="92" spans="1:19" x14ac:dyDescent="0.25">
      <c r="A92" s="5">
        <v>44681</v>
      </c>
      <c r="B92" s="6" t="s">
        <v>400</v>
      </c>
      <c r="C92" s="6">
        <v>3.64</v>
      </c>
      <c r="D92" s="6">
        <v>3.75</v>
      </c>
      <c r="E92" s="6">
        <v>2.0299999999999998</v>
      </c>
      <c r="F92" s="6">
        <v>4.42</v>
      </c>
      <c r="G92" s="6">
        <v>1.65</v>
      </c>
      <c r="H92" s="6">
        <v>2.31</v>
      </c>
      <c r="I92" s="6">
        <v>1.48</v>
      </c>
      <c r="J92" t="s">
        <v>225</v>
      </c>
      <c r="K92" s="6">
        <v>1.42</v>
      </c>
      <c r="L92" s="6" t="s">
        <v>217</v>
      </c>
      <c r="M92">
        <v>45</v>
      </c>
      <c r="N92" s="6" t="s">
        <v>94</v>
      </c>
      <c r="O92">
        <v>404</v>
      </c>
      <c r="P92" s="6">
        <v>1.81</v>
      </c>
      <c r="Q92">
        <v>2.0699999999999998</v>
      </c>
      <c r="R92" s="6">
        <v>2.38</v>
      </c>
      <c r="S92">
        <v>2.65</v>
      </c>
    </row>
    <row r="93" spans="1:19" x14ac:dyDescent="0.25">
      <c r="A93" s="5">
        <v>44681</v>
      </c>
      <c r="B93" s="6" t="s">
        <v>401</v>
      </c>
      <c r="C93" s="6">
        <v>3.19</v>
      </c>
      <c r="D93" s="6">
        <v>3.65</v>
      </c>
      <c r="E93" s="6">
        <v>2.2999999999999998</v>
      </c>
      <c r="F93" s="6">
        <v>4.05</v>
      </c>
      <c r="G93" s="6">
        <v>1.75</v>
      </c>
      <c r="H93" s="6">
        <v>2.19</v>
      </c>
      <c r="I93" s="6">
        <v>1.56</v>
      </c>
      <c r="J93" t="s">
        <v>225</v>
      </c>
      <c r="K93" s="6">
        <v>1.36</v>
      </c>
      <c r="L93" s="6" t="s">
        <v>219</v>
      </c>
      <c r="M93">
        <v>55</v>
      </c>
      <c r="N93" s="6" t="s">
        <v>165</v>
      </c>
      <c r="O93">
        <v>1.29</v>
      </c>
      <c r="P93" s="6">
        <v>1.94</v>
      </c>
      <c r="Q93">
        <v>2.25</v>
      </c>
      <c r="R93" s="6">
        <v>2.56</v>
      </c>
      <c r="S93">
        <v>2.85</v>
      </c>
    </row>
    <row r="94" spans="1:19" x14ac:dyDescent="0.25">
      <c r="A94" s="5">
        <v>44681</v>
      </c>
      <c r="B94" s="6" t="s">
        <v>402</v>
      </c>
      <c r="C94" s="6">
        <v>5.3</v>
      </c>
      <c r="D94" s="6">
        <v>4.07</v>
      </c>
      <c r="E94" s="6">
        <v>1.66</v>
      </c>
      <c r="F94" s="6">
        <v>4.17</v>
      </c>
      <c r="G94" s="6">
        <v>1.75</v>
      </c>
      <c r="H94" s="6">
        <v>2.15</v>
      </c>
      <c r="I94" s="6">
        <v>1.55</v>
      </c>
      <c r="J94" t="s">
        <v>225</v>
      </c>
      <c r="K94" s="6">
        <v>1.38</v>
      </c>
      <c r="L94" s="6" t="s">
        <v>143</v>
      </c>
      <c r="M94">
        <v>78</v>
      </c>
      <c r="N94" s="6" t="s">
        <v>94</v>
      </c>
      <c r="O94">
        <v>404</v>
      </c>
      <c r="P94" s="6">
        <v>1.95</v>
      </c>
      <c r="Q94">
        <v>2.27</v>
      </c>
      <c r="R94" s="6">
        <v>2.58</v>
      </c>
      <c r="S94">
        <v>2.87</v>
      </c>
    </row>
    <row r="95" spans="1:19" x14ac:dyDescent="0.25">
      <c r="A95" s="5">
        <v>44681</v>
      </c>
      <c r="B95" s="6" t="s">
        <v>403</v>
      </c>
      <c r="C95" s="6">
        <v>1.4</v>
      </c>
      <c r="D95" s="6">
        <v>5.43</v>
      </c>
      <c r="E95" s="6">
        <v>7.85</v>
      </c>
      <c r="F95" s="6">
        <v>404</v>
      </c>
      <c r="G95" s="6">
        <v>1.35</v>
      </c>
      <c r="H95" s="6">
        <v>3.36</v>
      </c>
      <c r="I95" s="6">
        <v>1.3</v>
      </c>
      <c r="J95" t="s">
        <v>225</v>
      </c>
      <c r="K95" s="6">
        <v>1.23</v>
      </c>
      <c r="L95" s="6" t="s">
        <v>510</v>
      </c>
      <c r="M95">
        <v>18</v>
      </c>
      <c r="N95" s="6" t="s">
        <v>170</v>
      </c>
      <c r="O95">
        <v>404</v>
      </c>
      <c r="P95" s="6">
        <v>1.42</v>
      </c>
      <c r="Q95">
        <v>1.51</v>
      </c>
      <c r="R95" s="6">
        <v>1.69</v>
      </c>
      <c r="S95">
        <v>1.89</v>
      </c>
    </row>
    <row r="96" spans="1:19" x14ac:dyDescent="0.25">
      <c r="A96" s="5">
        <v>44681</v>
      </c>
      <c r="B96" s="6" t="s">
        <v>404</v>
      </c>
      <c r="C96" s="6">
        <v>6.72</v>
      </c>
      <c r="D96" s="6">
        <v>4.32</v>
      </c>
      <c r="E96" s="6">
        <v>1.55</v>
      </c>
      <c r="F96" s="6">
        <v>3.98</v>
      </c>
      <c r="G96" s="6">
        <v>1.85</v>
      </c>
      <c r="H96" s="6">
        <v>2.06</v>
      </c>
      <c r="I96" s="6">
        <v>1.63</v>
      </c>
      <c r="J96" t="s">
        <v>225</v>
      </c>
      <c r="K96" s="6">
        <v>1.41</v>
      </c>
      <c r="L96" s="6" t="s">
        <v>143</v>
      </c>
      <c r="M96">
        <v>54</v>
      </c>
      <c r="N96" s="6" t="s">
        <v>158</v>
      </c>
      <c r="O96">
        <v>1.33</v>
      </c>
      <c r="P96" s="6">
        <v>2.0699999999999998</v>
      </c>
      <c r="Q96">
        <v>2.4500000000000002</v>
      </c>
      <c r="R96" s="6">
        <v>2.77</v>
      </c>
      <c r="S96">
        <v>3.1</v>
      </c>
    </row>
    <row r="97" spans="1:19" x14ac:dyDescent="0.25">
      <c r="A97" s="5">
        <v>44681</v>
      </c>
      <c r="B97" s="6" t="s">
        <v>405</v>
      </c>
      <c r="C97" s="6">
        <v>3.18</v>
      </c>
      <c r="D97" s="6">
        <v>3.18</v>
      </c>
      <c r="E97" s="6">
        <v>2.5099999999999998</v>
      </c>
      <c r="F97" s="6">
        <v>3.6</v>
      </c>
      <c r="G97" s="6">
        <v>1.99</v>
      </c>
      <c r="H97" s="6">
        <v>1.9</v>
      </c>
      <c r="I97" s="6">
        <v>1.74</v>
      </c>
      <c r="J97" t="s">
        <v>225</v>
      </c>
      <c r="K97" s="6">
        <v>1.49</v>
      </c>
      <c r="L97" s="6" t="s">
        <v>127</v>
      </c>
      <c r="M97">
        <v>45</v>
      </c>
      <c r="N97" s="6" t="s">
        <v>40</v>
      </c>
      <c r="O97">
        <v>404</v>
      </c>
      <c r="P97" s="6">
        <v>2.25</v>
      </c>
      <c r="Q97">
        <v>2.72</v>
      </c>
      <c r="R97" s="6">
        <v>404</v>
      </c>
      <c r="S97">
        <v>3.38</v>
      </c>
    </row>
    <row r="98" spans="1:19" x14ac:dyDescent="0.25">
      <c r="A98" s="5">
        <v>44681</v>
      </c>
      <c r="B98" s="6" t="s">
        <v>406</v>
      </c>
      <c r="C98" s="6">
        <v>2.16</v>
      </c>
      <c r="D98" s="6">
        <v>3.42</v>
      </c>
      <c r="E98" s="6">
        <v>3.76</v>
      </c>
      <c r="F98" s="6">
        <v>3.44</v>
      </c>
      <c r="G98" s="6">
        <v>2.0699999999999998</v>
      </c>
      <c r="H98" s="6">
        <v>1.85</v>
      </c>
      <c r="I98" s="6">
        <v>1.75</v>
      </c>
      <c r="J98" t="s">
        <v>225</v>
      </c>
      <c r="K98" s="6">
        <v>1.51</v>
      </c>
      <c r="L98" s="6" t="s">
        <v>138</v>
      </c>
      <c r="M98">
        <v>39</v>
      </c>
      <c r="N98" s="6" t="s">
        <v>160</v>
      </c>
      <c r="O98">
        <v>1.4</v>
      </c>
      <c r="P98" s="6">
        <v>2.36</v>
      </c>
      <c r="Q98">
        <v>2.9</v>
      </c>
      <c r="R98" s="6">
        <v>3.23</v>
      </c>
      <c r="S98">
        <v>3.59</v>
      </c>
    </row>
  </sheetData>
  <conditionalFormatting sqref="K1">
    <cfRule type="cellIs" dxfId="53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opLeftCell="A34" workbookViewId="0">
      <selection activeCell="H65" sqref="H65"/>
    </sheetView>
  </sheetViews>
  <sheetFormatPr defaultRowHeight="15" x14ac:dyDescent="0.25"/>
  <cols>
    <col min="1" max="1" width="10.7109375" bestFit="1" customWidth="1"/>
    <col min="2" max="2" width="37.7109375" bestFit="1" customWidth="1"/>
    <col min="3" max="3" width="10.140625" customWidth="1"/>
    <col min="4" max="4" width="16.42578125" bestFit="1" customWidth="1"/>
    <col min="6" max="6" width="10.42578125" style="27" bestFit="1" customWidth="1"/>
    <col min="7" max="7" width="10.28515625" bestFit="1" customWidth="1"/>
    <col min="8" max="8" width="10" customWidth="1"/>
    <col min="10" max="10" width="28.5703125" bestFit="1" customWidth="1"/>
    <col min="11" max="11" width="9.140625" style="18"/>
  </cols>
  <sheetData>
    <row r="1" spans="1:10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34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</row>
    <row r="2" spans="1:10" x14ac:dyDescent="0.25">
      <c r="A2" s="5">
        <v>44653</v>
      </c>
      <c r="B2" s="6" t="s">
        <v>309</v>
      </c>
      <c r="C2" s="35">
        <v>1.76</v>
      </c>
      <c r="D2" s="16" t="s">
        <v>225</v>
      </c>
      <c r="E2" s="16" t="s">
        <v>247</v>
      </c>
      <c r="F2" s="22" t="s">
        <v>246</v>
      </c>
      <c r="G2" s="33">
        <f>C2*D$54</f>
        <v>1100</v>
      </c>
      <c r="H2" s="33">
        <f t="shared" ref="H2:H39" si="0">G2-D$54</f>
        <v>475</v>
      </c>
      <c r="I2" s="16" t="s">
        <v>143</v>
      </c>
      <c r="J2" s="6" t="s">
        <v>20</v>
      </c>
    </row>
    <row r="3" spans="1:10" x14ac:dyDescent="0.25">
      <c r="A3" s="5">
        <v>44653</v>
      </c>
      <c r="B3" s="6" t="s">
        <v>311</v>
      </c>
      <c r="C3" s="35">
        <v>1.77</v>
      </c>
      <c r="D3" s="16" t="s">
        <v>225</v>
      </c>
      <c r="E3" s="16" t="s">
        <v>247</v>
      </c>
      <c r="F3" s="22" t="s">
        <v>246</v>
      </c>
      <c r="G3" s="33">
        <f>C3*D$54</f>
        <v>1106.25</v>
      </c>
      <c r="H3" s="33">
        <f t="shared" si="0"/>
        <v>481.25</v>
      </c>
      <c r="I3" s="6" t="s">
        <v>128</v>
      </c>
      <c r="J3" s="6" t="s">
        <v>40</v>
      </c>
    </row>
    <row r="4" spans="1:10" x14ac:dyDescent="0.25">
      <c r="A4" s="5">
        <v>44653</v>
      </c>
      <c r="B4" s="6" t="s">
        <v>313</v>
      </c>
      <c r="C4" s="35">
        <v>1.78</v>
      </c>
      <c r="D4" s="16" t="s">
        <v>225</v>
      </c>
      <c r="E4" s="16" t="s">
        <v>248</v>
      </c>
      <c r="F4" s="37" t="s">
        <v>232</v>
      </c>
      <c r="G4" s="33">
        <v>0</v>
      </c>
      <c r="H4" s="33">
        <f t="shared" si="0"/>
        <v>-625</v>
      </c>
      <c r="I4" s="6" t="s">
        <v>133</v>
      </c>
      <c r="J4" s="6" t="s">
        <v>56</v>
      </c>
    </row>
    <row r="5" spans="1:10" x14ac:dyDescent="0.25">
      <c r="A5" s="5">
        <v>44653</v>
      </c>
      <c r="B5" s="6" t="s">
        <v>315</v>
      </c>
      <c r="C5" s="35">
        <v>1.71</v>
      </c>
      <c r="D5" s="16" t="s">
        <v>225</v>
      </c>
      <c r="E5" s="16" t="s">
        <v>248</v>
      </c>
      <c r="F5" s="37" t="s">
        <v>232</v>
      </c>
      <c r="G5" s="33">
        <v>0</v>
      </c>
      <c r="H5" s="33">
        <f t="shared" si="0"/>
        <v>-625</v>
      </c>
      <c r="I5" s="6" t="s">
        <v>137</v>
      </c>
      <c r="J5" s="6" t="s">
        <v>52</v>
      </c>
    </row>
    <row r="6" spans="1:10" x14ac:dyDescent="0.25">
      <c r="A6" s="5">
        <v>44654</v>
      </c>
      <c r="B6" s="6" t="s">
        <v>316</v>
      </c>
      <c r="C6" s="35">
        <v>1.81</v>
      </c>
      <c r="D6" s="16" t="s">
        <v>225</v>
      </c>
      <c r="E6" s="16" t="s">
        <v>248</v>
      </c>
      <c r="F6" s="37" t="s">
        <v>232</v>
      </c>
      <c r="G6" s="33">
        <v>0</v>
      </c>
      <c r="H6" s="33">
        <f t="shared" si="0"/>
        <v>-625</v>
      </c>
      <c r="I6" s="6" t="s">
        <v>131</v>
      </c>
      <c r="J6" s="6" t="s">
        <v>40</v>
      </c>
    </row>
    <row r="7" spans="1:10" x14ac:dyDescent="0.25">
      <c r="A7" s="25">
        <v>44654</v>
      </c>
      <c r="B7" s="16" t="s">
        <v>319</v>
      </c>
      <c r="C7" s="35">
        <v>1.85</v>
      </c>
      <c r="D7" s="16" t="s">
        <v>225</v>
      </c>
      <c r="E7" s="16" t="s">
        <v>247</v>
      </c>
      <c r="F7" s="22" t="s">
        <v>246</v>
      </c>
      <c r="G7" s="33">
        <f>C7*D$54</f>
        <v>1156.25</v>
      </c>
      <c r="H7" s="33">
        <f t="shared" si="0"/>
        <v>531.25</v>
      </c>
      <c r="I7" s="16" t="s">
        <v>128</v>
      </c>
      <c r="J7" s="16" t="s">
        <v>56</v>
      </c>
    </row>
    <row r="8" spans="1:10" x14ac:dyDescent="0.25">
      <c r="A8" s="5">
        <v>44656</v>
      </c>
      <c r="B8" s="6" t="s">
        <v>322</v>
      </c>
      <c r="C8" s="35">
        <v>1.74</v>
      </c>
      <c r="D8" s="16" t="s">
        <v>225</v>
      </c>
      <c r="E8" s="16" t="s">
        <v>247</v>
      </c>
      <c r="F8" s="38" t="s">
        <v>246</v>
      </c>
      <c r="G8" s="33">
        <f>C8*D$54</f>
        <v>1087.5</v>
      </c>
      <c r="H8" s="33">
        <f t="shared" si="0"/>
        <v>462.5</v>
      </c>
      <c r="I8" s="6" t="s">
        <v>138</v>
      </c>
      <c r="J8" s="6" t="s">
        <v>20</v>
      </c>
    </row>
    <row r="9" spans="1:10" x14ac:dyDescent="0.25">
      <c r="A9" s="5">
        <v>44656</v>
      </c>
      <c r="B9" s="6" t="s">
        <v>323</v>
      </c>
      <c r="C9" s="35">
        <v>1.72</v>
      </c>
      <c r="D9" s="16" t="s">
        <v>225</v>
      </c>
      <c r="E9" s="16" t="s">
        <v>248</v>
      </c>
      <c r="F9" s="38" t="s">
        <v>232</v>
      </c>
      <c r="G9" s="33">
        <f>C9*D$54</f>
        <v>1075</v>
      </c>
      <c r="H9" s="33">
        <f t="shared" si="0"/>
        <v>450</v>
      </c>
      <c r="I9" s="6" t="s">
        <v>132</v>
      </c>
      <c r="J9" s="6" t="s">
        <v>20</v>
      </c>
    </row>
    <row r="10" spans="1:10" x14ac:dyDescent="0.25">
      <c r="A10" s="85">
        <v>44660</v>
      </c>
      <c r="B10" s="11" t="s">
        <v>329</v>
      </c>
      <c r="C10" s="80">
        <v>1.83</v>
      </c>
      <c r="D10" s="11" t="s">
        <v>225</v>
      </c>
      <c r="E10" s="11" t="s">
        <v>247</v>
      </c>
      <c r="F10" s="83" t="s">
        <v>246</v>
      </c>
      <c r="G10" s="82">
        <v>0</v>
      </c>
      <c r="H10" s="82">
        <v>0</v>
      </c>
      <c r="I10" s="11" t="s">
        <v>132</v>
      </c>
      <c r="J10" s="11" t="s">
        <v>20</v>
      </c>
    </row>
    <row r="11" spans="1:10" x14ac:dyDescent="0.25">
      <c r="A11" s="25">
        <v>44661</v>
      </c>
      <c r="B11" s="16" t="s">
        <v>334</v>
      </c>
      <c r="C11" s="35">
        <v>1.74</v>
      </c>
      <c r="D11" s="16" t="s">
        <v>225</v>
      </c>
      <c r="E11" s="16" t="s">
        <v>247</v>
      </c>
      <c r="F11" s="37" t="s">
        <v>246</v>
      </c>
      <c r="G11" s="33">
        <v>0</v>
      </c>
      <c r="H11" s="33">
        <f t="shared" si="0"/>
        <v>-625</v>
      </c>
      <c r="I11" s="16" t="s">
        <v>134</v>
      </c>
      <c r="J11" s="16" t="s">
        <v>56</v>
      </c>
    </row>
    <row r="12" spans="1:10" x14ac:dyDescent="0.25">
      <c r="A12" s="25">
        <v>44661</v>
      </c>
      <c r="B12" s="16" t="s">
        <v>335</v>
      </c>
      <c r="C12" s="35">
        <v>1.57</v>
      </c>
      <c r="D12" s="16" t="s">
        <v>225</v>
      </c>
      <c r="E12" s="16" t="s">
        <v>248</v>
      </c>
      <c r="F12" s="38" t="s">
        <v>232</v>
      </c>
      <c r="G12" s="33">
        <f>C12*D$54</f>
        <v>981.25</v>
      </c>
      <c r="H12" s="33">
        <f t="shared" si="0"/>
        <v>356.25</v>
      </c>
      <c r="I12" s="16" t="s">
        <v>129</v>
      </c>
      <c r="J12" s="16" t="s">
        <v>52</v>
      </c>
    </row>
    <row r="13" spans="1:10" x14ac:dyDescent="0.25">
      <c r="A13" s="25">
        <v>44661</v>
      </c>
      <c r="B13" s="16" t="s">
        <v>341</v>
      </c>
      <c r="C13" s="35">
        <v>1.88</v>
      </c>
      <c r="D13" s="16" t="s">
        <v>225</v>
      </c>
      <c r="E13" s="16" t="s">
        <v>247</v>
      </c>
      <c r="F13" s="37" t="s">
        <v>246</v>
      </c>
      <c r="G13" s="33">
        <v>0</v>
      </c>
      <c r="H13" s="33">
        <f t="shared" si="0"/>
        <v>-625</v>
      </c>
      <c r="I13" s="16" t="s">
        <v>142</v>
      </c>
      <c r="J13" s="16" t="s">
        <v>170</v>
      </c>
    </row>
    <row r="14" spans="1:10" x14ac:dyDescent="0.25">
      <c r="A14" s="5">
        <v>44666</v>
      </c>
      <c r="B14" s="6" t="s">
        <v>345</v>
      </c>
      <c r="C14" s="6">
        <v>1.81</v>
      </c>
      <c r="D14" s="16" t="s">
        <v>225</v>
      </c>
      <c r="E14" s="16" t="s">
        <v>248</v>
      </c>
      <c r="F14" s="22" t="s">
        <v>232</v>
      </c>
      <c r="G14" s="33">
        <f>C14*D$54</f>
        <v>1131.25</v>
      </c>
      <c r="H14" s="33">
        <f t="shared" si="0"/>
        <v>506.25</v>
      </c>
      <c r="I14" s="6" t="s">
        <v>130</v>
      </c>
      <c r="J14" s="6" t="s">
        <v>20</v>
      </c>
    </row>
    <row r="15" spans="1:10" x14ac:dyDescent="0.25">
      <c r="A15" s="5">
        <v>44666</v>
      </c>
      <c r="B15" s="6" t="s">
        <v>349</v>
      </c>
      <c r="C15" s="6">
        <v>1.86</v>
      </c>
      <c r="D15" s="16" t="s">
        <v>225</v>
      </c>
      <c r="E15" s="16" t="s">
        <v>248</v>
      </c>
      <c r="F15" s="37" t="s">
        <v>232</v>
      </c>
      <c r="G15" s="33">
        <v>0</v>
      </c>
      <c r="H15" s="33">
        <f t="shared" si="0"/>
        <v>-625</v>
      </c>
      <c r="I15" s="6" t="s">
        <v>131</v>
      </c>
      <c r="J15" s="6" t="s">
        <v>20</v>
      </c>
    </row>
    <row r="16" spans="1:10" x14ac:dyDescent="0.25">
      <c r="A16" s="5">
        <v>44667</v>
      </c>
      <c r="B16" s="6" t="s">
        <v>354</v>
      </c>
      <c r="C16" s="35">
        <v>1.85</v>
      </c>
      <c r="D16" s="16" t="s">
        <v>225</v>
      </c>
      <c r="E16" s="16" t="s">
        <v>248</v>
      </c>
      <c r="F16" s="22" t="s">
        <v>232</v>
      </c>
      <c r="G16" s="33">
        <f>C16*D$54</f>
        <v>1156.25</v>
      </c>
      <c r="H16" s="33">
        <f t="shared" si="0"/>
        <v>531.25</v>
      </c>
      <c r="I16" s="6" t="s">
        <v>127</v>
      </c>
      <c r="J16" s="6" t="s">
        <v>167</v>
      </c>
    </row>
    <row r="17" spans="1:10" x14ac:dyDescent="0.25">
      <c r="A17" s="5">
        <v>44667</v>
      </c>
      <c r="B17" s="6" t="s">
        <v>356</v>
      </c>
      <c r="C17" s="35">
        <v>1.62</v>
      </c>
      <c r="D17" s="16" t="s">
        <v>225</v>
      </c>
      <c r="E17" s="16" t="s">
        <v>248</v>
      </c>
      <c r="F17" s="22" t="s">
        <v>232</v>
      </c>
      <c r="G17" s="33">
        <f>C17*D$54</f>
        <v>1012.5000000000001</v>
      </c>
      <c r="H17" s="33">
        <f t="shared" si="0"/>
        <v>387.50000000000011</v>
      </c>
      <c r="I17" s="6" t="s">
        <v>129</v>
      </c>
      <c r="J17" s="6" t="s">
        <v>165</v>
      </c>
    </row>
    <row r="18" spans="1:10" x14ac:dyDescent="0.25">
      <c r="A18" s="25">
        <v>44667</v>
      </c>
      <c r="B18" s="16" t="s">
        <v>357</v>
      </c>
      <c r="C18" s="35">
        <v>1.85</v>
      </c>
      <c r="D18" s="16" t="s">
        <v>225</v>
      </c>
      <c r="E18" s="16" t="s">
        <v>247</v>
      </c>
      <c r="F18" s="37" t="s">
        <v>246</v>
      </c>
      <c r="G18" s="33">
        <v>0</v>
      </c>
      <c r="H18" s="33">
        <f t="shared" si="0"/>
        <v>-625</v>
      </c>
      <c r="I18" s="16" t="s">
        <v>132</v>
      </c>
      <c r="J18" s="16" t="s">
        <v>34</v>
      </c>
    </row>
    <row r="19" spans="1:10" x14ac:dyDescent="0.25">
      <c r="A19" s="5">
        <v>44668</v>
      </c>
      <c r="B19" s="6" t="s">
        <v>362</v>
      </c>
      <c r="C19" s="35">
        <v>1.6</v>
      </c>
      <c r="D19" s="16" t="s">
        <v>225</v>
      </c>
      <c r="E19" s="16" t="s">
        <v>249</v>
      </c>
      <c r="F19" s="22" t="s">
        <v>246</v>
      </c>
      <c r="G19" s="33">
        <f t="shared" ref="G19:G28" si="1">C19*D$54</f>
        <v>1000</v>
      </c>
      <c r="H19" s="33">
        <f t="shared" si="0"/>
        <v>375</v>
      </c>
      <c r="I19" s="6" t="s">
        <v>138</v>
      </c>
      <c r="J19" s="6" t="s">
        <v>34</v>
      </c>
    </row>
    <row r="20" spans="1:10" x14ac:dyDescent="0.25">
      <c r="A20" s="5">
        <v>44669</v>
      </c>
      <c r="B20" s="16" t="s">
        <v>367</v>
      </c>
      <c r="C20" s="35">
        <v>1.77</v>
      </c>
      <c r="D20" s="16" t="s">
        <v>225</v>
      </c>
      <c r="E20" s="16" t="s">
        <v>248</v>
      </c>
      <c r="F20" s="22" t="s">
        <v>232</v>
      </c>
      <c r="G20" s="33">
        <f t="shared" si="1"/>
        <v>1106.25</v>
      </c>
      <c r="H20" s="33">
        <f t="shared" si="0"/>
        <v>481.25</v>
      </c>
      <c r="I20" s="6" t="s">
        <v>127</v>
      </c>
      <c r="J20" s="6" t="s">
        <v>20</v>
      </c>
    </row>
    <row r="21" spans="1:10" x14ac:dyDescent="0.25">
      <c r="A21" s="5">
        <v>44671</v>
      </c>
      <c r="B21" s="6" t="s">
        <v>373</v>
      </c>
      <c r="C21" s="35">
        <v>1.82</v>
      </c>
      <c r="D21" s="16" t="s">
        <v>225</v>
      </c>
      <c r="E21" s="16" t="s">
        <v>248</v>
      </c>
      <c r="F21" s="22" t="s">
        <v>232</v>
      </c>
      <c r="G21" s="33">
        <f t="shared" si="1"/>
        <v>1137.5</v>
      </c>
      <c r="H21" s="33">
        <f t="shared" si="0"/>
        <v>512.5</v>
      </c>
      <c r="I21" s="6" t="s">
        <v>217</v>
      </c>
      <c r="J21" s="6" t="s">
        <v>56</v>
      </c>
    </row>
    <row r="22" spans="1:10" x14ac:dyDescent="0.25">
      <c r="A22" s="5">
        <v>44671</v>
      </c>
      <c r="B22" s="6" t="s">
        <v>374</v>
      </c>
      <c r="C22" s="35">
        <v>1.63</v>
      </c>
      <c r="D22" s="16" t="s">
        <v>225</v>
      </c>
      <c r="E22" s="16" t="s">
        <v>249</v>
      </c>
      <c r="F22" s="22" t="s">
        <v>246</v>
      </c>
      <c r="G22" s="33">
        <f t="shared" si="1"/>
        <v>1018.7499999999999</v>
      </c>
      <c r="H22" s="33">
        <f t="shared" si="0"/>
        <v>393.74999999999989</v>
      </c>
      <c r="I22" s="6" t="s">
        <v>128</v>
      </c>
      <c r="J22" s="6" t="s">
        <v>36</v>
      </c>
    </row>
    <row r="23" spans="1:10" x14ac:dyDescent="0.25">
      <c r="A23" s="5">
        <v>44674</v>
      </c>
      <c r="B23" s="6" t="s">
        <v>376</v>
      </c>
      <c r="C23" s="35">
        <v>1.67</v>
      </c>
      <c r="D23" s="16" t="s">
        <v>225</v>
      </c>
      <c r="E23" s="16" t="s">
        <v>248</v>
      </c>
      <c r="F23" s="22" t="s">
        <v>232</v>
      </c>
      <c r="G23" s="33">
        <f t="shared" si="1"/>
        <v>1043.75</v>
      </c>
      <c r="H23" s="33">
        <f t="shared" si="0"/>
        <v>418.75</v>
      </c>
      <c r="I23" s="6" t="s">
        <v>132</v>
      </c>
      <c r="J23" s="6" t="s">
        <v>20</v>
      </c>
    </row>
    <row r="24" spans="1:10" x14ac:dyDescent="0.25">
      <c r="A24" s="5">
        <v>44674</v>
      </c>
      <c r="B24" s="6" t="s">
        <v>377</v>
      </c>
      <c r="C24" s="16">
        <v>1.56</v>
      </c>
      <c r="D24" s="16" t="s">
        <v>225</v>
      </c>
      <c r="E24" s="16" t="s">
        <v>248</v>
      </c>
      <c r="F24" s="22" t="s">
        <v>232</v>
      </c>
      <c r="G24" s="33">
        <f t="shared" si="1"/>
        <v>975</v>
      </c>
      <c r="H24" s="33">
        <f t="shared" si="0"/>
        <v>350</v>
      </c>
      <c r="I24" s="6" t="s">
        <v>217</v>
      </c>
      <c r="J24" s="6" t="s">
        <v>165</v>
      </c>
    </row>
    <row r="25" spans="1:10" x14ac:dyDescent="0.25">
      <c r="A25" s="5">
        <v>44674</v>
      </c>
      <c r="B25" s="6" t="s">
        <v>378</v>
      </c>
      <c r="C25" s="16">
        <v>1.68</v>
      </c>
      <c r="D25" s="16" t="s">
        <v>225</v>
      </c>
      <c r="E25" s="16" t="s">
        <v>247</v>
      </c>
      <c r="F25" s="22" t="s">
        <v>246</v>
      </c>
      <c r="G25" s="33">
        <f t="shared" si="1"/>
        <v>1050</v>
      </c>
      <c r="H25" s="33">
        <f t="shared" si="0"/>
        <v>425</v>
      </c>
      <c r="I25" s="6" t="s">
        <v>138</v>
      </c>
      <c r="J25" s="6" t="s">
        <v>20</v>
      </c>
    </row>
    <row r="26" spans="1:10" x14ac:dyDescent="0.25">
      <c r="A26" s="5">
        <v>44674</v>
      </c>
      <c r="B26" s="6" t="s">
        <v>379</v>
      </c>
      <c r="C26" s="16">
        <v>1.6</v>
      </c>
      <c r="D26" s="16" t="s">
        <v>225</v>
      </c>
      <c r="E26" s="16" t="s">
        <v>248</v>
      </c>
      <c r="F26" s="22" t="s">
        <v>232</v>
      </c>
      <c r="G26" s="33">
        <f t="shared" si="1"/>
        <v>1000</v>
      </c>
      <c r="H26" s="33">
        <f t="shared" si="0"/>
        <v>375</v>
      </c>
      <c r="I26" s="6" t="s">
        <v>220</v>
      </c>
      <c r="J26" s="6" t="s">
        <v>165</v>
      </c>
    </row>
    <row r="27" spans="1:10" x14ac:dyDescent="0.25">
      <c r="A27" s="5">
        <v>44674</v>
      </c>
      <c r="B27" s="6" t="s">
        <v>380</v>
      </c>
      <c r="C27" s="16">
        <v>1.54</v>
      </c>
      <c r="D27" s="16" t="s">
        <v>225</v>
      </c>
      <c r="E27" s="16" t="s">
        <v>248</v>
      </c>
      <c r="F27" s="22" t="s">
        <v>232</v>
      </c>
      <c r="G27" s="33">
        <f t="shared" si="1"/>
        <v>962.5</v>
      </c>
      <c r="H27" s="33">
        <f t="shared" si="0"/>
        <v>337.5</v>
      </c>
      <c r="I27" s="6" t="s">
        <v>219</v>
      </c>
      <c r="J27" s="6" t="s">
        <v>165</v>
      </c>
    </row>
    <row r="28" spans="1:10" x14ac:dyDescent="0.25">
      <c r="A28" s="5">
        <v>44674</v>
      </c>
      <c r="B28" s="6" t="s">
        <v>383</v>
      </c>
      <c r="C28" s="16">
        <v>1.6</v>
      </c>
      <c r="D28" s="16" t="s">
        <v>225</v>
      </c>
      <c r="E28" s="16" t="s">
        <v>248</v>
      </c>
      <c r="F28" s="22" t="s">
        <v>232</v>
      </c>
      <c r="G28" s="33">
        <f t="shared" si="1"/>
        <v>1000</v>
      </c>
      <c r="H28" s="33">
        <f t="shared" si="0"/>
        <v>375</v>
      </c>
      <c r="I28" s="6" t="s">
        <v>219</v>
      </c>
      <c r="J28" s="6" t="s">
        <v>56</v>
      </c>
    </row>
    <row r="29" spans="1:10" x14ac:dyDescent="0.25">
      <c r="A29" s="25">
        <v>44675</v>
      </c>
      <c r="B29" s="16" t="s">
        <v>388</v>
      </c>
      <c r="C29" s="16">
        <v>1.69</v>
      </c>
      <c r="D29" s="16" t="s">
        <v>225</v>
      </c>
      <c r="E29" s="16" t="s">
        <v>247</v>
      </c>
      <c r="F29" s="37" t="s">
        <v>246</v>
      </c>
      <c r="G29" s="33">
        <v>0</v>
      </c>
      <c r="H29" s="33">
        <f t="shared" si="0"/>
        <v>-625</v>
      </c>
      <c r="I29" s="16" t="s">
        <v>217</v>
      </c>
      <c r="J29" s="16" t="s">
        <v>56</v>
      </c>
    </row>
    <row r="30" spans="1:10" x14ac:dyDescent="0.25">
      <c r="A30" s="25">
        <v>44675</v>
      </c>
      <c r="B30" s="16" t="s">
        <v>391</v>
      </c>
      <c r="C30" s="16">
        <v>1.89</v>
      </c>
      <c r="D30" s="16" t="s">
        <v>225</v>
      </c>
      <c r="E30" s="16" t="s">
        <v>248</v>
      </c>
      <c r="F30" s="22" t="s">
        <v>232</v>
      </c>
      <c r="G30" s="33">
        <f>C30*D$54</f>
        <v>1181.25</v>
      </c>
      <c r="H30" s="33">
        <f t="shared" si="0"/>
        <v>556.25</v>
      </c>
      <c r="I30" s="16" t="s">
        <v>142</v>
      </c>
      <c r="J30" s="16" t="s">
        <v>170</v>
      </c>
    </row>
    <row r="31" spans="1:10" x14ac:dyDescent="0.25">
      <c r="A31" s="5">
        <v>44675</v>
      </c>
      <c r="B31" s="6" t="s">
        <v>392</v>
      </c>
      <c r="C31" s="16">
        <v>1.77</v>
      </c>
      <c r="D31" s="16" t="s">
        <v>225</v>
      </c>
      <c r="E31" s="16" t="s">
        <v>248</v>
      </c>
      <c r="F31" s="22" t="s">
        <v>232</v>
      </c>
      <c r="G31" s="33">
        <f>C31*D$54</f>
        <v>1106.25</v>
      </c>
      <c r="H31" s="33">
        <f t="shared" si="0"/>
        <v>481.25</v>
      </c>
      <c r="I31" s="6" t="s">
        <v>511</v>
      </c>
      <c r="J31" s="6" t="s">
        <v>56</v>
      </c>
    </row>
    <row r="32" spans="1:10" x14ac:dyDescent="0.25">
      <c r="A32" s="5">
        <v>44676</v>
      </c>
      <c r="B32" s="6" t="s">
        <v>393</v>
      </c>
      <c r="C32" s="16">
        <v>1.6</v>
      </c>
      <c r="D32" s="16" t="s">
        <v>225</v>
      </c>
      <c r="E32" s="16" t="s">
        <v>248</v>
      </c>
      <c r="F32" s="22" t="s">
        <v>232</v>
      </c>
      <c r="G32" s="33">
        <f>C32*D$54</f>
        <v>1000</v>
      </c>
      <c r="H32" s="33">
        <f t="shared" si="0"/>
        <v>375</v>
      </c>
      <c r="I32" s="6" t="s">
        <v>142</v>
      </c>
      <c r="J32" s="6" t="s">
        <v>40</v>
      </c>
    </row>
    <row r="33" spans="1:10" x14ac:dyDescent="0.25">
      <c r="A33" s="5">
        <v>44676</v>
      </c>
      <c r="B33" s="6" t="s">
        <v>394</v>
      </c>
      <c r="C33" s="16">
        <v>1.67</v>
      </c>
      <c r="D33" s="16" t="s">
        <v>225</v>
      </c>
      <c r="E33" s="16" t="s">
        <v>249</v>
      </c>
      <c r="F33" s="22" t="s">
        <v>246</v>
      </c>
      <c r="G33" s="33">
        <f>C33*D$54</f>
        <v>1043.75</v>
      </c>
      <c r="H33" s="33">
        <f t="shared" si="0"/>
        <v>418.75</v>
      </c>
      <c r="I33" s="6" t="s">
        <v>133</v>
      </c>
      <c r="J33" s="6" t="s">
        <v>36</v>
      </c>
    </row>
    <row r="34" spans="1:10" x14ac:dyDescent="0.25">
      <c r="A34" s="5">
        <v>44677</v>
      </c>
      <c r="B34" s="6" t="s">
        <v>397</v>
      </c>
      <c r="C34" s="16">
        <v>1.7</v>
      </c>
      <c r="D34" s="16" t="s">
        <v>225</v>
      </c>
      <c r="E34" s="16" t="s">
        <v>247</v>
      </c>
      <c r="F34" s="37" t="s">
        <v>246</v>
      </c>
      <c r="G34" s="33">
        <v>0</v>
      </c>
      <c r="H34" s="33">
        <f t="shared" si="0"/>
        <v>-625</v>
      </c>
      <c r="I34" s="6" t="s">
        <v>221</v>
      </c>
      <c r="J34" s="6" t="s">
        <v>20</v>
      </c>
    </row>
    <row r="35" spans="1:10" x14ac:dyDescent="0.25">
      <c r="A35" s="5">
        <v>44681</v>
      </c>
      <c r="B35" s="6" t="s">
        <v>398</v>
      </c>
      <c r="C35" s="16">
        <v>1.79</v>
      </c>
      <c r="D35" s="16" t="s">
        <v>225</v>
      </c>
      <c r="E35" s="16" t="s">
        <v>248</v>
      </c>
      <c r="F35" s="22" t="s">
        <v>232</v>
      </c>
      <c r="G35" s="33">
        <f>C35*D$54</f>
        <v>1118.75</v>
      </c>
      <c r="H35" s="33">
        <f t="shared" si="0"/>
        <v>493.75</v>
      </c>
      <c r="I35" s="6" t="s">
        <v>135</v>
      </c>
      <c r="J35" s="6" t="s">
        <v>20</v>
      </c>
    </row>
    <row r="36" spans="1:10" x14ac:dyDescent="0.25">
      <c r="A36" s="5">
        <v>44681</v>
      </c>
      <c r="B36" s="6" t="s">
        <v>399</v>
      </c>
      <c r="C36" s="16">
        <v>1.76</v>
      </c>
      <c r="D36" s="16" t="s">
        <v>225</v>
      </c>
      <c r="E36" s="16" t="s">
        <v>247</v>
      </c>
      <c r="F36" s="37" t="s">
        <v>246</v>
      </c>
      <c r="G36" s="33">
        <v>0</v>
      </c>
      <c r="H36" s="33">
        <f t="shared" si="0"/>
        <v>-625</v>
      </c>
      <c r="I36" s="6" t="s">
        <v>142</v>
      </c>
      <c r="J36" s="6" t="s">
        <v>170</v>
      </c>
    </row>
    <row r="37" spans="1:10" x14ac:dyDescent="0.25">
      <c r="A37" s="5">
        <v>44681</v>
      </c>
      <c r="B37" s="6" t="s">
        <v>400</v>
      </c>
      <c r="C37" s="16">
        <v>1.65</v>
      </c>
      <c r="D37" s="16" t="s">
        <v>225</v>
      </c>
      <c r="E37" s="16" t="s">
        <v>248</v>
      </c>
      <c r="F37" s="22" t="s">
        <v>232</v>
      </c>
      <c r="G37" s="33">
        <f>C37*D$54</f>
        <v>1031.25</v>
      </c>
      <c r="H37" s="33">
        <f t="shared" si="0"/>
        <v>406.25</v>
      </c>
      <c r="I37" s="6" t="s">
        <v>217</v>
      </c>
      <c r="J37" s="6" t="s">
        <v>20</v>
      </c>
    </row>
    <row r="38" spans="1:10" x14ac:dyDescent="0.25">
      <c r="A38" s="5">
        <v>44681</v>
      </c>
      <c r="B38" s="6" t="s">
        <v>401</v>
      </c>
      <c r="C38" s="16">
        <v>1.75</v>
      </c>
      <c r="D38" s="16" t="s">
        <v>225</v>
      </c>
      <c r="E38" s="16" t="s">
        <v>248</v>
      </c>
      <c r="F38" s="22" t="s">
        <v>232</v>
      </c>
      <c r="G38" s="33">
        <f>C38*D$54</f>
        <v>1093.75</v>
      </c>
      <c r="H38" s="33">
        <f t="shared" si="0"/>
        <v>468.75</v>
      </c>
      <c r="I38" s="6" t="s">
        <v>219</v>
      </c>
      <c r="J38" s="6" t="s">
        <v>165</v>
      </c>
    </row>
    <row r="39" spans="1:10" x14ac:dyDescent="0.25">
      <c r="A39" s="5">
        <v>44681</v>
      </c>
      <c r="B39" s="6" t="s">
        <v>402</v>
      </c>
      <c r="C39" s="16">
        <v>1.75</v>
      </c>
      <c r="D39" s="16" t="s">
        <v>225</v>
      </c>
      <c r="E39" s="16" t="s">
        <v>248</v>
      </c>
      <c r="F39" s="37" t="s">
        <v>232</v>
      </c>
      <c r="G39" s="33">
        <v>0</v>
      </c>
      <c r="H39" s="33">
        <f t="shared" si="0"/>
        <v>-625</v>
      </c>
      <c r="I39" s="6" t="s">
        <v>143</v>
      </c>
      <c r="J39" s="6" t="s">
        <v>20</v>
      </c>
    </row>
    <row r="40" spans="1:10" x14ac:dyDescent="0.25">
      <c r="A40" s="50"/>
      <c r="B40" s="16"/>
      <c r="C40" s="16"/>
      <c r="D40" s="16"/>
      <c r="E40" s="16"/>
      <c r="F40" s="42"/>
      <c r="G40" s="33"/>
      <c r="H40" s="33"/>
      <c r="I40" s="16"/>
      <c r="J40" s="16"/>
    </row>
    <row r="41" spans="1:10" x14ac:dyDescent="0.25">
      <c r="A41" s="50"/>
      <c r="B41" s="16"/>
      <c r="C41" s="16"/>
      <c r="D41" s="16"/>
      <c r="E41" s="16"/>
      <c r="F41" s="42"/>
      <c r="G41" s="33"/>
      <c r="H41" s="33"/>
      <c r="I41" s="16"/>
      <c r="J41" s="16"/>
    </row>
    <row r="42" spans="1:10" x14ac:dyDescent="0.25">
      <c r="A42" s="25"/>
      <c r="B42" s="16"/>
      <c r="C42" s="35"/>
      <c r="D42" s="16"/>
      <c r="E42" s="16"/>
      <c r="F42" s="36"/>
      <c r="G42" s="33"/>
      <c r="H42" s="33"/>
      <c r="I42" s="16"/>
      <c r="J42" s="16"/>
    </row>
    <row r="43" spans="1:10" x14ac:dyDescent="0.25">
      <c r="A43" s="6"/>
      <c r="B43" s="6" t="s">
        <v>233</v>
      </c>
      <c r="C43" s="6"/>
      <c r="D43" s="26">
        <f>COUNT(C2:C42)</f>
        <v>38</v>
      </c>
      <c r="E43" s="26"/>
      <c r="F43" s="36"/>
      <c r="G43" s="18"/>
      <c r="H43" s="18"/>
      <c r="I43" s="39"/>
      <c r="J43" s="18"/>
    </row>
    <row r="44" spans="1:10" x14ac:dyDescent="0.25">
      <c r="A44" s="6"/>
      <c r="B44" s="6" t="s">
        <v>234</v>
      </c>
      <c r="C44" s="6"/>
      <c r="D44" s="23">
        <f>COUNTIF(H2:H41,"&lt;0")</f>
        <v>11</v>
      </c>
      <c r="E44" s="23"/>
      <c r="F44" s="36"/>
      <c r="G44" s="40"/>
      <c r="H44" s="40"/>
      <c r="I44" s="36"/>
      <c r="J44" s="18"/>
    </row>
    <row r="45" spans="1:10" x14ac:dyDescent="0.25">
      <c r="A45" s="6"/>
      <c r="B45" s="6" t="s">
        <v>235</v>
      </c>
      <c r="C45" s="6"/>
      <c r="D45" s="24">
        <f>D43-D44</f>
        <v>27</v>
      </c>
      <c r="E45" s="24"/>
      <c r="F45" s="36"/>
      <c r="G45" s="40"/>
      <c r="H45" s="40"/>
      <c r="I45" s="36"/>
      <c r="J45" s="18"/>
    </row>
    <row r="46" spans="1:10" x14ac:dyDescent="0.25">
      <c r="A46" s="6"/>
      <c r="B46" s="6" t="s">
        <v>236</v>
      </c>
      <c r="C46" s="6"/>
      <c r="D46" s="6">
        <f>D45/D43*100</f>
        <v>71.05263157894737</v>
      </c>
      <c r="E46" s="16"/>
      <c r="F46" s="36"/>
      <c r="G46" s="40"/>
      <c r="H46" s="40"/>
      <c r="I46" s="36"/>
      <c r="J46" s="18"/>
    </row>
    <row r="47" spans="1:10" x14ac:dyDescent="0.25">
      <c r="A47" s="6"/>
      <c r="B47" s="6" t="s">
        <v>237</v>
      </c>
      <c r="C47" s="6"/>
      <c r="D47" s="6">
        <f>1/D48*100</f>
        <v>57.89152955514929</v>
      </c>
      <c r="E47" s="16"/>
      <c r="F47" s="36"/>
      <c r="G47" s="40"/>
      <c r="H47" s="40"/>
      <c r="I47" s="36"/>
      <c r="J47" s="18"/>
    </row>
    <row r="48" spans="1:10" x14ac:dyDescent="0.25">
      <c r="A48" s="6"/>
      <c r="B48" s="6" t="s">
        <v>238</v>
      </c>
      <c r="C48" s="6"/>
      <c r="D48" s="6">
        <f>SUM(C2:C42)/D43</f>
        <v>1.7273684210526319</v>
      </c>
      <c r="E48" s="16"/>
      <c r="F48" s="36"/>
      <c r="G48" s="40"/>
      <c r="H48" s="40"/>
      <c r="I48" s="36"/>
      <c r="J48" s="18"/>
    </row>
    <row r="49" spans="1:10" x14ac:dyDescent="0.25">
      <c r="A49" s="6"/>
      <c r="B49" s="6" t="s">
        <v>239</v>
      </c>
      <c r="C49" s="6"/>
      <c r="D49" s="24">
        <f>D46-D47</f>
        <v>13.16110202379808</v>
      </c>
      <c r="E49" s="38"/>
      <c r="F49" s="36"/>
      <c r="G49" s="40"/>
      <c r="H49" s="40"/>
      <c r="I49" s="36"/>
      <c r="J49" s="18"/>
    </row>
    <row r="50" spans="1:10" x14ac:dyDescent="0.25">
      <c r="A50" s="6"/>
      <c r="B50" s="6" t="s">
        <v>240</v>
      </c>
      <c r="C50" s="6"/>
      <c r="D50" s="24">
        <f>D49/1</f>
        <v>13.16110202379808</v>
      </c>
      <c r="E50" s="38"/>
      <c r="F50" s="36"/>
      <c r="G50" s="40"/>
      <c r="H50" s="40"/>
      <c r="I50" s="36"/>
      <c r="J50" s="18"/>
    </row>
    <row r="51" spans="1:10" ht="18.75" x14ac:dyDescent="0.3">
      <c r="A51" s="6"/>
      <c r="B51" s="28" t="s">
        <v>241</v>
      </c>
      <c r="C51" s="6"/>
      <c r="D51" s="29">
        <v>25000</v>
      </c>
      <c r="E51" s="47"/>
      <c r="F51" s="36"/>
      <c r="G51" s="40"/>
      <c r="H51" s="40"/>
      <c r="I51" s="36"/>
      <c r="J51" s="18"/>
    </row>
    <row r="52" spans="1:10" ht="18.75" x14ac:dyDescent="0.3">
      <c r="A52" s="6"/>
      <c r="B52" s="6" t="s">
        <v>242</v>
      </c>
      <c r="C52" s="6"/>
      <c r="D52" s="30">
        <v>25000</v>
      </c>
      <c r="E52" s="48"/>
      <c r="F52" s="36"/>
      <c r="G52" s="40"/>
      <c r="H52" s="40"/>
      <c r="I52" s="36"/>
      <c r="J52" s="18"/>
    </row>
    <row r="53" spans="1:10" x14ac:dyDescent="0.25">
      <c r="A53" s="6"/>
      <c r="B53" s="6" t="s">
        <v>243</v>
      </c>
      <c r="C53" s="6"/>
      <c r="D53" s="21">
        <f>D52/100</f>
        <v>250</v>
      </c>
      <c r="E53" s="33"/>
      <c r="F53" s="36"/>
      <c r="G53" s="40"/>
      <c r="H53" s="40"/>
      <c r="I53" s="36"/>
      <c r="J53" s="18"/>
    </row>
    <row r="54" spans="1:10" x14ac:dyDescent="0.25">
      <c r="A54" s="6"/>
      <c r="B54" s="31" t="s">
        <v>690</v>
      </c>
      <c r="C54" s="6"/>
      <c r="D54" s="32">
        <f>D53*2.5</f>
        <v>625</v>
      </c>
      <c r="E54" s="33"/>
      <c r="F54" s="36"/>
      <c r="G54" s="40"/>
      <c r="H54" s="40"/>
      <c r="I54" s="36"/>
      <c r="J54" s="18"/>
    </row>
    <row r="55" spans="1:10" x14ac:dyDescent="0.25">
      <c r="A55" s="6"/>
      <c r="B55" s="6" t="s">
        <v>244</v>
      </c>
      <c r="C55" s="6"/>
      <c r="D55" s="33">
        <f>SUM(H2:H41)</f>
        <v>4550</v>
      </c>
      <c r="E55" s="33"/>
      <c r="F55" s="36"/>
      <c r="G55" s="41"/>
      <c r="H55" s="40"/>
      <c r="I55" s="36"/>
      <c r="J55" s="18"/>
    </row>
    <row r="56" spans="1:10" x14ac:dyDescent="0.25">
      <c r="A56" s="6"/>
      <c r="B56" s="13" t="s">
        <v>245</v>
      </c>
      <c r="C56" s="6"/>
      <c r="D56" s="16">
        <f>D55/D51*100</f>
        <v>18.2</v>
      </c>
      <c r="E56" s="16"/>
      <c r="F56" s="36"/>
      <c r="G56" s="40"/>
      <c r="H56" s="40"/>
      <c r="I56" s="36"/>
      <c r="J56" s="18"/>
    </row>
    <row r="57" spans="1:10" x14ac:dyDescent="0.25">
      <c r="F57" s="39"/>
      <c r="G57" s="18"/>
      <c r="H57" s="18"/>
      <c r="I57" s="18"/>
      <c r="J57" s="18"/>
    </row>
  </sheetData>
  <conditionalFormatting sqref="H2:H42">
    <cfRule type="cellIs" dxfId="52" priority="4" operator="lessThan">
      <formula>0</formula>
    </cfRule>
    <cfRule type="cellIs" dxfId="51" priority="5" operator="greaterThan">
      <formula>0</formula>
    </cfRule>
  </conditionalFormatting>
  <conditionalFormatting sqref="G44:G56">
    <cfRule type="cellIs" dxfId="50" priority="1" operator="greaterThan">
      <formula>0</formula>
    </cfRule>
    <cfRule type="cellIs" dxfId="49" priority="2" operator="lessThan">
      <formula>-240.63</formula>
    </cfRule>
    <cfRule type="cellIs" dxfId="48" priority="3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topLeftCell="A27" workbookViewId="0">
      <selection activeCell="A59" sqref="A59"/>
    </sheetView>
  </sheetViews>
  <sheetFormatPr defaultRowHeight="15" x14ac:dyDescent="0.25"/>
  <cols>
    <col min="1" max="1" width="10.7109375" bestFit="1" customWidth="1"/>
    <col min="2" max="2" width="35" style="6" bestFit="1" customWidth="1"/>
    <col min="10" max="10" width="10.28515625" bestFit="1" customWidth="1"/>
    <col min="12" max="12" width="9.140625" style="6"/>
    <col min="14" max="14" width="31.5703125" style="6" bestFit="1" customWidth="1"/>
    <col min="19" max="19" width="9.140625" style="6"/>
  </cols>
  <sheetData>
    <row r="1" spans="1:19" ht="144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126</v>
      </c>
      <c r="Q1" s="2" t="s">
        <v>123</v>
      </c>
      <c r="R1" s="2" t="s">
        <v>124</v>
      </c>
      <c r="S1" s="2" t="s">
        <v>125</v>
      </c>
    </row>
    <row r="2" spans="1:19" x14ac:dyDescent="0.25">
      <c r="A2" s="5">
        <v>44682</v>
      </c>
      <c r="B2" s="6" t="s">
        <v>407</v>
      </c>
      <c r="C2">
        <v>2.94</v>
      </c>
      <c r="D2">
        <v>3.26</v>
      </c>
      <c r="E2">
        <v>2.65</v>
      </c>
      <c r="F2">
        <v>3.52</v>
      </c>
      <c r="G2">
        <v>2.06</v>
      </c>
      <c r="H2">
        <v>1.85</v>
      </c>
      <c r="I2">
        <v>1.8</v>
      </c>
      <c r="J2" s="6" t="s">
        <v>225</v>
      </c>
      <c r="K2">
        <v>1.54</v>
      </c>
      <c r="L2" s="6" t="s">
        <v>131</v>
      </c>
      <c r="M2">
        <v>18</v>
      </c>
      <c r="N2" s="6" t="s">
        <v>56</v>
      </c>
      <c r="O2">
        <v>1.42</v>
      </c>
      <c r="P2">
        <v>2.36</v>
      </c>
      <c r="Q2">
        <v>2.9</v>
      </c>
      <c r="R2">
        <v>3.16</v>
      </c>
      <c r="S2" s="6">
        <v>3.61</v>
      </c>
    </row>
    <row r="3" spans="1:19" x14ac:dyDescent="0.25">
      <c r="A3" s="5">
        <v>44682</v>
      </c>
      <c r="B3" s="6" t="s">
        <v>408</v>
      </c>
      <c r="C3">
        <v>2.85</v>
      </c>
      <c r="D3">
        <v>3.49</v>
      </c>
      <c r="E3">
        <v>2.6</v>
      </c>
      <c r="F3">
        <v>4</v>
      </c>
      <c r="G3">
        <v>1.71</v>
      </c>
      <c r="H3">
        <v>2.25</v>
      </c>
      <c r="I3">
        <v>1.52</v>
      </c>
      <c r="J3" s="6" t="s">
        <v>225</v>
      </c>
      <c r="K3">
        <v>1.33</v>
      </c>
      <c r="L3" s="6" t="s">
        <v>129</v>
      </c>
      <c r="M3">
        <v>48</v>
      </c>
      <c r="N3" s="6" t="s">
        <v>170</v>
      </c>
      <c r="O3">
        <v>1.27</v>
      </c>
      <c r="P3">
        <v>1.89</v>
      </c>
      <c r="Q3">
        <v>2.17</v>
      </c>
      <c r="R3">
        <v>2.48</v>
      </c>
      <c r="S3" s="6">
        <v>2.76</v>
      </c>
    </row>
    <row r="4" spans="1:19" x14ac:dyDescent="0.25">
      <c r="A4" s="5">
        <v>44682</v>
      </c>
      <c r="B4" s="6" t="s">
        <v>409</v>
      </c>
      <c r="C4">
        <v>2.6</v>
      </c>
      <c r="D4">
        <v>3.26</v>
      </c>
      <c r="E4">
        <v>2.93</v>
      </c>
      <c r="F4">
        <v>2.96</v>
      </c>
      <c r="G4">
        <v>2.27</v>
      </c>
      <c r="H4">
        <v>1.68</v>
      </c>
      <c r="I4">
        <v>1.99</v>
      </c>
      <c r="J4" s="6" t="s">
        <v>225</v>
      </c>
      <c r="K4">
        <v>1.69</v>
      </c>
      <c r="L4" s="6" t="s">
        <v>132</v>
      </c>
      <c r="M4">
        <v>60</v>
      </c>
      <c r="N4" s="11" t="s">
        <v>18</v>
      </c>
      <c r="O4">
        <v>1.53</v>
      </c>
      <c r="P4">
        <v>2.67</v>
      </c>
      <c r="Q4">
        <v>404</v>
      </c>
      <c r="R4">
        <v>404</v>
      </c>
      <c r="S4" s="6">
        <v>4.29</v>
      </c>
    </row>
    <row r="5" spans="1:19" x14ac:dyDescent="0.25">
      <c r="A5" s="5">
        <v>44682</v>
      </c>
      <c r="B5" s="6" t="s">
        <v>410</v>
      </c>
      <c r="C5">
        <v>1.34</v>
      </c>
      <c r="D5">
        <v>5.6</v>
      </c>
      <c r="E5">
        <v>10.130000000000001</v>
      </c>
      <c r="F5">
        <v>404</v>
      </c>
      <c r="G5">
        <v>1.61</v>
      </c>
      <c r="H5">
        <v>2.46</v>
      </c>
      <c r="I5">
        <v>1.43</v>
      </c>
      <c r="J5" s="6" t="s">
        <v>225</v>
      </c>
      <c r="K5">
        <v>1.27</v>
      </c>
      <c r="L5" s="6" t="s">
        <v>131</v>
      </c>
      <c r="M5">
        <v>35</v>
      </c>
      <c r="N5" s="6" t="s">
        <v>56</v>
      </c>
      <c r="O5">
        <v>1.25</v>
      </c>
      <c r="P5">
        <v>1.75</v>
      </c>
      <c r="Q5">
        <v>1.98</v>
      </c>
      <c r="R5">
        <v>2.25</v>
      </c>
      <c r="S5" s="6">
        <v>2.5299999999999998</v>
      </c>
    </row>
    <row r="6" spans="1:19" x14ac:dyDescent="0.25">
      <c r="A6" s="5">
        <v>44682</v>
      </c>
      <c r="B6" s="6" t="s">
        <v>411</v>
      </c>
      <c r="C6">
        <v>6.71</v>
      </c>
      <c r="D6">
        <v>4.7699999999999996</v>
      </c>
      <c r="E6">
        <v>1.5</v>
      </c>
      <c r="F6">
        <v>404</v>
      </c>
      <c r="G6">
        <v>1.57</v>
      </c>
      <c r="H6">
        <v>2.5499999999999998</v>
      </c>
      <c r="I6">
        <v>1.4</v>
      </c>
      <c r="J6" s="6" t="s">
        <v>225</v>
      </c>
      <c r="K6">
        <v>1.25</v>
      </c>
      <c r="L6" s="6" t="s">
        <v>142</v>
      </c>
      <c r="M6">
        <v>26</v>
      </c>
      <c r="N6" s="6" t="s">
        <v>65</v>
      </c>
      <c r="O6">
        <v>1.26</v>
      </c>
      <c r="P6" s="6">
        <v>1.69</v>
      </c>
      <c r="Q6">
        <v>1.91</v>
      </c>
      <c r="R6" s="6">
        <v>2.17</v>
      </c>
      <c r="S6" s="6">
        <v>2.4300000000000002</v>
      </c>
    </row>
    <row r="7" spans="1:19" x14ac:dyDescent="0.25">
      <c r="A7" s="5">
        <v>44683</v>
      </c>
      <c r="B7" s="6" t="s">
        <v>412</v>
      </c>
      <c r="C7">
        <v>1.3</v>
      </c>
      <c r="D7">
        <v>6.27</v>
      </c>
      <c r="E7">
        <v>9.92</v>
      </c>
      <c r="F7">
        <v>404</v>
      </c>
      <c r="G7">
        <v>1.42</v>
      </c>
      <c r="H7">
        <v>2.98</v>
      </c>
      <c r="I7">
        <v>1.29</v>
      </c>
      <c r="J7" s="6" t="s">
        <v>225</v>
      </c>
      <c r="K7">
        <v>1.22</v>
      </c>
      <c r="L7" s="6" t="s">
        <v>138</v>
      </c>
      <c r="M7">
        <v>32</v>
      </c>
      <c r="N7" s="6" t="s">
        <v>170</v>
      </c>
      <c r="O7">
        <v>404</v>
      </c>
      <c r="P7" s="6">
        <v>1.52</v>
      </c>
      <c r="Q7">
        <v>1.65</v>
      </c>
      <c r="R7" s="6">
        <v>1.88</v>
      </c>
      <c r="S7" s="6">
        <v>2.11</v>
      </c>
    </row>
    <row r="8" spans="1:19" x14ac:dyDescent="0.25">
      <c r="A8" s="5">
        <v>44683</v>
      </c>
      <c r="B8" s="6" t="s">
        <v>413</v>
      </c>
      <c r="C8">
        <v>1.48</v>
      </c>
      <c r="D8">
        <v>4.99</v>
      </c>
      <c r="E8">
        <v>6.63</v>
      </c>
      <c r="F8">
        <v>404</v>
      </c>
      <c r="G8">
        <v>1.47</v>
      </c>
      <c r="H8">
        <v>2.81</v>
      </c>
      <c r="I8">
        <v>1.34</v>
      </c>
      <c r="J8" s="6" t="s">
        <v>225</v>
      </c>
      <c r="K8">
        <v>1.22</v>
      </c>
      <c r="L8" s="6" t="s">
        <v>131</v>
      </c>
      <c r="M8">
        <v>16</v>
      </c>
      <c r="N8" s="6" t="s">
        <v>165</v>
      </c>
      <c r="O8">
        <v>1.23</v>
      </c>
      <c r="P8" s="6">
        <v>1.58</v>
      </c>
      <c r="Q8">
        <v>1.74</v>
      </c>
      <c r="R8" s="6">
        <v>1.99</v>
      </c>
      <c r="S8" s="6">
        <v>2.2200000000000002</v>
      </c>
    </row>
    <row r="9" spans="1:19" x14ac:dyDescent="0.25">
      <c r="A9" s="5">
        <v>44683</v>
      </c>
      <c r="B9" s="6" t="s">
        <v>414</v>
      </c>
      <c r="C9">
        <v>1.8</v>
      </c>
      <c r="D9">
        <v>3.96</v>
      </c>
      <c r="E9">
        <v>4.62</v>
      </c>
      <c r="F9">
        <v>3.66</v>
      </c>
      <c r="G9">
        <v>1.72</v>
      </c>
      <c r="H9">
        <v>2.23</v>
      </c>
      <c r="I9">
        <v>1.53</v>
      </c>
      <c r="J9" s="6" t="s">
        <v>225</v>
      </c>
      <c r="K9">
        <v>1.33</v>
      </c>
      <c r="L9" s="6" t="s">
        <v>127</v>
      </c>
      <c r="M9">
        <v>31</v>
      </c>
      <c r="N9" s="6" t="s">
        <v>36</v>
      </c>
      <c r="O9">
        <v>1.27</v>
      </c>
      <c r="P9" s="6">
        <v>1.91</v>
      </c>
      <c r="Q9">
        <v>2.2000000000000002</v>
      </c>
      <c r="R9" s="6">
        <v>2.5099999999999998</v>
      </c>
      <c r="S9" s="6">
        <v>2.8</v>
      </c>
    </row>
    <row r="10" spans="1:19" x14ac:dyDescent="0.25">
      <c r="A10" s="5">
        <v>44683</v>
      </c>
      <c r="B10" s="46" t="s">
        <v>415</v>
      </c>
      <c r="C10">
        <v>5.0599999999999996</v>
      </c>
      <c r="D10">
        <v>4.3</v>
      </c>
      <c r="E10">
        <v>1.68</v>
      </c>
      <c r="F10">
        <v>404</v>
      </c>
      <c r="G10">
        <v>1.61</v>
      </c>
      <c r="H10">
        <v>2.46</v>
      </c>
      <c r="I10">
        <v>1.43</v>
      </c>
      <c r="J10" s="6" t="s">
        <v>225</v>
      </c>
      <c r="K10">
        <v>1.27</v>
      </c>
      <c r="L10" s="6" t="s">
        <v>134</v>
      </c>
      <c r="M10">
        <v>37</v>
      </c>
      <c r="N10" s="6" t="s">
        <v>167</v>
      </c>
      <c r="O10">
        <v>1.24</v>
      </c>
      <c r="P10" s="6">
        <v>1.75</v>
      </c>
      <c r="Q10">
        <v>1.98</v>
      </c>
      <c r="R10" s="6">
        <v>2.25</v>
      </c>
      <c r="S10" s="6">
        <v>2.52</v>
      </c>
    </row>
    <row r="11" spans="1:19" x14ac:dyDescent="0.25">
      <c r="A11" s="5">
        <v>44683</v>
      </c>
      <c r="B11" s="6" t="s">
        <v>416</v>
      </c>
      <c r="C11">
        <v>1.6</v>
      </c>
      <c r="D11">
        <v>4.33</v>
      </c>
      <c r="E11">
        <v>5.2</v>
      </c>
      <c r="F11">
        <v>4.1399999999999997</v>
      </c>
      <c r="G11">
        <v>1.72</v>
      </c>
      <c r="H11">
        <v>2.14</v>
      </c>
      <c r="I11">
        <v>1.53</v>
      </c>
      <c r="J11" s="6" t="s">
        <v>225</v>
      </c>
      <c r="K11">
        <v>1.4</v>
      </c>
      <c r="L11" s="6" t="s">
        <v>127</v>
      </c>
      <c r="M11">
        <v>40</v>
      </c>
      <c r="N11" s="6" t="s">
        <v>54</v>
      </c>
      <c r="O11">
        <v>404</v>
      </c>
      <c r="P11" s="6">
        <v>1.93</v>
      </c>
      <c r="Q11">
        <v>2.2400000000000002</v>
      </c>
      <c r="R11" s="6">
        <v>2.56</v>
      </c>
      <c r="S11" s="6">
        <v>2.85</v>
      </c>
    </row>
    <row r="12" spans="1:19" x14ac:dyDescent="0.25">
      <c r="A12" s="5">
        <v>44685</v>
      </c>
      <c r="B12" s="6" t="s">
        <v>417</v>
      </c>
      <c r="C12">
        <v>3.78</v>
      </c>
      <c r="D12">
        <v>3.62</v>
      </c>
      <c r="E12">
        <v>2.0499999999999998</v>
      </c>
      <c r="F12">
        <v>3.67</v>
      </c>
      <c r="G12">
        <v>1.93</v>
      </c>
      <c r="H12">
        <v>1.95</v>
      </c>
      <c r="I12">
        <v>1.69</v>
      </c>
      <c r="J12" s="6" t="s">
        <v>225</v>
      </c>
      <c r="K12">
        <v>1.47</v>
      </c>
      <c r="L12" s="6" t="s">
        <v>133</v>
      </c>
      <c r="M12">
        <v>23</v>
      </c>
      <c r="N12" s="6" t="s">
        <v>99</v>
      </c>
      <c r="O12">
        <v>404</v>
      </c>
      <c r="P12" s="6">
        <v>2.17</v>
      </c>
      <c r="Q12">
        <v>2.59</v>
      </c>
      <c r="R12" s="6">
        <v>2.7</v>
      </c>
      <c r="S12" s="6">
        <v>3.22</v>
      </c>
    </row>
    <row r="13" spans="1:19" x14ac:dyDescent="0.25">
      <c r="A13" s="5">
        <v>44685</v>
      </c>
      <c r="B13" s="6" t="s">
        <v>418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 t="s">
        <v>225</v>
      </c>
      <c r="K13" s="6">
        <v>0</v>
      </c>
      <c r="L13" s="6">
        <v>0</v>
      </c>
      <c r="M13" s="6">
        <v>31</v>
      </c>
      <c r="N13" s="11" t="s">
        <v>101</v>
      </c>
      <c r="O13">
        <v>0</v>
      </c>
      <c r="P13" s="6">
        <v>0</v>
      </c>
      <c r="Q13">
        <v>0</v>
      </c>
      <c r="R13" s="6">
        <v>0</v>
      </c>
      <c r="S13" s="6">
        <v>0</v>
      </c>
    </row>
    <row r="14" spans="1:19" x14ac:dyDescent="0.25">
      <c r="A14" s="5">
        <v>44686</v>
      </c>
      <c r="B14" s="6" t="s">
        <v>419</v>
      </c>
      <c r="C14">
        <v>2.2000000000000002</v>
      </c>
      <c r="D14">
        <v>3.45</v>
      </c>
      <c r="E14">
        <v>3.52</v>
      </c>
      <c r="F14">
        <v>3.55</v>
      </c>
      <c r="G14">
        <v>1.94</v>
      </c>
      <c r="H14">
        <v>1.94</v>
      </c>
      <c r="I14">
        <v>1.71</v>
      </c>
      <c r="J14" s="6" t="s">
        <v>225</v>
      </c>
      <c r="K14">
        <v>1.49</v>
      </c>
      <c r="L14" s="6" t="s">
        <v>128</v>
      </c>
      <c r="M14">
        <v>45</v>
      </c>
      <c r="N14" s="6" t="s">
        <v>74</v>
      </c>
      <c r="O14">
        <v>1.47</v>
      </c>
      <c r="P14" s="6">
        <v>2.21</v>
      </c>
      <c r="Q14">
        <v>2.71</v>
      </c>
      <c r="R14" s="6">
        <v>404</v>
      </c>
      <c r="S14" s="6">
        <v>3.44</v>
      </c>
    </row>
    <row r="15" spans="1:19" x14ac:dyDescent="0.25">
      <c r="A15" s="5">
        <v>44687</v>
      </c>
      <c r="B15" s="6" t="s">
        <v>420</v>
      </c>
      <c r="C15">
        <v>1.1399999999999999</v>
      </c>
      <c r="D15">
        <v>9.6199999999999992</v>
      </c>
      <c r="E15">
        <v>20.51</v>
      </c>
      <c r="F15">
        <v>404</v>
      </c>
      <c r="G15">
        <v>1.32</v>
      </c>
      <c r="H15">
        <v>3.53</v>
      </c>
      <c r="I15">
        <v>404</v>
      </c>
      <c r="J15" s="6" t="s">
        <v>225</v>
      </c>
      <c r="K15">
        <v>404</v>
      </c>
      <c r="L15" s="6" t="s">
        <v>135</v>
      </c>
      <c r="M15">
        <v>33</v>
      </c>
      <c r="N15" s="6" t="s">
        <v>170</v>
      </c>
      <c r="O15">
        <v>404</v>
      </c>
      <c r="P15" s="6">
        <v>1.31</v>
      </c>
      <c r="Q15">
        <v>1.37</v>
      </c>
      <c r="R15" s="6">
        <v>1.55</v>
      </c>
      <c r="S15" s="6">
        <v>1.72</v>
      </c>
    </row>
    <row r="16" spans="1:19" x14ac:dyDescent="0.25">
      <c r="A16" s="5">
        <v>44688</v>
      </c>
      <c r="B16" s="6" t="s">
        <v>421</v>
      </c>
      <c r="C16">
        <v>1.81</v>
      </c>
      <c r="D16">
        <v>3.76</v>
      </c>
      <c r="E16">
        <v>4.8499999999999996</v>
      </c>
      <c r="F16">
        <v>3.6</v>
      </c>
      <c r="G16">
        <v>2</v>
      </c>
      <c r="H16">
        <v>1.91</v>
      </c>
      <c r="I16">
        <v>1.75</v>
      </c>
      <c r="J16" s="6" t="s">
        <v>225</v>
      </c>
      <c r="K16">
        <v>1.5</v>
      </c>
      <c r="L16" s="6" t="s">
        <v>219</v>
      </c>
      <c r="M16">
        <v>33</v>
      </c>
      <c r="N16" s="6" t="s">
        <v>167</v>
      </c>
      <c r="O16">
        <v>1.39</v>
      </c>
      <c r="P16" s="6">
        <v>2.27</v>
      </c>
      <c r="Q16">
        <v>2.71</v>
      </c>
      <c r="R16" s="6">
        <v>3.08</v>
      </c>
      <c r="S16" s="6">
        <v>3.43</v>
      </c>
    </row>
    <row r="17" spans="1:19" x14ac:dyDescent="0.25">
      <c r="A17" s="5">
        <v>44688</v>
      </c>
      <c r="B17" s="6" t="s">
        <v>422</v>
      </c>
      <c r="C17">
        <v>3.66</v>
      </c>
      <c r="D17">
        <v>3.85</v>
      </c>
      <c r="E17">
        <v>1.99</v>
      </c>
      <c r="F17">
        <v>4.55</v>
      </c>
      <c r="G17">
        <v>1.62</v>
      </c>
      <c r="H17">
        <v>2.37</v>
      </c>
      <c r="I17">
        <v>1.48</v>
      </c>
      <c r="J17" s="6" t="s">
        <v>225</v>
      </c>
      <c r="K17">
        <v>1.41</v>
      </c>
      <c r="L17" s="6" t="s">
        <v>137</v>
      </c>
      <c r="M17">
        <v>33</v>
      </c>
      <c r="N17" s="6" t="s">
        <v>204</v>
      </c>
      <c r="O17">
        <v>404</v>
      </c>
      <c r="P17" s="6">
        <v>1.77</v>
      </c>
      <c r="Q17">
        <v>2.0099999999999998</v>
      </c>
      <c r="R17" s="6">
        <v>2.2799999999999998</v>
      </c>
      <c r="S17" s="6">
        <v>2.56</v>
      </c>
    </row>
    <row r="18" spans="1:19" x14ac:dyDescent="0.25">
      <c r="A18" s="5">
        <v>44688</v>
      </c>
      <c r="B18" s="6" t="s">
        <v>423</v>
      </c>
      <c r="C18">
        <v>2.94</v>
      </c>
      <c r="D18">
        <v>4.04</v>
      </c>
      <c r="E18">
        <v>2.2999999999999998</v>
      </c>
      <c r="F18">
        <v>404</v>
      </c>
      <c r="G18">
        <v>1.48</v>
      </c>
      <c r="H18">
        <v>2.78</v>
      </c>
      <c r="I18">
        <v>1.34</v>
      </c>
      <c r="J18" s="6" t="s">
        <v>225</v>
      </c>
      <c r="K18">
        <v>404</v>
      </c>
      <c r="L18" s="6" t="s">
        <v>223</v>
      </c>
      <c r="M18">
        <v>30</v>
      </c>
      <c r="N18" s="6" t="s">
        <v>167</v>
      </c>
      <c r="O18">
        <v>404</v>
      </c>
      <c r="P18" s="6">
        <v>1.59</v>
      </c>
      <c r="Q18">
        <v>1.74</v>
      </c>
      <c r="R18" s="6">
        <v>1.98</v>
      </c>
      <c r="S18" s="6">
        <v>2.21</v>
      </c>
    </row>
    <row r="19" spans="1:19" x14ac:dyDescent="0.25">
      <c r="A19" s="5">
        <v>44688</v>
      </c>
      <c r="B19" s="6" t="s">
        <v>424</v>
      </c>
      <c r="C19">
        <v>1.88</v>
      </c>
      <c r="D19">
        <v>3.88</v>
      </c>
      <c r="E19">
        <v>4.0999999999999996</v>
      </c>
      <c r="F19">
        <v>4.7</v>
      </c>
      <c r="G19">
        <v>1.66</v>
      </c>
      <c r="H19">
        <v>2.29</v>
      </c>
      <c r="I19">
        <v>1.48</v>
      </c>
      <c r="J19" s="6" t="s">
        <v>225</v>
      </c>
      <c r="K19">
        <v>1.42</v>
      </c>
      <c r="L19" s="6" t="s">
        <v>137</v>
      </c>
      <c r="M19">
        <v>38</v>
      </c>
      <c r="N19" s="6" t="s">
        <v>88</v>
      </c>
      <c r="O19">
        <v>404</v>
      </c>
      <c r="P19" s="6">
        <v>1.83</v>
      </c>
      <c r="Q19">
        <v>2.06</v>
      </c>
      <c r="R19" s="6">
        <v>2.33</v>
      </c>
      <c r="S19" s="6">
        <v>2.59</v>
      </c>
    </row>
    <row r="20" spans="1:19" x14ac:dyDescent="0.25">
      <c r="A20" s="5">
        <v>44688</v>
      </c>
      <c r="B20" s="6" t="s">
        <v>425</v>
      </c>
      <c r="C20">
        <v>3.04</v>
      </c>
      <c r="D20">
        <v>3.76</v>
      </c>
      <c r="E20">
        <v>2.34</v>
      </c>
      <c r="F20">
        <v>404</v>
      </c>
      <c r="G20">
        <v>1.62</v>
      </c>
      <c r="H20">
        <v>2.4300000000000002</v>
      </c>
      <c r="I20">
        <v>1.44</v>
      </c>
      <c r="J20" s="6" t="s">
        <v>225</v>
      </c>
      <c r="K20">
        <v>1.44</v>
      </c>
      <c r="L20" s="6" t="s">
        <v>142</v>
      </c>
      <c r="M20">
        <v>12</v>
      </c>
      <c r="N20" s="6" t="s">
        <v>160</v>
      </c>
      <c r="O20">
        <v>1.26</v>
      </c>
      <c r="P20" s="6">
        <v>1.76</v>
      </c>
      <c r="Q20">
        <v>2</v>
      </c>
      <c r="R20" s="6">
        <v>2.27</v>
      </c>
      <c r="S20" s="6">
        <v>2.54</v>
      </c>
    </row>
    <row r="21" spans="1:19" x14ac:dyDescent="0.25">
      <c r="A21" s="5">
        <v>44688</v>
      </c>
      <c r="B21" s="6" t="s">
        <v>426</v>
      </c>
      <c r="C21">
        <v>2.5</v>
      </c>
      <c r="D21">
        <v>3.77</v>
      </c>
      <c r="E21">
        <v>2.8</v>
      </c>
      <c r="F21">
        <v>404</v>
      </c>
      <c r="G21">
        <v>1.47</v>
      </c>
      <c r="H21">
        <v>2.84</v>
      </c>
      <c r="I21">
        <v>1.33</v>
      </c>
      <c r="J21" s="6" t="s">
        <v>225</v>
      </c>
      <c r="K21">
        <v>1.23</v>
      </c>
      <c r="L21" s="6" t="s">
        <v>138</v>
      </c>
      <c r="M21">
        <v>20</v>
      </c>
      <c r="N21" s="6" t="s">
        <v>65</v>
      </c>
      <c r="O21">
        <v>404</v>
      </c>
      <c r="P21" s="6">
        <v>1.56</v>
      </c>
      <c r="Q21">
        <v>1.7</v>
      </c>
      <c r="R21" s="6">
        <v>1.93</v>
      </c>
      <c r="S21" s="6">
        <v>2.15</v>
      </c>
    </row>
    <row r="22" spans="1:19" x14ac:dyDescent="0.25">
      <c r="A22" s="5">
        <v>44688</v>
      </c>
      <c r="B22" s="6" t="s">
        <v>427</v>
      </c>
      <c r="C22">
        <v>1.22</v>
      </c>
      <c r="D22">
        <v>7.5</v>
      </c>
      <c r="E22">
        <v>11.29</v>
      </c>
      <c r="F22">
        <v>7.39</v>
      </c>
      <c r="G22">
        <v>1.35</v>
      </c>
      <c r="H22">
        <v>3.28</v>
      </c>
      <c r="I22">
        <v>1.47</v>
      </c>
      <c r="J22" s="6" t="s">
        <v>225</v>
      </c>
      <c r="K22">
        <v>404</v>
      </c>
      <c r="L22" s="6" t="s">
        <v>132</v>
      </c>
      <c r="M22">
        <v>18</v>
      </c>
      <c r="N22" s="11" t="s">
        <v>85</v>
      </c>
      <c r="O22">
        <v>404</v>
      </c>
      <c r="P22" s="6">
        <v>1.51</v>
      </c>
      <c r="Q22">
        <v>1.5</v>
      </c>
      <c r="R22" s="6">
        <v>1.68</v>
      </c>
      <c r="S22" s="6">
        <v>1.88</v>
      </c>
    </row>
    <row r="23" spans="1:19" x14ac:dyDescent="0.25">
      <c r="A23" s="5">
        <v>44688</v>
      </c>
      <c r="B23" s="6" t="s">
        <v>428</v>
      </c>
      <c r="C23">
        <v>3.61</v>
      </c>
      <c r="D23">
        <v>4.04</v>
      </c>
      <c r="E23">
        <v>1.92</v>
      </c>
      <c r="F23">
        <v>5.37</v>
      </c>
      <c r="G23">
        <v>1.57</v>
      </c>
      <c r="H23">
        <v>2.44</v>
      </c>
      <c r="I23">
        <v>1.46</v>
      </c>
      <c r="J23" s="6" t="s">
        <v>225</v>
      </c>
      <c r="K23">
        <v>1.4</v>
      </c>
      <c r="L23" s="6" t="s">
        <v>142</v>
      </c>
      <c r="M23">
        <v>29</v>
      </c>
      <c r="N23" s="6" t="s">
        <v>54</v>
      </c>
      <c r="O23">
        <v>1.4</v>
      </c>
      <c r="P23" s="6">
        <v>1.7</v>
      </c>
      <c r="Q23">
        <v>1.93</v>
      </c>
      <c r="R23" s="6">
        <v>2.19</v>
      </c>
      <c r="S23" s="6">
        <v>2.4500000000000002</v>
      </c>
    </row>
    <row r="24" spans="1:19" x14ac:dyDescent="0.25">
      <c r="A24" s="5">
        <v>44689</v>
      </c>
      <c r="B24" s="6" t="s">
        <v>429</v>
      </c>
      <c r="C24">
        <v>2.5</v>
      </c>
      <c r="D24">
        <v>3.43</v>
      </c>
      <c r="E24">
        <v>3.03</v>
      </c>
      <c r="F24">
        <v>3.91</v>
      </c>
      <c r="G24">
        <v>1.9</v>
      </c>
      <c r="H24">
        <v>2.0099999999999998</v>
      </c>
      <c r="I24">
        <v>1.66</v>
      </c>
      <c r="J24" s="6" t="s">
        <v>225</v>
      </c>
      <c r="K24">
        <v>1.43</v>
      </c>
      <c r="L24" s="6" t="s">
        <v>224</v>
      </c>
      <c r="M24">
        <v>34</v>
      </c>
      <c r="N24" s="6" t="s">
        <v>56</v>
      </c>
      <c r="O24">
        <v>1.34</v>
      </c>
      <c r="P24" s="6">
        <v>2.13</v>
      </c>
      <c r="Q24">
        <v>2.54</v>
      </c>
      <c r="R24" s="6">
        <v>2.86</v>
      </c>
      <c r="S24" s="6">
        <v>3.19</v>
      </c>
    </row>
    <row r="25" spans="1:19" x14ac:dyDescent="0.25">
      <c r="A25" s="5">
        <v>44689</v>
      </c>
      <c r="B25" s="6" t="s">
        <v>430</v>
      </c>
      <c r="C25">
        <v>2.67</v>
      </c>
      <c r="D25">
        <v>3.9</v>
      </c>
      <c r="E25">
        <v>2.56</v>
      </c>
      <c r="F25">
        <v>404</v>
      </c>
      <c r="G25">
        <v>1.53</v>
      </c>
      <c r="H25">
        <v>2.65</v>
      </c>
      <c r="I25">
        <v>1.38</v>
      </c>
      <c r="J25" s="6" t="s">
        <v>225</v>
      </c>
      <c r="K25">
        <v>1.23</v>
      </c>
      <c r="L25" s="6" t="s">
        <v>138</v>
      </c>
      <c r="M25">
        <v>19</v>
      </c>
      <c r="N25" s="6" t="s">
        <v>167</v>
      </c>
      <c r="O25">
        <v>404</v>
      </c>
      <c r="P25" s="6">
        <v>1.65</v>
      </c>
      <c r="Q25">
        <v>1.83</v>
      </c>
      <c r="R25" s="6">
        <v>2.08</v>
      </c>
      <c r="S25" s="6">
        <v>2.33</v>
      </c>
    </row>
    <row r="26" spans="1:19" x14ac:dyDescent="0.25">
      <c r="A26" s="5">
        <v>44689</v>
      </c>
      <c r="B26" s="6" t="s">
        <v>431</v>
      </c>
      <c r="C26">
        <v>5.44</v>
      </c>
      <c r="D26">
        <v>3.92</v>
      </c>
      <c r="E26">
        <v>1.71</v>
      </c>
      <c r="F26">
        <v>4</v>
      </c>
      <c r="G26">
        <v>1.88</v>
      </c>
      <c r="H26">
        <v>2.0299999999999998</v>
      </c>
      <c r="I26">
        <v>1.64</v>
      </c>
      <c r="J26" s="6" t="s">
        <v>225</v>
      </c>
      <c r="K26">
        <v>1.42</v>
      </c>
      <c r="L26" s="6" t="s">
        <v>129</v>
      </c>
      <c r="M26">
        <v>29</v>
      </c>
      <c r="N26" s="6" t="s">
        <v>65</v>
      </c>
      <c r="O26">
        <v>1.33</v>
      </c>
      <c r="P26" s="6">
        <v>2.11</v>
      </c>
      <c r="Q26">
        <v>2.52</v>
      </c>
      <c r="R26" s="6">
        <v>2.86</v>
      </c>
      <c r="S26" s="6">
        <v>3.2</v>
      </c>
    </row>
    <row r="27" spans="1:19" x14ac:dyDescent="0.25">
      <c r="A27" s="5">
        <v>44689</v>
      </c>
      <c r="B27" s="6" t="s">
        <v>432</v>
      </c>
      <c r="C27">
        <v>1.9</v>
      </c>
      <c r="D27">
        <v>3.32</v>
      </c>
      <c r="E27">
        <v>4.92</v>
      </c>
      <c r="F27">
        <v>2.83</v>
      </c>
      <c r="G27">
        <v>2.4</v>
      </c>
      <c r="H27">
        <v>1.62</v>
      </c>
      <c r="I27">
        <v>2.11</v>
      </c>
      <c r="J27" s="6" t="s">
        <v>225</v>
      </c>
      <c r="K27">
        <v>1.78</v>
      </c>
      <c r="L27" s="6" t="s">
        <v>128</v>
      </c>
      <c r="M27">
        <v>74</v>
      </c>
      <c r="N27" s="6" t="s">
        <v>97</v>
      </c>
      <c r="O27">
        <v>1.58</v>
      </c>
      <c r="P27" s="6">
        <v>2.89</v>
      </c>
      <c r="Q27">
        <v>3.86</v>
      </c>
      <c r="R27" s="6">
        <v>4.33</v>
      </c>
      <c r="S27" s="6">
        <v>5.04</v>
      </c>
    </row>
    <row r="28" spans="1:19" x14ac:dyDescent="0.25">
      <c r="A28" s="5">
        <v>44689</v>
      </c>
      <c r="B28" s="6" t="s">
        <v>433</v>
      </c>
      <c r="C28">
        <v>2.48</v>
      </c>
      <c r="D28">
        <v>3.06</v>
      </c>
      <c r="E28">
        <v>3.42</v>
      </c>
      <c r="F28">
        <v>2.78</v>
      </c>
      <c r="G28">
        <v>2.38</v>
      </c>
      <c r="H28">
        <v>1.65</v>
      </c>
      <c r="I28">
        <v>2.0699999999999998</v>
      </c>
      <c r="J28" s="6" t="s">
        <v>225</v>
      </c>
      <c r="K28">
        <v>1.75</v>
      </c>
      <c r="L28" s="6" t="s">
        <v>138</v>
      </c>
      <c r="M28">
        <v>19</v>
      </c>
      <c r="N28" s="6" t="s">
        <v>65</v>
      </c>
      <c r="O28">
        <v>1.56</v>
      </c>
      <c r="P28" s="6">
        <v>3.01</v>
      </c>
      <c r="Q28">
        <v>3.67</v>
      </c>
      <c r="R28" s="6">
        <v>4.1100000000000003</v>
      </c>
      <c r="S28" s="6">
        <v>3.73</v>
      </c>
    </row>
    <row r="29" spans="1:19" x14ac:dyDescent="0.25">
      <c r="A29" s="5">
        <v>44691</v>
      </c>
      <c r="B29" s="6" t="s">
        <v>434</v>
      </c>
      <c r="C29">
        <v>1.84</v>
      </c>
      <c r="D29">
        <v>3.77</v>
      </c>
      <c r="E29">
        <v>4.18</v>
      </c>
      <c r="F29">
        <v>4.03</v>
      </c>
      <c r="G29">
        <v>1.74</v>
      </c>
      <c r="H29">
        <v>2.12</v>
      </c>
      <c r="I29">
        <v>1.55</v>
      </c>
      <c r="J29" s="6" t="s">
        <v>225</v>
      </c>
      <c r="K29">
        <v>1.4</v>
      </c>
      <c r="L29" s="6" t="s">
        <v>138</v>
      </c>
      <c r="M29">
        <v>68</v>
      </c>
      <c r="N29" s="6" t="s">
        <v>29</v>
      </c>
      <c r="O29">
        <v>404</v>
      </c>
      <c r="P29" s="6">
        <v>1.93</v>
      </c>
      <c r="Q29">
        <v>2.25</v>
      </c>
      <c r="R29" s="6">
        <v>2.56</v>
      </c>
      <c r="S29" s="6">
        <v>2.84</v>
      </c>
    </row>
    <row r="30" spans="1:19" x14ac:dyDescent="0.25">
      <c r="A30" s="5">
        <v>44692</v>
      </c>
      <c r="B30" s="6" t="s">
        <v>435</v>
      </c>
      <c r="C30">
        <v>4.95</v>
      </c>
      <c r="D30">
        <v>4.1900000000000004</v>
      </c>
      <c r="E30">
        <v>1.71</v>
      </c>
      <c r="F30">
        <v>404</v>
      </c>
      <c r="G30">
        <v>1.73</v>
      </c>
      <c r="H30">
        <v>2.2200000000000002</v>
      </c>
      <c r="I30">
        <v>1.54</v>
      </c>
      <c r="J30" s="6" t="s">
        <v>225</v>
      </c>
      <c r="K30">
        <v>1.34</v>
      </c>
      <c r="L30" s="6" t="s">
        <v>140</v>
      </c>
      <c r="M30">
        <v>21</v>
      </c>
      <c r="N30" s="6" t="s">
        <v>158</v>
      </c>
      <c r="O30">
        <v>1.28</v>
      </c>
      <c r="P30" s="6">
        <v>1.92</v>
      </c>
      <c r="Q30">
        <v>2.21</v>
      </c>
      <c r="R30" s="6">
        <v>2.52</v>
      </c>
      <c r="S30" s="6">
        <v>2.81</v>
      </c>
    </row>
    <row r="31" spans="1:19" x14ac:dyDescent="0.25">
      <c r="A31" s="5">
        <v>44692</v>
      </c>
      <c r="B31" s="6" t="s">
        <v>436</v>
      </c>
      <c r="C31">
        <v>1.65</v>
      </c>
      <c r="D31">
        <v>3.82</v>
      </c>
      <c r="E31">
        <v>6.29</v>
      </c>
      <c r="F31">
        <v>3.11</v>
      </c>
      <c r="G31">
        <v>2.2200000000000002</v>
      </c>
      <c r="H31">
        <v>1.73</v>
      </c>
      <c r="I31">
        <v>1.94</v>
      </c>
      <c r="J31" s="6" t="s">
        <v>225</v>
      </c>
      <c r="K31">
        <v>1.66</v>
      </c>
      <c r="L31" s="6" t="s">
        <v>133</v>
      </c>
      <c r="M31">
        <v>60</v>
      </c>
      <c r="N31" s="6" t="s">
        <v>265</v>
      </c>
      <c r="O31">
        <v>1.51</v>
      </c>
      <c r="P31" s="6">
        <v>2.6</v>
      </c>
      <c r="Q31">
        <v>3.3</v>
      </c>
      <c r="R31" s="6">
        <v>3.71</v>
      </c>
      <c r="S31" s="6">
        <v>3.83</v>
      </c>
    </row>
    <row r="32" spans="1:19" x14ac:dyDescent="0.25">
      <c r="A32" s="5">
        <v>44694</v>
      </c>
      <c r="B32" s="6" t="s">
        <v>437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 s="6" t="s">
        <v>225</v>
      </c>
      <c r="K32">
        <v>0</v>
      </c>
      <c r="L32" s="6">
        <v>0</v>
      </c>
      <c r="M32">
        <v>40</v>
      </c>
      <c r="N32" s="6" t="s">
        <v>299</v>
      </c>
      <c r="O32">
        <v>0</v>
      </c>
      <c r="P32" s="6">
        <v>0</v>
      </c>
      <c r="Q32">
        <v>0</v>
      </c>
      <c r="R32" s="6">
        <v>0</v>
      </c>
      <c r="S32" s="6">
        <v>0</v>
      </c>
    </row>
    <row r="33" spans="1:19" x14ac:dyDescent="0.25">
      <c r="A33" s="5">
        <v>44696</v>
      </c>
      <c r="B33" s="6" t="s">
        <v>444</v>
      </c>
      <c r="C33">
        <v>2.5</v>
      </c>
      <c r="D33">
        <v>3.92</v>
      </c>
      <c r="E33">
        <v>2.69</v>
      </c>
      <c r="F33">
        <v>3.88</v>
      </c>
      <c r="G33">
        <v>1.36</v>
      </c>
      <c r="H33">
        <v>3.31</v>
      </c>
      <c r="I33">
        <v>1.31</v>
      </c>
      <c r="J33" s="6" t="s">
        <v>225</v>
      </c>
      <c r="K33">
        <v>1.24</v>
      </c>
      <c r="L33" s="6" t="s">
        <v>129</v>
      </c>
      <c r="M33">
        <v>33</v>
      </c>
      <c r="N33" s="6" t="s">
        <v>170</v>
      </c>
      <c r="O33">
        <v>1.26</v>
      </c>
      <c r="P33" s="6">
        <v>1.42</v>
      </c>
      <c r="Q33">
        <v>1.51</v>
      </c>
      <c r="R33" s="6">
        <v>1.68</v>
      </c>
      <c r="S33" s="6">
        <v>1.86</v>
      </c>
    </row>
    <row r="34" spans="1:19" x14ac:dyDescent="0.25">
      <c r="A34" s="5">
        <v>44696</v>
      </c>
      <c r="B34" s="6" t="s">
        <v>445</v>
      </c>
      <c r="C34">
        <v>1.58</v>
      </c>
      <c r="D34">
        <v>4.6100000000000003</v>
      </c>
      <c r="E34">
        <v>5.71</v>
      </c>
      <c r="F34">
        <v>404</v>
      </c>
      <c r="G34">
        <v>1.48</v>
      </c>
      <c r="H34">
        <v>2.78</v>
      </c>
      <c r="I34">
        <v>1.34</v>
      </c>
      <c r="J34" s="6" t="s">
        <v>225</v>
      </c>
      <c r="K34">
        <v>1.23</v>
      </c>
      <c r="L34" s="6" t="s">
        <v>131</v>
      </c>
      <c r="M34">
        <v>12</v>
      </c>
      <c r="N34" s="6" t="s">
        <v>160</v>
      </c>
      <c r="O34">
        <v>1.26</v>
      </c>
      <c r="P34" s="6">
        <v>1.6</v>
      </c>
      <c r="Q34">
        <v>1.76</v>
      </c>
      <c r="R34" s="6">
        <v>2.0299999999999998</v>
      </c>
      <c r="S34" s="6">
        <v>2.27</v>
      </c>
    </row>
    <row r="35" spans="1:19" x14ac:dyDescent="0.25">
      <c r="A35" s="5">
        <v>44696</v>
      </c>
      <c r="B35" s="6" t="s">
        <v>446</v>
      </c>
      <c r="C35">
        <v>2.25</v>
      </c>
      <c r="D35">
        <v>3.3</v>
      </c>
      <c r="E35">
        <v>3.65</v>
      </c>
      <c r="F35">
        <v>3.21</v>
      </c>
      <c r="G35">
        <v>2.35</v>
      </c>
      <c r="H35">
        <v>1.6</v>
      </c>
      <c r="I35">
        <v>2.0499999999999998</v>
      </c>
      <c r="J35" s="6" t="s">
        <v>225</v>
      </c>
      <c r="K35">
        <v>1.64</v>
      </c>
      <c r="L35" s="6" t="s">
        <v>142</v>
      </c>
      <c r="M35">
        <v>62</v>
      </c>
      <c r="N35" s="6" t="s">
        <v>265</v>
      </c>
      <c r="O35">
        <v>1.54</v>
      </c>
      <c r="P35" s="6">
        <v>2.78</v>
      </c>
      <c r="Q35">
        <v>3.55</v>
      </c>
      <c r="R35" s="6">
        <v>3.97</v>
      </c>
      <c r="S35" s="6">
        <v>3.7</v>
      </c>
    </row>
    <row r="36" spans="1:19" x14ac:dyDescent="0.25">
      <c r="A36" s="5">
        <v>44696</v>
      </c>
      <c r="B36" s="6" t="s">
        <v>447</v>
      </c>
      <c r="C36">
        <v>1.27</v>
      </c>
      <c r="D36">
        <v>6.11</v>
      </c>
      <c r="E36">
        <v>10.8</v>
      </c>
      <c r="F36">
        <v>4.76</v>
      </c>
      <c r="G36">
        <v>1.58</v>
      </c>
      <c r="H36">
        <v>2.4300000000000002</v>
      </c>
      <c r="I36">
        <v>1.48</v>
      </c>
      <c r="J36" s="6" t="s">
        <v>225</v>
      </c>
      <c r="K36">
        <v>1.41</v>
      </c>
      <c r="L36" s="6" t="s">
        <v>131</v>
      </c>
      <c r="M36">
        <v>39</v>
      </c>
      <c r="N36" s="8" t="s">
        <v>23</v>
      </c>
      <c r="O36">
        <v>1.41</v>
      </c>
      <c r="P36" s="6">
        <v>1.72</v>
      </c>
      <c r="Q36">
        <v>1.96</v>
      </c>
      <c r="R36" s="6">
        <v>2.2400000000000002</v>
      </c>
      <c r="S36" s="6">
        <v>2.52</v>
      </c>
    </row>
    <row r="37" spans="1:19" x14ac:dyDescent="0.25">
      <c r="A37" s="5">
        <v>44698</v>
      </c>
      <c r="B37" s="6" t="s">
        <v>448</v>
      </c>
      <c r="C37">
        <v>1.85</v>
      </c>
      <c r="D37">
        <v>3.58</v>
      </c>
      <c r="E37">
        <v>4.42</v>
      </c>
      <c r="F37">
        <v>3.81</v>
      </c>
      <c r="G37">
        <v>1.85</v>
      </c>
      <c r="H37">
        <v>1.99</v>
      </c>
      <c r="I37">
        <v>1.63</v>
      </c>
      <c r="J37" s="6" t="s">
        <v>225</v>
      </c>
      <c r="K37">
        <v>1.41</v>
      </c>
      <c r="L37" s="6" t="s">
        <v>513</v>
      </c>
      <c r="M37">
        <v>54</v>
      </c>
      <c r="N37" s="11" t="s">
        <v>16</v>
      </c>
      <c r="O37">
        <v>1.43</v>
      </c>
      <c r="P37" s="6">
        <v>2.0699999999999998</v>
      </c>
      <c r="Q37">
        <v>2.4700000000000002</v>
      </c>
      <c r="R37" s="6">
        <v>404</v>
      </c>
      <c r="S37" s="6">
        <v>3.1</v>
      </c>
    </row>
    <row r="38" spans="1:19" x14ac:dyDescent="0.25">
      <c r="A38" s="5">
        <v>44699</v>
      </c>
      <c r="B38" s="6" t="s">
        <v>438</v>
      </c>
      <c r="C38">
        <v>6.93</v>
      </c>
      <c r="D38">
        <v>5.24</v>
      </c>
      <c r="E38">
        <v>1.45</v>
      </c>
      <c r="F38">
        <v>404</v>
      </c>
      <c r="G38">
        <v>1.57</v>
      </c>
      <c r="H38">
        <v>2.56</v>
      </c>
      <c r="I38">
        <v>1.41</v>
      </c>
      <c r="J38" s="6" t="s">
        <v>225</v>
      </c>
      <c r="K38">
        <v>1.26</v>
      </c>
      <c r="L38" s="6" t="s">
        <v>142</v>
      </c>
      <c r="M38">
        <v>52</v>
      </c>
      <c r="N38" s="6" t="s">
        <v>158</v>
      </c>
      <c r="O38">
        <v>404</v>
      </c>
      <c r="P38" s="6">
        <v>1.7</v>
      </c>
      <c r="Q38">
        <v>1.91</v>
      </c>
      <c r="R38" s="6">
        <v>2.1800000000000002</v>
      </c>
      <c r="S38" s="6">
        <v>2.4500000000000002</v>
      </c>
    </row>
    <row r="39" spans="1:19" x14ac:dyDescent="0.25">
      <c r="A39" s="5">
        <v>44699</v>
      </c>
      <c r="B39" s="6" t="s">
        <v>449</v>
      </c>
      <c r="C39">
        <v>2.66</v>
      </c>
      <c r="D39">
        <v>3.11</v>
      </c>
      <c r="E39">
        <v>2.88</v>
      </c>
      <c r="F39">
        <v>2.82</v>
      </c>
      <c r="G39">
        <v>2.2999999999999998</v>
      </c>
      <c r="H39">
        <v>1.63</v>
      </c>
      <c r="I39">
        <v>2.02</v>
      </c>
      <c r="J39" s="6" t="s">
        <v>225</v>
      </c>
      <c r="K39">
        <v>1.72</v>
      </c>
      <c r="L39" s="6" t="s">
        <v>143</v>
      </c>
      <c r="M39">
        <v>56</v>
      </c>
      <c r="N39" s="11" t="s">
        <v>16</v>
      </c>
      <c r="O39">
        <v>1.55</v>
      </c>
      <c r="P39" s="6">
        <v>2.71</v>
      </c>
      <c r="Q39">
        <v>2.79</v>
      </c>
      <c r="R39" s="6">
        <v>2.64</v>
      </c>
      <c r="S39" s="6">
        <v>4.21</v>
      </c>
    </row>
    <row r="40" spans="1:19" x14ac:dyDescent="0.25">
      <c r="A40" s="5">
        <v>44699</v>
      </c>
      <c r="B40" s="6" t="s">
        <v>450</v>
      </c>
      <c r="C40">
        <v>1.93</v>
      </c>
      <c r="D40">
        <v>3.48</v>
      </c>
      <c r="E40">
        <v>4.49</v>
      </c>
      <c r="F40">
        <v>3.86</v>
      </c>
      <c r="G40">
        <v>1.88</v>
      </c>
      <c r="H40">
        <v>2.0099999999999998</v>
      </c>
      <c r="I40">
        <v>1.65</v>
      </c>
      <c r="J40" s="6" t="s">
        <v>225</v>
      </c>
      <c r="K40">
        <v>1.43</v>
      </c>
      <c r="L40" s="6" t="s">
        <v>128</v>
      </c>
      <c r="M40">
        <v>2.5</v>
      </c>
      <c r="N40" s="6" t="s">
        <v>74</v>
      </c>
      <c r="O40">
        <v>1.43</v>
      </c>
      <c r="P40" s="6">
        <v>2.12</v>
      </c>
      <c r="Q40">
        <v>2.5499999999999998</v>
      </c>
      <c r="R40" s="6">
        <v>404</v>
      </c>
      <c r="S40" s="6">
        <v>3.23</v>
      </c>
    </row>
    <row r="41" spans="1:19" x14ac:dyDescent="0.25">
      <c r="A41" s="5">
        <v>44700</v>
      </c>
      <c r="B41" s="6" t="s">
        <v>451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 s="6" t="s">
        <v>225</v>
      </c>
      <c r="K41">
        <v>0</v>
      </c>
      <c r="L41" s="6">
        <v>0</v>
      </c>
      <c r="M41">
        <v>9</v>
      </c>
      <c r="N41" s="6" t="s">
        <v>452</v>
      </c>
      <c r="O41">
        <v>0</v>
      </c>
      <c r="P41" s="6">
        <v>0</v>
      </c>
      <c r="Q41">
        <v>0</v>
      </c>
      <c r="R41" s="6">
        <v>0</v>
      </c>
      <c r="S41" s="6">
        <v>0</v>
      </c>
    </row>
    <row r="42" spans="1:19" x14ac:dyDescent="0.25">
      <c r="A42" s="5">
        <v>44700</v>
      </c>
      <c r="B42" s="6" t="s">
        <v>35</v>
      </c>
      <c r="C42">
        <v>1.44</v>
      </c>
      <c r="D42">
        <v>4.87</v>
      </c>
      <c r="E42">
        <v>7.49</v>
      </c>
      <c r="F42">
        <v>404</v>
      </c>
      <c r="G42">
        <v>1.57</v>
      </c>
      <c r="H42">
        <v>2.52</v>
      </c>
      <c r="I42">
        <v>1.41</v>
      </c>
      <c r="J42" s="6" t="s">
        <v>225</v>
      </c>
      <c r="K42">
        <v>1.25</v>
      </c>
      <c r="L42" s="6" t="s">
        <v>138</v>
      </c>
      <c r="M42">
        <v>12</v>
      </c>
      <c r="N42" s="6" t="s">
        <v>36</v>
      </c>
      <c r="O42">
        <v>1.26</v>
      </c>
      <c r="P42" s="6">
        <v>1.7</v>
      </c>
      <c r="Q42">
        <v>1.92</v>
      </c>
      <c r="R42" s="6">
        <v>2.1800000000000002</v>
      </c>
      <c r="S42" s="6">
        <v>2.4500000000000002</v>
      </c>
    </row>
    <row r="43" spans="1:19" x14ac:dyDescent="0.25">
      <c r="A43" s="5">
        <v>44701</v>
      </c>
      <c r="B43" s="6" t="s">
        <v>439</v>
      </c>
      <c r="C43">
        <v>3.57</v>
      </c>
      <c r="D43">
        <v>3.86</v>
      </c>
      <c r="E43">
        <v>2.0699999999999998</v>
      </c>
      <c r="F43">
        <v>3.77</v>
      </c>
      <c r="G43">
        <v>1.76</v>
      </c>
      <c r="H43">
        <v>2.17</v>
      </c>
      <c r="I43">
        <v>1.56</v>
      </c>
      <c r="J43" s="6" t="s">
        <v>225</v>
      </c>
      <c r="K43">
        <v>1.35</v>
      </c>
      <c r="L43" s="6" t="s">
        <v>140</v>
      </c>
      <c r="M43">
        <v>43</v>
      </c>
      <c r="N43" s="6" t="s">
        <v>170</v>
      </c>
      <c r="O43">
        <v>1.29</v>
      </c>
      <c r="P43" s="6">
        <v>1.97</v>
      </c>
      <c r="Q43">
        <v>2.2999999999999998</v>
      </c>
      <c r="R43" s="6">
        <v>2.63</v>
      </c>
      <c r="S43" s="6">
        <v>2.94</v>
      </c>
    </row>
    <row r="44" spans="1:19" x14ac:dyDescent="0.25">
      <c r="A44" s="5">
        <v>44702</v>
      </c>
      <c r="B44" s="6" t="s">
        <v>440</v>
      </c>
      <c r="C44">
        <v>1.19</v>
      </c>
      <c r="D44">
        <v>8.19</v>
      </c>
      <c r="E44">
        <v>14.31</v>
      </c>
      <c r="F44">
        <v>404</v>
      </c>
      <c r="G44">
        <v>1.34</v>
      </c>
      <c r="H44">
        <v>3.19</v>
      </c>
      <c r="I44">
        <v>1.29</v>
      </c>
      <c r="J44" s="6" t="s">
        <v>225</v>
      </c>
      <c r="K44">
        <v>404</v>
      </c>
      <c r="L44" s="6" t="s">
        <v>143</v>
      </c>
      <c r="M44">
        <v>49</v>
      </c>
      <c r="N44" s="6" t="s">
        <v>65</v>
      </c>
      <c r="O44">
        <v>404</v>
      </c>
      <c r="P44" s="6">
        <v>1.33</v>
      </c>
      <c r="Q44">
        <v>1.39</v>
      </c>
      <c r="R44" s="6">
        <v>1.56</v>
      </c>
      <c r="S44" s="6">
        <v>1.74</v>
      </c>
    </row>
    <row r="45" spans="1:19" x14ac:dyDescent="0.25">
      <c r="A45" s="5">
        <v>44702</v>
      </c>
      <c r="B45" s="6" t="s">
        <v>441</v>
      </c>
      <c r="C45">
        <v>2.42</v>
      </c>
      <c r="D45">
        <v>2.92</v>
      </c>
      <c r="E45">
        <v>3.46</v>
      </c>
      <c r="F45">
        <v>2.79</v>
      </c>
      <c r="G45">
        <v>2.33</v>
      </c>
      <c r="H45">
        <v>1.62</v>
      </c>
      <c r="I45">
        <v>2.0499999999999998</v>
      </c>
      <c r="J45" s="6" t="s">
        <v>225</v>
      </c>
      <c r="K45">
        <v>1.75</v>
      </c>
      <c r="L45" s="6" t="s">
        <v>128</v>
      </c>
      <c r="M45">
        <v>61</v>
      </c>
      <c r="N45" s="11" t="s">
        <v>16</v>
      </c>
      <c r="O45">
        <v>1.56</v>
      </c>
      <c r="P45" s="6">
        <v>2.74</v>
      </c>
      <c r="Q45">
        <v>2.75</v>
      </c>
      <c r="R45" s="6">
        <v>404</v>
      </c>
      <c r="S45" s="6">
        <v>4.22</v>
      </c>
    </row>
    <row r="46" spans="1:19" x14ac:dyDescent="0.25">
      <c r="A46" s="5">
        <v>44702</v>
      </c>
      <c r="B46" s="6" t="s">
        <v>442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 s="6" t="s">
        <v>225</v>
      </c>
      <c r="K46">
        <v>0</v>
      </c>
      <c r="L46" s="6">
        <v>0</v>
      </c>
      <c r="M46">
        <v>13</v>
      </c>
      <c r="N46" s="11" t="s">
        <v>18</v>
      </c>
      <c r="O46">
        <v>0</v>
      </c>
      <c r="P46" s="6">
        <v>0</v>
      </c>
      <c r="Q46">
        <v>0</v>
      </c>
      <c r="R46" s="6">
        <v>0</v>
      </c>
      <c r="S46" s="6">
        <v>0</v>
      </c>
    </row>
    <row r="47" spans="1:19" x14ac:dyDescent="0.25">
      <c r="A47" s="5">
        <v>44702</v>
      </c>
      <c r="B47" s="6" t="s">
        <v>443</v>
      </c>
      <c r="C47">
        <v>1.91</v>
      </c>
      <c r="D47">
        <v>3.92</v>
      </c>
      <c r="E47">
        <v>4</v>
      </c>
      <c r="F47">
        <v>4.1900000000000004</v>
      </c>
      <c r="G47">
        <v>1.66</v>
      </c>
      <c r="H47">
        <v>2.31</v>
      </c>
      <c r="I47">
        <v>1.48</v>
      </c>
      <c r="J47" s="6" t="s">
        <v>225</v>
      </c>
      <c r="K47">
        <v>1.29</v>
      </c>
      <c r="L47" s="6" t="s">
        <v>220</v>
      </c>
      <c r="M47">
        <v>37</v>
      </c>
      <c r="N47" s="6" t="s">
        <v>65</v>
      </c>
      <c r="O47">
        <v>1.24</v>
      </c>
      <c r="P47">
        <v>1.83</v>
      </c>
      <c r="Q47">
        <v>2.08</v>
      </c>
      <c r="R47" s="6">
        <v>2.37</v>
      </c>
      <c r="S47" s="6">
        <v>2.65</v>
      </c>
    </row>
    <row r="48" spans="1:19" x14ac:dyDescent="0.25">
      <c r="A48" s="5">
        <v>44702</v>
      </c>
      <c r="B48" s="6" t="s">
        <v>453</v>
      </c>
      <c r="C48">
        <v>1.67</v>
      </c>
      <c r="D48">
        <v>4.53</v>
      </c>
      <c r="E48">
        <v>4.72</v>
      </c>
      <c r="F48">
        <v>404</v>
      </c>
      <c r="G48">
        <v>1.46</v>
      </c>
      <c r="H48">
        <v>2.81</v>
      </c>
      <c r="I48">
        <v>1.33</v>
      </c>
      <c r="J48" s="6" t="s">
        <v>225</v>
      </c>
      <c r="K48">
        <v>1.25</v>
      </c>
      <c r="L48" s="6" t="s">
        <v>223</v>
      </c>
      <c r="M48">
        <v>32</v>
      </c>
      <c r="N48" s="6" t="s">
        <v>56</v>
      </c>
      <c r="O48">
        <v>1.24</v>
      </c>
      <c r="P48" s="6">
        <v>1.56</v>
      </c>
      <c r="Q48">
        <v>1.7</v>
      </c>
      <c r="R48" s="6">
        <v>1.94</v>
      </c>
      <c r="S48" s="6">
        <v>2.17</v>
      </c>
    </row>
    <row r="49" spans="1:19" x14ac:dyDescent="0.25">
      <c r="A49" s="5">
        <v>44702</v>
      </c>
      <c r="B49" s="6" t="s">
        <v>454</v>
      </c>
      <c r="C49">
        <v>2.52</v>
      </c>
      <c r="D49">
        <v>3.6</v>
      </c>
      <c r="E49">
        <v>2.88</v>
      </c>
      <c r="F49">
        <v>4.0599999999999996</v>
      </c>
      <c r="G49">
        <v>1.64</v>
      </c>
      <c r="H49">
        <v>2.41</v>
      </c>
      <c r="I49">
        <v>1.45</v>
      </c>
      <c r="J49" s="6" t="s">
        <v>225</v>
      </c>
      <c r="K49">
        <v>1.28</v>
      </c>
      <c r="L49" s="6" t="s">
        <v>138</v>
      </c>
      <c r="M49">
        <v>53</v>
      </c>
      <c r="N49" s="6" t="s">
        <v>34</v>
      </c>
      <c r="O49">
        <v>1.26</v>
      </c>
      <c r="P49" s="6">
        <v>1.78</v>
      </c>
      <c r="Q49">
        <v>2.0099999999999998</v>
      </c>
      <c r="R49" s="6">
        <v>2.2799999999999998</v>
      </c>
      <c r="S49" s="6">
        <v>2.56</v>
      </c>
    </row>
    <row r="50" spans="1:19" x14ac:dyDescent="0.25">
      <c r="A50" s="5">
        <v>44702</v>
      </c>
      <c r="B50" s="6" t="s">
        <v>455</v>
      </c>
      <c r="C50">
        <v>1.1399999999999999</v>
      </c>
      <c r="D50">
        <v>10.119999999999999</v>
      </c>
      <c r="E50">
        <v>17.899999999999999</v>
      </c>
      <c r="F50">
        <v>404</v>
      </c>
      <c r="G50">
        <v>1.32</v>
      </c>
      <c r="H50">
        <v>3.28</v>
      </c>
      <c r="I50">
        <v>404</v>
      </c>
      <c r="J50" s="6" t="s">
        <v>225</v>
      </c>
      <c r="K50">
        <v>404</v>
      </c>
      <c r="L50" s="6" t="s">
        <v>222</v>
      </c>
      <c r="M50">
        <v>41</v>
      </c>
      <c r="N50" s="6" t="s">
        <v>56</v>
      </c>
      <c r="O50">
        <v>404</v>
      </c>
      <c r="P50" s="6">
        <v>1.29</v>
      </c>
      <c r="Q50">
        <v>1.28</v>
      </c>
      <c r="R50" s="6">
        <v>1.37</v>
      </c>
      <c r="S50" s="6">
        <v>1.51</v>
      </c>
    </row>
    <row r="51" spans="1:19" x14ac:dyDescent="0.25">
      <c r="A51" s="5">
        <v>44703</v>
      </c>
      <c r="B51" s="6" t="s">
        <v>456</v>
      </c>
      <c r="C51">
        <v>2.82</v>
      </c>
      <c r="D51">
        <v>3.57</v>
      </c>
      <c r="E51">
        <v>2.59</v>
      </c>
      <c r="F51">
        <v>4.04</v>
      </c>
      <c r="G51">
        <v>1.83</v>
      </c>
      <c r="H51">
        <v>2.08</v>
      </c>
      <c r="I51">
        <v>1.61</v>
      </c>
      <c r="J51" s="6" t="s">
        <v>225</v>
      </c>
      <c r="K51">
        <v>1.39</v>
      </c>
      <c r="L51" s="6" t="s">
        <v>128</v>
      </c>
      <c r="M51">
        <v>51</v>
      </c>
      <c r="N51" s="6" t="s">
        <v>158</v>
      </c>
      <c r="O51">
        <v>1.32</v>
      </c>
      <c r="P51" s="6">
        <v>1.38</v>
      </c>
      <c r="Q51">
        <v>2.0499999999999998</v>
      </c>
      <c r="R51" s="6">
        <v>2.4</v>
      </c>
      <c r="S51" s="6">
        <v>2.72</v>
      </c>
    </row>
    <row r="52" spans="1:19" x14ac:dyDescent="0.25">
      <c r="A52" s="5">
        <v>44703</v>
      </c>
      <c r="B52" s="6" t="s">
        <v>457</v>
      </c>
      <c r="C52">
        <v>4.22</v>
      </c>
      <c r="D52">
        <v>3.65</v>
      </c>
      <c r="E52">
        <v>1.93</v>
      </c>
      <c r="F52">
        <v>3.71</v>
      </c>
      <c r="G52">
        <v>1.89</v>
      </c>
      <c r="H52">
        <v>1.99</v>
      </c>
      <c r="I52">
        <v>1.67</v>
      </c>
      <c r="J52" s="6" t="s">
        <v>225</v>
      </c>
      <c r="K52">
        <v>1.45</v>
      </c>
      <c r="L52" s="6" t="s">
        <v>131</v>
      </c>
      <c r="M52">
        <v>31</v>
      </c>
      <c r="N52" s="6" t="s">
        <v>333</v>
      </c>
      <c r="O52">
        <v>404</v>
      </c>
      <c r="P52" s="6">
        <v>2.14</v>
      </c>
      <c r="Q52">
        <v>2.59</v>
      </c>
      <c r="R52" s="6">
        <v>404</v>
      </c>
      <c r="S52" s="6">
        <v>3.29</v>
      </c>
    </row>
    <row r="53" spans="1:19" x14ac:dyDescent="0.25">
      <c r="A53" s="5">
        <v>44703</v>
      </c>
      <c r="B53" s="6" t="s">
        <v>458</v>
      </c>
      <c r="C53">
        <v>1.7</v>
      </c>
      <c r="D53">
        <v>4.3899999999999997</v>
      </c>
      <c r="E53">
        <v>4.67</v>
      </c>
      <c r="F53">
        <v>404</v>
      </c>
      <c r="G53">
        <v>1.51</v>
      </c>
      <c r="H53">
        <v>2.67</v>
      </c>
      <c r="I53">
        <v>1.36</v>
      </c>
      <c r="J53" s="6" t="s">
        <v>225</v>
      </c>
      <c r="K53">
        <v>1.24</v>
      </c>
      <c r="L53" s="6" t="s">
        <v>224</v>
      </c>
      <c r="M53">
        <v>56</v>
      </c>
      <c r="N53" s="6" t="s">
        <v>36</v>
      </c>
      <c r="O53">
        <v>1.25</v>
      </c>
      <c r="P53" s="6">
        <v>1.62</v>
      </c>
      <c r="Q53">
        <v>1.79</v>
      </c>
      <c r="R53" s="6">
        <v>2.04</v>
      </c>
      <c r="S53" s="6">
        <v>2.2799999999999998</v>
      </c>
    </row>
    <row r="54" spans="1:19" x14ac:dyDescent="0.25">
      <c r="A54" s="5">
        <v>44703</v>
      </c>
      <c r="B54" s="6" t="s">
        <v>459</v>
      </c>
      <c r="C54">
        <v>1.89</v>
      </c>
      <c r="D54">
        <v>4.01</v>
      </c>
      <c r="E54">
        <v>4.07</v>
      </c>
      <c r="F54">
        <v>3.84</v>
      </c>
      <c r="G54">
        <v>1.61</v>
      </c>
      <c r="H54">
        <v>2.46</v>
      </c>
      <c r="I54">
        <v>1.44</v>
      </c>
      <c r="J54" s="6" t="s">
        <v>225</v>
      </c>
      <c r="K54">
        <v>1.27</v>
      </c>
      <c r="L54" s="6" t="s">
        <v>141</v>
      </c>
      <c r="M54">
        <v>14</v>
      </c>
      <c r="N54" s="6" t="s">
        <v>65</v>
      </c>
      <c r="O54">
        <v>1.25</v>
      </c>
      <c r="P54" s="6">
        <v>1.75</v>
      </c>
      <c r="Q54">
        <v>1.98</v>
      </c>
      <c r="R54" s="6">
        <v>2.2599999999999998</v>
      </c>
      <c r="S54" s="6">
        <v>2.54</v>
      </c>
    </row>
    <row r="55" spans="1:19" x14ac:dyDescent="0.25">
      <c r="A55" s="5">
        <v>44703</v>
      </c>
      <c r="B55" s="6" t="s">
        <v>460</v>
      </c>
      <c r="C55">
        <v>7.62</v>
      </c>
      <c r="D55">
        <v>5.12</v>
      </c>
      <c r="E55">
        <v>1.43</v>
      </c>
      <c r="F55">
        <v>404</v>
      </c>
      <c r="G55">
        <v>1.49</v>
      </c>
      <c r="H55">
        <v>2.46</v>
      </c>
      <c r="I55">
        <v>1.35</v>
      </c>
      <c r="J55" s="6" t="s">
        <v>225</v>
      </c>
      <c r="K55">
        <v>1.25</v>
      </c>
      <c r="L55" s="6" t="s">
        <v>140</v>
      </c>
      <c r="M55">
        <v>38</v>
      </c>
      <c r="N55" s="6" t="s">
        <v>170</v>
      </c>
      <c r="O55">
        <v>404</v>
      </c>
      <c r="P55" s="6">
        <v>1.6</v>
      </c>
      <c r="Q55">
        <v>1.75</v>
      </c>
      <c r="R55" s="6">
        <v>1.99</v>
      </c>
      <c r="S55" s="6">
        <v>2.2200000000000002</v>
      </c>
    </row>
    <row r="56" spans="1:19" x14ac:dyDescent="0.25">
      <c r="A56" s="5">
        <v>44703</v>
      </c>
      <c r="B56" s="6" t="s">
        <v>461</v>
      </c>
      <c r="C56">
        <v>5.66</v>
      </c>
      <c r="D56">
        <v>4.16</v>
      </c>
      <c r="E56">
        <v>1.63</v>
      </c>
      <c r="F56">
        <v>3.97</v>
      </c>
      <c r="G56">
        <v>1.72</v>
      </c>
      <c r="H56">
        <v>2.46</v>
      </c>
      <c r="I56">
        <v>1.53</v>
      </c>
      <c r="J56" s="6" t="s">
        <v>225</v>
      </c>
      <c r="K56">
        <v>1.34</v>
      </c>
      <c r="L56" s="6" t="s">
        <v>133</v>
      </c>
      <c r="M56">
        <v>27</v>
      </c>
      <c r="N56" s="6" t="s">
        <v>65</v>
      </c>
      <c r="O56">
        <v>1.28</v>
      </c>
      <c r="P56" s="6">
        <v>1.91</v>
      </c>
      <c r="Q56">
        <v>2.2000000000000002</v>
      </c>
      <c r="R56" s="6">
        <v>2.5</v>
      </c>
      <c r="S56" s="6">
        <v>2.79</v>
      </c>
    </row>
    <row r="57" spans="1:19" x14ac:dyDescent="0.25">
      <c r="A57" s="5">
        <v>44709</v>
      </c>
      <c r="B57" s="6" t="s">
        <v>462</v>
      </c>
      <c r="C57">
        <v>2.33</v>
      </c>
      <c r="D57">
        <v>3.3</v>
      </c>
      <c r="E57">
        <v>3.21</v>
      </c>
      <c r="F57">
        <v>3.33</v>
      </c>
      <c r="G57">
        <v>2.0299999999999998</v>
      </c>
      <c r="H57">
        <v>2.46</v>
      </c>
      <c r="I57">
        <v>1.78</v>
      </c>
      <c r="J57" s="6" t="s">
        <v>225</v>
      </c>
      <c r="K57">
        <v>1.52</v>
      </c>
      <c r="L57" s="6" t="s">
        <v>128</v>
      </c>
      <c r="M57">
        <v>28</v>
      </c>
      <c r="N57" s="11" t="s">
        <v>16</v>
      </c>
      <c r="O57">
        <v>1.43</v>
      </c>
      <c r="P57" s="6">
        <v>2.31</v>
      </c>
      <c r="Q57">
        <v>2.82</v>
      </c>
      <c r="R57" s="6">
        <v>404</v>
      </c>
      <c r="S57" s="6">
        <v>3.47</v>
      </c>
    </row>
    <row r="58" spans="1:19" x14ac:dyDescent="0.25">
      <c r="A58" s="5">
        <v>44709</v>
      </c>
      <c r="B58" s="6" t="s">
        <v>463</v>
      </c>
      <c r="C58">
        <v>0</v>
      </c>
      <c r="D58">
        <v>0</v>
      </c>
      <c r="E58">
        <v>0</v>
      </c>
      <c r="F58">
        <v>0</v>
      </c>
      <c r="G58">
        <v>0</v>
      </c>
      <c r="H58">
        <v>2.46</v>
      </c>
      <c r="I58">
        <v>0</v>
      </c>
      <c r="J58" s="6" t="s">
        <v>225</v>
      </c>
      <c r="K58">
        <v>0</v>
      </c>
      <c r="L58" s="6">
        <v>0</v>
      </c>
      <c r="M58">
        <v>28</v>
      </c>
      <c r="N58" s="11" t="s">
        <v>326</v>
      </c>
      <c r="O58">
        <v>0</v>
      </c>
      <c r="P58" s="6">
        <v>0</v>
      </c>
      <c r="Q58">
        <v>0</v>
      </c>
      <c r="R58" s="6">
        <v>0</v>
      </c>
      <c r="S58" s="6">
        <v>0</v>
      </c>
    </row>
    <row r="59" spans="1:19" x14ac:dyDescent="0.25">
      <c r="A59" s="5">
        <v>44710</v>
      </c>
      <c r="B59" s="6" t="s">
        <v>464</v>
      </c>
      <c r="C59">
        <v>4.45</v>
      </c>
      <c r="D59">
        <v>4.1500000000000004</v>
      </c>
      <c r="E59">
        <v>1.77</v>
      </c>
      <c r="F59">
        <v>4.88</v>
      </c>
      <c r="G59">
        <v>1.63</v>
      </c>
      <c r="H59">
        <v>2.46</v>
      </c>
      <c r="I59">
        <v>1.48</v>
      </c>
      <c r="J59" s="6" t="s">
        <v>225</v>
      </c>
      <c r="K59">
        <v>404</v>
      </c>
      <c r="L59" s="6" t="s">
        <v>131</v>
      </c>
      <c r="M59">
        <v>66</v>
      </c>
      <c r="N59" s="8" t="s">
        <v>63</v>
      </c>
      <c r="O59">
        <v>404</v>
      </c>
      <c r="P59" s="6">
        <v>1.77</v>
      </c>
      <c r="Q59">
        <v>2</v>
      </c>
      <c r="R59" s="6">
        <v>2.2599999999999998</v>
      </c>
      <c r="S59" s="6">
        <v>2.5299999999999998</v>
      </c>
    </row>
  </sheetData>
  <conditionalFormatting sqref="K1">
    <cfRule type="cellIs" dxfId="4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A10" workbookViewId="0">
      <selection activeCell="F41" sqref="F41"/>
    </sheetView>
  </sheetViews>
  <sheetFormatPr defaultRowHeight="15" x14ac:dyDescent="0.25"/>
  <cols>
    <col min="1" max="1" width="10.7109375" bestFit="1" customWidth="1"/>
    <col min="2" max="2" width="35.140625" bestFit="1" customWidth="1"/>
    <col min="3" max="3" width="9.140625" style="6"/>
    <col min="4" max="4" width="16.42578125" bestFit="1" customWidth="1"/>
    <col min="5" max="5" width="7.42578125" customWidth="1"/>
    <col min="6" max="6" width="10.42578125" style="27" bestFit="1" customWidth="1"/>
    <col min="7" max="8" width="10.28515625" bestFit="1" customWidth="1"/>
    <col min="10" max="10" width="28.5703125" bestFit="1" customWidth="1"/>
  </cols>
  <sheetData>
    <row r="1" spans="1:10" ht="154.5" x14ac:dyDescent="0.25">
      <c r="A1" s="34" t="s">
        <v>0</v>
      </c>
      <c r="B1" s="34" t="s">
        <v>1</v>
      </c>
      <c r="C1" s="34" t="s">
        <v>226</v>
      </c>
      <c r="D1" s="34" t="s">
        <v>227</v>
      </c>
      <c r="E1" s="34" t="s">
        <v>343</v>
      </c>
      <c r="F1" s="34" t="s">
        <v>228</v>
      </c>
      <c r="G1" s="34" t="s">
        <v>229</v>
      </c>
      <c r="H1" s="34" t="s">
        <v>230</v>
      </c>
      <c r="I1" s="34" t="s">
        <v>11</v>
      </c>
      <c r="J1" s="43" t="s">
        <v>231</v>
      </c>
    </row>
    <row r="2" spans="1:10" x14ac:dyDescent="0.25">
      <c r="A2" s="25">
        <v>44682</v>
      </c>
      <c r="B2" s="16" t="s">
        <v>407</v>
      </c>
      <c r="C2" s="35">
        <v>1.85</v>
      </c>
      <c r="D2" s="16" t="s">
        <v>642</v>
      </c>
      <c r="E2" s="16" t="s">
        <v>641</v>
      </c>
      <c r="F2" s="22" t="s">
        <v>246</v>
      </c>
      <c r="G2" s="33">
        <f>C2*D$32</f>
        <v>1156.25</v>
      </c>
      <c r="H2" s="33">
        <f t="shared" ref="H2:H17" si="0">G2-D$32</f>
        <v>531.25</v>
      </c>
      <c r="I2" s="16" t="s">
        <v>131</v>
      </c>
      <c r="J2" s="16" t="s">
        <v>56</v>
      </c>
    </row>
    <row r="3" spans="1:10" x14ac:dyDescent="0.25">
      <c r="A3" s="25">
        <v>44682</v>
      </c>
      <c r="B3" s="16" t="s">
        <v>408</v>
      </c>
      <c r="C3" s="35">
        <v>1.71</v>
      </c>
      <c r="D3" s="16" t="s">
        <v>642</v>
      </c>
      <c r="E3" s="16" t="s">
        <v>248</v>
      </c>
      <c r="F3" s="22" t="s">
        <v>232</v>
      </c>
      <c r="G3" s="33">
        <f>C3*D$32</f>
        <v>1068.75</v>
      </c>
      <c r="H3" s="33">
        <f t="shared" si="0"/>
        <v>443.75</v>
      </c>
      <c r="I3" s="16" t="s">
        <v>129</v>
      </c>
      <c r="J3" s="16" t="s">
        <v>170</v>
      </c>
    </row>
    <row r="4" spans="1:10" x14ac:dyDescent="0.25">
      <c r="A4" s="25">
        <v>44683</v>
      </c>
      <c r="B4" s="16" t="s">
        <v>413</v>
      </c>
      <c r="C4" s="35">
        <v>1.47</v>
      </c>
      <c r="D4" s="16" t="s">
        <v>642</v>
      </c>
      <c r="E4" s="16" t="s">
        <v>248</v>
      </c>
      <c r="F4" s="37" t="s">
        <v>232</v>
      </c>
      <c r="G4" s="33">
        <v>0</v>
      </c>
      <c r="H4" s="33">
        <f t="shared" si="0"/>
        <v>-625</v>
      </c>
      <c r="I4" s="16" t="s">
        <v>131</v>
      </c>
      <c r="J4" s="16" t="s">
        <v>165</v>
      </c>
    </row>
    <row r="5" spans="1:10" x14ac:dyDescent="0.25">
      <c r="A5" s="25">
        <v>44683</v>
      </c>
      <c r="B5" s="86" t="s">
        <v>415</v>
      </c>
      <c r="C5" s="35">
        <v>1.61</v>
      </c>
      <c r="D5" s="16" t="s">
        <v>642</v>
      </c>
      <c r="E5" s="16" t="s">
        <v>248</v>
      </c>
      <c r="F5" s="22" t="s">
        <v>232</v>
      </c>
      <c r="G5" s="33">
        <f>C5*D$32</f>
        <v>1006.2500000000001</v>
      </c>
      <c r="H5" s="33">
        <f t="shared" si="0"/>
        <v>381.25000000000011</v>
      </c>
      <c r="I5" s="16" t="s">
        <v>134</v>
      </c>
      <c r="J5" s="16" t="s">
        <v>165</v>
      </c>
    </row>
    <row r="6" spans="1:10" x14ac:dyDescent="0.25">
      <c r="A6" s="25">
        <v>44688</v>
      </c>
      <c r="B6" s="16" t="s">
        <v>423</v>
      </c>
      <c r="C6" s="16">
        <v>1.48</v>
      </c>
      <c r="D6" s="16" t="s">
        <v>642</v>
      </c>
      <c r="E6" s="16" t="s">
        <v>248</v>
      </c>
      <c r="F6" s="38" t="s">
        <v>232</v>
      </c>
      <c r="G6" s="33">
        <f>C6*D$32</f>
        <v>925</v>
      </c>
      <c r="H6" s="33">
        <f t="shared" si="0"/>
        <v>300</v>
      </c>
      <c r="I6" s="16" t="s">
        <v>223</v>
      </c>
      <c r="J6" s="16" t="s">
        <v>165</v>
      </c>
    </row>
    <row r="7" spans="1:10" x14ac:dyDescent="0.25">
      <c r="A7" s="25">
        <v>44689</v>
      </c>
      <c r="B7" s="16" t="s">
        <v>429</v>
      </c>
      <c r="C7" s="35">
        <v>1.9</v>
      </c>
      <c r="D7" s="16" t="s">
        <v>642</v>
      </c>
      <c r="E7" s="16" t="s">
        <v>248</v>
      </c>
      <c r="F7" s="22" t="s">
        <v>232</v>
      </c>
      <c r="G7" s="33">
        <f>C7*D$32</f>
        <v>1187.5</v>
      </c>
      <c r="H7" s="33">
        <f t="shared" si="0"/>
        <v>562.5</v>
      </c>
      <c r="I7" s="16" t="s">
        <v>224</v>
      </c>
      <c r="J7" s="16" t="s">
        <v>56</v>
      </c>
    </row>
    <row r="8" spans="1:10" x14ac:dyDescent="0.25">
      <c r="A8" s="25">
        <v>44689</v>
      </c>
      <c r="B8" s="16" t="s">
        <v>430</v>
      </c>
      <c r="C8" s="35">
        <v>1.53</v>
      </c>
      <c r="D8" s="16" t="s">
        <v>642</v>
      </c>
      <c r="E8" s="16" t="s">
        <v>248</v>
      </c>
      <c r="F8" s="52" t="s">
        <v>232</v>
      </c>
      <c r="G8" s="33">
        <v>0</v>
      </c>
      <c r="H8" s="33">
        <f t="shared" si="0"/>
        <v>-625</v>
      </c>
      <c r="I8" s="16" t="s">
        <v>138</v>
      </c>
      <c r="J8" s="16" t="s">
        <v>165</v>
      </c>
    </row>
    <row r="9" spans="1:10" x14ac:dyDescent="0.25">
      <c r="A9" s="25">
        <v>44689</v>
      </c>
      <c r="B9" s="16" t="s">
        <v>431</v>
      </c>
      <c r="C9" s="35">
        <v>1.88</v>
      </c>
      <c r="D9" s="16" t="s">
        <v>642</v>
      </c>
      <c r="E9" s="16" t="s">
        <v>248</v>
      </c>
      <c r="F9" s="22" t="s">
        <v>232</v>
      </c>
      <c r="G9" s="33">
        <f>C9*D$32</f>
        <v>1175</v>
      </c>
      <c r="H9" s="33">
        <f t="shared" si="0"/>
        <v>550</v>
      </c>
      <c r="I9" s="16" t="s">
        <v>129</v>
      </c>
      <c r="J9" s="16" t="s">
        <v>170</v>
      </c>
    </row>
    <row r="10" spans="1:10" x14ac:dyDescent="0.25">
      <c r="A10" s="25">
        <v>44689</v>
      </c>
      <c r="B10" s="16" t="s">
        <v>433</v>
      </c>
      <c r="C10" s="35">
        <v>1.65</v>
      </c>
      <c r="D10" s="16" t="s">
        <v>642</v>
      </c>
      <c r="E10" s="16" t="s">
        <v>249</v>
      </c>
      <c r="F10" s="22" t="s">
        <v>246</v>
      </c>
      <c r="G10" s="33">
        <f>C10*D$32</f>
        <v>1031.25</v>
      </c>
      <c r="H10" s="33">
        <f t="shared" si="0"/>
        <v>406.25</v>
      </c>
      <c r="I10" s="16" t="s">
        <v>138</v>
      </c>
      <c r="J10" s="16" t="s">
        <v>170</v>
      </c>
    </row>
    <row r="11" spans="1:10" x14ac:dyDescent="0.25">
      <c r="A11" s="25">
        <v>44696</v>
      </c>
      <c r="B11" s="16" t="s">
        <v>444</v>
      </c>
      <c r="C11" s="16">
        <v>1.36</v>
      </c>
      <c r="D11" s="16" t="s">
        <v>642</v>
      </c>
      <c r="E11" s="16" t="s">
        <v>248</v>
      </c>
      <c r="F11" s="22" t="s">
        <v>232</v>
      </c>
      <c r="G11" s="33">
        <f>C11*D$32</f>
        <v>850.00000000000011</v>
      </c>
      <c r="H11" s="33">
        <f t="shared" si="0"/>
        <v>225.00000000000011</v>
      </c>
      <c r="I11" s="16" t="s">
        <v>129</v>
      </c>
      <c r="J11" s="16" t="s">
        <v>170</v>
      </c>
    </row>
    <row r="12" spans="1:10" x14ac:dyDescent="0.25">
      <c r="A12" s="25">
        <v>44696</v>
      </c>
      <c r="B12" s="16" t="s">
        <v>447</v>
      </c>
      <c r="C12" s="35">
        <v>1.58</v>
      </c>
      <c r="D12" s="16" t="s">
        <v>642</v>
      </c>
      <c r="E12" s="16" t="s">
        <v>248</v>
      </c>
      <c r="F12" s="37" t="s">
        <v>232</v>
      </c>
      <c r="G12" s="33">
        <v>0</v>
      </c>
      <c r="H12" s="33">
        <f t="shared" si="0"/>
        <v>-625</v>
      </c>
      <c r="I12" s="16" t="s">
        <v>131</v>
      </c>
      <c r="J12" s="16" t="s">
        <v>23</v>
      </c>
    </row>
    <row r="13" spans="1:10" x14ac:dyDescent="0.25">
      <c r="A13" s="25">
        <v>44701</v>
      </c>
      <c r="B13" s="16" t="s">
        <v>439</v>
      </c>
      <c r="C13" s="35">
        <v>1.76</v>
      </c>
      <c r="D13" s="16" t="s">
        <v>642</v>
      </c>
      <c r="E13" s="16" t="s">
        <v>248</v>
      </c>
      <c r="F13" s="22" t="s">
        <v>232</v>
      </c>
      <c r="G13" s="33">
        <f>C13*D$32</f>
        <v>1100</v>
      </c>
      <c r="H13" s="33">
        <f t="shared" si="0"/>
        <v>475</v>
      </c>
      <c r="I13" s="16" t="s">
        <v>140</v>
      </c>
      <c r="J13" s="16" t="s">
        <v>170</v>
      </c>
    </row>
    <row r="14" spans="1:10" x14ac:dyDescent="0.25">
      <c r="A14" s="25">
        <v>44702</v>
      </c>
      <c r="B14" s="16" t="s">
        <v>443</v>
      </c>
      <c r="C14" s="35">
        <v>1.66</v>
      </c>
      <c r="D14" s="16" t="s">
        <v>642</v>
      </c>
      <c r="E14" s="16" t="s">
        <v>248</v>
      </c>
      <c r="F14" s="22" t="s">
        <v>232</v>
      </c>
      <c r="G14" s="33">
        <f>C14*D$32</f>
        <v>1037.5</v>
      </c>
      <c r="H14" s="33">
        <f t="shared" si="0"/>
        <v>412.5</v>
      </c>
      <c r="I14" s="16" t="s">
        <v>220</v>
      </c>
      <c r="J14" s="16" t="s">
        <v>170</v>
      </c>
    </row>
    <row r="15" spans="1:10" x14ac:dyDescent="0.25">
      <c r="A15" s="25">
        <v>44702</v>
      </c>
      <c r="B15" s="16" t="s">
        <v>454</v>
      </c>
      <c r="C15" s="35">
        <v>1.64</v>
      </c>
      <c r="D15" s="16" t="s">
        <v>642</v>
      </c>
      <c r="E15" s="16" t="s">
        <v>248</v>
      </c>
      <c r="F15" s="37" t="s">
        <v>232</v>
      </c>
      <c r="G15" s="33">
        <v>0</v>
      </c>
      <c r="H15" s="33">
        <f t="shared" si="0"/>
        <v>-625</v>
      </c>
      <c r="I15" s="16" t="s">
        <v>138</v>
      </c>
      <c r="J15" s="16" t="s">
        <v>56</v>
      </c>
    </row>
    <row r="16" spans="1:10" x14ac:dyDescent="0.25">
      <c r="A16" s="25">
        <v>44703</v>
      </c>
      <c r="B16" s="16" t="s">
        <v>459</v>
      </c>
      <c r="C16" s="35">
        <v>1.61</v>
      </c>
      <c r="D16" s="16" t="s">
        <v>642</v>
      </c>
      <c r="E16" s="16" t="s">
        <v>248</v>
      </c>
      <c r="F16" s="22" t="s">
        <v>232</v>
      </c>
      <c r="G16" s="33">
        <f>C16*D$32</f>
        <v>1006.2500000000001</v>
      </c>
      <c r="H16" s="33">
        <f t="shared" si="0"/>
        <v>381.25000000000011</v>
      </c>
      <c r="I16" s="16" t="s">
        <v>141</v>
      </c>
      <c r="J16" s="16" t="s">
        <v>170</v>
      </c>
    </row>
    <row r="17" spans="1:10" x14ac:dyDescent="0.25">
      <c r="A17" s="25">
        <v>44703</v>
      </c>
      <c r="B17" s="16" t="s">
        <v>461</v>
      </c>
      <c r="C17" s="35">
        <v>1.72</v>
      </c>
      <c r="D17" s="16" t="s">
        <v>642</v>
      </c>
      <c r="E17" s="16" t="s">
        <v>248</v>
      </c>
      <c r="F17" s="37" t="s">
        <v>232</v>
      </c>
      <c r="G17" s="33">
        <v>0</v>
      </c>
      <c r="H17" s="33">
        <f t="shared" si="0"/>
        <v>-625</v>
      </c>
      <c r="I17" s="16" t="s">
        <v>133</v>
      </c>
      <c r="J17" s="16" t="s">
        <v>170</v>
      </c>
    </row>
    <row r="18" spans="1:10" x14ac:dyDescent="0.25">
      <c r="A18" s="50"/>
      <c r="B18" s="16"/>
      <c r="C18" s="16"/>
      <c r="D18" s="16"/>
      <c r="E18" s="16"/>
      <c r="F18" s="42"/>
      <c r="G18" s="33"/>
      <c r="H18" s="33"/>
      <c r="I18" s="16"/>
      <c r="J18" s="16"/>
    </row>
    <row r="19" spans="1:10" x14ac:dyDescent="0.25">
      <c r="A19" s="50"/>
      <c r="B19" s="16"/>
      <c r="C19" s="16"/>
      <c r="D19" s="16"/>
      <c r="E19" s="16"/>
      <c r="F19" s="42"/>
      <c r="G19" s="33"/>
      <c r="H19" s="33"/>
      <c r="I19" s="16"/>
      <c r="J19" s="16"/>
    </row>
    <row r="20" spans="1:10" x14ac:dyDescent="0.25">
      <c r="A20" s="25"/>
      <c r="B20" s="16"/>
      <c r="C20" s="35"/>
      <c r="D20" s="16"/>
      <c r="E20" s="16"/>
      <c r="F20" s="36"/>
      <c r="G20" s="33"/>
      <c r="H20" s="33"/>
      <c r="I20" s="16"/>
      <c r="J20" s="16"/>
    </row>
    <row r="21" spans="1:10" x14ac:dyDescent="0.25">
      <c r="A21" s="6"/>
      <c r="B21" s="6" t="s">
        <v>233</v>
      </c>
      <c r="D21" s="26">
        <f>COUNT(C2:C20)</f>
        <v>16</v>
      </c>
      <c r="E21" s="26"/>
      <c r="F21" s="36"/>
      <c r="G21" s="18"/>
      <c r="H21" s="18"/>
      <c r="I21" s="39"/>
      <c r="J21" s="18"/>
    </row>
    <row r="22" spans="1:10" x14ac:dyDescent="0.25">
      <c r="A22" s="6"/>
      <c r="B22" s="6" t="s">
        <v>234</v>
      </c>
      <c r="D22" s="23">
        <f>COUNTIF(H2:H19,"&lt;0")</f>
        <v>5</v>
      </c>
      <c r="E22" s="23"/>
      <c r="F22" s="36"/>
      <c r="G22" s="40"/>
      <c r="H22" s="40"/>
      <c r="I22" s="36"/>
      <c r="J22" s="18"/>
    </row>
    <row r="23" spans="1:10" x14ac:dyDescent="0.25">
      <c r="A23" s="6"/>
      <c r="B23" s="6" t="s">
        <v>235</v>
      </c>
      <c r="D23" s="24">
        <f>D21-D22</f>
        <v>11</v>
      </c>
      <c r="E23" s="24"/>
      <c r="F23" s="36"/>
      <c r="G23" s="40"/>
      <c r="H23" s="40"/>
      <c r="I23" s="36"/>
      <c r="J23" s="18"/>
    </row>
    <row r="24" spans="1:10" x14ac:dyDescent="0.25">
      <c r="A24" s="6"/>
      <c r="B24" s="6" t="s">
        <v>236</v>
      </c>
      <c r="D24" s="6">
        <f>D23/D21*100</f>
        <v>68.75</v>
      </c>
      <c r="E24" s="16"/>
      <c r="F24" s="36"/>
      <c r="G24" s="40"/>
      <c r="H24" s="40"/>
      <c r="I24" s="36"/>
      <c r="J24" s="18"/>
    </row>
    <row r="25" spans="1:10" x14ac:dyDescent="0.25">
      <c r="A25" s="6"/>
      <c r="B25" s="6" t="s">
        <v>237</v>
      </c>
      <c r="D25" s="6">
        <f>1/D26*100</f>
        <v>60.583112457402486</v>
      </c>
      <c r="E25" s="16"/>
      <c r="F25" s="36"/>
      <c r="G25" s="40"/>
      <c r="H25" s="40"/>
      <c r="I25" s="36"/>
      <c r="J25" s="18"/>
    </row>
    <row r="26" spans="1:10" x14ac:dyDescent="0.25">
      <c r="A26" s="6"/>
      <c r="B26" s="6" t="s">
        <v>238</v>
      </c>
      <c r="D26" s="6">
        <f>SUM(C2:C20)/D21</f>
        <v>1.6506250000000002</v>
      </c>
      <c r="E26" s="16"/>
      <c r="F26" s="36"/>
      <c r="G26" s="40"/>
      <c r="H26" s="40"/>
      <c r="I26" s="36"/>
      <c r="J26" s="18"/>
    </row>
    <row r="27" spans="1:10" x14ac:dyDescent="0.25">
      <c r="A27" s="6"/>
      <c r="B27" s="6" t="s">
        <v>239</v>
      </c>
      <c r="D27" s="24">
        <f>D24-D25</f>
        <v>8.1668875425975145</v>
      </c>
      <c r="E27" s="38"/>
      <c r="F27" s="36"/>
      <c r="G27" s="40"/>
      <c r="H27" s="40"/>
      <c r="I27" s="36"/>
      <c r="J27" s="18"/>
    </row>
    <row r="28" spans="1:10" x14ac:dyDescent="0.25">
      <c r="A28" s="6"/>
      <c r="B28" s="6" t="s">
        <v>240</v>
      </c>
      <c r="D28" s="24">
        <f>D27/1</f>
        <v>8.1668875425975145</v>
      </c>
      <c r="E28" s="38"/>
      <c r="F28" s="36"/>
      <c r="G28" s="40"/>
      <c r="H28" s="40"/>
      <c r="I28" s="36"/>
      <c r="J28" s="18"/>
    </row>
    <row r="29" spans="1:10" ht="18.75" x14ac:dyDescent="0.3">
      <c r="A29" s="6"/>
      <c r="B29" s="28" t="s">
        <v>241</v>
      </c>
      <c r="D29" s="29">
        <v>25000</v>
      </c>
      <c r="E29" s="47"/>
      <c r="F29" s="36"/>
      <c r="G29" s="40"/>
      <c r="H29" s="40"/>
      <c r="I29" s="36"/>
      <c r="J29" s="18"/>
    </row>
    <row r="30" spans="1:10" ht="18.75" x14ac:dyDescent="0.3">
      <c r="A30" s="6"/>
      <c r="B30" s="6" t="s">
        <v>242</v>
      </c>
      <c r="D30" s="30">
        <v>25000</v>
      </c>
      <c r="E30" s="48"/>
      <c r="F30" s="36"/>
      <c r="G30" s="40"/>
      <c r="H30" s="40"/>
      <c r="I30" s="36"/>
      <c r="J30" s="18"/>
    </row>
    <row r="31" spans="1:10" x14ac:dyDescent="0.25">
      <c r="A31" s="6"/>
      <c r="B31" s="6" t="s">
        <v>243</v>
      </c>
      <c r="D31" s="21">
        <f>D30/100</f>
        <v>250</v>
      </c>
      <c r="E31" s="33"/>
      <c r="F31" s="36"/>
      <c r="G31" s="40"/>
      <c r="H31" s="40"/>
      <c r="I31" s="36"/>
      <c r="J31" s="18"/>
    </row>
    <row r="32" spans="1:10" x14ac:dyDescent="0.25">
      <c r="A32" s="6"/>
      <c r="B32" s="31" t="s">
        <v>250</v>
      </c>
      <c r="D32" s="32">
        <f>D31*2.5</f>
        <v>625</v>
      </c>
      <c r="E32" s="33"/>
      <c r="F32" s="36"/>
      <c r="G32" s="40"/>
      <c r="H32" s="40"/>
      <c r="I32" s="36"/>
      <c r="J32" s="18"/>
    </row>
    <row r="33" spans="1:10" x14ac:dyDescent="0.25">
      <c r="A33" s="6"/>
      <c r="B33" s="6" t="s">
        <v>244</v>
      </c>
      <c r="D33" s="33">
        <f>SUM(H2:H19)</f>
        <v>1543.75</v>
      </c>
      <c r="E33" s="33"/>
      <c r="F33" s="36"/>
      <c r="G33" s="41"/>
      <c r="H33" s="40"/>
      <c r="I33" s="36"/>
      <c r="J33" s="18"/>
    </row>
    <row r="34" spans="1:10" x14ac:dyDescent="0.25">
      <c r="A34" s="6"/>
      <c r="B34" s="13" t="s">
        <v>245</v>
      </c>
      <c r="D34" s="16">
        <f>D33/D29*100</f>
        <v>6.1749999999999998</v>
      </c>
      <c r="E34" s="16"/>
      <c r="F34" s="36"/>
      <c r="G34" s="40"/>
      <c r="H34" s="40"/>
      <c r="I34" s="36"/>
      <c r="J34" s="18"/>
    </row>
    <row r="35" spans="1:10" x14ac:dyDescent="0.25">
      <c r="F35" s="39"/>
      <c r="G35" s="18"/>
      <c r="H35" s="18"/>
      <c r="I35" s="18"/>
      <c r="J35" s="18"/>
    </row>
  </sheetData>
  <conditionalFormatting sqref="H2:H20">
    <cfRule type="cellIs" dxfId="46" priority="4" operator="lessThan">
      <formula>0</formula>
    </cfRule>
    <cfRule type="cellIs" dxfId="45" priority="5" operator="greaterThan">
      <formula>0</formula>
    </cfRule>
  </conditionalFormatting>
  <conditionalFormatting sqref="G22:G34">
    <cfRule type="cellIs" dxfId="44" priority="1" operator="greaterThan">
      <formula>0</formula>
    </cfRule>
    <cfRule type="cellIs" dxfId="43" priority="2" operator="lessThan">
      <formula>-240.63</formula>
    </cfRule>
    <cfRule type="cellIs" dxfId="42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all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  <vt:lpstr>agostoInvest</vt:lpstr>
      <vt:lpstr>setembro</vt:lpstr>
      <vt:lpstr>setembroInvest</vt:lpstr>
      <vt:lpstr>outubro</vt:lpstr>
      <vt:lpstr>outubroInvest</vt:lpstr>
      <vt:lpstr>novembro</vt:lpstr>
      <vt:lpstr>novembroInvest</vt:lpstr>
      <vt:lpstr>dezembro</vt:lpstr>
      <vt:lpstr>dezembroInvest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2023-08-22T16:12:53Z</dcterms:modified>
</cp:coreProperties>
</file>