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fevereiro" sheetId="1" r:id="rId1"/>
    <sheet name="fevereiroInvest" sheetId="3" r:id="rId2"/>
    <sheet name="marco" sheetId="2" r:id="rId3"/>
    <sheet name="marcoInvest" sheetId="4" r:id="rId4"/>
    <sheet name="abril" sheetId="5" r:id="rId5"/>
    <sheet name="abrilInvest" sheetId="7" r:id="rId6"/>
    <sheet name="maio" sheetId="6" r:id="rId7"/>
  </sheets>
  <calcPr calcId="152511"/>
</workbook>
</file>

<file path=xl/calcChain.xml><?xml version="1.0" encoding="utf-8"?>
<calcChain xmlns="http://schemas.openxmlformats.org/spreadsheetml/2006/main">
  <c r="D12" i="4" l="1"/>
  <c r="D17" i="4"/>
  <c r="D20" i="7"/>
  <c r="D25" i="7" l="1"/>
  <c r="D30" i="7" l="1"/>
  <c r="D32" i="7" s="1"/>
  <c r="D22" i="7"/>
  <c r="D23" i="7" s="1"/>
  <c r="D24" i="7" l="1"/>
  <c r="D26" i="7" s="1"/>
  <c r="D31" i="7"/>
  <c r="D25" i="3"/>
  <c r="I12" i="7" l="1"/>
  <c r="H3" i="7"/>
  <c r="I3" i="7" s="1"/>
  <c r="H5" i="7"/>
  <c r="H8" i="7"/>
  <c r="I8" i="7" s="1"/>
  <c r="H10" i="7"/>
  <c r="I10" i="7" s="1"/>
  <c r="H13" i="7"/>
  <c r="I13" i="7" s="1"/>
  <c r="I9" i="7"/>
  <c r="H2" i="7"/>
  <c r="H4" i="7"/>
  <c r="H6" i="7"/>
  <c r="H7" i="7"/>
  <c r="I7" i="7" s="1"/>
  <c r="H11" i="7"/>
  <c r="I11" i="7" s="1"/>
  <c r="I14" i="7"/>
  <c r="D16" i="4"/>
  <c r="D22" i="4"/>
  <c r="D14" i="4"/>
  <c r="D15" i="4" s="1"/>
  <c r="D24" i="4" l="1"/>
  <c r="D23" i="4"/>
  <c r="D33" i="7"/>
  <c r="D34" i="7" s="1"/>
  <c r="D27" i="7" s="1"/>
  <c r="D18" i="4"/>
  <c r="D19" i="3"/>
  <c r="H5" i="4" l="1"/>
  <c r="I5" i="4" s="1"/>
  <c r="I3" i="4"/>
  <c r="I4" i="4"/>
  <c r="H3" i="4"/>
  <c r="H7" i="4"/>
  <c r="I7" i="4" s="1"/>
  <c r="D24" i="3"/>
  <c r="D26" i="3" s="1"/>
  <c r="D18" i="3"/>
  <c r="D25" i="4" l="1"/>
  <c r="D26" i="4" s="1"/>
  <c r="D19" i="4" s="1"/>
  <c r="D16" i="3"/>
  <c r="D17" i="3" s="1"/>
  <c r="D20" i="3" s="1"/>
  <c r="H3" i="3" l="1"/>
  <c r="I3" i="3" s="1"/>
  <c r="I2" i="3"/>
  <c r="D27" i="3" s="1"/>
  <c r="D28" i="3" s="1"/>
  <c r="H2" i="3"/>
  <c r="H9" i="3"/>
  <c r="H7" i="3"/>
  <c r="H5" i="3"/>
  <c r="F33" i="3"/>
  <c r="H8" i="3"/>
  <c r="H6" i="3"/>
  <c r="F22" i="3"/>
  <c r="F15" i="3" l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D21" i="3"/>
</calcChain>
</file>

<file path=xl/sharedStrings.xml><?xml version="1.0" encoding="utf-8"?>
<sst xmlns="http://schemas.openxmlformats.org/spreadsheetml/2006/main" count="592" uniqueCount="170">
  <si>
    <t>DATA</t>
  </si>
  <si>
    <t>GAME</t>
  </si>
  <si>
    <t>ANALISE-FUNDAMENTALISTA</t>
  </si>
  <si>
    <t>PERFORMANCE</t>
  </si>
  <si>
    <t>LEAGUE</t>
  </si>
  <si>
    <r>
      <t xml:space="preserve">HOME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</si>
  <si>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</si>
  <si>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DRAW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</si>
  <si>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</si>
  <si>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</si>
  <si>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</si>
  <si>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</si>
  <si>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</si>
  <si>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OVER 2,5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</si>
  <si>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</si>
  <si>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</si>
  <si>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</si>
  <si>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</si>
  <si>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</si>
  <si>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t>ANALISE-TECNICA</t>
  </si>
  <si>
    <t>LEAGUE TWO</t>
  </si>
  <si>
    <t>RESULT</t>
  </si>
  <si>
    <t>TOTAL DE GOLS</t>
  </si>
  <si>
    <t>EXETER CITY vs BARROW</t>
  </si>
  <si>
    <t>matriz-primo</t>
  </si>
  <si>
    <t>NORTHAMPTON vs COLCHESTER UTD</t>
  </si>
  <si>
    <t> SALFORD CITY vs CRAWLEY TOWN</t>
  </si>
  <si>
    <t>COMO vs BRESCIA</t>
  </si>
  <si>
    <t>ITALY - SERIE B</t>
  </si>
  <si>
    <t>PERUGIA vs BENEVENTO</t>
  </si>
  <si>
    <t>3--0</t>
  </si>
  <si>
    <t>1--1</t>
  </si>
  <si>
    <t>1--0</t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</si>
  <si>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</si>
  <si>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OVER 2,5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</si>
  <si>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t>SCOTLAND - CHAMPIONSHIP</t>
  </si>
  <si>
    <t>matriz-magico</t>
  </si>
  <si>
    <t>PERUGIA vs LECCE</t>
  </si>
  <si>
    <t>PARMA vs CITTADELLA</t>
  </si>
  <si>
    <t>ROCHDALE vs BARROW</t>
  </si>
  <si>
    <t>PISA vs CREMONESE</t>
  </si>
  <si>
    <t> PRO PATRIA vs GIANA ERMINIO</t>
  </si>
  <si>
    <t>ITALY - SERIE C - GROUP A</t>
  </si>
  <si>
    <t> SCUNTHORPE vs BARROW</t>
  </si>
  <si>
    <t>ASCOLI vs PISA</t>
  </si>
  <si>
    <t>PISA vs CITTADELLA</t>
  </si>
  <si>
    <t>CARLISLE UTD vs BRISTOL ROVERS</t>
  </si>
  <si>
    <t>LEYTON ORIENT vs BARROW</t>
  </si>
  <si>
    <t>PRICE</t>
  </si>
  <si>
    <t>ANALISE-FUNDAMENTALSTA</t>
  </si>
  <si>
    <t>RETURN</t>
  </si>
  <si>
    <t>PROFIT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</si>
  <si>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</si>
  <si>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</si>
  <si>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</si>
  <si>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</si>
  <si>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</si>
  <si>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</si>
  <si>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</si>
  <si>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</si>
  <si>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</si>
  <si>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</si>
  <si>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</si>
  <si>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</si>
  <si>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STAKE BET PRIMO 3%</t>
  </si>
  <si>
    <t>STAKE BET MAGICO 7%</t>
  </si>
  <si>
    <t>LUCRO</t>
  </si>
  <si>
    <t>RATE</t>
  </si>
  <si>
    <t>over 2,25</t>
  </si>
  <si>
    <t>FULLGREEN/FULLRED</t>
  </si>
  <si>
    <t>fullgreen</t>
  </si>
  <si>
    <t>under 2,5</t>
  </si>
  <si>
    <t>halfred</t>
  </si>
  <si>
    <t>0--0</t>
  </si>
  <si>
    <t>5--1</t>
  </si>
  <si>
    <t>2--0</t>
  </si>
  <si>
    <t>0--1</t>
  </si>
  <si>
    <t>3--3</t>
  </si>
  <si>
    <t>under 2</t>
  </si>
  <si>
    <t>fullred</t>
  </si>
  <si>
    <t>void</t>
  </si>
  <si>
    <t> DEPORTIVO MAIPU vs D. DE BELGRANO</t>
  </si>
  <si>
    <t>ARGENTINA - PRIMERA NACIONAL</t>
  </si>
  <si>
    <t>ATLETICO MITRE vs INSTITUTO</t>
  </si>
  <si>
    <t>JEONNAM DRAGONS vs DAEJEON CITIZEN</t>
  </si>
  <si>
    <t>SOUTH KOREA - K LEAGUE 2</t>
  </si>
  <si>
    <t>SAGAN TOSU vs C. SAPPORO</t>
  </si>
  <si>
    <t>JAPAN - J1 LEAGUE</t>
  </si>
  <si>
    <t>BOURG-EN-BRESSE vs BOULOGNE</t>
  </si>
  <si>
    <t>FRANCE - NATIONAL</t>
  </si>
  <si>
    <t>CARLISLE UTD vs EXETER CITY</t>
  </si>
  <si>
    <t> CHUNGNAM ASAN vs ANSAN GREENERS</t>
  </si>
  <si>
    <t> SOUTH KOREA - K LEAGUE 2</t>
  </si>
  <si>
    <t>COMO vs CITTADELLA</t>
  </si>
  <si>
    <t>NORTHAMPTON vs BRADFORD</t>
  </si>
  <si>
    <t>QUEVILLY ROUEN vs RODEZ AVEYRON</t>
  </si>
  <si>
    <t>FRANCE - LIGUE 2</t>
  </si>
  <si>
    <t> PERUGIA vs PISA</t>
  </si>
  <si>
    <t> D. SANTA MARINA vs E. RIO CUARTO</t>
  </si>
  <si>
    <t>PARTICK THISTLE vs RAITH ROVERS</t>
  </si>
  <si>
    <t>TEMPERLEY vs CHACO FOR EVER</t>
  </si>
  <si>
    <t>COVENTRY CITY vs BOURNEMOUTH</t>
  </si>
  <si>
    <t>CHAMPIONSHIP</t>
  </si>
  <si>
    <t>MILLWALL vs HULL CITY</t>
  </si>
  <si>
    <t> VICENZA vs PERUGIA</t>
  </si>
  <si>
    <t>PERUGIA vs PARMA</t>
  </si>
  <si>
    <t>SWANSEA CITY vs BOURNEMOUTH</t>
  </si>
  <si>
    <t>BOULOGNE vs CONCARNEAU</t>
  </si>
  <si>
    <t>CITTADELLA vs BRESCIA</t>
  </si>
  <si>
    <t> ITALY - SERIE B</t>
  </si>
  <si>
    <t> COVENTRY CITY vs HUDDERSFIELD</t>
  </si>
  <si>
    <t>D. ESPANOL vs G. LAMADRID</t>
  </si>
  <si>
    <t>ARGENTINA - PRIMERA C - APERTURA</t>
  </si>
  <si>
    <t>CHAPECOENSE vs CRUZEIRO</t>
  </si>
  <si>
    <t>BRAZIL - SERIE B</t>
  </si>
  <si>
    <t>ATLETICO MITRE vs D. DE BELGRANO</t>
  </si>
  <si>
    <t>PORT VALE vs NEWPORT</t>
  </si>
  <si>
    <t>VENTFORET KOFU vs T. GUNMA</t>
  </si>
  <si>
    <t>JAPAN - J2 LEAGUE</t>
  </si>
  <si>
    <t>COMO vs CREMONESE</t>
  </si>
  <si>
    <t>PERUGIA vs MONZA</t>
  </si>
  <si>
    <t>SAN TELMO vs D. MADRYN</t>
  </si>
  <si>
    <t>C. SAPPORO vs KYOTO SANGA</t>
  </si>
  <si>
    <t>CADIZ vs ELCHE</t>
  </si>
  <si>
    <t>LA LIGA</t>
  </si>
  <si>
    <t>FREE STATE S. vs POLOKWANE</t>
  </si>
  <si>
    <t>SOUTH AFRICA - FIRST DIVISION</t>
  </si>
  <si>
    <t>JEF UTD CHIBA vs FAGIANO OKAYAMA</t>
  </si>
  <si>
    <t> SEOUL vs SUWON CITY</t>
  </si>
  <si>
    <t>SOUTH KOREA - K LEAGUE 1</t>
  </si>
  <si>
    <t>FC BARCELONA vs CELTA VIGO</t>
  </si>
  <si>
    <t>SHONAN BELLMARE vs YOKOHAMA M.</t>
  </si>
  <si>
    <t>JEONNAM DRAGONS vs ANYANG</t>
  </si>
  <si>
    <t>INSTITUTO vs D. DE BELGRANO</t>
  </si>
  <si>
    <t>BROWN DE A. vs INSTITUTO</t>
  </si>
  <si>
    <t> S. HIROSHIMA vs KYOTO SANGA</t>
  </si>
  <si>
    <t> SHONAN BELLMARE vs VISSEL KOBE</t>
  </si>
  <si>
    <t> VALENCIA vs CELTA VIGO</t>
  </si>
  <si>
    <t>VILLA D�LMINE vs GIMNASIA JUJUY</t>
  </si>
  <si>
    <t>MACHIDA ZELVIA vs T. GUNMA</t>
  </si>
  <si>
    <t> JAPAN - J2 LEAGUE</t>
  </si>
  <si>
    <t>C. SAPPORO vs KASHIWA REYSOL</t>
  </si>
  <si>
    <t>SHIMIZU S-PULSE vs FC TOKYO</t>
  </si>
  <si>
    <t> CHUNGNAM ASAN vs JEONNAM DRAGONS</t>
  </si>
  <si>
    <t>D. MADRYN vs CA GUEMES</t>
  </si>
  <si>
    <t>DANGJIN CITIZEN vs CHEONAN CITY</t>
  </si>
  <si>
    <t>SOUTH KOREA - K3 LEAGUE</t>
  </si>
  <si>
    <t> FC TOKYO vs KASHIMA ANTLERS</t>
  </si>
  <si>
    <t>JEF UTD CHIBA vs MITO HOLLYHOCK</t>
  </si>
  <si>
    <t>KYOTO SANGA vs K. FRONTALE</t>
  </si>
  <si>
    <t>S. ITALIANO vs D. ESPANOL</t>
  </si>
  <si>
    <t>2--1</t>
  </si>
  <si>
    <t>3--1</t>
  </si>
  <si>
    <t>5--0</t>
  </si>
  <si>
    <t>2--2</t>
  </si>
  <si>
    <t>0--2</t>
  </si>
  <si>
    <t>1--2</t>
  </si>
  <si>
    <t>0--3</t>
  </si>
  <si>
    <t>1--3</t>
  </si>
  <si>
    <t>PIACENZA vs ALBINOLEFFE--NOTINVEST</t>
  </si>
  <si>
    <t>VILLEFRANCHE vs LE MANS-NOTINVEST</t>
  </si>
  <si>
    <t>ALBINOLEFFE vs TRENTO-NOTINVEST</t>
  </si>
  <si>
    <t>PARTICK THISTLE vs INVERNESS-NOTINVEST</t>
  </si>
  <si>
    <t>INVERNESS vs ARBROATH-NOTINVEST</t>
  </si>
  <si>
    <t>DUNFERMLINE vs GREENOCK MORTON-NOTINVEST</t>
  </si>
  <si>
    <t>ARBROATH vs RAITH ROVERS-NOTINVEST</t>
  </si>
  <si>
    <t> HAMILTON vs RAITH ROVERS-NOTINVEST</t>
  </si>
  <si>
    <t>AYR UTD vs INVERNESS-NOTINVEST</t>
  </si>
  <si>
    <t>1--4</t>
  </si>
  <si>
    <t>1--6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</si>
</sst>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 textRotation="45"/>
    </xf>
    <xf numFmtId="0" fontId="2" fillId="0" borderId="0" xfId="0" applyFont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3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2" fillId="5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6" borderId="0" xfId="0" applyFont="1" applyFill="1" applyAlignment="1">
      <alignment horizontal="center" textRotation="90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3" borderId="0" xfId="0" applyFont="1" applyFill="1" applyAlignment="1">
      <alignment horizontal="center" textRotation="45"/>
    </xf>
    <xf numFmtId="2" fontId="9" fillId="3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164" fontId="13" fillId="7" borderId="0" xfId="0" applyNumberFormat="1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165" fontId="0" fillId="6" borderId="0" xfId="0" applyNumberFormat="1" applyFont="1" applyFill="1" applyAlignment="1">
      <alignment horizontal="center"/>
    </xf>
    <xf numFmtId="0" fontId="0" fillId="0" borderId="0" xfId="0" applyFont="1"/>
    <xf numFmtId="164" fontId="14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0" fontId="0" fillId="9" borderId="0" xfId="0" applyFont="1" applyFill="1" applyAlignment="1">
      <alignment horizontal="center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A11" sqref="A11"/>
    </sheetView>
  </sheetViews>
  <sheetFormatPr defaultRowHeight="15" x14ac:dyDescent="0.25"/>
  <cols>
    <col min="1" max="1" width="10.7109375" bestFit="1" customWidth="1"/>
    <col min="2" max="2" width="34.28515625" style="9" bestFit="1" customWidth="1"/>
    <col min="3" max="9" width="6" style="9" bestFit="1" customWidth="1"/>
    <col min="10" max="10" width="6" style="12" customWidth="1"/>
    <col min="11" max="12" width="6" style="9" bestFit="1" customWidth="1"/>
    <col min="13" max="13" width="6" style="12" customWidth="1"/>
    <col min="14" max="18" width="6" style="9" bestFit="1" customWidth="1"/>
    <col min="19" max="19" width="12.5703125" style="9" bestFit="1" customWidth="1"/>
    <col min="20" max="20" width="10.140625" style="9" customWidth="1"/>
    <col min="21" max="21" width="5.7109375" style="9" customWidth="1"/>
    <col min="22" max="22" width="33.5703125" style="9" customWidth="1"/>
    <col min="23" max="24" width="9.140625" style="9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3"/>
      <c r="K1" s="5" t="s">
        <v>12</v>
      </c>
      <c r="L1" s="5" t="s">
        <v>13</v>
      </c>
      <c r="M1" s="3"/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44611</v>
      </c>
      <c r="B2" s="8" t="s">
        <v>23</v>
      </c>
      <c r="C2" s="9">
        <v>505</v>
      </c>
      <c r="D2" s="9">
        <v>505</v>
      </c>
      <c r="E2" s="9">
        <v>505</v>
      </c>
      <c r="F2" s="9">
        <v>505</v>
      </c>
      <c r="G2" s="9">
        <v>505</v>
      </c>
      <c r="H2" s="9">
        <v>505</v>
      </c>
      <c r="I2" s="9">
        <v>505</v>
      </c>
      <c r="K2" s="9">
        <v>505</v>
      </c>
      <c r="L2" s="9">
        <v>505</v>
      </c>
      <c r="N2" s="9">
        <v>505</v>
      </c>
      <c r="O2" s="9">
        <v>505</v>
      </c>
      <c r="P2" s="9">
        <v>505</v>
      </c>
      <c r="Q2" s="9">
        <v>505</v>
      </c>
      <c r="R2" s="9">
        <v>505</v>
      </c>
      <c r="S2" s="9" t="s">
        <v>24</v>
      </c>
      <c r="U2" s="9">
        <v>15</v>
      </c>
      <c r="V2" s="8" t="s">
        <v>20</v>
      </c>
    </row>
    <row r="3" spans="1:24" x14ac:dyDescent="0.25">
      <c r="A3" s="7">
        <v>44611</v>
      </c>
      <c r="B3" s="8" t="s">
        <v>25</v>
      </c>
      <c r="C3" s="9">
        <v>1.68</v>
      </c>
      <c r="D3" s="9">
        <v>2.12</v>
      </c>
      <c r="E3" s="9">
        <v>3.55</v>
      </c>
      <c r="F3" s="9">
        <v>3.1</v>
      </c>
      <c r="G3" s="9">
        <v>5.24</v>
      </c>
      <c r="H3" s="9">
        <v>4.1500000000000004</v>
      </c>
      <c r="I3" s="9">
        <v>2.73</v>
      </c>
      <c r="K3" s="9">
        <v>2.57</v>
      </c>
      <c r="L3" s="9">
        <v>2.2799999999999998</v>
      </c>
      <c r="N3" s="9">
        <v>2.5499999999999998</v>
      </c>
      <c r="O3" s="9">
        <v>1.61</v>
      </c>
      <c r="P3" s="9">
        <v>1.55</v>
      </c>
      <c r="Q3" s="9">
        <v>2.0099999999999998</v>
      </c>
      <c r="R3" s="9">
        <v>2.2400000000000002</v>
      </c>
      <c r="S3" s="9" t="s">
        <v>24</v>
      </c>
      <c r="U3" s="9">
        <v>24</v>
      </c>
      <c r="V3" s="8" t="s">
        <v>20</v>
      </c>
      <c r="W3" s="9" t="s">
        <v>30</v>
      </c>
      <c r="X3" s="9">
        <v>3</v>
      </c>
    </row>
    <row r="4" spans="1:24" x14ac:dyDescent="0.25">
      <c r="A4" s="7">
        <v>44611</v>
      </c>
      <c r="B4" s="8" t="s">
        <v>26</v>
      </c>
      <c r="C4" s="9">
        <v>505</v>
      </c>
      <c r="D4" s="9">
        <v>505</v>
      </c>
      <c r="E4" s="9">
        <v>505</v>
      </c>
      <c r="F4" s="9">
        <v>505</v>
      </c>
      <c r="G4" s="9">
        <v>505</v>
      </c>
      <c r="H4" s="9">
        <v>505</v>
      </c>
      <c r="I4" s="9">
        <v>505</v>
      </c>
      <c r="K4" s="9">
        <v>505</v>
      </c>
      <c r="L4" s="9">
        <v>505</v>
      </c>
      <c r="N4" s="9">
        <v>505</v>
      </c>
      <c r="O4" s="9">
        <v>505</v>
      </c>
      <c r="P4" s="9">
        <v>505</v>
      </c>
      <c r="Q4" s="9">
        <v>505</v>
      </c>
      <c r="R4" s="9">
        <v>505</v>
      </c>
      <c r="S4" s="9" t="s">
        <v>24</v>
      </c>
      <c r="U4" s="9">
        <v>18</v>
      </c>
      <c r="V4" s="8" t="s">
        <v>20</v>
      </c>
    </row>
    <row r="5" spans="1:24" x14ac:dyDescent="0.25">
      <c r="A5" s="7">
        <v>44618</v>
      </c>
      <c r="B5" s="8" t="s">
        <v>27</v>
      </c>
      <c r="C5" s="9">
        <v>2.92</v>
      </c>
      <c r="D5" s="9">
        <v>3.42</v>
      </c>
      <c r="E5" s="9">
        <v>3.1</v>
      </c>
      <c r="F5" s="9">
        <v>3.44</v>
      </c>
      <c r="G5" s="9">
        <v>2.68</v>
      </c>
      <c r="H5" s="9">
        <v>2.25</v>
      </c>
      <c r="I5" s="9">
        <v>3.55</v>
      </c>
      <c r="K5" s="9">
        <v>4.08</v>
      </c>
      <c r="L5" s="9">
        <v>2.0099999999999998</v>
      </c>
      <c r="N5" s="9">
        <v>1.85</v>
      </c>
      <c r="O5" s="9">
        <v>1.85</v>
      </c>
      <c r="P5" s="9">
        <v>2.0499999999999998</v>
      </c>
      <c r="Q5" s="9">
        <v>1.75</v>
      </c>
      <c r="R5" s="9">
        <v>1.62</v>
      </c>
      <c r="S5" s="9" t="s">
        <v>24</v>
      </c>
      <c r="U5" s="9">
        <v>20</v>
      </c>
      <c r="V5" s="8" t="s">
        <v>28</v>
      </c>
      <c r="W5" s="9" t="s">
        <v>31</v>
      </c>
      <c r="X5" s="9">
        <v>2</v>
      </c>
    </row>
    <row r="6" spans="1:24" x14ac:dyDescent="0.25">
      <c r="A6" s="7">
        <v>44618</v>
      </c>
      <c r="B6" s="8" t="s">
        <v>29</v>
      </c>
      <c r="C6" s="9">
        <v>2.61</v>
      </c>
      <c r="D6" s="9">
        <v>2.6</v>
      </c>
      <c r="E6" s="9">
        <v>2.93</v>
      </c>
      <c r="F6" s="9">
        <v>2.97</v>
      </c>
      <c r="G6" s="9">
        <v>3.18</v>
      </c>
      <c r="H6" s="9">
        <v>3.26</v>
      </c>
      <c r="I6" s="9">
        <v>3.32</v>
      </c>
      <c r="K6" s="9">
        <v>2.92</v>
      </c>
      <c r="L6" s="9">
        <v>2.17</v>
      </c>
      <c r="N6" s="9">
        <v>2.37</v>
      </c>
      <c r="O6" s="9">
        <v>1.72</v>
      </c>
      <c r="P6" s="9">
        <v>1.64</v>
      </c>
      <c r="Q6" s="9">
        <v>1.89</v>
      </c>
      <c r="R6" s="9">
        <v>2.0699999999999998</v>
      </c>
      <c r="S6" s="9" t="s">
        <v>24</v>
      </c>
      <c r="U6" s="9">
        <v>18</v>
      </c>
      <c r="V6" s="8" t="s">
        <v>28</v>
      </c>
      <c r="W6" s="9" t="s">
        <v>32</v>
      </c>
      <c r="X6" s="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27.28515625" bestFit="1" customWidth="1"/>
    <col min="4" max="4" width="17.140625" bestFit="1" customWidth="1"/>
    <col min="5" max="5" width="23.28515625" bestFit="1" customWidth="1"/>
    <col min="6" max="6" width="15.42578125" style="36" bestFit="1" customWidth="1"/>
    <col min="7" max="7" width="15.42578125" customWidth="1"/>
    <col min="8" max="8" width="12.7109375" bestFit="1" customWidth="1"/>
    <col min="9" max="9" width="12" bestFit="1" customWidth="1"/>
    <col min="10" max="10" width="8.140625" bestFit="1" customWidth="1"/>
    <col min="11" max="11" width="25.57031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44618</v>
      </c>
      <c r="B2" s="8" t="s">
        <v>27</v>
      </c>
      <c r="C2" s="15">
        <v>1.62</v>
      </c>
      <c r="D2" s="16">
        <v>20</v>
      </c>
      <c r="E2" s="9" t="s">
        <v>24</v>
      </c>
      <c r="F2" s="20" t="s">
        <v>68</v>
      </c>
      <c r="G2" s="17" t="s">
        <v>72</v>
      </c>
      <c r="H2" s="18">
        <f>C2*D$25</f>
        <v>24079.015800000001</v>
      </c>
      <c r="I2" s="18">
        <f>IF(G2="halfred",-(D$25/2),H2-D$25)</f>
        <v>-7431.7950000000001</v>
      </c>
      <c r="J2" s="19" t="s">
        <v>31</v>
      </c>
      <c r="K2" s="8" t="s">
        <v>28</v>
      </c>
      <c r="L2" s="9"/>
      <c r="M2" s="9"/>
    </row>
    <row r="3" spans="1:13" x14ac:dyDescent="0.25">
      <c r="A3" s="7">
        <v>44618</v>
      </c>
      <c r="B3" s="8" t="s">
        <v>29</v>
      </c>
      <c r="C3" s="15">
        <v>1.64</v>
      </c>
      <c r="D3" s="16">
        <v>18</v>
      </c>
      <c r="E3" s="9" t="s">
        <v>24</v>
      </c>
      <c r="F3" s="20" t="s">
        <v>71</v>
      </c>
      <c r="G3" s="20" t="s">
        <v>70</v>
      </c>
      <c r="H3" s="18">
        <f>C3*D$25</f>
        <v>24376.2876</v>
      </c>
      <c r="I3" s="18">
        <f>IF(G3="halfred",-(D$25/2),H3-D$25)</f>
        <v>9512.6975999999995</v>
      </c>
      <c r="J3" s="19" t="s">
        <v>32</v>
      </c>
      <c r="K3" s="8" t="s">
        <v>28</v>
      </c>
      <c r="L3" s="9"/>
      <c r="M3" s="9"/>
    </row>
    <row r="4" spans="1:13" x14ac:dyDescent="0.25">
      <c r="A4" s="11"/>
      <c r="B4" s="8"/>
      <c r="C4" s="21"/>
      <c r="D4" s="16"/>
      <c r="E4" s="9"/>
      <c r="F4" s="22"/>
      <c r="G4" s="22"/>
      <c r="H4" s="18"/>
      <c r="I4" s="18"/>
      <c r="J4" s="19"/>
      <c r="K4" s="8"/>
      <c r="L4" s="9"/>
      <c r="M4" s="9"/>
    </row>
    <row r="5" spans="1:13" x14ac:dyDescent="0.25">
      <c r="A5" s="11"/>
      <c r="B5" s="23"/>
      <c r="C5" s="21"/>
      <c r="D5" s="16"/>
      <c r="E5" s="9"/>
      <c r="F5" s="22"/>
      <c r="G5" s="17"/>
      <c r="H5" s="18">
        <f>IF(E5="magico",C5*$D$26,C5*$D$25)</f>
        <v>0</v>
      </c>
      <c r="I5" s="18"/>
      <c r="J5" s="19"/>
      <c r="K5" s="9"/>
      <c r="L5" s="9"/>
      <c r="M5" s="9"/>
    </row>
    <row r="6" spans="1:13" x14ac:dyDescent="0.25">
      <c r="A6" s="11"/>
      <c r="B6" s="24"/>
      <c r="C6" s="21"/>
      <c r="D6" s="16"/>
      <c r="E6" s="9"/>
      <c r="F6" s="22"/>
      <c r="G6" s="20"/>
      <c r="H6" s="18">
        <f>IF(E6="magico",C6*$D$26,C6*$D$25)</f>
        <v>0</v>
      </c>
      <c r="I6" s="18"/>
      <c r="J6" s="19"/>
      <c r="K6" s="9"/>
      <c r="L6" s="9"/>
      <c r="M6" s="9"/>
    </row>
    <row r="7" spans="1:13" x14ac:dyDescent="0.25">
      <c r="A7" s="11"/>
      <c r="B7" s="24"/>
      <c r="C7" s="21"/>
      <c r="D7" s="16"/>
      <c r="E7" s="9"/>
      <c r="F7" s="22"/>
      <c r="G7" s="20"/>
      <c r="H7" s="18">
        <f>IF(E7="magico",C7*$D$26,C7*$D$25)</f>
        <v>0</v>
      </c>
      <c r="I7" s="18"/>
      <c r="J7" s="19"/>
      <c r="K7" s="9"/>
      <c r="L7" s="9"/>
      <c r="M7" s="9"/>
    </row>
    <row r="8" spans="1:13" x14ac:dyDescent="0.25">
      <c r="A8" s="11"/>
      <c r="B8" s="24"/>
      <c r="C8" s="21"/>
      <c r="D8" s="16"/>
      <c r="E8" s="9"/>
      <c r="F8" s="22"/>
      <c r="G8" s="20"/>
      <c r="H8" s="18">
        <f>IF(E8="magico",C8*$D$26,C8*$D$25)</f>
        <v>0</v>
      </c>
      <c r="I8" s="18"/>
      <c r="J8" s="19"/>
      <c r="K8" s="9"/>
      <c r="L8" s="9"/>
      <c r="M8" s="9"/>
    </row>
    <row r="9" spans="1:13" x14ac:dyDescent="0.25">
      <c r="A9" s="11"/>
      <c r="B9" s="24"/>
      <c r="C9" s="21"/>
      <c r="D9" s="16"/>
      <c r="E9" s="9"/>
      <c r="F9" s="22"/>
      <c r="G9" s="25"/>
      <c r="H9" s="18">
        <f>IF(E9="magico",C9*$D$26,C9*$D$25)</f>
        <v>0</v>
      </c>
      <c r="I9" s="18"/>
      <c r="J9" s="9"/>
      <c r="K9" s="9"/>
      <c r="L9" s="9"/>
      <c r="M9" s="9"/>
    </row>
    <row r="10" spans="1:13" x14ac:dyDescent="0.25">
      <c r="A10" s="11"/>
      <c r="B10" s="26"/>
      <c r="C10" s="21"/>
      <c r="D10" s="16"/>
      <c r="E10" s="9"/>
      <c r="F10" s="22"/>
      <c r="G10" s="17"/>
      <c r="H10" s="18"/>
      <c r="I10" s="18"/>
      <c r="J10" s="9"/>
      <c r="K10" s="9"/>
      <c r="L10" s="9"/>
      <c r="M10" s="9"/>
    </row>
    <row r="11" spans="1:13" x14ac:dyDescent="0.25">
      <c r="A11" s="9"/>
      <c r="B11" s="9"/>
      <c r="C11" s="21"/>
      <c r="D11" s="9"/>
      <c r="E11" s="9"/>
      <c r="F11" s="19"/>
      <c r="G11" s="9"/>
      <c r="H11" s="9"/>
      <c r="I11" s="9"/>
      <c r="J11" s="9"/>
      <c r="K11" s="9"/>
      <c r="L11" s="9"/>
      <c r="M11" s="9"/>
    </row>
    <row r="12" spans="1:13" x14ac:dyDescent="0.25">
      <c r="A12" s="9"/>
      <c r="B12" s="9"/>
      <c r="C12" s="21"/>
      <c r="D12" s="9"/>
      <c r="E12" s="9"/>
      <c r="F12" s="19"/>
      <c r="G12" s="9"/>
      <c r="H12" s="9"/>
      <c r="I12" s="9"/>
      <c r="J12" s="9"/>
      <c r="K12" s="9"/>
      <c r="L12" s="9"/>
      <c r="M12" s="9"/>
    </row>
    <row r="13" spans="1:13" x14ac:dyDescent="0.25">
      <c r="A13" s="9"/>
      <c r="B13" s="9"/>
      <c r="C13" s="9"/>
      <c r="D13" s="9"/>
      <c r="E13" s="9"/>
      <c r="F13" s="19"/>
      <c r="G13" s="9"/>
      <c r="H13" s="9"/>
      <c r="I13" s="9"/>
      <c r="J13" s="9"/>
      <c r="K13" s="9"/>
      <c r="L13" s="9"/>
      <c r="M13" s="9"/>
    </row>
    <row r="14" spans="1:13" x14ac:dyDescent="0.25">
      <c r="A14" s="9"/>
      <c r="B14" s="9" t="s">
        <v>52</v>
      </c>
      <c r="C14" s="9"/>
      <c r="D14" s="9">
        <v>2</v>
      </c>
      <c r="E14" s="9" t="s">
        <v>53</v>
      </c>
      <c r="F14" s="19" t="s">
        <v>54</v>
      </c>
      <c r="G14" s="9"/>
      <c r="H14" s="9"/>
      <c r="I14" s="9"/>
      <c r="J14" s="9"/>
      <c r="K14" s="9"/>
      <c r="L14" s="9"/>
      <c r="M14" s="9"/>
    </row>
    <row r="15" spans="1:13" x14ac:dyDescent="0.25">
      <c r="A15" s="9"/>
      <c r="B15" s="9" t="s">
        <v>55</v>
      </c>
      <c r="C15" s="9"/>
      <c r="D15" s="27">
        <v>1</v>
      </c>
      <c r="E15" s="9">
        <v>1</v>
      </c>
      <c r="F15" s="35">
        <f>I2</f>
        <v>-7431.7950000000001</v>
      </c>
      <c r="G15" s="28"/>
      <c r="H15" s="29">
        <f>F15 +D23</f>
        <v>488021.20500000002</v>
      </c>
      <c r="I15" s="9"/>
      <c r="J15" s="9"/>
      <c r="K15" s="9"/>
      <c r="L15" s="9"/>
      <c r="M15" s="9"/>
    </row>
    <row r="16" spans="1:13" x14ac:dyDescent="0.25">
      <c r="A16" s="9"/>
      <c r="B16" s="9" t="s">
        <v>56</v>
      </c>
      <c r="C16" s="9"/>
      <c r="D16" s="30">
        <f>D14-D15</f>
        <v>1</v>
      </c>
      <c r="E16" s="9">
        <v>2</v>
      </c>
      <c r="F16" s="35">
        <v>0</v>
      </c>
      <c r="G16" s="28"/>
      <c r="H16" s="29">
        <f>F16 +H15</f>
        <v>488021.20500000002</v>
      </c>
      <c r="I16" s="9"/>
      <c r="J16" s="9"/>
      <c r="K16" s="9"/>
      <c r="L16" s="9"/>
      <c r="M16" s="9"/>
    </row>
    <row r="17" spans="1:13" x14ac:dyDescent="0.25">
      <c r="A17" s="9"/>
      <c r="B17" s="9" t="s">
        <v>57</v>
      </c>
      <c r="C17" s="9"/>
      <c r="D17" s="9">
        <f>D16/D14*100</f>
        <v>50</v>
      </c>
      <c r="E17" s="9">
        <v>3</v>
      </c>
      <c r="F17" s="35">
        <v>0</v>
      </c>
      <c r="G17" s="28"/>
      <c r="H17" s="29">
        <f t="shared" ref="H17:H45" si="0">F17 +H16</f>
        <v>488021.20500000002</v>
      </c>
      <c r="I17" s="9"/>
      <c r="J17" s="9"/>
      <c r="K17" s="9"/>
      <c r="L17" s="9"/>
      <c r="M17" s="9"/>
    </row>
    <row r="18" spans="1:13" x14ac:dyDescent="0.25">
      <c r="A18" s="9"/>
      <c r="B18" s="9" t="s">
        <v>58</v>
      </c>
      <c r="C18" s="9"/>
      <c r="D18" s="9">
        <f>1/D19*100</f>
        <v>61.349693251533743</v>
      </c>
      <c r="E18" s="9">
        <v>4</v>
      </c>
      <c r="F18" s="35">
        <v>0</v>
      </c>
      <c r="G18" s="28"/>
      <c r="H18" s="29">
        <f t="shared" si="0"/>
        <v>488021.20500000002</v>
      </c>
      <c r="I18" s="9"/>
      <c r="J18" s="9"/>
      <c r="K18" s="9"/>
      <c r="L18" s="9"/>
      <c r="M18" s="9"/>
    </row>
    <row r="19" spans="1:13" x14ac:dyDescent="0.25">
      <c r="A19" s="9"/>
      <c r="B19" s="9" t="s">
        <v>59</v>
      </c>
      <c r="C19" s="9"/>
      <c r="D19" s="9">
        <f>SUM(C2:C3)/D14</f>
        <v>1.63</v>
      </c>
      <c r="E19" s="9">
        <v>5</v>
      </c>
      <c r="F19" s="35">
        <v>0</v>
      </c>
      <c r="G19" s="28"/>
      <c r="H19" s="29">
        <f t="shared" si="0"/>
        <v>488021.20500000002</v>
      </c>
      <c r="I19" s="9"/>
      <c r="J19" s="9"/>
      <c r="K19" s="9"/>
      <c r="L19" s="9"/>
      <c r="M19" s="9"/>
    </row>
    <row r="20" spans="1:13" x14ac:dyDescent="0.25">
      <c r="A20" s="9"/>
      <c r="B20" s="9" t="s">
        <v>60</v>
      </c>
      <c r="C20" s="9"/>
      <c r="D20" s="30">
        <f>D17-D18</f>
        <v>-11.349693251533743</v>
      </c>
      <c r="E20" s="9">
        <v>6</v>
      </c>
      <c r="F20" s="35">
        <v>0</v>
      </c>
      <c r="G20" s="28"/>
      <c r="H20" s="29">
        <f t="shared" si="0"/>
        <v>488021.20500000002</v>
      </c>
      <c r="I20" s="9"/>
      <c r="J20" s="9"/>
      <c r="K20" s="9"/>
      <c r="L20" s="9"/>
      <c r="M20" s="9"/>
    </row>
    <row r="21" spans="1:13" x14ac:dyDescent="0.25">
      <c r="A21" s="9"/>
      <c r="B21" s="9" t="s">
        <v>61</v>
      </c>
      <c r="C21" s="9"/>
      <c r="D21" s="30">
        <f>D28/1</f>
        <v>0.41999999999999987</v>
      </c>
      <c r="E21" s="9">
        <v>7</v>
      </c>
      <c r="F21" s="35">
        <v>0</v>
      </c>
      <c r="G21" s="28"/>
      <c r="H21" s="29">
        <f t="shared" si="0"/>
        <v>488021.20500000002</v>
      </c>
      <c r="I21" s="9"/>
      <c r="J21" s="9"/>
      <c r="K21" s="9"/>
      <c r="L21" s="9"/>
      <c r="M21" s="9"/>
    </row>
    <row r="22" spans="1:13" x14ac:dyDescent="0.25">
      <c r="A22" s="9"/>
      <c r="B22" s="9"/>
      <c r="C22" s="9"/>
      <c r="D22" s="30"/>
      <c r="E22" s="9">
        <v>8</v>
      </c>
      <c r="F22" s="35">
        <f>I3</f>
        <v>9512.6975999999995</v>
      </c>
      <c r="G22" s="28"/>
      <c r="H22" s="29">
        <f t="shared" si="0"/>
        <v>497533.90260000003</v>
      </c>
      <c r="I22" s="9"/>
      <c r="J22" s="9"/>
      <c r="K22" s="9"/>
      <c r="L22" s="9"/>
      <c r="M22" s="9"/>
    </row>
    <row r="23" spans="1:13" ht="18.75" x14ac:dyDescent="0.3">
      <c r="A23" s="9"/>
      <c r="B23" s="9" t="s">
        <v>62</v>
      </c>
      <c r="C23" s="9"/>
      <c r="D23" s="31">
        <v>495453</v>
      </c>
      <c r="E23" s="9">
        <v>9</v>
      </c>
      <c r="F23" s="35">
        <v>0</v>
      </c>
      <c r="G23" s="28"/>
      <c r="H23" s="29">
        <f t="shared" si="0"/>
        <v>497533.90260000003</v>
      </c>
      <c r="I23" s="9"/>
      <c r="J23" s="9"/>
      <c r="K23" s="9"/>
      <c r="L23" s="9"/>
      <c r="M23" s="9"/>
    </row>
    <row r="24" spans="1:13" x14ac:dyDescent="0.25">
      <c r="A24" s="9"/>
      <c r="B24" s="9" t="s">
        <v>63</v>
      </c>
      <c r="C24" s="9"/>
      <c r="D24" s="18">
        <f>D23/100</f>
        <v>4954.53</v>
      </c>
      <c r="E24" s="9">
        <v>10</v>
      </c>
      <c r="F24" s="35">
        <v>0</v>
      </c>
      <c r="G24" s="28"/>
      <c r="H24" s="29">
        <f t="shared" si="0"/>
        <v>497533.90260000003</v>
      </c>
      <c r="I24" s="9"/>
      <c r="J24" s="9"/>
      <c r="K24" s="9"/>
      <c r="L24" s="9"/>
      <c r="M24" s="9"/>
    </row>
    <row r="25" spans="1:13" x14ac:dyDescent="0.25">
      <c r="A25" s="9"/>
      <c r="B25" s="9" t="s">
        <v>64</v>
      </c>
      <c r="C25" s="9"/>
      <c r="D25" s="18">
        <f>D24*3</f>
        <v>14863.59</v>
      </c>
      <c r="E25" s="9">
        <v>11</v>
      </c>
      <c r="F25" s="35">
        <v>0</v>
      </c>
      <c r="G25" s="28"/>
      <c r="H25" s="29">
        <f t="shared" si="0"/>
        <v>497533.90260000003</v>
      </c>
      <c r="I25" s="9"/>
      <c r="J25" s="9"/>
      <c r="K25" s="9"/>
      <c r="L25" s="9"/>
      <c r="M25" s="9"/>
    </row>
    <row r="26" spans="1:13" x14ac:dyDescent="0.25">
      <c r="A26" s="9"/>
      <c r="B26" s="9" t="s">
        <v>65</v>
      </c>
      <c r="C26" s="9"/>
      <c r="D26" s="32">
        <f>D24*7</f>
        <v>34681.71</v>
      </c>
      <c r="E26" s="9">
        <v>12</v>
      </c>
      <c r="F26" s="35">
        <v>0</v>
      </c>
      <c r="G26" s="28"/>
      <c r="H26" s="29">
        <f t="shared" si="0"/>
        <v>497533.90260000003</v>
      </c>
      <c r="I26" s="9"/>
      <c r="J26" s="9"/>
      <c r="K26" s="9"/>
      <c r="L26" s="9"/>
      <c r="M26" s="9"/>
    </row>
    <row r="27" spans="1:13" x14ac:dyDescent="0.25">
      <c r="A27" s="9"/>
      <c r="B27" s="9" t="s">
        <v>66</v>
      </c>
      <c r="C27" s="9"/>
      <c r="D27" s="18">
        <f>SUM(I2:I10)</f>
        <v>2080.9025999999994</v>
      </c>
      <c r="E27" s="9">
        <v>13</v>
      </c>
      <c r="F27" s="35">
        <v>0</v>
      </c>
      <c r="G27" s="28"/>
      <c r="H27" s="29">
        <f t="shared" si="0"/>
        <v>497533.90260000003</v>
      </c>
      <c r="I27" s="9"/>
      <c r="J27" s="9"/>
      <c r="K27" s="9"/>
      <c r="L27" s="9"/>
      <c r="M27" s="9"/>
    </row>
    <row r="28" spans="1:13" x14ac:dyDescent="0.25">
      <c r="A28" s="9"/>
      <c r="B28" s="33" t="s">
        <v>67</v>
      </c>
      <c r="C28" s="9"/>
      <c r="D28" s="9">
        <f>D27/D23*100</f>
        <v>0.41999999999999987</v>
      </c>
      <c r="E28" s="9">
        <v>14</v>
      </c>
      <c r="F28" s="35">
        <v>0</v>
      </c>
      <c r="G28" s="28"/>
      <c r="H28" s="29">
        <f t="shared" si="0"/>
        <v>497533.90260000003</v>
      </c>
      <c r="I28" s="9"/>
      <c r="J28" s="9"/>
      <c r="K28" s="9"/>
      <c r="L28" s="9"/>
      <c r="M28" s="9"/>
    </row>
    <row r="29" spans="1:13" x14ac:dyDescent="0.25">
      <c r="A29" s="9"/>
      <c r="B29" s="9"/>
      <c r="C29" s="9"/>
      <c r="D29" s="18"/>
      <c r="E29" s="9">
        <v>15</v>
      </c>
      <c r="F29" s="35">
        <v>0</v>
      </c>
      <c r="G29" s="28"/>
      <c r="H29" s="29">
        <f t="shared" si="0"/>
        <v>497533.90260000003</v>
      </c>
      <c r="I29" s="9"/>
      <c r="J29" s="9"/>
      <c r="K29" s="9"/>
      <c r="L29" s="9"/>
      <c r="M29" s="9"/>
    </row>
    <row r="30" spans="1:13" x14ac:dyDescent="0.25">
      <c r="A30" s="9"/>
      <c r="B30" s="9"/>
      <c r="C30" s="9"/>
      <c r="D30" s="18"/>
      <c r="E30" s="9">
        <v>16</v>
      </c>
      <c r="F30" s="35">
        <v>0</v>
      </c>
      <c r="G30" s="28"/>
      <c r="H30" s="29">
        <f t="shared" si="0"/>
        <v>497533.90260000003</v>
      </c>
      <c r="I30" s="9"/>
      <c r="J30" s="9"/>
      <c r="K30" s="9"/>
      <c r="L30" s="9"/>
      <c r="M30" s="9"/>
    </row>
    <row r="31" spans="1:13" x14ac:dyDescent="0.25">
      <c r="A31" s="9"/>
      <c r="B31" s="34"/>
      <c r="C31" s="9"/>
      <c r="D31" s="9"/>
      <c r="E31" s="9">
        <v>17</v>
      </c>
      <c r="F31" s="35">
        <v>0</v>
      </c>
      <c r="G31" s="28"/>
      <c r="H31" s="29">
        <f t="shared" si="0"/>
        <v>497533.90260000003</v>
      </c>
      <c r="I31" s="9"/>
      <c r="J31" s="9"/>
      <c r="K31" s="9"/>
      <c r="L31" s="9"/>
      <c r="M31" s="9"/>
    </row>
    <row r="32" spans="1:13" x14ac:dyDescent="0.25">
      <c r="A32" s="9"/>
      <c r="B32" s="34"/>
      <c r="C32" s="9"/>
      <c r="D32" s="9"/>
      <c r="E32" s="9">
        <v>18</v>
      </c>
      <c r="F32" s="35">
        <v>0</v>
      </c>
      <c r="G32" s="28"/>
      <c r="H32" s="29">
        <f t="shared" si="0"/>
        <v>497533.90260000003</v>
      </c>
      <c r="I32" s="9"/>
      <c r="J32" s="9"/>
      <c r="K32" s="9"/>
      <c r="L32" s="9"/>
      <c r="M32" s="9"/>
    </row>
    <row r="33" spans="1:13" x14ac:dyDescent="0.25">
      <c r="A33" s="9"/>
      <c r="B33" s="34"/>
      <c r="C33" s="9"/>
      <c r="D33" s="9"/>
      <c r="E33" s="9">
        <v>19</v>
      </c>
      <c r="F33" s="35" t="e">
        <f>#REF!</f>
        <v>#REF!</v>
      </c>
      <c r="G33" s="28"/>
      <c r="H33" s="29" t="e">
        <f t="shared" si="0"/>
        <v>#REF!</v>
      </c>
      <c r="I33" s="9"/>
      <c r="J33" s="9"/>
      <c r="K33" s="9"/>
      <c r="L33" s="9"/>
      <c r="M33" s="9"/>
    </row>
    <row r="34" spans="1:13" x14ac:dyDescent="0.25">
      <c r="A34" s="9"/>
      <c r="B34" s="9"/>
      <c r="C34" s="9"/>
      <c r="D34" s="9"/>
      <c r="E34" s="9">
        <v>20</v>
      </c>
      <c r="F34" s="35">
        <v>0</v>
      </c>
      <c r="G34" s="28"/>
      <c r="H34" s="29" t="e">
        <f t="shared" si="0"/>
        <v>#REF!</v>
      </c>
      <c r="I34" s="9"/>
      <c r="J34" s="9"/>
      <c r="K34" s="9"/>
      <c r="L34" s="9"/>
      <c r="M34" s="9"/>
    </row>
    <row r="35" spans="1:13" x14ac:dyDescent="0.25">
      <c r="A35" s="9"/>
      <c r="B35" s="9"/>
      <c r="C35" s="9"/>
      <c r="D35" s="9"/>
      <c r="E35" s="9">
        <v>21</v>
      </c>
      <c r="F35" s="35">
        <v>0</v>
      </c>
      <c r="G35" s="28"/>
      <c r="H35" s="29" t="e">
        <f t="shared" si="0"/>
        <v>#REF!</v>
      </c>
      <c r="I35" s="9"/>
      <c r="J35" s="9"/>
      <c r="K35" s="9"/>
      <c r="L35" s="9"/>
      <c r="M35" s="9"/>
    </row>
    <row r="36" spans="1:13" x14ac:dyDescent="0.25">
      <c r="A36" s="9"/>
      <c r="B36" s="9"/>
      <c r="C36" s="9"/>
      <c r="D36" s="9"/>
      <c r="E36" s="9">
        <v>22</v>
      </c>
      <c r="F36" s="35">
        <v>0</v>
      </c>
      <c r="G36" s="28"/>
      <c r="H36" s="29" t="e">
        <f t="shared" si="0"/>
        <v>#REF!</v>
      </c>
      <c r="I36" s="9"/>
      <c r="J36" s="9"/>
      <c r="K36" s="9"/>
      <c r="L36" s="9"/>
      <c r="M36" s="9"/>
    </row>
    <row r="37" spans="1:13" x14ac:dyDescent="0.25">
      <c r="A37" s="9"/>
      <c r="B37" s="9"/>
      <c r="C37" s="9"/>
      <c r="D37" s="9"/>
      <c r="E37" s="9">
        <v>23</v>
      </c>
      <c r="F37" s="35">
        <v>0</v>
      </c>
      <c r="G37" s="28"/>
      <c r="H37" s="29" t="e">
        <f t="shared" si="0"/>
        <v>#REF!</v>
      </c>
      <c r="I37" s="9"/>
      <c r="J37" s="9"/>
      <c r="K37" s="9"/>
      <c r="L37" s="9"/>
      <c r="M37" s="9"/>
    </row>
    <row r="38" spans="1:13" x14ac:dyDescent="0.25">
      <c r="A38" s="9"/>
      <c r="B38" s="9"/>
      <c r="C38" s="9"/>
      <c r="D38" s="9"/>
      <c r="E38" s="9">
        <v>24</v>
      </c>
      <c r="F38" s="35">
        <v>0</v>
      </c>
      <c r="G38" s="28"/>
      <c r="H38" s="29" t="e">
        <f t="shared" si="0"/>
        <v>#REF!</v>
      </c>
      <c r="I38" s="9"/>
      <c r="J38" s="9"/>
      <c r="K38" s="9"/>
      <c r="L38" s="9"/>
      <c r="M38" s="9"/>
    </row>
    <row r="39" spans="1:13" x14ac:dyDescent="0.25">
      <c r="A39" s="9"/>
      <c r="B39" s="9"/>
      <c r="C39" s="9"/>
      <c r="D39" s="9"/>
      <c r="E39" s="9">
        <v>25</v>
      </c>
      <c r="F39" s="35">
        <v>0</v>
      </c>
      <c r="G39" s="28"/>
      <c r="H39" s="29" t="e">
        <f t="shared" si="0"/>
        <v>#REF!</v>
      </c>
      <c r="I39" s="9"/>
      <c r="J39" s="9"/>
      <c r="K39" s="9"/>
      <c r="L39" s="9"/>
      <c r="M39" s="9"/>
    </row>
    <row r="40" spans="1:13" x14ac:dyDescent="0.25">
      <c r="A40" s="9"/>
      <c r="B40" s="9"/>
      <c r="C40" s="9"/>
      <c r="D40" s="9"/>
      <c r="E40" s="9">
        <v>26</v>
      </c>
      <c r="F40" s="35">
        <v>0</v>
      </c>
      <c r="G40" s="28"/>
      <c r="H40" s="29" t="e">
        <f t="shared" si="0"/>
        <v>#REF!</v>
      </c>
      <c r="I40" s="9"/>
      <c r="J40" s="9"/>
      <c r="K40" s="9"/>
      <c r="L40" s="9"/>
      <c r="M40" s="9"/>
    </row>
    <row r="41" spans="1:13" x14ac:dyDescent="0.25">
      <c r="A41" s="9"/>
      <c r="B41" s="9"/>
      <c r="C41" s="9"/>
      <c r="D41" s="9"/>
      <c r="E41" s="9">
        <v>27</v>
      </c>
      <c r="F41" s="35">
        <v>0</v>
      </c>
      <c r="G41" s="28"/>
      <c r="H41" s="29" t="e">
        <f t="shared" si="0"/>
        <v>#REF!</v>
      </c>
      <c r="I41" s="9"/>
      <c r="J41" s="9"/>
      <c r="K41" s="9"/>
      <c r="L41" s="9"/>
      <c r="M41" s="9"/>
    </row>
    <row r="42" spans="1:13" x14ac:dyDescent="0.25">
      <c r="A42" s="9"/>
      <c r="B42" s="9"/>
      <c r="C42" s="9"/>
      <c r="D42" s="9"/>
      <c r="E42" s="9">
        <v>28</v>
      </c>
      <c r="F42" s="35">
        <v>0</v>
      </c>
      <c r="G42" s="28"/>
      <c r="H42" s="29" t="e">
        <f t="shared" si="0"/>
        <v>#REF!</v>
      </c>
      <c r="I42" s="9"/>
      <c r="J42" s="9"/>
      <c r="K42" s="9"/>
      <c r="L42" s="9"/>
      <c r="M42" s="9"/>
    </row>
    <row r="43" spans="1:13" x14ac:dyDescent="0.25">
      <c r="A43" s="9"/>
      <c r="B43" s="9"/>
      <c r="C43" s="9"/>
      <c r="D43" s="9"/>
      <c r="E43" s="9">
        <v>29</v>
      </c>
      <c r="F43" s="35">
        <v>0</v>
      </c>
      <c r="G43" s="28"/>
      <c r="H43" s="29" t="e">
        <f t="shared" si="0"/>
        <v>#REF!</v>
      </c>
      <c r="I43" s="9"/>
      <c r="J43" s="9"/>
      <c r="K43" s="9"/>
      <c r="L43" s="9"/>
      <c r="M43" s="9"/>
    </row>
    <row r="44" spans="1:13" x14ac:dyDescent="0.25">
      <c r="A44" s="9"/>
      <c r="B44" s="9"/>
      <c r="C44" s="9"/>
      <c r="D44" s="9"/>
      <c r="E44" s="9">
        <v>30</v>
      </c>
      <c r="F44" s="35">
        <v>0</v>
      </c>
      <c r="G44" s="28"/>
      <c r="H44" s="29" t="e">
        <f t="shared" si="0"/>
        <v>#REF!</v>
      </c>
      <c r="I44" s="9"/>
      <c r="J44" s="9"/>
      <c r="K44" s="9"/>
      <c r="L44" s="9"/>
      <c r="M44" s="9"/>
    </row>
    <row r="45" spans="1:13" x14ac:dyDescent="0.25">
      <c r="A45" s="9"/>
      <c r="B45" s="9"/>
      <c r="C45" s="9"/>
      <c r="D45" s="9"/>
      <c r="E45" s="9">
        <v>31</v>
      </c>
      <c r="F45" s="35">
        <v>0</v>
      </c>
      <c r="G45" s="28"/>
      <c r="H45" s="29" t="e">
        <f t="shared" si="0"/>
        <v>#REF!</v>
      </c>
      <c r="I45" s="9"/>
      <c r="J45" s="9"/>
      <c r="K45" s="9"/>
      <c r="L45" s="9"/>
      <c r="M45" s="9"/>
    </row>
  </sheetData>
  <conditionalFormatting sqref="F15:G45">
    <cfRule type="cellIs" dxfId="16" priority="3" operator="greaterThan">
      <formula>0</formula>
    </cfRule>
    <cfRule type="cellIs" dxfId="15" priority="4" operator="lessThan">
      <formula>-240.63</formula>
    </cfRule>
    <cfRule type="cellIs" dxfId="14" priority="5" operator="greaterThan">
      <formula>0</formula>
    </cfRule>
  </conditionalFormatting>
  <conditionalFormatting sqref="I4:I10">
    <cfRule type="cellIs" dxfId="13" priority="6" operator="lessThan">
      <formula>0</formula>
    </cfRule>
    <cfRule type="cellIs" dxfId="12" priority="7" operator="greaterThan">
      <formula>0</formula>
    </cfRule>
  </conditionalFormatting>
  <conditionalFormatting sqref="I2:I3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selection activeCell="B18" sqref="B18"/>
    </sheetView>
  </sheetViews>
  <sheetFormatPr defaultRowHeight="15" x14ac:dyDescent="0.25"/>
  <cols>
    <col min="1" max="1" width="10.7109375" bestFit="1" customWidth="1"/>
    <col min="2" max="2" width="46.7109375" bestFit="1" customWidth="1"/>
    <col min="3" max="9" width="5" bestFit="1" customWidth="1"/>
    <col min="10" max="10" width="10.7109375" bestFit="1" customWidth="1"/>
    <col min="11" max="12" width="5" bestFit="1" customWidth="1"/>
    <col min="13" max="13" width="10.7109375" bestFit="1" customWidth="1"/>
    <col min="14" max="18" width="5" bestFit="1" customWidth="1"/>
    <col min="19" max="19" width="13.7109375" bestFit="1" customWidth="1"/>
    <col min="22" max="22" width="26.57031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44624</v>
      </c>
      <c r="B2" s="8" t="s">
        <v>162</v>
      </c>
      <c r="C2" s="9">
        <v>2.3199999999999998</v>
      </c>
      <c r="D2" s="9">
        <v>2.57</v>
      </c>
      <c r="E2" s="9">
        <v>3.34</v>
      </c>
      <c r="F2" s="9">
        <v>2.96</v>
      </c>
      <c r="G2" s="9">
        <v>3.29</v>
      </c>
      <c r="H2" s="9">
        <v>3.16</v>
      </c>
      <c r="I2" s="9">
        <v>2.85</v>
      </c>
      <c r="J2" s="11">
        <v>44619</v>
      </c>
      <c r="K2" s="9">
        <v>2.84</v>
      </c>
      <c r="L2" s="9">
        <v>2.1800000000000002</v>
      </c>
      <c r="M2" s="11">
        <v>44619</v>
      </c>
      <c r="N2" s="9">
        <v>2.36</v>
      </c>
      <c r="O2" s="9">
        <v>1.64</v>
      </c>
      <c r="P2" s="9">
        <v>1.61</v>
      </c>
      <c r="Q2" s="9">
        <v>1.92</v>
      </c>
      <c r="R2" s="9">
        <v>2.06</v>
      </c>
      <c r="S2" s="9" t="s">
        <v>36</v>
      </c>
      <c r="T2" s="9"/>
      <c r="U2" s="9">
        <v>20</v>
      </c>
      <c r="V2" s="8" t="s">
        <v>35</v>
      </c>
      <c r="W2" s="9" t="s">
        <v>32</v>
      </c>
      <c r="X2" s="9">
        <v>1</v>
      </c>
    </row>
    <row r="3" spans="1:24" x14ac:dyDescent="0.25">
      <c r="A3" s="7">
        <v>44626</v>
      </c>
      <c r="B3" s="8" t="s">
        <v>37</v>
      </c>
      <c r="C3" s="9">
        <v>2.91</v>
      </c>
      <c r="D3" s="9">
        <v>2.73</v>
      </c>
      <c r="E3" s="9">
        <v>2.95</v>
      </c>
      <c r="F3" s="9">
        <v>2.97</v>
      </c>
      <c r="G3" s="9">
        <v>2.81</v>
      </c>
      <c r="H3" s="9">
        <v>3.09</v>
      </c>
      <c r="I3" s="9">
        <v>2.95</v>
      </c>
      <c r="J3" s="11">
        <v>44623</v>
      </c>
      <c r="K3" s="9">
        <v>2.86</v>
      </c>
      <c r="L3" s="9">
        <v>2.2599999999999998</v>
      </c>
      <c r="M3" s="11">
        <v>44623</v>
      </c>
      <c r="N3" s="9">
        <v>2.4</v>
      </c>
      <c r="O3" s="9">
        <v>1.67</v>
      </c>
      <c r="P3" s="9">
        <v>1.64</v>
      </c>
      <c r="Q3" s="9">
        <v>1.98</v>
      </c>
      <c r="R3" s="9">
        <v>2.1</v>
      </c>
      <c r="S3" s="9" t="s">
        <v>36</v>
      </c>
      <c r="T3" s="9"/>
      <c r="U3" s="9">
        <v>16</v>
      </c>
      <c r="V3" s="8" t="s">
        <v>28</v>
      </c>
      <c r="W3" s="9" t="s">
        <v>31</v>
      </c>
      <c r="X3" s="9">
        <v>2</v>
      </c>
    </row>
    <row r="4" spans="1:24" x14ac:dyDescent="0.25">
      <c r="A4" s="7">
        <v>44631</v>
      </c>
      <c r="B4" s="8" t="s">
        <v>38</v>
      </c>
      <c r="C4" s="9">
        <v>2.35</v>
      </c>
      <c r="D4" s="9">
        <v>1.98</v>
      </c>
      <c r="E4" s="9">
        <v>3.4</v>
      </c>
      <c r="F4" s="9">
        <v>3.11</v>
      </c>
      <c r="G4" s="9">
        <v>3.42</v>
      </c>
      <c r="H4" s="9">
        <v>4.34</v>
      </c>
      <c r="I4" s="9">
        <v>3.14</v>
      </c>
      <c r="J4" s="11">
        <v>44627</v>
      </c>
      <c r="K4" s="9">
        <v>3.61</v>
      </c>
      <c r="L4" s="9">
        <v>2.16</v>
      </c>
      <c r="M4" s="11">
        <v>44627</v>
      </c>
      <c r="N4" s="9">
        <v>2</v>
      </c>
      <c r="O4" s="9">
        <v>1.72</v>
      </c>
      <c r="P4" s="9">
        <v>1.89</v>
      </c>
      <c r="Q4" s="9">
        <v>1.89</v>
      </c>
      <c r="R4" s="9">
        <v>1.74</v>
      </c>
      <c r="S4" s="9" t="s">
        <v>36</v>
      </c>
      <c r="T4" s="9"/>
      <c r="U4" s="9">
        <v>22</v>
      </c>
      <c r="V4" s="8" t="s">
        <v>28</v>
      </c>
      <c r="W4" s="9" t="s">
        <v>31</v>
      </c>
      <c r="X4" s="9">
        <v>2</v>
      </c>
    </row>
    <row r="5" spans="1:24" x14ac:dyDescent="0.25">
      <c r="A5" s="7">
        <v>44632</v>
      </c>
      <c r="B5" s="8" t="s">
        <v>163</v>
      </c>
      <c r="C5" s="9">
        <v>2.46</v>
      </c>
      <c r="D5" s="9">
        <v>2.41</v>
      </c>
      <c r="E5" s="9">
        <v>2.99</v>
      </c>
      <c r="F5" s="9">
        <v>2.96</v>
      </c>
      <c r="G5" s="9">
        <v>3.04</v>
      </c>
      <c r="H5" s="9">
        <v>3.43</v>
      </c>
      <c r="I5" s="9">
        <v>2.68</v>
      </c>
      <c r="J5" s="11">
        <v>44627</v>
      </c>
      <c r="K5" s="9">
        <v>2.5499999999999998</v>
      </c>
      <c r="L5" s="9">
        <v>2.31</v>
      </c>
      <c r="M5" s="11">
        <v>44627</v>
      </c>
      <c r="N5" s="9">
        <v>2.6</v>
      </c>
      <c r="O5" s="9">
        <v>1.57</v>
      </c>
      <c r="P5" s="9">
        <v>1.51</v>
      </c>
      <c r="Q5" s="9">
        <v>2.04</v>
      </c>
      <c r="R5" s="9">
        <v>2.27</v>
      </c>
      <c r="S5" s="9" t="s">
        <v>24</v>
      </c>
      <c r="T5" s="9"/>
      <c r="U5" s="9">
        <v>17</v>
      </c>
      <c r="V5" s="8" t="s">
        <v>35</v>
      </c>
      <c r="W5" s="9" t="s">
        <v>30</v>
      </c>
      <c r="X5" s="9">
        <v>3</v>
      </c>
    </row>
    <row r="6" spans="1:24" x14ac:dyDescent="0.25">
      <c r="A6" s="7">
        <v>44632</v>
      </c>
      <c r="B6" s="8" t="s">
        <v>39</v>
      </c>
      <c r="C6" s="9">
        <v>2.0499999999999998</v>
      </c>
      <c r="D6" s="9">
        <v>2.2400000000000002</v>
      </c>
      <c r="E6" s="9">
        <v>3.36</v>
      </c>
      <c r="F6" s="9">
        <v>3.46</v>
      </c>
      <c r="G6" s="9">
        <v>3.44</v>
      </c>
      <c r="H6" s="9">
        <v>3.89</v>
      </c>
      <c r="I6" s="9">
        <v>3.14</v>
      </c>
      <c r="J6" s="11">
        <v>44632</v>
      </c>
      <c r="K6" s="9">
        <v>3.14</v>
      </c>
      <c r="L6" s="9">
        <v>2.14</v>
      </c>
      <c r="M6" s="11">
        <v>44632</v>
      </c>
      <c r="N6" s="9">
        <v>2.15</v>
      </c>
      <c r="O6" s="9">
        <v>1.75</v>
      </c>
      <c r="P6" s="9">
        <v>1.75</v>
      </c>
      <c r="Q6" s="9">
        <v>1.85</v>
      </c>
      <c r="R6" s="9">
        <v>1.89</v>
      </c>
      <c r="S6" s="9" t="s">
        <v>36</v>
      </c>
      <c r="T6" s="9"/>
      <c r="U6" s="9">
        <v>25</v>
      </c>
      <c r="V6" s="8" t="s">
        <v>20</v>
      </c>
      <c r="W6" s="9" t="s">
        <v>73</v>
      </c>
      <c r="X6" s="9">
        <v>0</v>
      </c>
    </row>
    <row r="7" spans="1:24" x14ac:dyDescent="0.25">
      <c r="A7" s="7">
        <v>44633</v>
      </c>
      <c r="B7" s="42" t="s">
        <v>40</v>
      </c>
      <c r="C7" s="9">
        <v>2.66</v>
      </c>
      <c r="D7" s="9">
        <v>2.57</v>
      </c>
      <c r="E7" s="9">
        <v>3.12</v>
      </c>
      <c r="F7" s="9">
        <v>2.89</v>
      </c>
      <c r="G7" s="9">
        <v>2.93</v>
      </c>
      <c r="H7" s="9">
        <v>3.41</v>
      </c>
      <c r="I7" s="9">
        <v>3.11</v>
      </c>
      <c r="J7" s="7">
        <v>44627</v>
      </c>
      <c r="K7" s="9">
        <v>2.96</v>
      </c>
      <c r="L7" s="9">
        <v>2.17</v>
      </c>
      <c r="M7" s="7">
        <v>44627</v>
      </c>
      <c r="N7" s="9">
        <v>2.38</v>
      </c>
      <c r="O7" s="9">
        <v>1.71</v>
      </c>
      <c r="P7" s="9">
        <v>1.63</v>
      </c>
      <c r="Q7" s="9">
        <v>1.91</v>
      </c>
      <c r="R7" s="9">
        <v>2.0699999999999998</v>
      </c>
      <c r="S7" s="9" t="s">
        <v>24</v>
      </c>
      <c r="U7" s="9">
        <v>15</v>
      </c>
      <c r="V7" s="8" t="s">
        <v>28</v>
      </c>
      <c r="W7" s="9" t="s">
        <v>30</v>
      </c>
      <c r="X7" s="9">
        <v>3</v>
      </c>
    </row>
    <row r="8" spans="1:24" x14ac:dyDescent="0.25">
      <c r="A8" s="7">
        <v>44633</v>
      </c>
      <c r="B8" s="8" t="s">
        <v>41</v>
      </c>
      <c r="C8" s="9">
        <v>2.06</v>
      </c>
      <c r="D8" s="9">
        <v>1.92</v>
      </c>
      <c r="E8" s="9">
        <v>2.84</v>
      </c>
      <c r="F8" s="9">
        <v>2.87</v>
      </c>
      <c r="G8" s="9">
        <v>3.56</v>
      </c>
      <c r="H8" s="9">
        <v>4.8</v>
      </c>
      <c r="I8" s="9">
        <v>2.27</v>
      </c>
      <c r="J8" s="7">
        <v>44632</v>
      </c>
      <c r="K8" s="9">
        <v>2.33</v>
      </c>
      <c r="L8" s="9">
        <v>2.64</v>
      </c>
      <c r="M8" s="7">
        <v>44633</v>
      </c>
      <c r="N8" s="9">
        <v>2.64</v>
      </c>
      <c r="O8" s="9">
        <v>1.45</v>
      </c>
      <c r="P8" s="9">
        <v>1.45</v>
      </c>
      <c r="Q8" s="9">
        <v>2.2999999999999998</v>
      </c>
      <c r="R8" s="9">
        <v>2.42</v>
      </c>
      <c r="S8" s="9" t="s">
        <v>36</v>
      </c>
      <c r="U8" s="9">
        <v>23</v>
      </c>
      <c r="V8" s="8" t="s">
        <v>42</v>
      </c>
      <c r="W8" s="9" t="s">
        <v>74</v>
      </c>
      <c r="X8" s="9">
        <v>6</v>
      </c>
    </row>
    <row r="9" spans="1:24" x14ac:dyDescent="0.25">
      <c r="A9" s="7">
        <v>44635</v>
      </c>
      <c r="B9" s="8" t="s">
        <v>43</v>
      </c>
      <c r="C9" s="9">
        <v>3.4</v>
      </c>
      <c r="D9" s="9">
        <v>3.59</v>
      </c>
      <c r="E9" s="9">
        <v>3.15</v>
      </c>
      <c r="F9" s="9">
        <v>3.33</v>
      </c>
      <c r="G9" s="9">
        <v>2.23</v>
      </c>
      <c r="H9" s="9">
        <v>2.2000000000000002</v>
      </c>
      <c r="I9" s="9">
        <v>2.77</v>
      </c>
      <c r="J9" s="7">
        <v>44632</v>
      </c>
      <c r="K9" s="9">
        <v>2.8</v>
      </c>
      <c r="L9" s="9">
        <v>2.2799999999999998</v>
      </c>
      <c r="M9" s="7">
        <v>44632</v>
      </c>
      <c r="N9" s="9">
        <v>2.37</v>
      </c>
      <c r="O9" s="9">
        <v>1.61</v>
      </c>
      <c r="P9" s="9">
        <v>1.63</v>
      </c>
      <c r="Q9" s="9">
        <v>2.0099999999999998</v>
      </c>
      <c r="R9" s="9">
        <v>2.08</v>
      </c>
      <c r="S9" s="9" t="s">
        <v>24</v>
      </c>
      <c r="U9" s="9">
        <v>25</v>
      </c>
      <c r="V9" s="8" t="s">
        <v>20</v>
      </c>
      <c r="W9" s="9" t="s">
        <v>76</v>
      </c>
      <c r="X9" s="9">
        <v>1</v>
      </c>
    </row>
    <row r="10" spans="1:24" x14ac:dyDescent="0.25">
      <c r="A10" s="7">
        <v>44636</v>
      </c>
      <c r="B10" s="8" t="s">
        <v>44</v>
      </c>
      <c r="C10" s="9">
        <v>3.03</v>
      </c>
      <c r="D10" s="9">
        <v>3.35</v>
      </c>
      <c r="E10" s="9">
        <v>3.03</v>
      </c>
      <c r="F10" s="9">
        <v>3.07</v>
      </c>
      <c r="G10" s="9">
        <v>2.72</v>
      </c>
      <c r="H10" s="9">
        <v>2.48</v>
      </c>
      <c r="I10" s="9">
        <v>2.17</v>
      </c>
      <c r="J10" s="7">
        <v>44633</v>
      </c>
      <c r="K10" s="9">
        <v>2.89</v>
      </c>
      <c r="L10" s="9">
        <v>2.19</v>
      </c>
      <c r="M10" s="7">
        <v>44633</v>
      </c>
      <c r="N10" s="9">
        <v>2.31</v>
      </c>
      <c r="O10" s="9">
        <v>1.73</v>
      </c>
      <c r="P10" s="9">
        <v>1.67</v>
      </c>
      <c r="Q10" s="9">
        <v>1.9</v>
      </c>
      <c r="R10" s="9">
        <v>2.0299999999999998</v>
      </c>
      <c r="S10" s="9" t="s">
        <v>24</v>
      </c>
      <c r="U10" s="9">
        <v>21</v>
      </c>
      <c r="V10" s="8" t="s">
        <v>28</v>
      </c>
      <c r="W10" s="9" t="s">
        <v>75</v>
      </c>
      <c r="X10" s="9">
        <v>2</v>
      </c>
    </row>
    <row r="11" spans="1:24" x14ac:dyDescent="0.25">
      <c r="A11" s="7">
        <v>44638</v>
      </c>
      <c r="B11" s="8" t="s">
        <v>164</v>
      </c>
      <c r="C11" s="9">
        <v>2.41</v>
      </c>
      <c r="D11" s="9">
        <v>2.19</v>
      </c>
      <c r="E11" s="9">
        <v>2.91</v>
      </c>
      <c r="F11" s="9">
        <v>3.31</v>
      </c>
      <c r="G11" s="9">
        <v>3.2</v>
      </c>
      <c r="H11" s="9">
        <v>3.49</v>
      </c>
      <c r="I11" s="9">
        <v>2.81</v>
      </c>
      <c r="J11" s="7">
        <v>44633</v>
      </c>
      <c r="K11" s="9">
        <v>2.96</v>
      </c>
      <c r="L11" s="9">
        <v>2.2400000000000002</v>
      </c>
      <c r="M11" s="7">
        <v>44633</v>
      </c>
      <c r="N11" s="9">
        <v>2.19</v>
      </c>
      <c r="O11" s="9">
        <v>1.61</v>
      </c>
      <c r="P11" s="9">
        <v>1.69</v>
      </c>
      <c r="Q11" s="9">
        <v>1.96</v>
      </c>
      <c r="R11" s="9">
        <v>1.93</v>
      </c>
      <c r="S11" s="9" t="s">
        <v>36</v>
      </c>
      <c r="U11" s="9">
        <v>16</v>
      </c>
      <c r="V11" s="8" t="s">
        <v>35</v>
      </c>
      <c r="W11" s="9" t="s">
        <v>31</v>
      </c>
      <c r="X11" s="9">
        <v>2</v>
      </c>
    </row>
    <row r="12" spans="1:24" x14ac:dyDescent="0.25">
      <c r="A12" s="7">
        <v>44640</v>
      </c>
      <c r="B12" s="8" t="s">
        <v>45</v>
      </c>
      <c r="C12" s="9">
        <v>2.0499999999999998</v>
      </c>
      <c r="D12" s="9">
        <v>2.12</v>
      </c>
      <c r="E12" s="9">
        <v>3.18</v>
      </c>
      <c r="F12" s="9">
        <v>3.12</v>
      </c>
      <c r="G12" s="9">
        <v>4.2</v>
      </c>
      <c r="H12" s="9">
        <v>4.22</v>
      </c>
      <c r="I12" s="9">
        <v>3.06</v>
      </c>
      <c r="J12" s="7">
        <v>44637</v>
      </c>
      <c r="K12" s="9">
        <v>2.94</v>
      </c>
      <c r="L12" s="9">
        <v>2.2000000000000002</v>
      </c>
      <c r="M12" s="7">
        <v>44637</v>
      </c>
      <c r="N12" s="9">
        <v>2.2999999999999998</v>
      </c>
      <c r="O12" s="9">
        <v>1.7</v>
      </c>
      <c r="P12" s="9">
        <v>1.67</v>
      </c>
      <c r="Q12" s="9">
        <v>1.93</v>
      </c>
      <c r="R12" s="9">
        <v>2.02</v>
      </c>
      <c r="S12" s="9" t="s">
        <v>36</v>
      </c>
      <c r="U12" s="9">
        <v>23</v>
      </c>
      <c r="V12" s="8" t="s">
        <v>28</v>
      </c>
      <c r="W12" s="9" t="s">
        <v>32</v>
      </c>
      <c r="X12" s="9">
        <v>1</v>
      </c>
    </row>
    <row r="13" spans="1:24" x14ac:dyDescent="0.25">
      <c r="A13" s="7">
        <v>44646</v>
      </c>
      <c r="B13" s="8" t="s">
        <v>165</v>
      </c>
      <c r="C13" s="9">
        <v>2.1800000000000002</v>
      </c>
      <c r="D13" s="9">
        <v>1.88</v>
      </c>
      <c r="E13" s="9">
        <v>3.21</v>
      </c>
      <c r="F13" s="9">
        <v>3.3</v>
      </c>
      <c r="G13" s="9">
        <v>3.64</v>
      </c>
      <c r="H13" s="9">
        <v>4.6900000000000004</v>
      </c>
      <c r="I13" s="9">
        <v>2.91</v>
      </c>
      <c r="J13" s="7">
        <v>44641</v>
      </c>
      <c r="K13" s="9">
        <v>2.78</v>
      </c>
      <c r="L13" s="9">
        <v>2.25</v>
      </c>
      <c r="M13" s="7">
        <v>44640</v>
      </c>
      <c r="N13" s="9">
        <v>2.38</v>
      </c>
      <c r="O13" s="9">
        <v>1.66</v>
      </c>
      <c r="P13" s="9">
        <v>1.6</v>
      </c>
      <c r="Q13" s="9">
        <v>1.93</v>
      </c>
      <c r="R13" s="9">
        <v>2.08</v>
      </c>
      <c r="S13" s="9" t="s">
        <v>36</v>
      </c>
      <c r="U13" s="9">
        <v>24</v>
      </c>
      <c r="V13" s="8" t="s">
        <v>35</v>
      </c>
      <c r="W13" s="9" t="s">
        <v>77</v>
      </c>
      <c r="X13" s="9">
        <v>6</v>
      </c>
    </row>
    <row r="14" spans="1:24" x14ac:dyDescent="0.25">
      <c r="A14" s="7">
        <v>44646</v>
      </c>
      <c r="B14" s="8" t="s">
        <v>46</v>
      </c>
      <c r="C14" s="9">
        <v>2.69</v>
      </c>
      <c r="D14" s="9">
        <v>3.53</v>
      </c>
      <c r="E14" s="9">
        <v>3.29</v>
      </c>
      <c r="F14" s="9">
        <v>3.33</v>
      </c>
      <c r="G14" s="9">
        <v>2.61</v>
      </c>
      <c r="H14" s="9">
        <v>2.2200000000000002</v>
      </c>
      <c r="I14" s="9">
        <v>3.09</v>
      </c>
      <c r="J14" s="7">
        <v>44642</v>
      </c>
      <c r="K14" s="9">
        <v>3.24</v>
      </c>
      <c r="L14" s="9">
        <v>2.0699999999999998</v>
      </c>
      <c r="M14" s="7">
        <v>44642</v>
      </c>
      <c r="N14" s="9">
        <v>2.11</v>
      </c>
      <c r="O14" s="9">
        <v>1.73</v>
      </c>
      <c r="P14" s="9">
        <v>1.77</v>
      </c>
      <c r="Q14" s="9">
        <v>1.83</v>
      </c>
      <c r="R14" s="9">
        <v>1.85</v>
      </c>
      <c r="S14" s="9" t="s">
        <v>24</v>
      </c>
      <c r="U14" s="9">
        <v>23</v>
      </c>
      <c r="V14" s="8" t="s">
        <v>20</v>
      </c>
      <c r="W14" s="9" t="s">
        <v>32</v>
      </c>
      <c r="X14" s="9">
        <v>1</v>
      </c>
    </row>
    <row r="15" spans="1:24" x14ac:dyDescent="0.25">
      <c r="A15" s="7">
        <v>44646</v>
      </c>
      <c r="B15" s="8" t="s">
        <v>47</v>
      </c>
      <c r="C15" s="9">
        <v>2.09</v>
      </c>
      <c r="D15" s="9">
        <v>2.14</v>
      </c>
      <c r="E15" s="9">
        <v>3.25</v>
      </c>
      <c r="F15" s="9">
        <v>3.21</v>
      </c>
      <c r="G15" s="9">
        <v>3.65</v>
      </c>
      <c r="H15" s="9">
        <v>3.93</v>
      </c>
      <c r="I15" s="9">
        <v>2.82</v>
      </c>
      <c r="J15" s="7">
        <v>44642</v>
      </c>
      <c r="K15" s="9">
        <v>2.66</v>
      </c>
      <c r="L15" s="9">
        <v>2.17</v>
      </c>
      <c r="M15" s="7">
        <v>44642</v>
      </c>
      <c r="N15" s="9">
        <v>2.62</v>
      </c>
      <c r="O15" s="9">
        <v>1.67</v>
      </c>
      <c r="P15" s="9">
        <v>1.52</v>
      </c>
      <c r="Q15" s="9">
        <v>1.93</v>
      </c>
      <c r="R15" s="9">
        <v>2.27</v>
      </c>
      <c r="S15" s="9" t="s">
        <v>24</v>
      </c>
      <c r="U15" s="9">
        <v>25</v>
      </c>
      <c r="V15" s="8" t="s">
        <v>20</v>
      </c>
      <c r="W15" s="9" t="s">
        <v>75</v>
      </c>
      <c r="X15" s="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A4" sqref="A4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2.7109375" bestFit="1" customWidth="1"/>
    <col min="9" max="9" width="12" bestFit="1" customWidth="1"/>
    <col min="11" max="11" width="25.57031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44626</v>
      </c>
      <c r="B2" s="8" t="s">
        <v>37</v>
      </c>
      <c r="C2" s="21">
        <v>2</v>
      </c>
      <c r="D2" s="16">
        <v>16</v>
      </c>
      <c r="E2" s="9" t="s">
        <v>36</v>
      </c>
      <c r="F2" s="37" t="s">
        <v>78</v>
      </c>
      <c r="G2" s="37" t="s">
        <v>80</v>
      </c>
      <c r="H2" s="18">
        <v>0</v>
      </c>
      <c r="I2" s="18">
        <v>0</v>
      </c>
      <c r="J2" s="19" t="s">
        <v>31</v>
      </c>
      <c r="K2" s="8" t="s">
        <v>28</v>
      </c>
      <c r="L2" s="9"/>
      <c r="M2" s="9"/>
    </row>
    <row r="3" spans="1:13" x14ac:dyDescent="0.25">
      <c r="A3" s="7">
        <v>44631</v>
      </c>
      <c r="B3" s="8" t="s">
        <v>38</v>
      </c>
      <c r="C3" s="21">
        <v>1.74</v>
      </c>
      <c r="D3" s="16">
        <v>22</v>
      </c>
      <c r="E3" s="9" t="s">
        <v>36</v>
      </c>
      <c r="F3" s="17" t="s">
        <v>68</v>
      </c>
      <c r="G3" s="17" t="s">
        <v>72</v>
      </c>
      <c r="H3" s="18">
        <f>C3*D$23</f>
        <v>25862.6466</v>
      </c>
      <c r="I3" s="18">
        <f>IF(G3="halfred",-(D$23/2),H3-D$23)</f>
        <v>-7431.7950000000001</v>
      </c>
      <c r="J3" s="19" t="s">
        <v>31</v>
      </c>
      <c r="K3" s="8" t="s">
        <v>28</v>
      </c>
      <c r="L3" s="9"/>
      <c r="M3" s="9"/>
    </row>
    <row r="4" spans="1:13" x14ac:dyDescent="0.25">
      <c r="A4" s="7">
        <v>44633</v>
      </c>
      <c r="B4" s="8" t="s">
        <v>40</v>
      </c>
      <c r="C4" s="21">
        <v>1.63</v>
      </c>
      <c r="D4" s="16">
        <v>15</v>
      </c>
      <c r="E4" s="9" t="s">
        <v>24</v>
      </c>
      <c r="F4" s="17" t="s">
        <v>71</v>
      </c>
      <c r="G4" s="17" t="s">
        <v>79</v>
      </c>
      <c r="H4" s="18">
        <v>0</v>
      </c>
      <c r="I4" s="18">
        <f>IF(G4="halfred",-(D$23/2),H4-D$23)</f>
        <v>-14863.59</v>
      </c>
      <c r="J4" s="19" t="s">
        <v>30</v>
      </c>
      <c r="K4" s="8" t="s">
        <v>28</v>
      </c>
      <c r="L4" s="9"/>
      <c r="M4" s="9"/>
    </row>
    <row r="5" spans="1:13" x14ac:dyDescent="0.25">
      <c r="A5" s="7">
        <v>44635</v>
      </c>
      <c r="B5" s="8" t="s">
        <v>43</v>
      </c>
      <c r="C5" s="21">
        <v>2</v>
      </c>
      <c r="D5" s="16">
        <v>25</v>
      </c>
      <c r="E5" s="9" t="s">
        <v>24</v>
      </c>
      <c r="F5" s="20" t="s">
        <v>78</v>
      </c>
      <c r="G5" s="20" t="s">
        <v>70</v>
      </c>
      <c r="H5" s="18">
        <f>C5*D$23</f>
        <v>29727.18</v>
      </c>
      <c r="I5" s="18">
        <f>IF(G5="halfred",-(D$23/2),H5-D$23)</f>
        <v>14863.59</v>
      </c>
      <c r="J5" s="19" t="s">
        <v>76</v>
      </c>
      <c r="K5" s="8" t="s">
        <v>20</v>
      </c>
      <c r="L5" s="9"/>
      <c r="M5" s="9"/>
    </row>
    <row r="6" spans="1:13" x14ac:dyDescent="0.25">
      <c r="A6" s="7">
        <v>44636</v>
      </c>
      <c r="B6" s="8" t="s">
        <v>44</v>
      </c>
      <c r="C6" s="21">
        <v>2</v>
      </c>
      <c r="D6" s="16">
        <v>21</v>
      </c>
      <c r="E6" s="9" t="s">
        <v>24</v>
      </c>
      <c r="F6" s="37" t="s">
        <v>78</v>
      </c>
      <c r="G6" s="37" t="s">
        <v>80</v>
      </c>
      <c r="H6" s="18">
        <v>0</v>
      </c>
      <c r="I6" s="18">
        <v>0</v>
      </c>
      <c r="J6" s="19" t="s">
        <v>75</v>
      </c>
      <c r="K6" s="8" t="s">
        <v>28</v>
      </c>
      <c r="L6" s="9"/>
      <c r="M6" s="9"/>
    </row>
    <row r="7" spans="1:13" x14ac:dyDescent="0.25">
      <c r="A7" s="7">
        <v>44646</v>
      </c>
      <c r="B7" s="8" t="s">
        <v>46</v>
      </c>
      <c r="C7" s="21">
        <v>1.77</v>
      </c>
      <c r="D7" s="16">
        <v>23</v>
      </c>
      <c r="E7" s="9" t="s">
        <v>24</v>
      </c>
      <c r="F7" s="20" t="s">
        <v>71</v>
      </c>
      <c r="G7" s="20" t="s">
        <v>70</v>
      </c>
      <c r="H7" s="18">
        <f>C7*D$23</f>
        <v>26308.5543</v>
      </c>
      <c r="I7" s="18">
        <f>IF(G7="halfred",-(D$23/2),H7-D$23)</f>
        <v>11444.9643</v>
      </c>
      <c r="J7" s="19" t="s">
        <v>32</v>
      </c>
      <c r="K7" s="8" t="s">
        <v>20</v>
      </c>
      <c r="L7" s="9"/>
      <c r="M7" s="9"/>
    </row>
    <row r="8" spans="1:13" x14ac:dyDescent="0.25">
      <c r="A8" s="11"/>
      <c r="B8" s="26"/>
      <c r="C8" s="21"/>
      <c r="D8" s="16"/>
      <c r="E8" s="9"/>
      <c r="F8" s="22"/>
      <c r="G8" s="17"/>
      <c r="H8" s="18"/>
      <c r="I8" s="18"/>
      <c r="J8" s="9"/>
      <c r="K8" s="9"/>
      <c r="L8" s="9"/>
      <c r="M8" s="9"/>
    </row>
    <row r="9" spans="1:13" x14ac:dyDescent="0.25">
      <c r="A9" s="9"/>
      <c r="B9" s="9"/>
      <c r="C9" s="21"/>
      <c r="D9" s="9"/>
      <c r="E9" s="9"/>
      <c r="F9" s="19"/>
      <c r="G9" s="9"/>
      <c r="H9" s="9"/>
      <c r="I9" s="9"/>
      <c r="J9" s="9"/>
      <c r="K9" s="9"/>
      <c r="L9" s="9"/>
      <c r="M9" s="9"/>
    </row>
    <row r="10" spans="1:13" x14ac:dyDescent="0.25">
      <c r="A10" s="9"/>
      <c r="B10" s="9"/>
      <c r="C10" s="21"/>
      <c r="D10" s="9"/>
      <c r="E10" s="9"/>
      <c r="F10" s="19"/>
      <c r="G10" s="9"/>
      <c r="H10" s="9"/>
      <c r="I10" s="9"/>
      <c r="J10" s="9"/>
      <c r="K10" s="9"/>
      <c r="L10" s="9"/>
      <c r="M10" s="9"/>
    </row>
    <row r="11" spans="1:13" x14ac:dyDescent="0.25">
      <c r="A11" s="9"/>
      <c r="B11" s="9"/>
      <c r="C11" s="9"/>
      <c r="D11" s="9"/>
      <c r="E11" s="9"/>
      <c r="F11" s="19"/>
      <c r="G11" s="9"/>
      <c r="H11" s="9"/>
      <c r="I11" s="9"/>
      <c r="J11" s="9"/>
      <c r="K11" s="9"/>
      <c r="L11" s="9"/>
      <c r="M11" s="9"/>
    </row>
    <row r="12" spans="1:13" x14ac:dyDescent="0.25">
      <c r="A12" s="9"/>
      <c r="B12" s="9" t="s">
        <v>52</v>
      </c>
      <c r="C12" s="9"/>
      <c r="D12" s="9">
        <f>COUNT(D2:D7)-2</f>
        <v>4</v>
      </c>
      <c r="E12" s="12"/>
      <c r="F12" s="38"/>
      <c r="G12" s="12"/>
      <c r="H12" s="12"/>
      <c r="I12" s="12"/>
      <c r="J12" s="9"/>
      <c r="K12" s="9"/>
      <c r="L12" s="9"/>
      <c r="M12" s="9"/>
    </row>
    <row r="13" spans="1:13" x14ac:dyDescent="0.25">
      <c r="A13" s="9"/>
      <c r="B13" s="9" t="s">
        <v>55</v>
      </c>
      <c r="C13" s="9"/>
      <c r="D13" s="27">
        <v>2</v>
      </c>
      <c r="E13" s="12"/>
      <c r="F13" s="39"/>
      <c r="G13" s="40"/>
      <c r="H13" s="40"/>
      <c r="I13" s="12"/>
      <c r="J13" s="9"/>
      <c r="K13" s="9"/>
      <c r="L13" s="9"/>
      <c r="M13" s="9"/>
    </row>
    <row r="14" spans="1:13" x14ac:dyDescent="0.25">
      <c r="A14" s="9"/>
      <c r="B14" s="9" t="s">
        <v>56</v>
      </c>
      <c r="C14" s="9"/>
      <c r="D14" s="30">
        <f>D12-D13</f>
        <v>2</v>
      </c>
      <c r="E14" s="12"/>
      <c r="F14" s="39"/>
      <c r="G14" s="40"/>
      <c r="H14" s="40"/>
      <c r="I14" s="12"/>
      <c r="J14" s="9"/>
      <c r="K14" s="9"/>
      <c r="L14" s="9"/>
      <c r="M14" s="9"/>
    </row>
    <row r="15" spans="1:13" x14ac:dyDescent="0.25">
      <c r="A15" s="9"/>
      <c r="B15" s="9" t="s">
        <v>57</v>
      </c>
      <c r="C15" s="9"/>
      <c r="D15" s="9">
        <f>D14/D12*100</f>
        <v>50</v>
      </c>
      <c r="E15" s="12"/>
      <c r="F15" s="39"/>
      <c r="G15" s="40"/>
      <c r="H15" s="40"/>
      <c r="I15" s="12"/>
      <c r="J15" s="9"/>
      <c r="K15" s="9"/>
      <c r="L15" s="9"/>
      <c r="M15" s="9"/>
    </row>
    <row r="16" spans="1:13" x14ac:dyDescent="0.25">
      <c r="A16" s="9"/>
      <c r="B16" s="9" t="s">
        <v>58</v>
      </c>
      <c r="C16" s="9"/>
      <c r="D16" s="9">
        <f>1/D17*100</f>
        <v>53.85996409335727</v>
      </c>
      <c r="E16" s="12"/>
      <c r="F16" s="39"/>
      <c r="G16" s="40"/>
      <c r="H16" s="40"/>
      <c r="I16" s="12"/>
      <c r="J16" s="9"/>
      <c r="K16" s="9"/>
      <c r="L16" s="9"/>
      <c r="M16" s="9"/>
    </row>
    <row r="17" spans="1:13" x14ac:dyDescent="0.25">
      <c r="A17" s="9"/>
      <c r="B17" s="9" t="s">
        <v>59</v>
      </c>
      <c r="C17" s="9"/>
      <c r="D17" s="9">
        <f>SUM(C2:C7)/COUNT(D2:D7)</f>
        <v>1.8566666666666667</v>
      </c>
      <c r="E17" s="12"/>
      <c r="F17" s="39"/>
      <c r="G17" s="40"/>
      <c r="H17" s="40"/>
      <c r="I17" s="12"/>
      <c r="J17" s="9"/>
      <c r="K17" s="9"/>
      <c r="L17" s="9"/>
      <c r="M17" s="9"/>
    </row>
    <row r="18" spans="1:13" x14ac:dyDescent="0.25">
      <c r="A18" s="9"/>
      <c r="B18" s="9" t="s">
        <v>60</v>
      </c>
      <c r="C18" s="9"/>
      <c r="D18" s="30">
        <f>D15-D16</f>
        <v>-3.8599640933572701</v>
      </c>
      <c r="E18" s="12"/>
      <c r="F18" s="39"/>
      <c r="G18" s="40"/>
      <c r="H18" s="40"/>
      <c r="I18" s="12"/>
      <c r="J18" s="9"/>
      <c r="K18" s="9"/>
      <c r="L18" s="9"/>
      <c r="M18" s="9"/>
    </row>
    <row r="19" spans="1:13" x14ac:dyDescent="0.25">
      <c r="A19" s="9"/>
      <c r="B19" s="9" t="s">
        <v>61</v>
      </c>
      <c r="C19" s="9"/>
      <c r="D19" s="30">
        <f>D26/1</f>
        <v>0.80999999999999961</v>
      </c>
      <c r="E19" s="12"/>
      <c r="F19" s="39"/>
      <c r="G19" s="40"/>
      <c r="H19" s="40"/>
      <c r="I19" s="12"/>
      <c r="J19" s="9"/>
      <c r="K19" s="9"/>
      <c r="L19" s="9"/>
      <c r="M19" s="9"/>
    </row>
    <row r="20" spans="1:13" x14ac:dyDescent="0.25">
      <c r="A20" s="9"/>
      <c r="B20" s="9"/>
      <c r="C20" s="9"/>
      <c r="D20" s="30"/>
      <c r="E20" s="12"/>
      <c r="F20" s="39"/>
      <c r="G20" s="40"/>
      <c r="H20" s="40"/>
      <c r="I20" s="12"/>
      <c r="J20" s="9"/>
      <c r="K20" s="9"/>
      <c r="L20" s="9"/>
      <c r="M20" s="9"/>
    </row>
    <row r="21" spans="1:13" ht="18.75" x14ac:dyDescent="0.3">
      <c r="A21" s="9"/>
      <c r="B21" s="9" t="s">
        <v>62</v>
      </c>
      <c r="C21" s="9"/>
      <c r="D21" s="31">
        <v>495453</v>
      </c>
      <c r="E21" s="12"/>
      <c r="F21" s="39"/>
      <c r="G21" s="40"/>
      <c r="H21" s="40"/>
      <c r="I21" s="12"/>
      <c r="J21" s="9"/>
      <c r="K21" s="9"/>
      <c r="L21" s="9"/>
      <c r="M21" s="9"/>
    </row>
    <row r="22" spans="1:13" x14ac:dyDescent="0.25">
      <c r="A22" s="9"/>
      <c r="B22" s="9" t="s">
        <v>63</v>
      </c>
      <c r="C22" s="9"/>
      <c r="D22" s="18">
        <f>D21/100</f>
        <v>4954.53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 t="s">
        <v>64</v>
      </c>
      <c r="C23" s="9"/>
      <c r="D23" s="18">
        <f>D22*3</f>
        <v>14863.59</v>
      </c>
      <c r="E23" s="12"/>
      <c r="F23" s="39"/>
      <c r="G23" s="40"/>
      <c r="H23" s="40"/>
      <c r="I23" s="12"/>
      <c r="J23" s="9"/>
      <c r="K23" s="9"/>
      <c r="L23" s="9"/>
      <c r="M23" s="9"/>
    </row>
    <row r="24" spans="1:13" x14ac:dyDescent="0.25">
      <c r="A24" s="9"/>
      <c r="B24" s="9" t="s">
        <v>65</v>
      </c>
      <c r="C24" s="9"/>
      <c r="D24" s="32">
        <f>D22*7</f>
        <v>34681.71</v>
      </c>
      <c r="E24" s="12"/>
      <c r="F24" s="39"/>
      <c r="G24" s="40"/>
      <c r="H24" s="40"/>
      <c r="I24" s="12"/>
      <c r="J24" s="9"/>
      <c r="K24" s="9"/>
      <c r="L24" s="9"/>
      <c r="M24" s="9"/>
    </row>
    <row r="25" spans="1:13" x14ac:dyDescent="0.25">
      <c r="A25" s="9"/>
      <c r="B25" s="9" t="s">
        <v>66</v>
      </c>
      <c r="C25" s="9"/>
      <c r="D25" s="18">
        <f>SUM(I2:I8)</f>
        <v>4013.1692999999977</v>
      </c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33" t="s">
        <v>67</v>
      </c>
      <c r="C26" s="9"/>
      <c r="D26" s="9">
        <f>D25/D21*100</f>
        <v>0.80999999999999961</v>
      </c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9"/>
      <c r="C27" s="9"/>
      <c r="D27" s="18"/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9"/>
      <c r="C28" s="9"/>
      <c r="D28" s="18"/>
      <c r="E28" s="12"/>
      <c r="F28" s="39"/>
      <c r="G28" s="40"/>
      <c r="H28" s="40"/>
      <c r="I28" s="12"/>
      <c r="J28" s="9"/>
      <c r="K28" s="9"/>
      <c r="L28" s="9"/>
      <c r="M28" s="9"/>
    </row>
    <row r="29" spans="1:13" x14ac:dyDescent="0.25">
      <c r="A29" s="9"/>
      <c r="B29" s="34"/>
      <c r="C29" s="9"/>
      <c r="D29" s="9"/>
      <c r="E29" s="12"/>
      <c r="F29" s="39"/>
      <c r="G29" s="40"/>
      <c r="H29" s="40"/>
      <c r="I29" s="12"/>
      <c r="J29" s="9"/>
      <c r="K29" s="9"/>
      <c r="L29" s="9"/>
      <c r="M29" s="9"/>
    </row>
    <row r="30" spans="1:13" x14ac:dyDescent="0.25">
      <c r="A30" s="9"/>
      <c r="B30" s="34"/>
      <c r="C30" s="9"/>
      <c r="D30" s="9"/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34"/>
      <c r="C31" s="9"/>
      <c r="D31" s="9"/>
      <c r="E31" s="12"/>
      <c r="F31" s="39"/>
      <c r="G31" s="40"/>
      <c r="H31" s="40"/>
      <c r="I31" s="12"/>
      <c r="J31" s="9"/>
      <c r="K31" s="9"/>
      <c r="L31" s="9"/>
      <c r="M31" s="9"/>
    </row>
    <row r="32" spans="1:13" x14ac:dyDescent="0.25">
      <c r="A32" s="9"/>
      <c r="B32" s="9"/>
      <c r="C32" s="9"/>
      <c r="D32" s="9"/>
      <c r="E32" s="12"/>
      <c r="F32" s="39"/>
      <c r="G32" s="40"/>
      <c r="H32" s="40"/>
      <c r="I32" s="12"/>
      <c r="J32" s="9"/>
      <c r="K32" s="9"/>
      <c r="L32" s="9"/>
      <c r="M32" s="9"/>
    </row>
    <row r="33" spans="1:13" x14ac:dyDescent="0.25">
      <c r="A33" s="9"/>
      <c r="B33" s="9"/>
      <c r="C33" s="9"/>
      <c r="D33" s="9"/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9"/>
      <c r="C34" s="9"/>
      <c r="D34" s="9"/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9"/>
      <c r="C35" s="9"/>
      <c r="D35" s="9"/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/>
      <c r="C36" s="9"/>
      <c r="D36" s="9"/>
      <c r="E36" s="12"/>
      <c r="F36" s="39"/>
      <c r="G36" s="40"/>
      <c r="H36" s="40"/>
      <c r="I36" s="12"/>
      <c r="J36" s="9"/>
      <c r="K36" s="9"/>
      <c r="L36" s="9"/>
      <c r="M36" s="9"/>
    </row>
    <row r="37" spans="1:13" x14ac:dyDescent="0.25">
      <c r="A37" s="9"/>
      <c r="B37" s="9"/>
      <c r="C37" s="9"/>
      <c r="D37" s="9"/>
      <c r="E37" s="12"/>
      <c r="F37" s="39"/>
      <c r="G37" s="40"/>
      <c r="H37" s="40"/>
      <c r="I37" s="12"/>
      <c r="J37" s="9"/>
      <c r="K37" s="9"/>
      <c r="L37" s="9"/>
      <c r="M37" s="9"/>
    </row>
    <row r="38" spans="1:13" x14ac:dyDescent="0.25">
      <c r="A38" s="9"/>
      <c r="B38" s="9"/>
      <c r="C38" s="9"/>
      <c r="D38" s="9"/>
      <c r="E38" s="12"/>
      <c r="F38" s="39"/>
      <c r="G38" s="40"/>
      <c r="H38" s="40"/>
      <c r="I38" s="12"/>
      <c r="J38" s="9"/>
      <c r="K38" s="9"/>
      <c r="L38" s="9"/>
      <c r="M38" s="9"/>
    </row>
    <row r="39" spans="1:13" x14ac:dyDescent="0.25">
      <c r="A39" s="9"/>
      <c r="B39" s="9"/>
      <c r="C39" s="9"/>
      <c r="D39" s="9"/>
      <c r="E39" s="12"/>
      <c r="F39" s="39"/>
      <c r="G39" s="40"/>
      <c r="H39" s="40"/>
      <c r="I39" s="12"/>
      <c r="J39" s="9"/>
      <c r="K39" s="9"/>
      <c r="L39" s="9"/>
      <c r="M39" s="9"/>
    </row>
    <row r="40" spans="1:13" x14ac:dyDescent="0.25">
      <c r="A40" s="9"/>
      <c r="B40" s="9"/>
      <c r="C40" s="9"/>
      <c r="D40" s="9"/>
      <c r="E40" s="12"/>
      <c r="F40" s="39"/>
      <c r="G40" s="40"/>
      <c r="H40" s="40"/>
      <c r="I40" s="12"/>
      <c r="J40" s="9"/>
      <c r="K40" s="9"/>
      <c r="L40" s="9"/>
      <c r="M40" s="9"/>
    </row>
    <row r="41" spans="1:13" x14ac:dyDescent="0.25">
      <c r="A41" s="9"/>
      <c r="B41" s="9"/>
      <c r="C41" s="9"/>
      <c r="D41" s="9"/>
      <c r="E41" s="12"/>
      <c r="F41" s="39"/>
      <c r="G41" s="40"/>
      <c r="H41" s="40"/>
      <c r="I41" s="12"/>
      <c r="J41" s="9"/>
      <c r="K41" s="9"/>
      <c r="L41" s="9"/>
      <c r="M41" s="9"/>
    </row>
    <row r="42" spans="1:13" x14ac:dyDescent="0.25">
      <c r="A42" s="9"/>
      <c r="B42" s="9"/>
      <c r="C42" s="9"/>
      <c r="D42" s="9"/>
      <c r="E42" s="12"/>
      <c r="F42" s="39"/>
      <c r="G42" s="40"/>
      <c r="H42" s="40"/>
      <c r="I42" s="12"/>
      <c r="J42" s="9"/>
      <c r="K42" s="9"/>
      <c r="L42" s="9"/>
      <c r="M42" s="9"/>
    </row>
    <row r="43" spans="1:13" x14ac:dyDescent="0.25">
      <c r="A43" s="9"/>
      <c r="B43" s="9"/>
      <c r="C43" s="9"/>
      <c r="D43" s="9"/>
      <c r="E43" s="12"/>
      <c r="F43" s="39"/>
      <c r="G43" s="40"/>
      <c r="H43" s="40"/>
      <c r="I43" s="12"/>
      <c r="J43" s="9"/>
      <c r="K43" s="9"/>
      <c r="L43" s="9"/>
      <c r="M43" s="9"/>
    </row>
    <row r="44" spans="1:13" x14ac:dyDescent="0.25">
      <c r="E44" s="41"/>
      <c r="F44" s="41"/>
      <c r="G44" s="41"/>
      <c r="H44" s="41"/>
      <c r="I44" s="41"/>
    </row>
    <row r="45" spans="1:13" x14ac:dyDescent="0.25">
      <c r="E45" s="41"/>
      <c r="F45" s="41"/>
      <c r="G45" s="41"/>
      <c r="H45" s="41"/>
      <c r="I45" s="41"/>
    </row>
  </sheetData>
  <conditionalFormatting sqref="F13:G43">
    <cfRule type="cellIs" dxfId="9" priority="3" operator="greaterThan">
      <formula>0</formula>
    </cfRule>
    <cfRule type="cellIs" dxfId="8" priority="4" operator="lessThan">
      <formula>-240.63</formula>
    </cfRule>
    <cfRule type="cellIs" dxfId="7" priority="5" operator="greaterThan">
      <formula>0</formula>
    </cfRule>
  </conditionalFormatting>
  <conditionalFormatting sqref="I2:I8">
    <cfRule type="cellIs" dxfId="6" priority="6" operator="lessThan">
      <formula>0</formula>
    </cfRule>
    <cfRule type="cellIs" dxfId="5" priority="7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A15" workbookViewId="0">
      <selection activeCell="C29" sqref="C29"/>
    </sheetView>
  </sheetViews>
  <sheetFormatPr defaultRowHeight="15" x14ac:dyDescent="0.25"/>
  <cols>
    <col min="1" max="1" width="10.7109375" bestFit="1" customWidth="1"/>
    <col min="2" max="2" width="36.28515625" bestFit="1" customWidth="1"/>
    <col min="3" max="9" width="5" style="9" bestFit="1" customWidth="1"/>
    <col min="10" max="10" width="10.7109375" style="9" bestFit="1" customWidth="1"/>
    <col min="11" max="12" width="5" style="9" bestFit="1" customWidth="1"/>
    <col min="13" max="13" width="10.7109375" style="9" bestFit="1" customWidth="1"/>
    <col min="14" max="18" width="5" style="9" bestFit="1" customWidth="1"/>
    <col min="19" max="19" width="13.7109375" style="9" bestFit="1" customWidth="1"/>
    <col min="20" max="21" width="3.7109375" style="9" bestFit="1" customWidth="1"/>
    <col min="22" max="22" width="34.28515625" style="9" bestFit="1" customWidth="1"/>
    <col min="23" max="24" width="9.140625" style="9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44653</v>
      </c>
      <c r="B2" s="8" t="s">
        <v>159</v>
      </c>
      <c r="C2" s="9">
        <v>2.2599999999999998</v>
      </c>
      <c r="D2" s="9">
        <v>2.4700000000000002</v>
      </c>
      <c r="E2" s="9">
        <v>2.95</v>
      </c>
      <c r="F2" s="9">
        <v>2.62</v>
      </c>
      <c r="G2" s="9">
        <v>3.09</v>
      </c>
      <c r="H2" s="9">
        <v>3.43</v>
      </c>
      <c r="I2" s="9">
        <v>2.4500000000000002</v>
      </c>
      <c r="J2" s="11">
        <v>44652</v>
      </c>
      <c r="K2" s="9">
        <v>2.66</v>
      </c>
      <c r="L2" s="9">
        <v>2.4300000000000002</v>
      </c>
      <c r="M2" s="11">
        <v>44652</v>
      </c>
      <c r="N2" s="9">
        <v>2.4500000000000002</v>
      </c>
      <c r="O2" s="9">
        <v>1.48</v>
      </c>
      <c r="P2" s="9">
        <v>1.52</v>
      </c>
      <c r="Q2" s="9">
        <v>2.15</v>
      </c>
      <c r="R2" s="9">
        <v>2.15</v>
      </c>
      <c r="S2" s="9" t="s">
        <v>36</v>
      </c>
      <c r="U2" s="9">
        <v>22</v>
      </c>
      <c r="V2" s="8" t="s">
        <v>42</v>
      </c>
      <c r="W2" s="9" t="s">
        <v>151</v>
      </c>
      <c r="X2" s="9">
        <v>3</v>
      </c>
    </row>
    <row r="3" spans="1:24" x14ac:dyDescent="0.25">
      <c r="A3" s="7">
        <v>44654</v>
      </c>
      <c r="B3" s="8" t="s">
        <v>81</v>
      </c>
      <c r="C3" s="9">
        <v>2.25</v>
      </c>
      <c r="D3" s="9">
        <v>2.0699999999999998</v>
      </c>
      <c r="E3" s="9">
        <v>2.9</v>
      </c>
      <c r="F3" s="9">
        <v>2.93</v>
      </c>
      <c r="G3" s="9">
        <v>3.92</v>
      </c>
      <c r="H3" s="9">
        <v>4.53</v>
      </c>
      <c r="I3" s="9">
        <v>2.37</v>
      </c>
      <c r="J3" s="11">
        <v>44648</v>
      </c>
      <c r="K3" s="9">
        <v>2.3199999999999998</v>
      </c>
      <c r="L3" s="9">
        <v>2.81</v>
      </c>
      <c r="M3" s="11">
        <v>44648</v>
      </c>
      <c r="N3" s="9">
        <v>2.92</v>
      </c>
      <c r="O3" s="9">
        <v>1.44</v>
      </c>
      <c r="P3" s="9">
        <v>1.41</v>
      </c>
      <c r="Q3" s="9">
        <v>2.46</v>
      </c>
      <c r="R3" s="9">
        <v>2.56</v>
      </c>
      <c r="S3" s="9" t="s">
        <v>36</v>
      </c>
      <c r="U3" s="9">
        <v>23</v>
      </c>
      <c r="V3" s="8" t="s">
        <v>82</v>
      </c>
      <c r="W3" s="9" t="s">
        <v>152</v>
      </c>
      <c r="X3" s="9">
        <v>1</v>
      </c>
    </row>
    <row r="4" spans="1:24" x14ac:dyDescent="0.25">
      <c r="A4" s="7">
        <v>44656</v>
      </c>
      <c r="B4" s="8" t="s">
        <v>83</v>
      </c>
      <c r="C4" s="9">
        <v>2.4</v>
      </c>
      <c r="D4" s="9">
        <v>3.28</v>
      </c>
      <c r="E4" s="9">
        <v>2.88</v>
      </c>
      <c r="F4" s="9">
        <v>2.67</v>
      </c>
      <c r="G4" s="9">
        <v>3.55</v>
      </c>
      <c r="H4" s="9">
        <v>2.75</v>
      </c>
      <c r="I4" s="9">
        <v>2.65</v>
      </c>
      <c r="J4" s="11">
        <v>44648</v>
      </c>
      <c r="K4" s="9">
        <v>2.27</v>
      </c>
      <c r="L4" s="9">
        <v>2.52</v>
      </c>
      <c r="M4" s="11">
        <v>44648</v>
      </c>
      <c r="N4" s="9">
        <v>2.82</v>
      </c>
      <c r="O4" s="9">
        <v>1.54</v>
      </c>
      <c r="P4" s="9">
        <v>1.43</v>
      </c>
      <c r="Q4" s="9">
        <v>2.19</v>
      </c>
      <c r="R4" s="9">
        <v>2.5099999999999998</v>
      </c>
      <c r="S4" s="9" t="s">
        <v>36</v>
      </c>
      <c r="U4" s="9">
        <v>23</v>
      </c>
      <c r="V4" s="8" t="s">
        <v>82</v>
      </c>
      <c r="W4" s="9" t="s">
        <v>31</v>
      </c>
      <c r="X4" s="9">
        <v>1</v>
      </c>
    </row>
    <row r="5" spans="1:24" x14ac:dyDescent="0.25">
      <c r="A5" s="7">
        <v>44656</v>
      </c>
      <c r="B5" s="8" t="s">
        <v>84</v>
      </c>
      <c r="C5" s="9">
        <v>2.85</v>
      </c>
      <c r="D5" s="9">
        <v>3.39</v>
      </c>
      <c r="E5" s="9">
        <v>3.06</v>
      </c>
      <c r="F5" s="9">
        <v>3.07</v>
      </c>
      <c r="G5" s="9">
        <v>2.5499999999999998</v>
      </c>
      <c r="H5" s="9">
        <v>2.41</v>
      </c>
      <c r="I5" s="9">
        <v>2.68</v>
      </c>
      <c r="J5" s="11">
        <v>44653</v>
      </c>
      <c r="K5" s="9">
        <v>2.5299999999999998</v>
      </c>
      <c r="L5" s="9">
        <v>2.31</v>
      </c>
      <c r="M5" s="11">
        <v>44653</v>
      </c>
      <c r="N5" s="9">
        <v>2.58</v>
      </c>
      <c r="O5" s="9">
        <v>1.57</v>
      </c>
      <c r="P5" s="9">
        <v>1.52</v>
      </c>
      <c r="Q5" s="9">
        <v>2.0299999999999998</v>
      </c>
      <c r="R5" s="9">
        <v>2.2599999999999998</v>
      </c>
      <c r="S5" s="9" t="s">
        <v>36</v>
      </c>
      <c r="U5" s="9">
        <v>16</v>
      </c>
      <c r="V5" s="8" t="s">
        <v>85</v>
      </c>
      <c r="W5" s="9" t="s">
        <v>76</v>
      </c>
      <c r="X5" s="9">
        <v>1</v>
      </c>
    </row>
    <row r="6" spans="1:24" x14ac:dyDescent="0.25">
      <c r="A6" s="7">
        <v>44657</v>
      </c>
      <c r="B6" s="8" t="s">
        <v>86</v>
      </c>
      <c r="C6" s="9">
        <v>2.8</v>
      </c>
      <c r="D6" s="9">
        <v>3.06</v>
      </c>
      <c r="E6" s="9">
        <v>3.58</v>
      </c>
      <c r="F6" s="9">
        <v>3.32</v>
      </c>
      <c r="G6" s="9">
        <v>2.56</v>
      </c>
      <c r="H6" s="9">
        <v>2.5099999999999998</v>
      </c>
      <c r="I6" s="9">
        <v>3.49</v>
      </c>
      <c r="J6" s="11">
        <v>44653</v>
      </c>
      <c r="K6" s="9">
        <v>3.18</v>
      </c>
      <c r="L6" s="9">
        <v>1.97</v>
      </c>
      <c r="M6" s="11">
        <v>44653</v>
      </c>
      <c r="N6" s="9">
        <v>2.2000000000000002</v>
      </c>
      <c r="O6" s="9">
        <v>1.88</v>
      </c>
      <c r="P6" s="9">
        <v>1.73</v>
      </c>
      <c r="Q6" s="9">
        <v>1.75</v>
      </c>
      <c r="R6" s="9">
        <v>1.93</v>
      </c>
      <c r="S6" s="9" t="s">
        <v>36</v>
      </c>
      <c r="U6" s="9">
        <v>17</v>
      </c>
      <c r="V6" s="8" t="s">
        <v>87</v>
      </c>
      <c r="W6" s="9" t="s">
        <v>153</v>
      </c>
      <c r="X6" s="9">
        <v>5</v>
      </c>
    </row>
    <row r="7" spans="1:24" x14ac:dyDescent="0.25">
      <c r="A7" s="7">
        <v>44660</v>
      </c>
      <c r="B7" s="8" t="s">
        <v>167</v>
      </c>
      <c r="C7" s="8">
        <v>2.86</v>
      </c>
      <c r="D7" s="9">
        <v>3.13</v>
      </c>
      <c r="E7" s="9">
        <v>3.17</v>
      </c>
      <c r="F7" s="9">
        <v>3.05</v>
      </c>
      <c r="G7" s="9">
        <v>2.64</v>
      </c>
      <c r="H7" s="9">
        <v>2.52</v>
      </c>
      <c r="I7" s="9">
        <v>2.9</v>
      </c>
      <c r="J7" s="11">
        <v>44656</v>
      </c>
      <c r="K7" s="9">
        <v>2.8</v>
      </c>
      <c r="L7" s="9">
        <v>2.2599999999999998</v>
      </c>
      <c r="M7" s="11">
        <v>44656</v>
      </c>
      <c r="N7" s="9">
        <v>2.33</v>
      </c>
      <c r="O7" s="9">
        <v>1.65</v>
      </c>
      <c r="P7" s="9">
        <v>1.62</v>
      </c>
      <c r="Q7" s="9">
        <v>1.94</v>
      </c>
      <c r="R7" s="9">
        <v>2.0499999999999998</v>
      </c>
      <c r="S7" s="9" t="s">
        <v>36</v>
      </c>
      <c r="U7" s="9">
        <v>17</v>
      </c>
      <c r="V7" s="8" t="s">
        <v>35</v>
      </c>
      <c r="W7" s="9" t="s">
        <v>154</v>
      </c>
      <c r="X7" s="9">
        <v>4</v>
      </c>
    </row>
    <row r="8" spans="1:24" x14ac:dyDescent="0.25">
      <c r="A8" s="7">
        <v>44660</v>
      </c>
      <c r="B8" s="8" t="s">
        <v>88</v>
      </c>
      <c r="C8" s="9">
        <v>1.81</v>
      </c>
      <c r="D8" s="9">
        <v>1.84</v>
      </c>
      <c r="E8" s="9">
        <v>3.39</v>
      </c>
      <c r="F8" s="9">
        <v>3.27</v>
      </c>
      <c r="G8" s="9">
        <v>5.0199999999999996</v>
      </c>
      <c r="H8" s="9">
        <v>5.0199999999999996</v>
      </c>
      <c r="I8" s="9">
        <v>2.98</v>
      </c>
      <c r="J8" s="11">
        <v>44656</v>
      </c>
      <c r="K8" s="9">
        <v>2.75</v>
      </c>
      <c r="L8" s="9">
        <v>2.2000000000000002</v>
      </c>
      <c r="M8" s="11">
        <v>44656</v>
      </c>
      <c r="N8" s="9">
        <v>2.38</v>
      </c>
      <c r="O8" s="9">
        <v>1.68</v>
      </c>
      <c r="P8" s="9">
        <v>1.59</v>
      </c>
      <c r="Q8" s="9">
        <v>1.89</v>
      </c>
      <c r="R8" s="9">
        <v>2.09</v>
      </c>
      <c r="S8" s="9" t="s">
        <v>24</v>
      </c>
      <c r="U8" s="9">
        <v>25</v>
      </c>
      <c r="V8" s="8" t="s">
        <v>89</v>
      </c>
      <c r="W8" s="9" t="s">
        <v>152</v>
      </c>
      <c r="X8" s="9">
        <v>4</v>
      </c>
    </row>
    <row r="9" spans="1:24" x14ac:dyDescent="0.25">
      <c r="A9" s="7">
        <v>44660</v>
      </c>
      <c r="B9" s="8" t="s">
        <v>90</v>
      </c>
      <c r="C9" s="9">
        <v>4.1900000000000004</v>
      </c>
      <c r="D9" s="9">
        <v>4.42</v>
      </c>
      <c r="E9" s="9">
        <v>3.41</v>
      </c>
      <c r="F9" s="9">
        <v>3.46</v>
      </c>
      <c r="G9" s="9">
        <v>1.88</v>
      </c>
      <c r="H9" s="9">
        <v>1.93</v>
      </c>
      <c r="I9" s="9">
        <v>3.16</v>
      </c>
      <c r="J9" s="11">
        <v>44656</v>
      </c>
      <c r="K9" s="9">
        <v>2.93</v>
      </c>
      <c r="L9" s="9">
        <v>2.0299999999999998</v>
      </c>
      <c r="M9" s="11">
        <v>44656</v>
      </c>
      <c r="N9" s="9">
        <v>2.29</v>
      </c>
      <c r="O9" s="9">
        <v>1.76</v>
      </c>
      <c r="P9" s="9">
        <v>1.66</v>
      </c>
      <c r="Q9" s="9">
        <v>1.79</v>
      </c>
      <c r="R9" s="9">
        <v>2.0099999999999998</v>
      </c>
      <c r="S9" s="9" t="s">
        <v>24</v>
      </c>
      <c r="U9" s="9">
        <v>24</v>
      </c>
      <c r="V9" s="8" t="s">
        <v>20</v>
      </c>
      <c r="W9" s="9" t="s">
        <v>76</v>
      </c>
      <c r="X9" s="9">
        <v>1</v>
      </c>
    </row>
    <row r="10" spans="1:24" x14ac:dyDescent="0.25">
      <c r="A10" s="7">
        <v>44660</v>
      </c>
      <c r="B10" s="8" t="s">
        <v>91</v>
      </c>
      <c r="C10" s="9">
        <v>2.17</v>
      </c>
      <c r="D10" s="9">
        <v>1.79</v>
      </c>
      <c r="E10" s="9">
        <v>3.13</v>
      </c>
      <c r="F10" s="9">
        <v>3.38</v>
      </c>
      <c r="G10" s="9">
        <v>3.78</v>
      </c>
      <c r="H10" s="9">
        <v>5.13</v>
      </c>
      <c r="I10" s="9">
        <v>2.63</v>
      </c>
      <c r="J10" s="11">
        <v>44658</v>
      </c>
      <c r="K10" s="9">
        <v>2.74</v>
      </c>
      <c r="L10" s="9">
        <v>2.5</v>
      </c>
      <c r="M10" s="11">
        <v>44658</v>
      </c>
      <c r="N10" s="9">
        <v>2.46</v>
      </c>
      <c r="O10" s="9">
        <v>1.55</v>
      </c>
      <c r="P10" s="9">
        <v>1.56</v>
      </c>
      <c r="Q10" s="9">
        <v>2.1800000000000002</v>
      </c>
      <c r="R10" s="9">
        <v>2.14</v>
      </c>
      <c r="S10" s="9" t="s">
        <v>36</v>
      </c>
      <c r="U10" s="9">
        <v>21</v>
      </c>
      <c r="V10" s="8" t="s">
        <v>92</v>
      </c>
      <c r="W10" s="9" t="s">
        <v>73</v>
      </c>
      <c r="X10" s="9">
        <v>0</v>
      </c>
    </row>
    <row r="11" spans="1:24" x14ac:dyDescent="0.25">
      <c r="A11" s="7">
        <v>44660</v>
      </c>
      <c r="B11" s="8" t="s">
        <v>93</v>
      </c>
      <c r="C11" s="9">
        <v>2.99</v>
      </c>
      <c r="D11" s="9">
        <v>3.09</v>
      </c>
      <c r="E11" s="9">
        <v>3.18</v>
      </c>
      <c r="F11" s="9">
        <v>3.2</v>
      </c>
      <c r="G11" s="9">
        <v>2.57</v>
      </c>
      <c r="H11" s="9">
        <v>2.56</v>
      </c>
      <c r="I11" s="9">
        <v>3.43</v>
      </c>
      <c r="J11" s="11">
        <v>44657</v>
      </c>
      <c r="K11" s="9">
        <v>3.45</v>
      </c>
      <c r="L11" s="9">
        <v>2.0099999999999998</v>
      </c>
      <c r="M11" s="11">
        <v>44657</v>
      </c>
      <c r="N11" s="9">
        <v>2.08</v>
      </c>
      <c r="O11" s="9">
        <v>1.85</v>
      </c>
      <c r="P11" s="9">
        <v>1.82</v>
      </c>
      <c r="Q11" s="9">
        <v>1.76</v>
      </c>
      <c r="R11" s="9">
        <v>1.81</v>
      </c>
      <c r="S11" s="9" t="s">
        <v>36</v>
      </c>
      <c r="U11" s="9">
        <v>19</v>
      </c>
      <c r="V11" s="8" t="s">
        <v>28</v>
      </c>
      <c r="W11" s="9" t="s">
        <v>156</v>
      </c>
      <c r="X11" s="9">
        <v>3</v>
      </c>
    </row>
    <row r="12" spans="1:24" x14ac:dyDescent="0.25">
      <c r="A12" s="7">
        <v>44660</v>
      </c>
      <c r="B12" s="8" t="s">
        <v>94</v>
      </c>
      <c r="C12" s="9">
        <v>2.11</v>
      </c>
      <c r="D12" s="9">
        <v>2.12</v>
      </c>
      <c r="E12" s="9">
        <v>3.28</v>
      </c>
      <c r="F12" s="9">
        <v>3.22</v>
      </c>
      <c r="G12" s="9">
        <v>3.9</v>
      </c>
      <c r="H12" s="9">
        <v>3.97</v>
      </c>
      <c r="I12" s="9">
        <v>2.79</v>
      </c>
      <c r="J12" s="11">
        <v>44656</v>
      </c>
      <c r="K12" s="9">
        <v>2.77</v>
      </c>
      <c r="L12" s="9">
        <v>2.39</v>
      </c>
      <c r="M12" s="11">
        <v>44656</v>
      </c>
      <c r="N12" s="9">
        <v>2.4700000000000002</v>
      </c>
      <c r="O12" s="9">
        <v>1.61</v>
      </c>
      <c r="P12" s="9">
        <v>1.58</v>
      </c>
      <c r="Q12" s="9">
        <v>2.09</v>
      </c>
      <c r="R12" s="9">
        <v>2.15</v>
      </c>
      <c r="S12" s="9" t="s">
        <v>24</v>
      </c>
      <c r="U12" s="9">
        <v>23</v>
      </c>
      <c r="V12" s="8" t="s">
        <v>20</v>
      </c>
      <c r="W12" s="9" t="s">
        <v>73</v>
      </c>
      <c r="X12" s="9">
        <v>0</v>
      </c>
    </row>
    <row r="13" spans="1:24" x14ac:dyDescent="0.25">
      <c r="A13" s="7">
        <v>44660</v>
      </c>
      <c r="B13" s="8" t="s">
        <v>95</v>
      </c>
      <c r="C13" s="9">
        <v>2.6</v>
      </c>
      <c r="D13" s="9">
        <v>2.95</v>
      </c>
      <c r="E13" s="9">
        <v>2.84</v>
      </c>
      <c r="F13" s="9">
        <v>2.74</v>
      </c>
      <c r="G13" s="9">
        <v>3.09</v>
      </c>
      <c r="H13" s="9">
        <v>3.04</v>
      </c>
      <c r="I13" s="9">
        <v>2.5099999999999998</v>
      </c>
      <c r="J13" s="11">
        <v>44655</v>
      </c>
      <c r="K13" s="9">
        <v>2.23</v>
      </c>
      <c r="L13" s="9">
        <v>2.57</v>
      </c>
      <c r="M13" s="11">
        <v>44655</v>
      </c>
      <c r="N13" s="9">
        <v>3.07</v>
      </c>
      <c r="O13" s="9">
        <v>1.49</v>
      </c>
      <c r="P13" s="9">
        <v>1.4</v>
      </c>
      <c r="Q13" s="9">
        <v>2.2400000000000002</v>
      </c>
      <c r="R13" s="9">
        <v>2.7</v>
      </c>
      <c r="S13" s="9" t="s">
        <v>36</v>
      </c>
      <c r="U13" s="9">
        <v>23</v>
      </c>
      <c r="V13" s="8" t="s">
        <v>96</v>
      </c>
      <c r="W13" s="9" t="s">
        <v>75</v>
      </c>
      <c r="X13" s="9">
        <v>2</v>
      </c>
    </row>
    <row r="14" spans="1:24" x14ac:dyDescent="0.25">
      <c r="A14" s="7">
        <v>44661</v>
      </c>
      <c r="B14" s="8" t="s">
        <v>97</v>
      </c>
      <c r="C14" s="9">
        <v>2.2400000000000002</v>
      </c>
      <c r="D14" s="9">
        <v>2.54</v>
      </c>
      <c r="E14" s="9">
        <v>3.03</v>
      </c>
      <c r="F14" s="9">
        <v>2.99</v>
      </c>
      <c r="G14" s="9">
        <v>3.81</v>
      </c>
      <c r="H14" s="9">
        <v>3.35</v>
      </c>
      <c r="I14" s="9">
        <v>3.02</v>
      </c>
      <c r="J14" s="11">
        <v>44658</v>
      </c>
      <c r="K14" s="9">
        <v>2.8</v>
      </c>
      <c r="L14" s="9">
        <v>2.23</v>
      </c>
      <c r="M14" s="11">
        <v>44658</v>
      </c>
      <c r="N14" s="9">
        <v>2.5299999999999998</v>
      </c>
      <c r="O14" s="9">
        <v>1.68</v>
      </c>
      <c r="P14" s="9">
        <v>1.57</v>
      </c>
      <c r="Q14" s="9">
        <v>1.95</v>
      </c>
      <c r="R14" s="9">
        <v>2.19</v>
      </c>
      <c r="S14" s="9" t="s">
        <v>36</v>
      </c>
      <c r="U14" s="9">
        <v>16</v>
      </c>
      <c r="V14" s="8" t="s">
        <v>28</v>
      </c>
      <c r="W14" s="9" t="s">
        <v>31</v>
      </c>
      <c r="X14" s="9">
        <v>2</v>
      </c>
    </row>
    <row r="15" spans="1:24" x14ac:dyDescent="0.25">
      <c r="A15" s="7">
        <v>44663</v>
      </c>
      <c r="B15" s="8" t="s">
        <v>98</v>
      </c>
      <c r="C15" s="9">
        <v>2.73</v>
      </c>
      <c r="D15" s="9">
        <v>2.96</v>
      </c>
      <c r="E15" s="9">
        <v>2.68</v>
      </c>
      <c r="F15" s="9">
        <v>2.7</v>
      </c>
      <c r="G15" s="9">
        <v>3.28</v>
      </c>
      <c r="H15" s="9">
        <v>2.99</v>
      </c>
      <c r="I15" s="9">
        <v>2.21</v>
      </c>
      <c r="J15" s="11">
        <v>44656</v>
      </c>
      <c r="K15" s="9">
        <v>2.2599999999999998</v>
      </c>
      <c r="L15" s="9">
        <v>3.1</v>
      </c>
      <c r="M15" s="11">
        <v>44656</v>
      </c>
      <c r="N15" s="9">
        <v>3.01</v>
      </c>
      <c r="O15" s="9">
        <v>1.37</v>
      </c>
      <c r="P15" s="9">
        <v>1.39</v>
      </c>
      <c r="Q15" s="9">
        <v>2.72</v>
      </c>
      <c r="R15" s="9">
        <v>2.64</v>
      </c>
      <c r="S15" s="9" t="s">
        <v>36</v>
      </c>
      <c r="U15" s="9">
        <v>25</v>
      </c>
      <c r="V15" s="8" t="s">
        <v>82</v>
      </c>
      <c r="W15" s="9" t="s">
        <v>31</v>
      </c>
      <c r="X15" s="9">
        <v>2</v>
      </c>
    </row>
    <row r="16" spans="1:24" x14ac:dyDescent="0.25">
      <c r="A16" s="7">
        <v>44666</v>
      </c>
      <c r="B16" s="8" t="s">
        <v>160</v>
      </c>
      <c r="C16" s="9">
        <v>1.76</v>
      </c>
      <c r="D16" s="9">
        <v>1.79</v>
      </c>
      <c r="E16" s="9">
        <v>3.45</v>
      </c>
      <c r="F16" s="9">
        <v>3.49</v>
      </c>
      <c r="G16" s="9">
        <v>5.28</v>
      </c>
      <c r="H16" s="9">
        <v>4.7699999999999996</v>
      </c>
      <c r="I16" s="9">
        <v>2.99</v>
      </c>
      <c r="J16" s="11">
        <v>44660</v>
      </c>
      <c r="K16" s="9">
        <v>3.51</v>
      </c>
      <c r="L16" s="9">
        <v>2.19</v>
      </c>
      <c r="M16" s="11">
        <v>44660</v>
      </c>
      <c r="N16" s="9">
        <v>1.88</v>
      </c>
      <c r="O16" s="9">
        <v>1.69</v>
      </c>
      <c r="P16" s="9">
        <v>1.94</v>
      </c>
      <c r="Q16" s="9">
        <v>1.88</v>
      </c>
      <c r="R16" s="9">
        <v>1.67</v>
      </c>
      <c r="S16" s="9" t="s">
        <v>24</v>
      </c>
      <c r="U16" s="9">
        <v>24</v>
      </c>
      <c r="V16" s="8" t="s">
        <v>89</v>
      </c>
      <c r="W16" s="9" t="s">
        <v>32</v>
      </c>
      <c r="X16" s="9">
        <v>1</v>
      </c>
    </row>
    <row r="17" spans="1:24" x14ac:dyDescent="0.25">
      <c r="A17" s="7">
        <v>44667</v>
      </c>
      <c r="B17" s="8" t="s">
        <v>99</v>
      </c>
      <c r="C17" s="9">
        <v>2.0299999999999998</v>
      </c>
      <c r="D17" s="9">
        <v>2.16</v>
      </c>
      <c r="E17" s="9">
        <v>3.38</v>
      </c>
      <c r="F17" s="9">
        <v>3.28</v>
      </c>
      <c r="G17" s="9">
        <v>3.88</v>
      </c>
      <c r="H17" s="9">
        <v>3.62</v>
      </c>
      <c r="I17" s="9">
        <v>2.96</v>
      </c>
      <c r="J17" s="11">
        <v>44661</v>
      </c>
      <c r="K17" s="9">
        <v>3.13</v>
      </c>
      <c r="L17" s="9">
        <v>2.2000000000000002</v>
      </c>
      <c r="M17" s="11">
        <v>44661</v>
      </c>
      <c r="N17" s="9">
        <v>2.15</v>
      </c>
      <c r="O17" s="9">
        <v>1.68</v>
      </c>
      <c r="P17" s="9">
        <v>1.71</v>
      </c>
      <c r="Q17" s="9">
        <v>1.89</v>
      </c>
      <c r="R17" s="9">
        <v>1.88</v>
      </c>
      <c r="S17" s="9" t="s">
        <v>24</v>
      </c>
      <c r="U17" s="9">
        <v>26</v>
      </c>
      <c r="V17" s="8" t="s">
        <v>35</v>
      </c>
      <c r="W17" s="9" t="s">
        <v>76</v>
      </c>
      <c r="X17" s="9">
        <v>1</v>
      </c>
    </row>
    <row r="18" spans="1:24" x14ac:dyDescent="0.25">
      <c r="A18" s="7">
        <v>44667</v>
      </c>
      <c r="B18" s="8" t="s">
        <v>100</v>
      </c>
      <c r="C18" s="9">
        <v>2.58</v>
      </c>
      <c r="D18" s="9">
        <v>3.42</v>
      </c>
      <c r="E18" s="9">
        <v>2.64</v>
      </c>
      <c r="F18" s="9">
        <v>2.62</v>
      </c>
      <c r="G18" s="9">
        <v>2.71</v>
      </c>
      <c r="H18" s="9">
        <v>3.29</v>
      </c>
      <c r="I18" s="9">
        <v>2.2400000000000002</v>
      </c>
      <c r="J18" s="11">
        <v>44662</v>
      </c>
      <c r="K18" s="9">
        <v>2.27</v>
      </c>
      <c r="L18" s="9">
        <v>2.86</v>
      </c>
      <c r="M18" s="11">
        <v>44662</v>
      </c>
      <c r="N18" s="9">
        <v>3</v>
      </c>
      <c r="O18" s="9">
        <v>1.38</v>
      </c>
      <c r="P18" s="9">
        <v>1.39</v>
      </c>
      <c r="Q18" s="9">
        <v>2.52</v>
      </c>
      <c r="R18" s="9">
        <v>2.63</v>
      </c>
      <c r="S18" s="9" t="s">
        <v>24</v>
      </c>
      <c r="U18" s="9">
        <v>15</v>
      </c>
      <c r="V18" s="8" t="s">
        <v>82</v>
      </c>
      <c r="W18" s="9" t="s">
        <v>73</v>
      </c>
      <c r="X18" s="9">
        <v>0</v>
      </c>
    </row>
    <row r="19" spans="1:24" x14ac:dyDescent="0.25">
      <c r="A19" s="7">
        <v>44669</v>
      </c>
      <c r="B19" s="8" t="s">
        <v>101</v>
      </c>
      <c r="C19" s="9">
        <v>3</v>
      </c>
      <c r="D19" s="9">
        <v>2.79</v>
      </c>
      <c r="E19" s="9">
        <v>3.41</v>
      </c>
      <c r="F19" s="9">
        <v>3.43</v>
      </c>
      <c r="G19" s="9">
        <v>2.4300000000000002</v>
      </c>
      <c r="H19" s="9">
        <v>2.7</v>
      </c>
      <c r="I19" s="9">
        <v>3.5</v>
      </c>
      <c r="J19" s="11">
        <v>44663</v>
      </c>
      <c r="K19" s="9">
        <v>3.64</v>
      </c>
      <c r="L19" s="9">
        <v>1.96</v>
      </c>
      <c r="M19" s="11">
        <v>44663</v>
      </c>
      <c r="N19" s="9">
        <v>1.97</v>
      </c>
      <c r="O19" s="9">
        <v>1.89</v>
      </c>
      <c r="P19" s="9">
        <v>1.92</v>
      </c>
      <c r="Q19" s="9">
        <v>1.72</v>
      </c>
      <c r="R19" s="9">
        <v>1.72</v>
      </c>
      <c r="S19" s="9" t="s">
        <v>24</v>
      </c>
      <c r="U19" s="9">
        <v>26</v>
      </c>
      <c r="V19" s="8" t="s">
        <v>102</v>
      </c>
      <c r="W19" s="9" t="s">
        <v>157</v>
      </c>
      <c r="X19" s="9">
        <v>3</v>
      </c>
    </row>
    <row r="20" spans="1:24" x14ac:dyDescent="0.25">
      <c r="A20" s="7">
        <v>44669</v>
      </c>
      <c r="B20" s="8" t="s">
        <v>103</v>
      </c>
      <c r="C20" s="9">
        <v>1.93</v>
      </c>
      <c r="D20" s="9">
        <v>1.72</v>
      </c>
      <c r="E20" s="9">
        <v>3.36</v>
      </c>
      <c r="F20" s="9">
        <v>3.67</v>
      </c>
      <c r="G20" s="9">
        <v>4.46</v>
      </c>
      <c r="H20" s="9">
        <v>5.6</v>
      </c>
      <c r="I20" s="9">
        <v>2.78</v>
      </c>
      <c r="J20" s="11">
        <v>44663</v>
      </c>
      <c r="K20" s="9">
        <v>3.02</v>
      </c>
      <c r="L20" s="9">
        <v>2.37</v>
      </c>
      <c r="M20" s="11">
        <v>44663</v>
      </c>
      <c r="N20" s="9">
        <v>2.2799999999999998</v>
      </c>
      <c r="O20" s="9">
        <v>1.61</v>
      </c>
      <c r="P20" s="9">
        <v>1.68</v>
      </c>
      <c r="Q20" s="9">
        <v>2.08</v>
      </c>
      <c r="R20" s="9">
        <v>2</v>
      </c>
      <c r="S20" s="9" t="s">
        <v>24</v>
      </c>
      <c r="U20" s="9">
        <v>21</v>
      </c>
      <c r="V20" s="8" t="s">
        <v>102</v>
      </c>
      <c r="W20" s="9" t="s">
        <v>151</v>
      </c>
      <c r="X20" s="9">
        <v>3</v>
      </c>
    </row>
    <row r="21" spans="1:24" x14ac:dyDescent="0.25">
      <c r="A21" s="7">
        <v>44669</v>
      </c>
      <c r="B21" s="8" t="s">
        <v>104</v>
      </c>
      <c r="C21" s="9">
        <v>3.18</v>
      </c>
      <c r="D21" s="9">
        <v>3.13</v>
      </c>
      <c r="E21" s="9">
        <v>3.02</v>
      </c>
      <c r="F21" s="9">
        <v>3.15</v>
      </c>
      <c r="G21" s="9">
        <v>2.62</v>
      </c>
      <c r="H21" s="9">
        <v>2.56</v>
      </c>
      <c r="I21" s="9">
        <v>3.13</v>
      </c>
      <c r="J21" s="11">
        <v>44662</v>
      </c>
      <c r="K21" s="9">
        <v>3.03</v>
      </c>
      <c r="L21" s="9">
        <v>2.21</v>
      </c>
      <c r="M21" s="11">
        <v>44662</v>
      </c>
      <c r="N21" s="9">
        <v>2.2200000000000002</v>
      </c>
      <c r="O21" s="9">
        <v>1.72</v>
      </c>
      <c r="P21" s="9">
        <v>1.71</v>
      </c>
      <c r="Q21" s="9">
        <v>1.92</v>
      </c>
      <c r="R21" s="9">
        <v>1.94</v>
      </c>
      <c r="S21" s="9" t="s">
        <v>24</v>
      </c>
      <c r="U21" s="9">
        <v>21</v>
      </c>
      <c r="V21" s="8" t="s">
        <v>28</v>
      </c>
      <c r="W21" s="9" t="s">
        <v>156</v>
      </c>
      <c r="X21" s="9">
        <v>3</v>
      </c>
    </row>
    <row r="22" spans="1:24" x14ac:dyDescent="0.25">
      <c r="A22" s="7">
        <v>44674</v>
      </c>
      <c r="B22" s="8" t="s">
        <v>166</v>
      </c>
      <c r="C22" s="9">
        <v>2.4500000000000002</v>
      </c>
      <c r="D22" s="9">
        <v>2.91</v>
      </c>
      <c r="E22" s="9">
        <v>3.02</v>
      </c>
      <c r="F22" s="9">
        <v>2.88</v>
      </c>
      <c r="G22" s="9">
        <v>3.02</v>
      </c>
      <c r="H22" s="9">
        <v>2.84</v>
      </c>
      <c r="I22" s="9">
        <v>2.85</v>
      </c>
      <c r="J22" s="11">
        <v>44668</v>
      </c>
      <c r="K22" s="9">
        <v>2.73</v>
      </c>
      <c r="L22" s="9">
        <v>2.19</v>
      </c>
      <c r="M22" s="11">
        <v>44668</v>
      </c>
      <c r="N22" s="9">
        <v>2.4900000000000002</v>
      </c>
      <c r="O22" s="9">
        <v>1.63</v>
      </c>
      <c r="P22" s="9">
        <v>1.55</v>
      </c>
      <c r="Q22" s="9">
        <v>1.93</v>
      </c>
      <c r="R22" s="9">
        <v>2.16</v>
      </c>
      <c r="S22" s="9" t="s">
        <v>24</v>
      </c>
      <c r="U22" s="9">
        <v>21</v>
      </c>
      <c r="V22" s="8" t="s">
        <v>35</v>
      </c>
      <c r="W22" s="9" t="s">
        <v>155</v>
      </c>
      <c r="X22" s="9">
        <v>2</v>
      </c>
    </row>
    <row r="23" spans="1:24" x14ac:dyDescent="0.25">
      <c r="A23" s="7">
        <v>44675</v>
      </c>
      <c r="B23" s="8" t="s">
        <v>161</v>
      </c>
      <c r="C23" s="9">
        <v>2.17</v>
      </c>
      <c r="D23" s="9">
        <v>2.36</v>
      </c>
      <c r="E23" s="9">
        <v>2.77</v>
      </c>
      <c r="F23" s="9">
        <v>2.63</v>
      </c>
      <c r="G23" s="9">
        <v>3.37</v>
      </c>
      <c r="H23" s="9">
        <v>3.66</v>
      </c>
      <c r="I23" s="9">
        <v>2.33</v>
      </c>
      <c r="J23" s="11">
        <v>44673</v>
      </c>
      <c r="K23" s="9">
        <v>2.62</v>
      </c>
      <c r="L23" s="9">
        <v>2.5299999999999998</v>
      </c>
      <c r="M23" s="11">
        <v>44673</v>
      </c>
      <c r="N23" s="9">
        <v>2.48</v>
      </c>
      <c r="O23" s="9">
        <v>1.43</v>
      </c>
      <c r="P23" s="9">
        <v>1.51</v>
      </c>
      <c r="Q23" s="9">
        <v>2.2400000000000002</v>
      </c>
      <c r="R23" s="9">
        <v>2.1800000000000002</v>
      </c>
      <c r="S23" s="9" t="s">
        <v>36</v>
      </c>
      <c r="U23" s="9">
        <v>18</v>
      </c>
      <c r="V23" s="8" t="s">
        <v>42</v>
      </c>
      <c r="W23" s="9" t="s">
        <v>158</v>
      </c>
      <c r="X23" s="9">
        <v>4</v>
      </c>
    </row>
    <row r="24" spans="1:24" x14ac:dyDescent="0.25">
      <c r="A24" s="7">
        <v>44676</v>
      </c>
      <c r="B24" s="8" t="s">
        <v>105</v>
      </c>
      <c r="C24" s="9">
        <v>2.1</v>
      </c>
      <c r="D24" s="9">
        <v>2.04</v>
      </c>
      <c r="E24" s="9">
        <v>3.14</v>
      </c>
      <c r="F24" s="9">
        <v>3.46</v>
      </c>
      <c r="G24" s="9">
        <v>4.08</v>
      </c>
      <c r="H24" s="9">
        <v>4</v>
      </c>
      <c r="I24" s="9">
        <v>2.97</v>
      </c>
      <c r="J24" s="11">
        <v>44670</v>
      </c>
      <c r="K24" s="9">
        <v>3.62</v>
      </c>
      <c r="L24" s="9">
        <v>2.2599999999999998</v>
      </c>
      <c r="M24" s="11">
        <v>44670</v>
      </c>
      <c r="N24" s="9">
        <v>1.93</v>
      </c>
      <c r="O24" s="9">
        <v>1.67</v>
      </c>
      <c r="P24" s="9">
        <v>1.96</v>
      </c>
      <c r="Q24" s="9">
        <v>1.98</v>
      </c>
      <c r="R24" s="9">
        <v>1.69</v>
      </c>
      <c r="S24" s="9" t="s">
        <v>36</v>
      </c>
      <c r="U24" s="9">
        <v>20</v>
      </c>
      <c r="V24" s="8" t="s">
        <v>28</v>
      </c>
      <c r="W24" s="9" t="s">
        <v>151</v>
      </c>
      <c r="X24" s="9">
        <v>3</v>
      </c>
    </row>
    <row r="25" spans="1:24" x14ac:dyDescent="0.25">
      <c r="A25" s="7">
        <v>44677</v>
      </c>
      <c r="B25" s="8" t="s">
        <v>106</v>
      </c>
      <c r="C25" s="9">
        <v>3.11</v>
      </c>
      <c r="D25" s="9">
        <v>4.22</v>
      </c>
      <c r="E25" s="9">
        <v>3.26</v>
      </c>
      <c r="F25" s="9">
        <v>3.67</v>
      </c>
      <c r="G25" s="9">
        <v>2.44</v>
      </c>
      <c r="H25" s="9">
        <v>1.93</v>
      </c>
      <c r="I25" s="9">
        <v>3.1</v>
      </c>
      <c r="J25" s="11">
        <v>44609</v>
      </c>
      <c r="K25" s="9">
        <v>3.71</v>
      </c>
      <c r="L25" s="9">
        <v>2.16</v>
      </c>
      <c r="M25" s="11">
        <v>44609</v>
      </c>
      <c r="N25" s="9">
        <v>1.93</v>
      </c>
      <c r="O25" s="9">
        <v>1.73</v>
      </c>
      <c r="P25" s="9">
        <v>1.96</v>
      </c>
      <c r="Q25" s="9">
        <v>1.89</v>
      </c>
      <c r="R25" s="9">
        <v>1.69</v>
      </c>
      <c r="S25" s="9" t="s">
        <v>24</v>
      </c>
      <c r="U25" s="9">
        <v>20</v>
      </c>
      <c r="V25" s="8" t="s">
        <v>102</v>
      </c>
      <c r="W25" s="9" t="s">
        <v>77</v>
      </c>
      <c r="X25" s="9">
        <v>6</v>
      </c>
    </row>
    <row r="26" spans="1:24" x14ac:dyDescent="0.25">
      <c r="A26" s="7">
        <v>44680</v>
      </c>
      <c r="B26" s="8" t="s">
        <v>107</v>
      </c>
      <c r="C26" s="9">
        <v>3.86</v>
      </c>
      <c r="D26" s="9">
        <v>5.07</v>
      </c>
      <c r="E26" s="9">
        <v>2.87</v>
      </c>
      <c r="F26" s="9">
        <v>3.56</v>
      </c>
      <c r="G26" s="9">
        <v>2.29</v>
      </c>
      <c r="H26" s="9">
        <v>1.75</v>
      </c>
      <c r="I26" s="9">
        <v>2.7</v>
      </c>
      <c r="J26" s="11">
        <v>44674</v>
      </c>
      <c r="K26" s="9">
        <v>2.84</v>
      </c>
      <c r="L26" s="9">
        <v>2.48</v>
      </c>
      <c r="M26" s="11">
        <v>44674</v>
      </c>
      <c r="N26" s="9">
        <v>2.2400000000000002</v>
      </c>
      <c r="O26" s="9">
        <v>1.55</v>
      </c>
      <c r="P26" s="9">
        <v>1.66</v>
      </c>
      <c r="Q26" s="9">
        <v>2.16</v>
      </c>
      <c r="R26" s="9">
        <v>1.98</v>
      </c>
      <c r="S26" s="9" t="s">
        <v>24</v>
      </c>
      <c r="U26" s="9">
        <v>22</v>
      </c>
      <c r="V26" s="8" t="s">
        <v>89</v>
      </c>
      <c r="W26" s="9" t="s">
        <v>32</v>
      </c>
      <c r="X26" s="9">
        <v>1</v>
      </c>
    </row>
    <row r="27" spans="1:24" x14ac:dyDescent="0.25">
      <c r="A27" s="7">
        <v>44681</v>
      </c>
      <c r="B27" s="8" t="s">
        <v>108</v>
      </c>
      <c r="C27" s="9">
        <v>3.14</v>
      </c>
      <c r="D27" s="9">
        <v>6.72</v>
      </c>
      <c r="E27" s="9">
        <v>3.01</v>
      </c>
      <c r="F27" s="9">
        <v>3.67</v>
      </c>
      <c r="G27" s="9">
        <v>2.58</v>
      </c>
      <c r="H27" s="9">
        <v>1.64</v>
      </c>
      <c r="I27" s="9">
        <v>3.15</v>
      </c>
      <c r="J27" s="11">
        <v>44675</v>
      </c>
      <c r="K27" s="9">
        <v>3.32</v>
      </c>
      <c r="L27" s="9">
        <v>2.16</v>
      </c>
      <c r="M27" s="11">
        <v>44675</v>
      </c>
      <c r="N27" s="9">
        <v>2.09</v>
      </c>
      <c r="O27" s="9">
        <v>1.72</v>
      </c>
      <c r="P27" s="9">
        <v>1.8</v>
      </c>
      <c r="Q27" s="9">
        <v>1.89</v>
      </c>
      <c r="R27" s="9">
        <v>1.84</v>
      </c>
      <c r="S27" s="9" t="s">
        <v>36</v>
      </c>
      <c r="U27" s="9">
        <v>26</v>
      </c>
      <c r="V27" s="8" t="s">
        <v>109</v>
      </c>
      <c r="W27" s="9" t="s">
        <v>32</v>
      </c>
      <c r="X27" s="9">
        <v>1</v>
      </c>
    </row>
    <row r="28" spans="1:24" x14ac:dyDescent="0.25">
      <c r="A28" s="7">
        <v>44681</v>
      </c>
      <c r="B28" s="8" t="s">
        <v>110</v>
      </c>
      <c r="C28" s="9">
        <v>2</v>
      </c>
      <c r="D28" s="9">
        <v>2.1800000000000002</v>
      </c>
      <c r="E28" s="9">
        <v>3.55</v>
      </c>
      <c r="F28" s="9">
        <v>3.59</v>
      </c>
      <c r="G28" s="9">
        <v>4.04</v>
      </c>
      <c r="H28" s="9">
        <v>3.43</v>
      </c>
      <c r="I28" s="9">
        <v>3.43</v>
      </c>
      <c r="J28" s="11">
        <v>44675</v>
      </c>
      <c r="K28" s="9">
        <v>3.58</v>
      </c>
      <c r="L28" s="9">
        <v>2.0099999999999998</v>
      </c>
      <c r="M28" s="11">
        <v>44675</v>
      </c>
      <c r="N28" s="9">
        <v>2</v>
      </c>
      <c r="O28" s="9">
        <v>1.85</v>
      </c>
      <c r="P28" s="9">
        <v>1.89</v>
      </c>
      <c r="Q28" s="9">
        <v>1.78</v>
      </c>
      <c r="R28" s="9">
        <v>1.75</v>
      </c>
      <c r="S28" s="9" t="s">
        <v>24</v>
      </c>
      <c r="U28" s="9">
        <v>26</v>
      </c>
      <c r="V28" s="8" t="s">
        <v>102</v>
      </c>
      <c r="W28" s="9" t="s">
        <v>156</v>
      </c>
      <c r="X28" s="9">
        <v>3</v>
      </c>
    </row>
    <row r="29" spans="1:24" x14ac:dyDescent="0.25">
      <c r="A29" s="7">
        <v>44681</v>
      </c>
      <c r="B29" s="8" t="s">
        <v>111</v>
      </c>
      <c r="C29" s="9">
        <v>2.08</v>
      </c>
      <c r="D29" s="9">
        <v>2.2999999999999998</v>
      </c>
      <c r="E29" s="9">
        <v>2.92</v>
      </c>
      <c r="F29" s="9">
        <v>2.6</v>
      </c>
      <c r="G29" s="9">
        <v>3.55</v>
      </c>
      <c r="H29" s="9">
        <v>4.07</v>
      </c>
      <c r="I29" s="9">
        <v>2.4</v>
      </c>
      <c r="J29" s="11">
        <v>44680</v>
      </c>
      <c r="K29" s="9">
        <v>2.4500000000000002</v>
      </c>
      <c r="L29" s="9">
        <v>2.44</v>
      </c>
      <c r="M29" s="11">
        <v>44680</v>
      </c>
      <c r="N29" s="9">
        <v>2.69</v>
      </c>
      <c r="O29" s="9">
        <v>1.47</v>
      </c>
      <c r="P29" s="9">
        <v>1.45</v>
      </c>
      <c r="Q29" s="9">
        <v>2.1800000000000002</v>
      </c>
      <c r="R29" s="9">
        <v>2.37</v>
      </c>
      <c r="S29" s="9" t="s">
        <v>24</v>
      </c>
      <c r="U29" s="9">
        <v>22</v>
      </c>
      <c r="V29" s="8" t="s">
        <v>112</v>
      </c>
    </row>
    <row r="30" spans="1:24" x14ac:dyDescent="0.25">
      <c r="B30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D23" workbookViewId="0">
      <selection activeCell="G35" sqref="G35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44656</v>
      </c>
      <c r="B2" s="8" t="s">
        <v>83</v>
      </c>
      <c r="C2" s="21">
        <v>2</v>
      </c>
      <c r="D2" s="16">
        <v>23</v>
      </c>
      <c r="E2" s="9" t="s">
        <v>36</v>
      </c>
      <c r="F2" s="37" t="s">
        <v>78</v>
      </c>
      <c r="G2" s="37"/>
      <c r="H2" s="18">
        <f t="shared" ref="H2:H8" si="0">C2*D$31</f>
        <v>29727.18</v>
      </c>
      <c r="I2" s="18">
        <v>0</v>
      </c>
      <c r="J2" s="19" t="s">
        <v>31</v>
      </c>
      <c r="K2" s="8" t="s">
        <v>82</v>
      </c>
      <c r="L2" s="9"/>
      <c r="M2" s="9"/>
    </row>
    <row r="3" spans="1:13" x14ac:dyDescent="0.25">
      <c r="A3" s="7">
        <v>44660</v>
      </c>
      <c r="B3" s="8" t="s">
        <v>93</v>
      </c>
      <c r="C3" s="21">
        <v>1.81</v>
      </c>
      <c r="D3" s="16">
        <v>19</v>
      </c>
      <c r="E3" s="9" t="s">
        <v>36</v>
      </c>
      <c r="F3" s="20" t="s">
        <v>68</v>
      </c>
      <c r="G3" s="17"/>
      <c r="H3" s="18">
        <f t="shared" si="0"/>
        <v>26903.097900000001</v>
      </c>
      <c r="I3" s="18">
        <f>H3-D$31</f>
        <v>12039.507900000001</v>
      </c>
      <c r="J3" s="19" t="s">
        <v>156</v>
      </c>
      <c r="K3" s="8" t="s">
        <v>28</v>
      </c>
      <c r="L3" s="9"/>
      <c r="M3" s="9"/>
    </row>
    <row r="4" spans="1:13" x14ac:dyDescent="0.25">
      <c r="A4" s="7">
        <v>44660</v>
      </c>
      <c r="B4" s="8" t="s">
        <v>95</v>
      </c>
      <c r="C4" s="21">
        <v>2</v>
      </c>
      <c r="D4" s="16">
        <v>23</v>
      </c>
      <c r="E4" s="9" t="s">
        <v>36</v>
      </c>
      <c r="F4" s="37" t="s">
        <v>78</v>
      </c>
      <c r="G4" s="17"/>
      <c r="H4" s="18">
        <f t="shared" si="0"/>
        <v>29727.18</v>
      </c>
      <c r="I4" s="18">
        <v>0</v>
      </c>
      <c r="J4" s="19" t="s">
        <v>75</v>
      </c>
      <c r="K4" s="8" t="s">
        <v>96</v>
      </c>
      <c r="L4" s="9"/>
      <c r="M4" s="9"/>
    </row>
    <row r="5" spans="1:13" x14ac:dyDescent="0.25">
      <c r="A5" s="7">
        <v>44661</v>
      </c>
      <c r="B5" s="8" t="s">
        <v>97</v>
      </c>
      <c r="C5" s="21">
        <v>2</v>
      </c>
      <c r="D5" s="16">
        <v>16</v>
      </c>
      <c r="E5" s="9" t="s">
        <v>36</v>
      </c>
      <c r="F5" s="37" t="s">
        <v>78</v>
      </c>
      <c r="G5" s="20"/>
      <c r="H5" s="18">
        <f t="shared" si="0"/>
        <v>29727.18</v>
      </c>
      <c r="I5" s="18">
        <v>0</v>
      </c>
      <c r="J5" s="19" t="s">
        <v>31</v>
      </c>
      <c r="K5" s="8" t="s">
        <v>28</v>
      </c>
      <c r="L5" s="9"/>
      <c r="M5" s="9"/>
    </row>
    <row r="6" spans="1:13" x14ac:dyDescent="0.25">
      <c r="A6" s="7">
        <v>44663</v>
      </c>
      <c r="B6" s="8" t="s">
        <v>98</v>
      </c>
      <c r="C6" s="21">
        <v>2</v>
      </c>
      <c r="D6" s="16">
        <v>25</v>
      </c>
      <c r="E6" s="9" t="s">
        <v>36</v>
      </c>
      <c r="F6" s="37" t="s">
        <v>78</v>
      </c>
      <c r="G6" s="37"/>
      <c r="H6" s="18">
        <f t="shared" si="0"/>
        <v>29727.18</v>
      </c>
      <c r="I6" s="18">
        <v>0</v>
      </c>
      <c r="J6" s="19" t="s">
        <v>31</v>
      </c>
      <c r="K6" s="8" t="s">
        <v>82</v>
      </c>
      <c r="L6" s="9"/>
      <c r="M6" s="9"/>
    </row>
    <row r="7" spans="1:13" x14ac:dyDescent="0.25">
      <c r="A7" s="7">
        <v>44667</v>
      </c>
      <c r="B7" s="8" t="s">
        <v>100</v>
      </c>
      <c r="C7" s="21">
        <v>2</v>
      </c>
      <c r="D7" s="16">
        <v>15</v>
      </c>
      <c r="E7" s="9" t="s">
        <v>24</v>
      </c>
      <c r="F7" s="20" t="s">
        <v>78</v>
      </c>
      <c r="G7" s="17"/>
      <c r="H7" s="18">
        <f t="shared" si="0"/>
        <v>29727.18</v>
      </c>
      <c r="I7" s="18">
        <f t="shared" ref="I7:I14" si="1">H7-D$31</f>
        <v>14863.59</v>
      </c>
      <c r="J7" s="9" t="s">
        <v>73</v>
      </c>
      <c r="K7" s="8" t="s">
        <v>82</v>
      </c>
      <c r="L7" s="9"/>
      <c r="M7" s="9"/>
    </row>
    <row r="8" spans="1:13" x14ac:dyDescent="0.25">
      <c r="A8" s="7">
        <v>44669</v>
      </c>
      <c r="B8" s="8" t="s">
        <v>101</v>
      </c>
      <c r="C8" s="21">
        <v>1.96</v>
      </c>
      <c r="D8" s="9">
        <v>26</v>
      </c>
      <c r="E8" s="9" t="s">
        <v>24</v>
      </c>
      <c r="F8" s="30" t="s">
        <v>68</v>
      </c>
      <c r="G8" s="9"/>
      <c r="H8" s="18">
        <f t="shared" si="0"/>
        <v>29132.636399999999</v>
      </c>
      <c r="I8" s="18">
        <f t="shared" si="1"/>
        <v>14269.046399999999</v>
      </c>
      <c r="J8" s="9" t="s">
        <v>157</v>
      </c>
      <c r="K8" s="8" t="s">
        <v>102</v>
      </c>
      <c r="L8" s="9"/>
      <c r="M8" s="9"/>
    </row>
    <row r="9" spans="1:13" x14ac:dyDescent="0.25">
      <c r="A9" s="7">
        <v>44669</v>
      </c>
      <c r="B9" s="42" t="s">
        <v>104</v>
      </c>
      <c r="C9" s="21">
        <v>1.71</v>
      </c>
      <c r="D9" s="9">
        <v>21</v>
      </c>
      <c r="E9" s="9" t="s">
        <v>24</v>
      </c>
      <c r="F9" s="27" t="s">
        <v>71</v>
      </c>
      <c r="G9" s="9"/>
      <c r="H9" s="18">
        <v>0</v>
      </c>
      <c r="I9" s="18">
        <f t="shared" si="1"/>
        <v>-14863.59</v>
      </c>
      <c r="J9" s="9" t="s">
        <v>156</v>
      </c>
      <c r="K9" s="8" t="s">
        <v>28</v>
      </c>
      <c r="L9" s="9"/>
      <c r="M9" s="9"/>
    </row>
    <row r="10" spans="1:13" x14ac:dyDescent="0.25">
      <c r="A10" s="7">
        <v>44676</v>
      </c>
      <c r="B10" s="8" t="s">
        <v>105</v>
      </c>
      <c r="C10" s="21">
        <v>1.69</v>
      </c>
      <c r="D10" s="9">
        <v>20</v>
      </c>
      <c r="E10" s="9" t="s">
        <v>36</v>
      </c>
      <c r="F10" s="30" t="s">
        <v>68</v>
      </c>
      <c r="G10" s="9"/>
      <c r="H10" s="18">
        <f>C10*D$31</f>
        <v>25119.467099999998</v>
      </c>
      <c r="I10" s="18">
        <f t="shared" si="1"/>
        <v>10255.877099999998</v>
      </c>
      <c r="J10" s="9" t="s">
        <v>156</v>
      </c>
      <c r="K10" s="8" t="s">
        <v>28</v>
      </c>
      <c r="L10" s="9"/>
      <c r="M10" s="9"/>
    </row>
    <row r="11" spans="1:13" x14ac:dyDescent="0.25">
      <c r="A11" s="7">
        <v>44677</v>
      </c>
      <c r="B11" s="8" t="s">
        <v>106</v>
      </c>
      <c r="C11" s="21">
        <v>1.69</v>
      </c>
      <c r="D11" s="9">
        <v>20</v>
      </c>
      <c r="E11" s="9" t="s">
        <v>24</v>
      </c>
      <c r="F11" s="30" t="s">
        <v>68</v>
      </c>
      <c r="G11" s="9"/>
      <c r="H11" s="18">
        <f>C11*D$31</f>
        <v>25119.467099999998</v>
      </c>
      <c r="I11" s="18">
        <f t="shared" si="1"/>
        <v>10255.877099999998</v>
      </c>
      <c r="J11" s="9" t="s">
        <v>77</v>
      </c>
      <c r="K11" s="8" t="s">
        <v>102</v>
      </c>
      <c r="L11" s="9"/>
      <c r="M11" s="9"/>
    </row>
    <row r="12" spans="1:13" x14ac:dyDescent="0.25">
      <c r="A12" s="7">
        <v>44681</v>
      </c>
      <c r="B12" s="8" t="s">
        <v>108</v>
      </c>
      <c r="C12" s="21">
        <v>1.84</v>
      </c>
      <c r="D12" s="9">
        <v>26</v>
      </c>
      <c r="E12" s="9" t="s">
        <v>36</v>
      </c>
      <c r="F12" s="27" t="s">
        <v>68</v>
      </c>
      <c r="G12" s="9"/>
      <c r="H12" s="18">
        <v>0</v>
      </c>
      <c r="I12" s="18">
        <f t="shared" si="1"/>
        <v>-14863.59</v>
      </c>
      <c r="J12" s="9" t="s">
        <v>32</v>
      </c>
      <c r="K12" s="8" t="s">
        <v>109</v>
      </c>
      <c r="L12" s="9"/>
      <c r="M12" s="9"/>
    </row>
    <row r="13" spans="1:13" x14ac:dyDescent="0.25">
      <c r="A13" s="7">
        <v>44681</v>
      </c>
      <c r="B13" s="8" t="s">
        <v>110</v>
      </c>
      <c r="C13" s="21">
        <v>1.75</v>
      </c>
      <c r="D13" s="9">
        <v>26</v>
      </c>
      <c r="E13" s="9" t="s">
        <v>24</v>
      </c>
      <c r="F13" s="30" t="s">
        <v>68</v>
      </c>
      <c r="G13" s="9"/>
      <c r="H13" s="18">
        <f>C13*D$31</f>
        <v>26011.282500000001</v>
      </c>
      <c r="I13" s="18">
        <f t="shared" si="1"/>
        <v>11147.692500000001</v>
      </c>
      <c r="J13" s="9" t="s">
        <v>156</v>
      </c>
      <c r="K13" s="8" t="s">
        <v>102</v>
      </c>
      <c r="L13" s="9"/>
      <c r="M13" s="9"/>
    </row>
    <row r="14" spans="1:13" x14ac:dyDescent="0.25">
      <c r="A14" s="7">
        <v>44681</v>
      </c>
      <c r="B14" s="8" t="s">
        <v>111</v>
      </c>
      <c r="C14" s="21">
        <v>2</v>
      </c>
      <c r="D14" s="9">
        <v>22</v>
      </c>
      <c r="E14" s="9" t="s">
        <v>24</v>
      </c>
      <c r="F14" s="30" t="s">
        <v>78</v>
      </c>
      <c r="G14" s="9"/>
      <c r="H14" s="18">
        <v>0</v>
      </c>
      <c r="I14" s="18">
        <f t="shared" si="1"/>
        <v>-14863.59</v>
      </c>
      <c r="J14" s="9" t="s">
        <v>152</v>
      </c>
      <c r="K14" s="8" t="s">
        <v>112</v>
      </c>
      <c r="L14" s="9"/>
      <c r="M14" s="9"/>
    </row>
    <row r="15" spans="1:13" x14ac:dyDescent="0.25">
      <c r="A15" s="7"/>
      <c r="B15" s="8"/>
      <c r="C15" s="21"/>
      <c r="D15" s="9"/>
      <c r="E15" s="9"/>
      <c r="F15" s="19"/>
      <c r="G15" s="9"/>
      <c r="H15" s="9"/>
      <c r="I15" s="9"/>
      <c r="J15" s="9"/>
      <c r="K15" s="8"/>
      <c r="L15" s="9"/>
      <c r="M15" s="9"/>
    </row>
    <row r="16" spans="1:13" x14ac:dyDescent="0.25">
      <c r="A16" s="7"/>
      <c r="B16" s="8"/>
      <c r="C16" s="21"/>
      <c r="D16" s="9"/>
      <c r="E16" s="9"/>
      <c r="F16" s="19"/>
      <c r="G16" s="9"/>
      <c r="H16" s="9"/>
      <c r="I16" s="9"/>
      <c r="J16" s="9"/>
      <c r="K16" s="8"/>
      <c r="L16" s="9"/>
      <c r="M16" s="9"/>
    </row>
    <row r="17" spans="1:13" x14ac:dyDescent="0.25">
      <c r="A17" s="7"/>
      <c r="B17" s="8"/>
      <c r="C17" s="21"/>
      <c r="D17" s="9"/>
      <c r="E17" s="9"/>
      <c r="F17" s="19"/>
      <c r="G17" s="9"/>
      <c r="H17" s="9"/>
      <c r="I17" s="9"/>
      <c r="J17" s="9"/>
      <c r="K17" s="8"/>
      <c r="L17" s="9"/>
      <c r="M17" s="9"/>
    </row>
    <row r="18" spans="1:13" x14ac:dyDescent="0.25">
      <c r="A18" s="9"/>
      <c r="B18" s="9"/>
      <c r="C18" s="21"/>
      <c r="D18" s="9"/>
      <c r="E18" s="9"/>
      <c r="F18" s="19"/>
      <c r="G18" s="9"/>
      <c r="H18" s="9"/>
      <c r="I18" s="9"/>
      <c r="J18" s="9"/>
      <c r="K18" s="9"/>
      <c r="L18" s="9"/>
      <c r="M18" s="9"/>
    </row>
    <row r="19" spans="1:13" x14ac:dyDescent="0.25">
      <c r="A19" s="9"/>
      <c r="B19" s="9"/>
      <c r="C19" s="9"/>
      <c r="D19" s="9"/>
      <c r="E19" s="9"/>
      <c r="F19" s="19"/>
      <c r="G19" s="9"/>
      <c r="H19" s="9"/>
      <c r="I19" s="9"/>
      <c r="J19" s="9"/>
      <c r="K19" s="9"/>
      <c r="L19" s="9"/>
      <c r="M19" s="9"/>
    </row>
    <row r="20" spans="1:13" x14ac:dyDescent="0.25">
      <c r="A20" s="9"/>
      <c r="B20" s="9" t="s">
        <v>52</v>
      </c>
      <c r="C20" s="9"/>
      <c r="D20" s="9">
        <f>COUNT(D2:D14)-4</f>
        <v>9</v>
      </c>
      <c r="E20" s="12"/>
      <c r="F20" s="38"/>
      <c r="G20" s="12"/>
      <c r="H20" s="12"/>
      <c r="I20" s="12"/>
      <c r="J20" s="9"/>
      <c r="K20" s="9"/>
      <c r="L20" s="9"/>
      <c r="M20" s="9"/>
    </row>
    <row r="21" spans="1:13" x14ac:dyDescent="0.25">
      <c r="A21" s="9"/>
      <c r="B21" s="9" t="s">
        <v>55</v>
      </c>
      <c r="C21" s="9"/>
      <c r="D21" s="27">
        <v>2</v>
      </c>
      <c r="E21" s="12"/>
      <c r="F21" s="39"/>
      <c r="G21" s="40"/>
      <c r="H21" s="40"/>
      <c r="I21" s="12"/>
      <c r="J21" s="9"/>
      <c r="K21" s="9"/>
      <c r="L21" s="9"/>
      <c r="M21" s="9"/>
    </row>
    <row r="22" spans="1:13" x14ac:dyDescent="0.25">
      <c r="A22" s="9"/>
      <c r="B22" s="9" t="s">
        <v>56</v>
      </c>
      <c r="C22" s="9"/>
      <c r="D22" s="30">
        <f>D20-D21</f>
        <v>7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 t="s">
        <v>57</v>
      </c>
      <c r="C23" s="9"/>
      <c r="D23" s="9">
        <f>D22/D20*100</f>
        <v>77.777777777777786</v>
      </c>
      <c r="E23" s="12"/>
      <c r="F23" s="39"/>
      <c r="G23" s="40"/>
      <c r="H23" s="40"/>
      <c r="I23" s="12"/>
      <c r="J23" s="9"/>
      <c r="K23" s="9"/>
      <c r="L23" s="9"/>
      <c r="M23" s="9"/>
    </row>
    <row r="24" spans="1:13" x14ac:dyDescent="0.25">
      <c r="A24" s="9"/>
      <c r="B24" s="9" t="s">
        <v>58</v>
      </c>
      <c r="C24" s="9"/>
      <c r="D24" s="9">
        <f>1/D25*100</f>
        <v>53.169734151329237</v>
      </c>
      <c r="E24" s="12"/>
      <c r="F24" s="39"/>
      <c r="G24" s="40"/>
      <c r="H24" s="40"/>
      <c r="I24" s="12"/>
      <c r="J24" s="9"/>
      <c r="K24" s="9"/>
      <c r="L24" s="9"/>
      <c r="M24" s="9"/>
    </row>
    <row r="25" spans="1:13" x14ac:dyDescent="0.25">
      <c r="A25" s="9"/>
      <c r="B25" s="9" t="s">
        <v>59</v>
      </c>
      <c r="C25" s="9"/>
      <c r="D25" s="9">
        <f>SUM(C2:C14)/COUNT(D2:D14)</f>
        <v>1.880769230769231</v>
      </c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9" t="s">
        <v>60</v>
      </c>
      <c r="C26" s="9"/>
      <c r="D26" s="30">
        <f>D23-D24</f>
        <v>24.608043626448548</v>
      </c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9" t="s">
        <v>61</v>
      </c>
      <c r="C27" s="9"/>
      <c r="D27" s="30">
        <f>D34/1</f>
        <v>5.7</v>
      </c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9"/>
      <c r="C28" s="9"/>
      <c r="D28" s="30"/>
      <c r="E28" s="12"/>
      <c r="F28" s="39"/>
      <c r="G28" s="40"/>
      <c r="H28" s="40"/>
      <c r="I28" s="12"/>
      <c r="J28" s="9"/>
      <c r="K28" s="9"/>
      <c r="L28" s="9"/>
      <c r="M28" s="9"/>
    </row>
    <row r="29" spans="1:13" ht="18.75" x14ac:dyDescent="0.3">
      <c r="A29" s="9"/>
      <c r="B29" s="9" t="s">
        <v>62</v>
      </c>
      <c r="C29" s="9"/>
      <c r="D29" s="31">
        <v>495453</v>
      </c>
      <c r="E29" s="12"/>
      <c r="F29" s="39"/>
      <c r="G29" s="40"/>
      <c r="H29" s="40"/>
      <c r="I29" s="12"/>
      <c r="J29" s="9"/>
      <c r="K29" s="9"/>
      <c r="L29" s="9"/>
      <c r="M29" s="9"/>
    </row>
    <row r="30" spans="1:13" x14ac:dyDescent="0.25">
      <c r="A30" s="9"/>
      <c r="B30" s="9" t="s">
        <v>63</v>
      </c>
      <c r="C30" s="9"/>
      <c r="D30" s="18">
        <f>D29/100</f>
        <v>4954.53</v>
      </c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9" t="s">
        <v>64</v>
      </c>
      <c r="C31" s="9"/>
      <c r="D31" s="18">
        <f>D30*3</f>
        <v>14863.59</v>
      </c>
      <c r="E31" s="12"/>
      <c r="F31" s="39"/>
      <c r="G31" s="40"/>
      <c r="H31" s="40"/>
      <c r="I31" s="12"/>
      <c r="J31" s="9"/>
      <c r="K31" s="9"/>
      <c r="L31" s="9"/>
      <c r="M31" s="9"/>
    </row>
    <row r="32" spans="1:13" x14ac:dyDescent="0.25">
      <c r="A32" s="9"/>
      <c r="B32" s="9" t="s">
        <v>65</v>
      </c>
      <c r="C32" s="9"/>
      <c r="D32" s="32">
        <f>D30*7</f>
        <v>34681.71</v>
      </c>
      <c r="E32" s="12"/>
      <c r="F32" s="39"/>
      <c r="G32" s="40"/>
      <c r="H32" s="40"/>
      <c r="I32" s="12"/>
      <c r="J32" s="9"/>
      <c r="K32" s="9"/>
      <c r="L32" s="9"/>
      <c r="M32" s="9"/>
    </row>
    <row r="33" spans="1:13" x14ac:dyDescent="0.25">
      <c r="A33" s="9"/>
      <c r="B33" s="9" t="s">
        <v>66</v>
      </c>
      <c r="C33" s="9"/>
      <c r="D33" s="18">
        <f>SUM(I2:I14)</f>
        <v>28240.821</v>
      </c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33" t="s">
        <v>67</v>
      </c>
      <c r="C34" s="9"/>
      <c r="D34" s="9">
        <f>D33/D29*100</f>
        <v>5.7</v>
      </c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9"/>
      <c r="C35" s="9"/>
      <c r="D35" s="18"/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/>
      <c r="C36" s="9"/>
      <c r="D36" s="18"/>
      <c r="E36" s="12"/>
      <c r="F36" s="39"/>
      <c r="G36" s="40"/>
      <c r="H36" s="40"/>
      <c r="I36" s="12"/>
      <c r="J36" s="9"/>
      <c r="K36" s="9"/>
      <c r="L36" s="9"/>
      <c r="M36" s="9"/>
    </row>
    <row r="37" spans="1:13" x14ac:dyDescent="0.25">
      <c r="A37" s="9"/>
      <c r="B37" s="34"/>
      <c r="C37" s="9"/>
      <c r="D37" s="9"/>
      <c r="E37" s="12"/>
      <c r="F37" s="39"/>
      <c r="G37" s="40"/>
      <c r="H37" s="40"/>
      <c r="I37" s="12"/>
      <c r="J37" s="9"/>
      <c r="K37" s="9"/>
      <c r="L37" s="9"/>
      <c r="M37" s="9"/>
    </row>
    <row r="38" spans="1:13" x14ac:dyDescent="0.25">
      <c r="A38" s="9"/>
      <c r="B38" s="34"/>
      <c r="C38" s="9"/>
      <c r="D38" s="9"/>
      <c r="E38" s="12"/>
      <c r="F38" s="39"/>
      <c r="G38" s="40"/>
      <c r="H38" s="40"/>
      <c r="I38" s="12"/>
      <c r="J38" s="9"/>
      <c r="K38" s="9"/>
      <c r="L38" s="9"/>
      <c r="M38" s="9"/>
    </row>
    <row r="39" spans="1:13" x14ac:dyDescent="0.25">
      <c r="A39" s="9"/>
      <c r="B39" s="34"/>
      <c r="C39" s="9"/>
      <c r="D39" s="9"/>
      <c r="E39" s="12"/>
      <c r="F39" s="39"/>
      <c r="G39" s="40"/>
      <c r="H39" s="40"/>
      <c r="I39" s="12"/>
      <c r="J39" s="9"/>
      <c r="K39" s="9"/>
      <c r="L39" s="9"/>
      <c r="M39" s="9"/>
    </row>
    <row r="40" spans="1:13" x14ac:dyDescent="0.25">
      <c r="A40" s="9"/>
      <c r="B40" s="9"/>
      <c r="C40" s="9"/>
      <c r="D40" s="9"/>
      <c r="E40" s="12"/>
      <c r="F40" s="39"/>
      <c r="G40" s="40"/>
      <c r="H40" s="40"/>
      <c r="I40" s="12"/>
      <c r="J40" s="9"/>
      <c r="K40" s="9"/>
      <c r="L40" s="9"/>
      <c r="M40" s="9"/>
    </row>
    <row r="41" spans="1:13" x14ac:dyDescent="0.25">
      <c r="A41" s="9"/>
      <c r="B41" s="9"/>
      <c r="C41" s="9"/>
      <c r="D41" s="9"/>
      <c r="E41" s="12"/>
      <c r="F41" s="39"/>
      <c r="G41" s="40"/>
      <c r="H41" s="40"/>
      <c r="I41" s="12"/>
      <c r="J41" s="9"/>
      <c r="K41" s="9"/>
      <c r="L41" s="9"/>
      <c r="M41" s="9"/>
    </row>
    <row r="42" spans="1:13" x14ac:dyDescent="0.25">
      <c r="A42" s="9"/>
      <c r="B42" s="9"/>
      <c r="C42" s="9"/>
      <c r="D42" s="9"/>
      <c r="E42" s="12"/>
      <c r="F42" s="39"/>
      <c r="G42" s="40"/>
      <c r="H42" s="40"/>
      <c r="I42" s="12"/>
      <c r="J42" s="9"/>
      <c r="K42" s="9"/>
      <c r="L42" s="9"/>
      <c r="M42" s="9"/>
    </row>
    <row r="43" spans="1:13" x14ac:dyDescent="0.25">
      <c r="A43" s="9"/>
      <c r="B43" s="9"/>
      <c r="C43" s="9"/>
      <c r="D43" s="9"/>
      <c r="E43" s="12"/>
      <c r="F43" s="39"/>
      <c r="G43" s="40"/>
      <c r="H43" s="40"/>
      <c r="I43" s="12"/>
      <c r="J43" s="9"/>
      <c r="K43" s="9"/>
      <c r="L43" s="9"/>
      <c r="M43" s="9"/>
    </row>
    <row r="44" spans="1:13" x14ac:dyDescent="0.25">
      <c r="A44" s="9"/>
      <c r="B44" s="9"/>
      <c r="C44" s="9"/>
      <c r="D44" s="9"/>
      <c r="E44" s="12"/>
      <c r="F44" s="39"/>
      <c r="G44" s="40"/>
      <c r="H44" s="40"/>
      <c r="I44" s="12"/>
      <c r="J44" s="9"/>
      <c r="K44" s="9"/>
      <c r="L44" s="9"/>
      <c r="M44" s="9"/>
    </row>
    <row r="45" spans="1:13" x14ac:dyDescent="0.25">
      <c r="A45" s="9"/>
      <c r="B45" s="9"/>
      <c r="C45" s="9"/>
      <c r="D45" s="9"/>
      <c r="E45" s="12"/>
      <c r="F45" s="39"/>
      <c r="G45" s="40"/>
      <c r="H45" s="40"/>
      <c r="I45" s="12"/>
      <c r="J45" s="9"/>
      <c r="K45" s="9"/>
      <c r="L45" s="9"/>
      <c r="M45" s="9"/>
    </row>
  </sheetData>
  <conditionalFormatting sqref="F21:G45">
    <cfRule type="cellIs" dxfId="4" priority="3" operator="greaterThan">
      <formula>0</formula>
    </cfRule>
    <cfRule type="cellIs" dxfId="3" priority="4" operator="lessThan">
      <formula>-240.63</formula>
    </cfRule>
    <cfRule type="cellIs" dxfId="2" priority="5" operator="greaterThan">
      <formula>0</formula>
    </cfRule>
  </conditionalFormatting>
  <conditionalFormatting sqref="I2:I1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topLeftCell="A2" workbookViewId="0">
      <selection activeCell="B10" sqref="B10"/>
    </sheetView>
  </sheetViews>
  <sheetFormatPr defaultRowHeight="15" x14ac:dyDescent="0.25"/>
  <cols>
    <col min="1" max="1" width="10.7109375" bestFit="1" customWidth="1"/>
    <col min="2" max="2" width="39.7109375" bestFit="1" customWidth="1"/>
    <col min="10" max="10" width="10.7109375" bestFit="1" customWidth="1"/>
    <col min="13" max="13" width="10.7109375" bestFit="1" customWidth="1"/>
    <col min="19" max="19" width="13.7109375" bestFit="1" customWidth="1"/>
    <col min="21" max="21" width="9.140625" style="9"/>
    <col min="22" max="22" width="34.28515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11">
        <v>44682</v>
      </c>
      <c r="B2" s="8" t="s">
        <v>113</v>
      </c>
      <c r="C2" s="9">
        <v>3.47</v>
      </c>
      <c r="D2" s="9">
        <v>3.17</v>
      </c>
      <c r="E2" s="9">
        <v>2.96</v>
      </c>
      <c r="F2" s="9">
        <v>2.93</v>
      </c>
      <c r="G2" s="9">
        <v>2.46</v>
      </c>
      <c r="H2" s="9">
        <v>2.66</v>
      </c>
      <c r="I2" s="9">
        <v>2.75</v>
      </c>
      <c r="J2" s="11">
        <v>44676</v>
      </c>
      <c r="K2" s="9">
        <v>2.39</v>
      </c>
      <c r="L2" s="9">
        <v>2.4700000000000002</v>
      </c>
      <c r="M2" s="11">
        <v>44676</v>
      </c>
      <c r="N2" s="9">
        <v>2.83</v>
      </c>
      <c r="O2" s="9">
        <v>1.58</v>
      </c>
      <c r="P2" s="9">
        <v>1.45</v>
      </c>
      <c r="Q2" s="9">
        <v>2.15</v>
      </c>
      <c r="R2" s="9">
        <v>2.48</v>
      </c>
      <c r="S2" s="9" t="s">
        <v>24</v>
      </c>
      <c r="T2" s="9"/>
      <c r="U2" s="9">
        <v>24</v>
      </c>
      <c r="V2" s="8" t="s">
        <v>114</v>
      </c>
      <c r="W2" s="9" t="s">
        <v>155</v>
      </c>
      <c r="X2" s="9">
        <v>2</v>
      </c>
    </row>
    <row r="3" spans="1:24" x14ac:dyDescent="0.25">
      <c r="A3" s="11">
        <v>44683</v>
      </c>
      <c r="B3" s="8" t="s">
        <v>115</v>
      </c>
      <c r="C3" s="9">
        <v>2.4</v>
      </c>
      <c r="D3" s="9">
        <v>2.19</v>
      </c>
      <c r="E3" s="9">
        <v>2.95</v>
      </c>
      <c r="F3" s="9">
        <v>2.89</v>
      </c>
      <c r="G3" s="9">
        <v>3.86</v>
      </c>
      <c r="H3" s="9">
        <v>4.12</v>
      </c>
      <c r="I3" s="9">
        <v>2.48</v>
      </c>
      <c r="J3" s="11">
        <v>44678</v>
      </c>
      <c r="K3" s="9">
        <v>2.57</v>
      </c>
      <c r="L3" s="9">
        <v>2.68</v>
      </c>
      <c r="M3" s="11">
        <v>44678</v>
      </c>
      <c r="N3" s="9">
        <v>2.64</v>
      </c>
      <c r="O3" s="9">
        <v>1.48</v>
      </c>
      <c r="P3" s="9">
        <v>1.5</v>
      </c>
      <c r="Q3" s="9">
        <v>2.34</v>
      </c>
      <c r="R3" s="9">
        <v>2.29</v>
      </c>
      <c r="S3" s="9" t="s">
        <v>36</v>
      </c>
      <c r="T3" s="9"/>
      <c r="U3" s="9">
        <v>19</v>
      </c>
      <c r="V3" s="8" t="s">
        <v>82</v>
      </c>
      <c r="W3" s="9" t="s">
        <v>73</v>
      </c>
      <c r="X3" s="9">
        <v>0</v>
      </c>
    </row>
    <row r="4" spans="1:24" x14ac:dyDescent="0.25">
      <c r="A4" s="11">
        <v>44683</v>
      </c>
      <c r="B4" s="8" t="s">
        <v>116</v>
      </c>
      <c r="C4" s="9">
        <v>2</v>
      </c>
      <c r="D4" s="9">
        <v>1.55</v>
      </c>
      <c r="E4" s="9">
        <v>3.4</v>
      </c>
      <c r="F4" s="9">
        <v>4.3</v>
      </c>
      <c r="G4" s="9">
        <v>4.1500000000000004</v>
      </c>
      <c r="H4" s="9">
        <v>6.32</v>
      </c>
      <c r="I4" s="9">
        <v>2.84</v>
      </c>
      <c r="J4" s="11">
        <v>44676</v>
      </c>
      <c r="K4" s="9">
        <v>3.44</v>
      </c>
      <c r="L4" s="9">
        <v>2.33</v>
      </c>
      <c r="M4" s="11">
        <v>44676</v>
      </c>
      <c r="N4" s="9">
        <v>1.99</v>
      </c>
      <c r="O4" s="9">
        <v>1.65</v>
      </c>
      <c r="P4" s="9">
        <v>1.88</v>
      </c>
      <c r="Q4" s="9">
        <v>2</v>
      </c>
      <c r="R4" s="9">
        <v>1.75</v>
      </c>
      <c r="S4" s="9" t="s">
        <v>24</v>
      </c>
      <c r="T4" s="9"/>
      <c r="U4" s="9">
        <v>18</v>
      </c>
      <c r="V4" s="8" t="s">
        <v>20</v>
      </c>
      <c r="W4" s="9" t="s">
        <v>156</v>
      </c>
      <c r="X4" s="9">
        <v>3</v>
      </c>
    </row>
    <row r="5" spans="1:24" x14ac:dyDescent="0.25">
      <c r="A5" s="11">
        <v>44685</v>
      </c>
      <c r="B5" s="8" t="s">
        <v>117</v>
      </c>
      <c r="C5" s="9">
        <v>1.7</v>
      </c>
      <c r="D5" s="9">
        <v>1.88</v>
      </c>
      <c r="E5" s="9">
        <v>3.63</v>
      </c>
      <c r="F5" s="9">
        <v>3.37</v>
      </c>
      <c r="G5" s="9">
        <v>5.71</v>
      </c>
      <c r="H5" s="9">
        <v>4.8600000000000003</v>
      </c>
      <c r="I5" s="9">
        <v>2.77</v>
      </c>
      <c r="J5" s="11">
        <v>44679</v>
      </c>
      <c r="K5" s="9">
        <v>2.84</v>
      </c>
      <c r="L5" s="9">
        <v>2.38</v>
      </c>
      <c r="M5" s="11">
        <v>44679</v>
      </c>
      <c r="N5" s="9">
        <v>2.36</v>
      </c>
      <c r="O5" s="9">
        <v>1.62</v>
      </c>
      <c r="P5" s="9">
        <v>1.63</v>
      </c>
      <c r="Q5" s="9">
        <v>2.0499999999999998</v>
      </c>
      <c r="R5" s="9">
        <v>2.0699999999999998</v>
      </c>
      <c r="S5" s="9" t="s">
        <v>24</v>
      </c>
      <c r="T5" s="9"/>
      <c r="U5" s="9">
        <v>18</v>
      </c>
      <c r="V5" s="8" t="s">
        <v>118</v>
      </c>
      <c r="W5" s="9" t="s">
        <v>76</v>
      </c>
      <c r="X5" s="9">
        <v>1</v>
      </c>
    </row>
    <row r="6" spans="1:24" x14ac:dyDescent="0.25">
      <c r="A6" s="11">
        <v>44687</v>
      </c>
      <c r="B6" s="8" t="s">
        <v>119</v>
      </c>
      <c r="C6" s="9">
        <v>4.09</v>
      </c>
      <c r="D6" s="9">
        <v>6.15</v>
      </c>
      <c r="E6" s="9">
        <v>3.74</v>
      </c>
      <c r="F6" s="9">
        <v>4.55</v>
      </c>
      <c r="G6" s="9">
        <v>1.93</v>
      </c>
      <c r="H6" s="9">
        <v>1.54</v>
      </c>
      <c r="I6" s="9">
        <v>4.0199999999999996</v>
      </c>
      <c r="J6" s="11">
        <v>44681</v>
      </c>
      <c r="K6" s="9">
        <v>5.2</v>
      </c>
      <c r="L6" s="9">
        <v>1.83</v>
      </c>
      <c r="M6" s="11">
        <v>44681</v>
      </c>
      <c r="N6" s="9">
        <v>1.55</v>
      </c>
      <c r="O6" s="9">
        <v>2.04</v>
      </c>
      <c r="P6" s="9">
        <v>2.58</v>
      </c>
      <c r="Q6" s="9">
        <v>1.51</v>
      </c>
      <c r="R6" s="9">
        <v>1.51</v>
      </c>
      <c r="S6" s="9" t="s">
        <v>24</v>
      </c>
      <c r="T6" s="9"/>
      <c r="U6" s="9">
        <v>24</v>
      </c>
      <c r="V6" s="8" t="s">
        <v>28</v>
      </c>
      <c r="W6" s="9" t="s">
        <v>156</v>
      </c>
      <c r="X6" s="9">
        <v>3</v>
      </c>
    </row>
    <row r="7" spans="1:24" x14ac:dyDescent="0.25">
      <c r="A7" s="11">
        <v>44687</v>
      </c>
      <c r="B7" s="8" t="s">
        <v>120</v>
      </c>
      <c r="C7" s="9">
        <v>2.65</v>
      </c>
      <c r="D7" s="9">
        <v>3.85</v>
      </c>
      <c r="E7" s="9">
        <v>3</v>
      </c>
      <c r="F7" s="9">
        <v>3.69</v>
      </c>
      <c r="G7" s="9">
        <v>3.16</v>
      </c>
      <c r="H7" s="9">
        <v>2.0099999999999998</v>
      </c>
      <c r="I7" s="9">
        <v>3.28</v>
      </c>
      <c r="J7" s="11">
        <v>44681</v>
      </c>
      <c r="K7" s="9">
        <v>3.78</v>
      </c>
      <c r="L7" s="9">
        <v>2.14</v>
      </c>
      <c r="M7" s="11">
        <v>44681</v>
      </c>
      <c r="N7" s="9">
        <v>1.86</v>
      </c>
      <c r="O7" s="9">
        <v>1.76</v>
      </c>
      <c r="P7" s="9">
        <v>2.0299999999999998</v>
      </c>
      <c r="Q7" s="9">
        <v>1.86</v>
      </c>
      <c r="R7" s="9">
        <v>1.65</v>
      </c>
      <c r="S7" s="9" t="s">
        <v>24</v>
      </c>
      <c r="T7" s="9"/>
      <c r="U7" s="9">
        <v>26</v>
      </c>
      <c r="V7" s="8" t="s">
        <v>28</v>
      </c>
      <c r="W7" s="9" t="s">
        <v>32</v>
      </c>
      <c r="X7" s="9">
        <v>1</v>
      </c>
    </row>
    <row r="8" spans="1:24" x14ac:dyDescent="0.25">
      <c r="A8" s="11">
        <v>44687</v>
      </c>
      <c r="B8" s="8" t="s">
        <v>121</v>
      </c>
      <c r="C8" s="9">
        <v>2.37</v>
      </c>
      <c r="D8" s="9">
        <v>2.57</v>
      </c>
      <c r="E8" s="9">
        <v>2.89</v>
      </c>
      <c r="F8" s="9">
        <v>2.94</v>
      </c>
      <c r="G8" s="9">
        <v>3.62</v>
      </c>
      <c r="H8" s="9">
        <v>3.18</v>
      </c>
      <c r="I8" s="9">
        <v>2.57</v>
      </c>
      <c r="J8" s="11">
        <v>44682</v>
      </c>
      <c r="K8" s="9">
        <v>2.67</v>
      </c>
      <c r="L8" s="9">
        <v>2.58</v>
      </c>
      <c r="M8" s="11">
        <v>44682</v>
      </c>
      <c r="N8" s="9">
        <v>2.48</v>
      </c>
      <c r="O8" s="9">
        <v>1.52</v>
      </c>
      <c r="P8" s="9">
        <v>1.55</v>
      </c>
      <c r="Q8" s="9">
        <v>2.25</v>
      </c>
      <c r="R8" s="9">
        <v>2.17</v>
      </c>
      <c r="S8" s="9" t="s">
        <v>36</v>
      </c>
      <c r="T8" s="9"/>
      <c r="U8" s="9">
        <v>21</v>
      </c>
      <c r="V8" s="8" t="s">
        <v>82</v>
      </c>
      <c r="W8" s="9" t="s">
        <v>151</v>
      </c>
      <c r="X8" s="9">
        <v>3</v>
      </c>
    </row>
    <row r="9" spans="1:24" x14ac:dyDescent="0.25">
      <c r="A9" s="11">
        <v>44688</v>
      </c>
      <c r="B9" s="8" t="s">
        <v>122</v>
      </c>
      <c r="C9" s="9">
        <v>1.78</v>
      </c>
      <c r="D9" s="9">
        <v>1.78</v>
      </c>
      <c r="E9" s="9">
        <v>3.92</v>
      </c>
      <c r="F9" s="9">
        <v>3.93</v>
      </c>
      <c r="G9" s="9">
        <v>4.46</v>
      </c>
      <c r="H9" s="9">
        <v>4.6900000000000004</v>
      </c>
      <c r="I9" s="9">
        <v>3.49</v>
      </c>
      <c r="J9" s="11">
        <v>44682</v>
      </c>
      <c r="K9" s="9">
        <v>3.82</v>
      </c>
      <c r="L9" s="9">
        <v>1.95</v>
      </c>
      <c r="M9" s="11">
        <v>44682</v>
      </c>
      <c r="N9" s="9">
        <v>1.88</v>
      </c>
      <c r="O9" s="9">
        <v>1.91</v>
      </c>
      <c r="P9" s="9">
        <v>2.0099999999999998</v>
      </c>
      <c r="Q9" s="9">
        <v>1.71</v>
      </c>
      <c r="R9" s="9">
        <v>1.65</v>
      </c>
      <c r="S9" s="9" t="s">
        <v>36</v>
      </c>
      <c r="T9" s="9"/>
      <c r="U9" s="9">
        <v>25</v>
      </c>
      <c r="V9" s="8" t="s">
        <v>87</v>
      </c>
      <c r="W9" s="9" t="s">
        <v>32</v>
      </c>
      <c r="X9" s="9">
        <v>1</v>
      </c>
    </row>
    <row r="10" spans="1:24" x14ac:dyDescent="0.25">
      <c r="A10" s="11">
        <v>44688</v>
      </c>
      <c r="B10" s="8" t="s">
        <v>123</v>
      </c>
      <c r="C10" s="9">
        <v>1.98</v>
      </c>
      <c r="D10" s="9">
        <v>1.64</v>
      </c>
      <c r="E10" s="9">
        <v>3.34</v>
      </c>
      <c r="F10" s="9">
        <v>3.97</v>
      </c>
      <c r="G10" s="9">
        <v>3.96</v>
      </c>
      <c r="H10" s="9">
        <v>6.11</v>
      </c>
      <c r="I10" s="9">
        <v>2.72</v>
      </c>
      <c r="J10" s="11">
        <v>44675</v>
      </c>
      <c r="K10" s="9">
        <v>3.51</v>
      </c>
      <c r="L10" s="9">
        <v>2.3199999999999998</v>
      </c>
      <c r="M10" s="11">
        <v>44675</v>
      </c>
      <c r="N10" s="9">
        <v>2.06</v>
      </c>
      <c r="O10" s="9">
        <v>1.6</v>
      </c>
      <c r="P10" s="9">
        <v>1.85</v>
      </c>
      <c r="Q10" s="9">
        <v>2.04</v>
      </c>
      <c r="R10" s="9">
        <v>1.79</v>
      </c>
      <c r="S10" s="9" t="s">
        <v>24</v>
      </c>
      <c r="T10" s="9"/>
      <c r="U10" s="9">
        <v>24</v>
      </c>
      <c r="V10" s="8" t="s">
        <v>124</v>
      </c>
      <c r="W10" s="9" t="s">
        <v>30</v>
      </c>
      <c r="X10" s="9">
        <v>3</v>
      </c>
    </row>
    <row r="11" spans="1:24" x14ac:dyDescent="0.25">
      <c r="A11" s="11">
        <v>44689</v>
      </c>
      <c r="B11" s="8" t="s">
        <v>125</v>
      </c>
      <c r="C11" s="9">
        <v>606</v>
      </c>
      <c r="D11" s="9">
        <v>606</v>
      </c>
      <c r="E11" s="9">
        <v>606</v>
      </c>
      <c r="F11" s="9">
        <v>606</v>
      </c>
      <c r="G11" s="9">
        <v>606</v>
      </c>
      <c r="H11" s="9">
        <v>606</v>
      </c>
      <c r="I11" s="9">
        <v>606</v>
      </c>
      <c r="J11" s="9">
        <v>606</v>
      </c>
      <c r="K11" s="9">
        <v>606</v>
      </c>
      <c r="L11" s="9">
        <v>606</v>
      </c>
      <c r="M11" s="9">
        <v>606</v>
      </c>
      <c r="N11" s="9">
        <v>606</v>
      </c>
      <c r="O11" s="9">
        <v>606</v>
      </c>
      <c r="P11" s="9">
        <v>606</v>
      </c>
      <c r="Q11" s="9">
        <v>606</v>
      </c>
      <c r="R11" s="9">
        <v>606</v>
      </c>
      <c r="S11" s="9" t="s">
        <v>24</v>
      </c>
      <c r="T11" s="9"/>
      <c r="U11" s="9">
        <v>22</v>
      </c>
      <c r="V11" s="8" t="s">
        <v>126</v>
      </c>
      <c r="W11" s="9">
        <v>606</v>
      </c>
      <c r="X11" s="9">
        <v>606</v>
      </c>
    </row>
    <row r="12" spans="1:24" x14ac:dyDescent="0.25">
      <c r="A12" s="11">
        <v>44689</v>
      </c>
      <c r="B12" s="8" t="s">
        <v>127</v>
      </c>
      <c r="C12" s="9">
        <v>2.09</v>
      </c>
      <c r="D12" s="9">
        <v>2.83</v>
      </c>
      <c r="E12" s="9">
        <v>3.03</v>
      </c>
      <c r="F12" s="9">
        <v>2.86</v>
      </c>
      <c r="G12" s="9">
        <v>3.96</v>
      </c>
      <c r="H12" s="9">
        <v>3.03</v>
      </c>
      <c r="I12" s="9">
        <v>2.2000000000000002</v>
      </c>
      <c r="J12" s="11">
        <v>44683</v>
      </c>
      <c r="K12" s="9">
        <v>2.3199999999999998</v>
      </c>
      <c r="L12" s="9">
        <v>2.91</v>
      </c>
      <c r="M12" s="11">
        <v>44683</v>
      </c>
      <c r="N12" s="9">
        <v>3</v>
      </c>
      <c r="O12" s="9">
        <v>1.38</v>
      </c>
      <c r="P12" s="9">
        <v>1.41</v>
      </c>
      <c r="Q12" s="9">
        <v>2.57</v>
      </c>
      <c r="R12" s="9">
        <v>2.62</v>
      </c>
      <c r="S12" s="9" t="s">
        <v>24</v>
      </c>
      <c r="T12" s="9"/>
      <c r="U12" s="9">
        <v>19</v>
      </c>
      <c r="V12" s="8" t="s">
        <v>118</v>
      </c>
      <c r="W12" s="9" t="s">
        <v>32</v>
      </c>
      <c r="X12" s="9">
        <v>1</v>
      </c>
    </row>
    <row r="13" spans="1:24" x14ac:dyDescent="0.25">
      <c r="A13" s="11">
        <v>44689</v>
      </c>
      <c r="B13" s="8" t="s">
        <v>128</v>
      </c>
      <c r="C13" s="9">
        <v>2.13</v>
      </c>
      <c r="D13" s="9">
        <v>2.08</v>
      </c>
      <c r="E13" s="9">
        <v>3.28</v>
      </c>
      <c r="F13" s="9">
        <v>3.51</v>
      </c>
      <c r="G13" s="9">
        <v>3.78</v>
      </c>
      <c r="H13" s="9">
        <v>3.82</v>
      </c>
      <c r="I13" s="9">
        <v>3.01</v>
      </c>
      <c r="J13" s="11">
        <v>44687</v>
      </c>
      <c r="K13" s="9">
        <v>3.77</v>
      </c>
      <c r="L13" s="9">
        <v>2.23</v>
      </c>
      <c r="M13" s="11">
        <v>44687</v>
      </c>
      <c r="N13" s="9">
        <v>1.89</v>
      </c>
      <c r="O13" s="9">
        <v>1.68</v>
      </c>
      <c r="P13" s="9">
        <v>2</v>
      </c>
      <c r="Q13" s="9">
        <v>1.95</v>
      </c>
      <c r="R13" s="9">
        <v>1.67</v>
      </c>
      <c r="S13" s="9" t="s">
        <v>24</v>
      </c>
      <c r="T13" s="9"/>
      <c r="U13" s="9">
        <v>26</v>
      </c>
      <c r="V13" s="8" t="s">
        <v>129</v>
      </c>
      <c r="W13" s="9" t="s">
        <v>152</v>
      </c>
      <c r="X13" s="9">
        <v>4</v>
      </c>
    </row>
    <row r="14" spans="1:24" x14ac:dyDescent="0.25">
      <c r="A14" s="11">
        <v>44691</v>
      </c>
      <c r="B14" s="8" t="s">
        <v>130</v>
      </c>
      <c r="C14" s="9">
        <v>1.31</v>
      </c>
      <c r="D14" s="9">
        <v>1.43</v>
      </c>
      <c r="E14" s="9">
        <v>5.35</v>
      </c>
      <c r="F14" s="9">
        <v>5.32</v>
      </c>
      <c r="G14" s="9">
        <v>8.7899999999999991</v>
      </c>
      <c r="H14" s="9">
        <v>7.22</v>
      </c>
      <c r="I14" s="9">
        <v>404</v>
      </c>
      <c r="J14" s="11">
        <v>44683</v>
      </c>
      <c r="K14" s="9">
        <v>404</v>
      </c>
      <c r="L14" s="9">
        <v>1.56</v>
      </c>
      <c r="M14" s="11">
        <v>44682</v>
      </c>
      <c r="N14" s="9">
        <v>1.53</v>
      </c>
      <c r="O14" s="9">
        <v>2.4</v>
      </c>
      <c r="P14" s="9">
        <v>2.65</v>
      </c>
      <c r="Q14" s="9">
        <v>1.4</v>
      </c>
      <c r="R14" s="9">
        <v>1.38</v>
      </c>
      <c r="S14" s="9" t="s">
        <v>24</v>
      </c>
      <c r="T14" s="9"/>
      <c r="U14" s="9">
        <v>22</v>
      </c>
      <c r="V14" s="8" t="s">
        <v>124</v>
      </c>
      <c r="W14" s="9" t="s">
        <v>152</v>
      </c>
      <c r="X14" s="9">
        <v>4</v>
      </c>
    </row>
    <row r="15" spans="1:24" x14ac:dyDescent="0.25">
      <c r="A15" s="11">
        <v>44695</v>
      </c>
      <c r="B15" s="8" t="s">
        <v>131</v>
      </c>
      <c r="C15" s="9">
        <v>3.51</v>
      </c>
      <c r="D15" s="9">
        <v>4.18</v>
      </c>
      <c r="E15" s="9">
        <v>3.71</v>
      </c>
      <c r="F15" s="9">
        <v>3.75</v>
      </c>
      <c r="G15" s="9">
        <v>2.11</v>
      </c>
      <c r="H15" s="9">
        <v>1.91</v>
      </c>
      <c r="I15" s="9">
        <v>3.73</v>
      </c>
      <c r="J15" s="11">
        <v>44689</v>
      </c>
      <c r="K15" s="9">
        <v>3.56</v>
      </c>
      <c r="L15" s="9">
        <v>1.88</v>
      </c>
      <c r="M15" s="11">
        <v>44689</v>
      </c>
      <c r="N15" s="9">
        <v>1.98</v>
      </c>
      <c r="O15" s="9">
        <v>1.97</v>
      </c>
      <c r="P15" s="9">
        <v>1.9</v>
      </c>
      <c r="Q15" s="9">
        <v>1.68</v>
      </c>
      <c r="R15" s="9">
        <v>1.74</v>
      </c>
      <c r="S15" s="9" t="s">
        <v>24</v>
      </c>
      <c r="T15" s="9"/>
      <c r="U15" s="9">
        <v>17</v>
      </c>
      <c r="V15" s="8" t="s">
        <v>87</v>
      </c>
      <c r="W15" s="9" t="s">
        <v>168</v>
      </c>
      <c r="X15" s="9">
        <v>5</v>
      </c>
    </row>
    <row r="16" spans="1:24" x14ac:dyDescent="0.25">
      <c r="A16" s="11">
        <v>44696</v>
      </c>
      <c r="B16" s="8" t="s">
        <v>133</v>
      </c>
      <c r="C16" s="9">
        <v>2</v>
      </c>
      <c r="D16" s="9">
        <v>1.85</v>
      </c>
      <c r="E16" s="9">
        <v>3.01</v>
      </c>
      <c r="F16" s="9">
        <v>3.16</v>
      </c>
      <c r="G16" s="9">
        <v>4.6900000000000004</v>
      </c>
      <c r="H16" s="9">
        <v>5.25</v>
      </c>
      <c r="I16" s="9">
        <v>2.44</v>
      </c>
      <c r="J16" s="11">
        <v>44689</v>
      </c>
      <c r="K16" s="9">
        <v>2.4900000000000002</v>
      </c>
      <c r="L16" s="9">
        <v>2.75</v>
      </c>
      <c r="M16" s="11">
        <v>44689</v>
      </c>
      <c r="N16" s="9">
        <v>2.7</v>
      </c>
      <c r="O16" s="9">
        <v>1.46</v>
      </c>
      <c r="P16" s="9">
        <v>1.48</v>
      </c>
      <c r="Q16" s="9">
        <v>2.4</v>
      </c>
      <c r="R16" s="9">
        <v>2.35</v>
      </c>
      <c r="S16" s="9" t="s">
        <v>36</v>
      </c>
      <c r="T16" s="9"/>
      <c r="U16" s="9">
        <v>19</v>
      </c>
      <c r="V16" s="8" t="s">
        <v>82</v>
      </c>
      <c r="W16" s="9" t="s">
        <v>151</v>
      </c>
      <c r="X16" s="9">
        <v>3</v>
      </c>
    </row>
    <row r="17" spans="1:24" x14ac:dyDescent="0.25">
      <c r="A17" s="11">
        <v>44698</v>
      </c>
      <c r="B17" s="8" t="s">
        <v>132</v>
      </c>
      <c r="C17" s="9">
        <v>2.95</v>
      </c>
      <c r="D17" s="9">
        <v>2.96</v>
      </c>
      <c r="E17" s="9">
        <v>3.07</v>
      </c>
      <c r="F17" s="9">
        <v>3.27</v>
      </c>
      <c r="G17" s="9">
        <v>2.64</v>
      </c>
      <c r="H17" s="9">
        <v>2.5</v>
      </c>
      <c r="I17" s="9">
        <v>2.71</v>
      </c>
      <c r="J17" s="11">
        <v>44692</v>
      </c>
      <c r="K17" s="9">
        <v>3.1</v>
      </c>
      <c r="L17" s="9">
        <v>2.4300000000000002</v>
      </c>
      <c r="M17" s="11">
        <v>44692</v>
      </c>
      <c r="N17" s="9">
        <v>2.12</v>
      </c>
      <c r="O17" s="9">
        <v>1.57</v>
      </c>
      <c r="P17" s="9">
        <v>1.74</v>
      </c>
      <c r="Q17" s="9">
        <v>2.12</v>
      </c>
      <c r="R17" s="9">
        <v>1.87</v>
      </c>
      <c r="S17" s="9" t="s">
        <v>36</v>
      </c>
      <c r="T17" s="9"/>
      <c r="U17" s="9">
        <v>21</v>
      </c>
      <c r="V17" s="8" t="s">
        <v>85</v>
      </c>
      <c r="W17" s="9" t="s">
        <v>75</v>
      </c>
      <c r="X17" s="9">
        <v>2</v>
      </c>
    </row>
    <row r="18" spans="1:24" x14ac:dyDescent="0.25">
      <c r="A18" s="11">
        <v>44702</v>
      </c>
      <c r="B18" s="8" t="s">
        <v>134</v>
      </c>
      <c r="C18" s="9">
        <v>2.63</v>
      </c>
      <c r="D18" s="9">
        <v>3.13</v>
      </c>
      <c r="E18" s="9">
        <v>2.88</v>
      </c>
      <c r="F18" s="9">
        <v>2.63</v>
      </c>
      <c r="G18" s="9">
        <v>3.17</v>
      </c>
      <c r="H18" s="9">
        <v>2.91</v>
      </c>
      <c r="I18" s="9">
        <v>2.61</v>
      </c>
      <c r="J18" s="11">
        <v>44696</v>
      </c>
      <c r="K18" s="9">
        <v>2.23</v>
      </c>
      <c r="L18" s="9">
        <v>2.5499999999999998</v>
      </c>
      <c r="M18" s="11">
        <v>44696</v>
      </c>
      <c r="N18" s="9">
        <v>3.06</v>
      </c>
      <c r="O18" s="9">
        <v>1.53</v>
      </c>
      <c r="P18" s="9">
        <v>1.38</v>
      </c>
      <c r="Q18" s="9">
        <v>2.2200000000000002</v>
      </c>
      <c r="R18" s="9">
        <v>2.68</v>
      </c>
      <c r="S18" s="9" t="s">
        <v>36</v>
      </c>
      <c r="T18" s="9"/>
      <c r="U18" s="9">
        <v>16</v>
      </c>
      <c r="V18" s="8" t="s">
        <v>82</v>
      </c>
      <c r="W18" s="9" t="s">
        <v>151</v>
      </c>
      <c r="X18" s="9">
        <v>3</v>
      </c>
    </row>
    <row r="19" spans="1:24" x14ac:dyDescent="0.25">
      <c r="A19" s="11">
        <v>44702</v>
      </c>
      <c r="B19" s="8" t="s">
        <v>135</v>
      </c>
      <c r="C19" s="9">
        <v>1.66</v>
      </c>
      <c r="D19" s="9">
        <v>1.55</v>
      </c>
      <c r="E19" s="9">
        <v>3.99</v>
      </c>
      <c r="F19" s="9">
        <v>4.3499999999999996</v>
      </c>
      <c r="G19" s="9">
        <v>5.25</v>
      </c>
      <c r="H19" s="9">
        <v>6.46</v>
      </c>
      <c r="I19" s="9">
        <v>3.27</v>
      </c>
      <c r="J19" s="11">
        <v>44696</v>
      </c>
      <c r="K19" s="9">
        <v>3.55</v>
      </c>
      <c r="L19" s="9">
        <v>2.09</v>
      </c>
      <c r="M19" s="11">
        <v>44696</v>
      </c>
      <c r="N19" s="9">
        <v>2.04</v>
      </c>
      <c r="O19" s="9">
        <v>1.78</v>
      </c>
      <c r="P19" s="9">
        <v>1.85</v>
      </c>
      <c r="Q19" s="9">
        <v>1.83</v>
      </c>
      <c r="R19" s="9">
        <v>1.77</v>
      </c>
      <c r="S19" s="9" t="s">
        <v>36</v>
      </c>
      <c r="T19" s="9"/>
      <c r="U19" s="9">
        <v>16</v>
      </c>
      <c r="V19" s="8" t="s">
        <v>87</v>
      </c>
      <c r="W19" s="9" t="s">
        <v>152</v>
      </c>
      <c r="X19" s="9">
        <v>4</v>
      </c>
    </row>
    <row r="20" spans="1:24" x14ac:dyDescent="0.25">
      <c r="A20" s="11">
        <v>44702</v>
      </c>
      <c r="B20" s="8" t="s">
        <v>136</v>
      </c>
      <c r="C20" s="9">
        <v>2.72</v>
      </c>
      <c r="D20" s="9">
        <v>2.62</v>
      </c>
      <c r="E20" s="9">
        <v>3.43</v>
      </c>
      <c r="F20" s="9">
        <v>3.28</v>
      </c>
      <c r="G20" s="9">
        <v>2.71</v>
      </c>
      <c r="H20" s="9">
        <v>2.93</v>
      </c>
      <c r="I20" s="9">
        <v>2.78</v>
      </c>
      <c r="J20" s="11">
        <v>44696</v>
      </c>
      <c r="K20" s="9">
        <v>2.86</v>
      </c>
      <c r="L20" s="9">
        <v>2.35</v>
      </c>
      <c r="M20" s="11">
        <v>44696</v>
      </c>
      <c r="N20" s="9">
        <v>2.3199999999999998</v>
      </c>
      <c r="O20" s="9">
        <v>1.65</v>
      </c>
      <c r="P20" s="9">
        <v>1.67</v>
      </c>
      <c r="Q20" s="9">
        <v>2.06</v>
      </c>
      <c r="R20" s="9">
        <v>2.0299999999999998</v>
      </c>
      <c r="S20" s="9" t="s">
        <v>36</v>
      </c>
      <c r="T20" s="9"/>
      <c r="U20" s="9">
        <v>18</v>
      </c>
      <c r="V20" s="8" t="s">
        <v>87</v>
      </c>
      <c r="W20" s="9" t="s">
        <v>151</v>
      </c>
      <c r="X20" s="9">
        <v>3</v>
      </c>
    </row>
    <row r="21" spans="1:24" x14ac:dyDescent="0.25">
      <c r="A21" s="11">
        <v>44702</v>
      </c>
      <c r="B21" s="8" t="s">
        <v>137</v>
      </c>
      <c r="C21" s="9">
        <v>2.66</v>
      </c>
      <c r="D21" s="9">
        <v>2.71</v>
      </c>
      <c r="E21" s="9">
        <v>3.42</v>
      </c>
      <c r="F21" s="9">
        <v>3.35</v>
      </c>
      <c r="G21" s="9">
        <v>2.83</v>
      </c>
      <c r="H21" s="9">
        <v>2.78</v>
      </c>
      <c r="I21" s="9">
        <v>3.47</v>
      </c>
      <c r="J21" s="11">
        <v>44693</v>
      </c>
      <c r="K21" s="9">
        <v>3.54</v>
      </c>
      <c r="L21" s="9">
        <v>1.98</v>
      </c>
      <c r="M21" s="11">
        <v>44693</v>
      </c>
      <c r="N21" s="9">
        <v>1.97</v>
      </c>
      <c r="O21" s="9">
        <v>1.82</v>
      </c>
      <c r="P21" s="9">
        <v>1.92</v>
      </c>
      <c r="Q21" s="9">
        <v>1.78</v>
      </c>
      <c r="R21" s="9">
        <v>1.73</v>
      </c>
      <c r="S21" s="9" t="s">
        <v>24</v>
      </c>
      <c r="T21" s="9"/>
      <c r="U21" s="9">
        <v>18</v>
      </c>
      <c r="V21" s="8" t="s">
        <v>124</v>
      </c>
      <c r="W21" s="9" t="s">
        <v>75</v>
      </c>
      <c r="X21" s="9">
        <v>2</v>
      </c>
    </row>
    <row r="22" spans="1:24" x14ac:dyDescent="0.25">
      <c r="A22" s="11">
        <v>44702</v>
      </c>
      <c r="B22" s="8" t="s">
        <v>138</v>
      </c>
      <c r="C22" s="9">
        <v>2.2999999999999998</v>
      </c>
      <c r="D22" s="9">
        <v>2.16</v>
      </c>
      <c r="E22" s="9">
        <v>2.84</v>
      </c>
      <c r="F22" s="9">
        <v>3.04</v>
      </c>
      <c r="G22" s="9">
        <v>3.89</v>
      </c>
      <c r="H22" s="9">
        <v>3.94</v>
      </c>
      <c r="I22" s="9">
        <v>2.37</v>
      </c>
      <c r="J22" s="11">
        <v>44696</v>
      </c>
      <c r="K22" s="9">
        <v>2.93</v>
      </c>
      <c r="L22" s="9">
        <v>2.81</v>
      </c>
      <c r="M22" s="11">
        <v>44696</v>
      </c>
      <c r="N22" s="9">
        <v>2.27</v>
      </c>
      <c r="O22" s="9">
        <v>1.44</v>
      </c>
      <c r="P22" s="9">
        <v>1.65</v>
      </c>
      <c r="Q22" s="9">
        <v>2.46</v>
      </c>
      <c r="R22" s="9">
        <v>1.99</v>
      </c>
      <c r="S22" s="9" t="s">
        <v>36</v>
      </c>
      <c r="T22" s="9"/>
      <c r="U22" s="9">
        <v>20</v>
      </c>
      <c r="V22" s="8" t="s">
        <v>82</v>
      </c>
      <c r="W22" s="9" t="s">
        <v>30</v>
      </c>
      <c r="X22" s="9">
        <v>3</v>
      </c>
    </row>
    <row r="23" spans="1:24" x14ac:dyDescent="0.25">
      <c r="A23" s="11">
        <v>44703</v>
      </c>
      <c r="B23" s="8" t="s">
        <v>139</v>
      </c>
      <c r="C23" s="9">
        <v>1.55</v>
      </c>
      <c r="D23" s="9">
        <v>2.33</v>
      </c>
      <c r="E23" s="9">
        <v>3.95</v>
      </c>
      <c r="F23" s="9">
        <v>3.04</v>
      </c>
      <c r="G23" s="9">
        <v>7.19</v>
      </c>
      <c r="H23" s="9">
        <v>4.24</v>
      </c>
      <c r="I23" s="9">
        <v>2.75</v>
      </c>
      <c r="J23" s="11">
        <v>44697</v>
      </c>
      <c r="K23" s="9">
        <v>2.4500000000000002</v>
      </c>
      <c r="L23" s="9">
        <v>2.39</v>
      </c>
      <c r="M23" s="11">
        <v>44697</v>
      </c>
      <c r="N23" s="9">
        <v>2.76</v>
      </c>
      <c r="O23" s="9">
        <v>1.61</v>
      </c>
      <c r="P23" s="9">
        <v>1.48</v>
      </c>
      <c r="Q23" s="9">
        <v>2.1</v>
      </c>
      <c r="R23" s="9">
        <v>2.4</v>
      </c>
      <c r="S23" s="9" t="s">
        <v>24</v>
      </c>
      <c r="T23" s="9"/>
      <c r="U23" s="9">
        <v>18</v>
      </c>
      <c r="V23" s="8" t="s">
        <v>140</v>
      </c>
      <c r="W23" s="9" t="s">
        <v>75</v>
      </c>
      <c r="X23" s="9">
        <v>2</v>
      </c>
    </row>
    <row r="24" spans="1:24" x14ac:dyDescent="0.25">
      <c r="A24" s="11">
        <v>44706</v>
      </c>
      <c r="B24" s="8" t="s">
        <v>141</v>
      </c>
      <c r="C24" s="9">
        <v>2.0699999999999998</v>
      </c>
      <c r="D24" s="9">
        <v>2.5499999999999998</v>
      </c>
      <c r="E24" s="9">
        <v>2.59</v>
      </c>
      <c r="F24" s="9">
        <v>3.46</v>
      </c>
      <c r="G24" s="9">
        <v>3.6</v>
      </c>
      <c r="H24" s="9">
        <v>2.89</v>
      </c>
      <c r="I24" s="9">
        <v>3.48</v>
      </c>
      <c r="J24" s="11">
        <v>44700</v>
      </c>
      <c r="K24" s="9">
        <v>3.74</v>
      </c>
      <c r="L24" s="9">
        <v>1.96</v>
      </c>
      <c r="M24" s="11">
        <v>44700</v>
      </c>
      <c r="N24" s="9">
        <v>1.93</v>
      </c>
      <c r="O24" s="9">
        <v>1.89</v>
      </c>
      <c r="P24" s="9">
        <v>1.95</v>
      </c>
      <c r="Q24" s="9">
        <v>1.72</v>
      </c>
      <c r="R24" s="9">
        <v>1.69</v>
      </c>
      <c r="S24" s="9" t="s">
        <v>24</v>
      </c>
      <c r="T24" s="9"/>
      <c r="U24" s="9">
        <v>24</v>
      </c>
      <c r="V24" s="8" t="s">
        <v>87</v>
      </c>
      <c r="W24" s="9" t="s">
        <v>169</v>
      </c>
      <c r="X24" s="9">
        <v>7</v>
      </c>
    </row>
    <row r="25" spans="1:24" x14ac:dyDescent="0.25">
      <c r="A25" s="11">
        <v>44706</v>
      </c>
      <c r="B25" s="8" t="s">
        <v>142</v>
      </c>
      <c r="C25" s="9">
        <v>2.86</v>
      </c>
      <c r="D25" s="9">
        <v>2.6</v>
      </c>
      <c r="E25" s="9">
        <v>3.45</v>
      </c>
      <c r="F25" s="9">
        <v>3.26</v>
      </c>
      <c r="G25" s="9">
        <v>2.5</v>
      </c>
      <c r="H25" s="9">
        <v>2.98</v>
      </c>
      <c r="I25" s="9">
        <v>2.92</v>
      </c>
      <c r="J25" s="11">
        <v>44710</v>
      </c>
      <c r="K25" s="9">
        <v>2.92</v>
      </c>
      <c r="L25" s="9">
        <v>2.21</v>
      </c>
      <c r="M25" s="11">
        <v>44700</v>
      </c>
      <c r="N25" s="9">
        <v>2.29</v>
      </c>
      <c r="O25" s="9">
        <v>1.69</v>
      </c>
      <c r="P25" s="9">
        <v>1.67</v>
      </c>
      <c r="Q25" s="9">
        <v>1.95</v>
      </c>
      <c r="R25" s="9">
        <v>2.02</v>
      </c>
      <c r="S25" s="9" t="s">
        <v>24</v>
      </c>
      <c r="T25" s="9"/>
      <c r="U25" s="9">
        <v>23</v>
      </c>
      <c r="V25" s="8" t="s">
        <v>87</v>
      </c>
      <c r="W25" s="9" t="s">
        <v>157</v>
      </c>
      <c r="X25" s="9">
        <v>3</v>
      </c>
    </row>
    <row r="26" spans="1:24" x14ac:dyDescent="0.25">
      <c r="A26" s="11">
        <v>44710</v>
      </c>
      <c r="B26" s="8" t="s">
        <v>143</v>
      </c>
      <c r="C26" s="9">
        <v>2.42</v>
      </c>
      <c r="D26" s="9">
        <v>2.4</v>
      </c>
      <c r="E26" s="9">
        <v>3.14</v>
      </c>
      <c r="F26" s="9">
        <v>2.86</v>
      </c>
      <c r="G26" s="9">
        <v>3.19</v>
      </c>
      <c r="H26" s="9">
        <v>3.6</v>
      </c>
      <c r="I26" s="9">
        <v>2.67</v>
      </c>
      <c r="J26" s="11">
        <v>44704</v>
      </c>
      <c r="K26" s="9">
        <v>2.54</v>
      </c>
      <c r="L26" s="9">
        <v>2.4300000000000002</v>
      </c>
      <c r="M26" s="11">
        <v>44704</v>
      </c>
      <c r="N26" s="9">
        <v>2.63</v>
      </c>
      <c r="O26" s="9">
        <v>1.57</v>
      </c>
      <c r="P26" s="9">
        <v>1.5</v>
      </c>
      <c r="Q26" s="9">
        <v>2.13</v>
      </c>
      <c r="R26" s="9">
        <v>2.29</v>
      </c>
      <c r="S26" s="9" t="s">
        <v>24</v>
      </c>
      <c r="T26" s="9"/>
      <c r="U26" s="9">
        <v>26</v>
      </c>
      <c r="V26" s="8" t="s">
        <v>85</v>
      </c>
      <c r="W26" s="9" t="s">
        <v>32</v>
      </c>
      <c r="X26" s="9">
        <v>1</v>
      </c>
    </row>
    <row r="27" spans="1:24" x14ac:dyDescent="0.25">
      <c r="A27" s="11">
        <v>44710</v>
      </c>
      <c r="B27" s="8" t="s">
        <v>144</v>
      </c>
      <c r="C27" s="9">
        <v>2.6</v>
      </c>
      <c r="D27" s="9">
        <v>2.44</v>
      </c>
      <c r="E27" s="9">
        <v>2.77</v>
      </c>
      <c r="F27" s="9">
        <v>2.81</v>
      </c>
      <c r="G27" s="9">
        <v>3.36</v>
      </c>
      <c r="H27" s="9">
        <v>3.6</v>
      </c>
      <c r="I27" s="9">
        <v>2.36</v>
      </c>
      <c r="J27" s="11">
        <v>44703</v>
      </c>
      <c r="K27" s="9">
        <v>2.4500000000000002</v>
      </c>
      <c r="L27" s="9">
        <v>2.82</v>
      </c>
      <c r="M27" s="11">
        <v>44703</v>
      </c>
      <c r="N27" s="9">
        <v>2.79</v>
      </c>
      <c r="O27" s="9">
        <v>1.43</v>
      </c>
      <c r="P27" s="9">
        <v>1.45</v>
      </c>
      <c r="Q27" s="9">
        <v>2.48</v>
      </c>
      <c r="R27" s="9">
        <v>2.4300000000000002</v>
      </c>
      <c r="S27" s="9" t="s">
        <v>36</v>
      </c>
      <c r="T27" s="9"/>
      <c r="U27" s="9">
        <v>20</v>
      </c>
      <c r="V27" s="8" t="s">
        <v>82</v>
      </c>
      <c r="W27" s="9" t="s">
        <v>76</v>
      </c>
      <c r="X27" s="9">
        <v>1</v>
      </c>
    </row>
    <row r="28" spans="1:24" x14ac:dyDescent="0.25">
      <c r="A28" s="11">
        <v>44710</v>
      </c>
      <c r="B28" s="8" t="s">
        <v>145</v>
      </c>
      <c r="C28" s="9">
        <v>4.4000000000000004</v>
      </c>
      <c r="D28" s="9">
        <v>4.05</v>
      </c>
      <c r="E28" s="9">
        <v>3.18</v>
      </c>
      <c r="F28" s="9">
        <v>3.01</v>
      </c>
      <c r="G28" s="9">
        <v>1.77</v>
      </c>
      <c r="H28" s="9">
        <v>2.06</v>
      </c>
      <c r="I28" s="9">
        <v>2.6</v>
      </c>
      <c r="J28" s="11">
        <v>44709</v>
      </c>
      <c r="K28" s="9">
        <v>2.57</v>
      </c>
      <c r="L28" s="9">
        <v>2.15</v>
      </c>
      <c r="M28" s="11">
        <v>44708</v>
      </c>
      <c r="N28" s="9">
        <v>2.4300000000000002</v>
      </c>
      <c r="O28" s="9">
        <v>1.63</v>
      </c>
      <c r="P28" s="9">
        <v>1.54</v>
      </c>
      <c r="Q28" s="9">
        <v>1.92</v>
      </c>
      <c r="R28" s="9">
        <v>2.15</v>
      </c>
      <c r="S28" s="9" t="s">
        <v>36</v>
      </c>
      <c r="T28" s="9"/>
      <c r="U28" s="9">
        <v>21</v>
      </c>
      <c r="V28" s="8" t="s">
        <v>146</v>
      </c>
      <c r="W28" s="9" t="s">
        <v>31</v>
      </c>
      <c r="X28" s="9">
        <v>2</v>
      </c>
    </row>
    <row r="29" spans="1:24" x14ac:dyDescent="0.25">
      <c r="A29" s="11">
        <v>44710</v>
      </c>
      <c r="B29" s="8" t="s">
        <v>147</v>
      </c>
      <c r="C29" s="9">
        <v>3.03</v>
      </c>
      <c r="D29" s="9">
        <v>3.79</v>
      </c>
      <c r="E29" s="9">
        <v>3.55</v>
      </c>
      <c r="F29" s="9">
        <v>3.6</v>
      </c>
      <c r="G29" s="9">
        <v>2.41</v>
      </c>
      <c r="H29" s="9">
        <v>2.06</v>
      </c>
      <c r="I29" s="9">
        <v>3.42</v>
      </c>
      <c r="J29" s="11">
        <v>44704</v>
      </c>
      <c r="K29" s="9">
        <v>3.19</v>
      </c>
      <c r="L29" s="9">
        <v>2.0099999999999998</v>
      </c>
      <c r="M29" s="11">
        <v>44704</v>
      </c>
      <c r="N29" s="9">
        <v>2.15</v>
      </c>
      <c r="O29" s="9">
        <v>1.85</v>
      </c>
      <c r="P29" s="9">
        <v>1.76</v>
      </c>
      <c r="Q29" s="9">
        <v>1.78</v>
      </c>
      <c r="R29" s="9">
        <v>1.89</v>
      </c>
      <c r="S29" s="9" t="s">
        <v>24</v>
      </c>
      <c r="T29" s="9"/>
      <c r="U29" s="9">
        <v>23</v>
      </c>
      <c r="V29" s="8" t="s">
        <v>87</v>
      </c>
      <c r="W29" s="9" t="s">
        <v>152</v>
      </c>
      <c r="X29" s="9">
        <v>4</v>
      </c>
    </row>
    <row r="30" spans="1:24" x14ac:dyDescent="0.25">
      <c r="A30" s="11">
        <v>44710</v>
      </c>
      <c r="B30" s="8" t="s">
        <v>148</v>
      </c>
      <c r="C30" s="9">
        <v>1.95</v>
      </c>
      <c r="D30" s="9">
        <v>2.44</v>
      </c>
      <c r="E30" s="9">
        <v>3.36</v>
      </c>
      <c r="F30" s="9">
        <v>3.04</v>
      </c>
      <c r="G30" s="9">
        <v>4.43</v>
      </c>
      <c r="H30" s="9">
        <v>3.4</v>
      </c>
      <c r="I30" s="9">
        <v>2.79</v>
      </c>
      <c r="J30" s="11">
        <v>44704</v>
      </c>
      <c r="K30" s="9">
        <v>2.57</v>
      </c>
      <c r="L30" s="9">
        <v>2.38</v>
      </c>
      <c r="M30" s="11">
        <v>44704</v>
      </c>
      <c r="N30" s="9">
        <v>2.64</v>
      </c>
      <c r="O30" s="9">
        <v>1.62</v>
      </c>
      <c r="P30" s="9">
        <v>1.52</v>
      </c>
      <c r="Q30" s="9">
        <v>2.04</v>
      </c>
      <c r="R30" s="9">
        <v>2.2999999999999998</v>
      </c>
      <c r="S30" s="9" t="s">
        <v>24</v>
      </c>
      <c r="T30" s="9"/>
      <c r="U30" s="9">
        <v>26</v>
      </c>
      <c r="V30" s="8" t="s">
        <v>118</v>
      </c>
      <c r="W30" s="9" t="s">
        <v>151</v>
      </c>
      <c r="X30" s="9">
        <v>3</v>
      </c>
    </row>
    <row r="31" spans="1:24" x14ac:dyDescent="0.25">
      <c r="A31" s="11">
        <v>44710</v>
      </c>
      <c r="B31" s="8" t="s">
        <v>149</v>
      </c>
      <c r="C31" s="9">
        <v>4.7300000000000004</v>
      </c>
      <c r="D31" s="9">
        <v>4.92</v>
      </c>
      <c r="E31" s="9">
        <v>4.18</v>
      </c>
      <c r="F31" s="9">
        <v>3.94</v>
      </c>
      <c r="G31" s="9">
        <v>1.69</v>
      </c>
      <c r="H31" s="9">
        <v>1.75</v>
      </c>
      <c r="I31" s="9">
        <v>3.81</v>
      </c>
      <c r="J31" s="11">
        <v>44704</v>
      </c>
      <c r="K31" s="9">
        <v>3.58</v>
      </c>
      <c r="L31" s="9">
        <v>1.88</v>
      </c>
      <c r="M31" s="11">
        <v>44704</v>
      </c>
      <c r="N31" s="9">
        <v>1.97</v>
      </c>
      <c r="O31" s="9">
        <v>1.98</v>
      </c>
      <c r="P31" s="9">
        <v>1.92</v>
      </c>
      <c r="Q31" s="9">
        <v>1.65</v>
      </c>
      <c r="R31" s="9">
        <v>1.74</v>
      </c>
      <c r="S31" s="9" t="s">
        <v>24</v>
      </c>
      <c r="T31" s="9"/>
      <c r="U31" s="9">
        <v>23</v>
      </c>
      <c r="V31" s="8" t="s">
        <v>87</v>
      </c>
      <c r="W31" s="9" t="s">
        <v>32</v>
      </c>
      <c r="X31" s="9">
        <v>1</v>
      </c>
    </row>
    <row r="32" spans="1:24" x14ac:dyDescent="0.25">
      <c r="A32" s="11">
        <v>44710</v>
      </c>
      <c r="B32" s="8" t="s">
        <v>150</v>
      </c>
      <c r="C32" s="9">
        <v>2.19</v>
      </c>
      <c r="D32" s="9">
        <v>2.54</v>
      </c>
      <c r="E32" s="9">
        <v>2.8</v>
      </c>
      <c r="F32" s="9">
        <v>2.81</v>
      </c>
      <c r="G32" s="9">
        <v>3.43</v>
      </c>
      <c r="H32" s="9">
        <v>3.18</v>
      </c>
      <c r="I32" s="9">
        <v>2.33</v>
      </c>
      <c r="J32" s="11">
        <v>44709</v>
      </c>
      <c r="K32" s="9">
        <v>2.4</v>
      </c>
      <c r="L32" s="9">
        <v>2.5499999999999998</v>
      </c>
      <c r="M32" s="11">
        <v>44709</v>
      </c>
      <c r="N32" s="9">
        <v>2.69</v>
      </c>
      <c r="O32" s="9">
        <v>1.43</v>
      </c>
      <c r="P32" s="9">
        <v>1.45</v>
      </c>
      <c r="Q32" s="9">
        <v>2.27</v>
      </c>
      <c r="R32" s="9">
        <v>2.37</v>
      </c>
      <c r="S32" s="9" t="s">
        <v>24</v>
      </c>
      <c r="T32" s="9"/>
      <c r="U32" s="9">
        <v>24</v>
      </c>
      <c r="V32" s="8" t="s">
        <v>112</v>
      </c>
      <c r="W32" s="9" t="s">
        <v>73</v>
      </c>
      <c r="X32" s="9"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fevereiro</vt:lpstr>
      <vt:lpstr>fevereiroInvest</vt:lpstr>
      <vt:lpstr>marco</vt:lpstr>
      <vt:lpstr>marcoInvest</vt:lpstr>
      <vt:lpstr>abril</vt:lpstr>
      <vt:lpstr>abrilInvest</vt:lpstr>
      <vt:lpstr>maio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2023-05-25T01:50:33Z</dcterms:modified>
</cp:coreProperties>
</file>