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"/>
    </mc:Choice>
  </mc:AlternateContent>
  <xr:revisionPtr revIDLastSave="0" documentId="13_ncr:1_{CFE4CEA3-456C-6B43-BB01-9630973A9D20}" xr6:coauthVersionLast="43" xr6:coauthVersionMax="43" xr10:uidLastSave="{00000000-0000-0000-0000-000000000000}"/>
  <bookViews>
    <workbookView xWindow="0" yWindow="460" windowWidth="20720" windowHeight="13280" xr2:uid="{00000000-000D-0000-FFFF-FFFF00000000}"/>
  </bookViews>
  <sheets>
    <sheet name="Boars" sheetId="1" r:id="rId1"/>
    <sheet name="Mic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" l="1"/>
  <c r="K40" i="1"/>
  <c r="K41" i="1" s="1"/>
  <c r="M12" i="1" l="1"/>
  <c r="Q12" i="1" s="1"/>
  <c r="M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32" i="1"/>
  <c r="M31" i="1"/>
  <c r="Q31" i="1" s="1"/>
  <c r="O31" i="1"/>
  <c r="P31" i="1" s="1"/>
  <c r="M30" i="1"/>
  <c r="M23" i="1"/>
  <c r="M24" i="1"/>
  <c r="M25" i="1"/>
  <c r="M26" i="1"/>
  <c r="M27" i="1"/>
  <c r="M28" i="1"/>
  <c r="M29" i="1"/>
  <c r="M33" i="1"/>
  <c r="M34" i="1"/>
  <c r="M35" i="1"/>
  <c r="M36" i="1"/>
  <c r="M37" i="1"/>
  <c r="M38" i="1"/>
  <c r="M39" i="1"/>
  <c r="M22" i="1"/>
  <c r="O12" i="1" l="1"/>
  <c r="P12" i="1" s="1"/>
  <c r="M40" i="1"/>
  <c r="O20" i="1"/>
  <c r="P20" i="1" s="1"/>
  <c r="Q20" i="1"/>
  <c r="O16" i="1"/>
  <c r="P16" i="1" s="1"/>
  <c r="Q16" i="1"/>
  <c r="O11" i="1"/>
  <c r="P11" i="1" s="1"/>
  <c r="Q11" i="1"/>
  <c r="O7" i="1"/>
  <c r="P7" i="1" s="1"/>
  <c r="Q7" i="1"/>
  <c r="O3" i="1"/>
  <c r="P3" i="1" s="1"/>
  <c r="Q3" i="1"/>
  <c r="O39" i="1"/>
  <c r="P39" i="1" s="1"/>
  <c r="Q39" i="1"/>
  <c r="O35" i="1"/>
  <c r="P35" i="1" s="1"/>
  <c r="Q35" i="1"/>
  <c r="O28" i="1"/>
  <c r="P28" i="1" s="1"/>
  <c r="Q28" i="1"/>
  <c r="O24" i="1"/>
  <c r="P24" i="1" s="1"/>
  <c r="Q24" i="1"/>
  <c r="O19" i="1"/>
  <c r="P19" i="1" s="1"/>
  <c r="Q19" i="1"/>
  <c r="O15" i="1"/>
  <c r="P15" i="1" s="1"/>
  <c r="Q15" i="1"/>
  <c r="O10" i="1"/>
  <c r="P10" i="1" s="1"/>
  <c r="Q10" i="1"/>
  <c r="O6" i="1"/>
  <c r="P6" i="1" s="1"/>
  <c r="Q6" i="1"/>
  <c r="Q2" i="1"/>
  <c r="O2" i="1"/>
  <c r="P2" i="1" s="1"/>
  <c r="O22" i="1"/>
  <c r="P22" i="1" s="1"/>
  <c r="Q22" i="1"/>
  <c r="O36" i="1"/>
  <c r="P36" i="1" s="1"/>
  <c r="Q36" i="1"/>
  <c r="O29" i="1"/>
  <c r="P29" i="1" s="1"/>
  <c r="Q29" i="1"/>
  <c r="O25" i="1"/>
  <c r="P25" i="1" s="1"/>
  <c r="Q25" i="1"/>
  <c r="O38" i="1"/>
  <c r="P38" i="1" s="1"/>
  <c r="Q38" i="1"/>
  <c r="O34" i="1"/>
  <c r="P34" i="1" s="1"/>
  <c r="Q34" i="1"/>
  <c r="O27" i="1"/>
  <c r="P27" i="1" s="1"/>
  <c r="Q27" i="1"/>
  <c r="O23" i="1"/>
  <c r="P23" i="1" s="1"/>
  <c r="Q23" i="1"/>
  <c r="O32" i="1"/>
  <c r="P32" i="1" s="1"/>
  <c r="Q32" i="1"/>
  <c r="O18" i="1"/>
  <c r="P18" i="1" s="1"/>
  <c r="Q18" i="1"/>
  <c r="O14" i="1"/>
  <c r="P14" i="1" s="1"/>
  <c r="Q14" i="1"/>
  <c r="O9" i="1"/>
  <c r="P9" i="1" s="1"/>
  <c r="Q9" i="1"/>
  <c r="O5" i="1"/>
  <c r="P5" i="1" s="1"/>
  <c r="Q5" i="1"/>
  <c r="O37" i="1"/>
  <c r="P37" i="1" s="1"/>
  <c r="Q37" i="1"/>
  <c r="O33" i="1"/>
  <c r="P33" i="1" s="1"/>
  <c r="Q33" i="1"/>
  <c r="O26" i="1"/>
  <c r="P26" i="1" s="1"/>
  <c r="Q26" i="1"/>
  <c r="O30" i="1"/>
  <c r="P30" i="1" s="1"/>
  <c r="Q30" i="1"/>
  <c r="O21" i="1"/>
  <c r="P21" i="1" s="1"/>
  <c r="Q21" i="1"/>
  <c r="O17" i="1"/>
  <c r="P17" i="1" s="1"/>
  <c r="Q17" i="1"/>
  <c r="O13" i="1"/>
  <c r="P13" i="1" s="1"/>
  <c r="Q13" i="1"/>
  <c r="O8" i="1"/>
  <c r="P8" i="1" s="1"/>
  <c r="Q8" i="1"/>
  <c r="O4" i="1"/>
  <c r="P4" i="1" s="1"/>
  <c r="Q4" i="1"/>
  <c r="A44" i="1"/>
  <c r="A45" i="1"/>
  <c r="A46" i="1"/>
  <c r="G4" i="1"/>
  <c r="F40" i="1" l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Initial reading using personal Dosimeter: 2.5 uSv/h; re-measured for consistency of equipment on 6/15/17
</t>
        </r>
      </text>
    </comment>
    <comment ref="C4" authorId="0" shapeId="0" xr:uid="{00000000-0006-0000-0000-000002000000}">
      <text>
        <r>
          <rPr>
            <sz val="12"/>
            <color rgb="FF000000"/>
            <rFont val="Calibri"/>
            <family val="2"/>
          </rPr>
          <t xml:space="preserve">Initial reading performed incompletely (insufficient time); 7.4 uSv/h. Re-measured on 6/15/17 for a better, more accurate reading. </t>
        </r>
      </text>
    </comment>
  </commentList>
</comments>
</file>

<file path=xl/sharedStrings.xml><?xml version="1.0" encoding="utf-8"?>
<sst xmlns="http://schemas.openxmlformats.org/spreadsheetml/2006/main" count="196" uniqueCount="83">
  <si>
    <t>ID NUMBER</t>
  </si>
  <si>
    <t xml:space="preserve">Location </t>
  </si>
  <si>
    <t>Dosimetry reading at site (uSv/h)</t>
  </si>
  <si>
    <t>Age (weeks)</t>
  </si>
  <si>
    <t>Age (hours)</t>
  </si>
  <si>
    <r>
      <t xml:space="preserve">Life Time External Dose, </t>
    </r>
    <r>
      <rPr>
        <b/>
        <sz val="12"/>
        <color rgb="FF000000"/>
        <rFont val="Calibri"/>
        <family val="2"/>
      </rPr>
      <t>µSv</t>
    </r>
    <r>
      <rPr>
        <b/>
        <sz val="12"/>
        <color rgb="FF000000"/>
        <rFont val="Calibri"/>
        <family val="2"/>
        <scheme val="minor"/>
      </rPr>
      <t xml:space="preserve"> (134+137)</t>
    </r>
  </si>
  <si>
    <t>Lifetime External Dose, mGy</t>
  </si>
  <si>
    <t>Ba20170605</t>
  </si>
  <si>
    <t>Namie</t>
  </si>
  <si>
    <t>47-52</t>
  </si>
  <si>
    <t>Ba20170608</t>
  </si>
  <si>
    <t xml:space="preserve">Namie </t>
  </si>
  <si>
    <t>Ba20170609</t>
  </si>
  <si>
    <t>&gt; 220</t>
  </si>
  <si>
    <t>Bb20170609</t>
  </si>
  <si>
    <t>Ba20170615</t>
  </si>
  <si>
    <t>Fukushima</t>
  </si>
  <si>
    <t>Ba20170616</t>
  </si>
  <si>
    <t>Bb20170616</t>
  </si>
  <si>
    <t>Ba20170617</t>
  </si>
  <si>
    <t>Soma</t>
  </si>
  <si>
    <t>Ba20170620</t>
  </si>
  <si>
    <t>Ba20170623</t>
  </si>
  <si>
    <t>Bb20170623</t>
  </si>
  <si>
    <t>88-106</t>
  </si>
  <si>
    <t>Ba20170627</t>
  </si>
  <si>
    <t>Ba20170704</t>
  </si>
  <si>
    <t>56-62</t>
  </si>
  <si>
    <t>Ba20170717</t>
  </si>
  <si>
    <t>1.1-2.3</t>
  </si>
  <si>
    <t>57-61</t>
  </si>
  <si>
    <t>Bb20170717</t>
  </si>
  <si>
    <t>0.5-1.0</t>
  </si>
  <si>
    <t>Bc20170717</t>
  </si>
  <si>
    <t>Ba20170724</t>
  </si>
  <si>
    <t>2.7-2.9</t>
  </si>
  <si>
    <t>Ba20179720</t>
  </si>
  <si>
    <t>???</t>
  </si>
  <si>
    <t>N/A</t>
  </si>
  <si>
    <t>Bb20170724</t>
  </si>
  <si>
    <t>Bc20170724</t>
  </si>
  <si>
    <t>Bd20170724</t>
  </si>
  <si>
    <t>Ba180108</t>
  </si>
  <si>
    <t>SREL</t>
  </si>
  <si>
    <t>Ba180109</t>
  </si>
  <si>
    <t>Bb180109</t>
  </si>
  <si>
    <t>27-31</t>
  </si>
  <si>
    <t>Bc180109</t>
  </si>
  <si>
    <t>Ba180110</t>
  </si>
  <si>
    <t>Bb180110</t>
  </si>
  <si>
    <t>Bc180110</t>
  </si>
  <si>
    <t>Bd180110</t>
  </si>
  <si>
    <t>63-68</t>
  </si>
  <si>
    <t>Be180110</t>
  </si>
  <si>
    <t>Bf180110</t>
  </si>
  <si>
    <t>70-78</t>
  </si>
  <si>
    <t>Bg180110</t>
  </si>
  <si>
    <t>79-89</t>
  </si>
  <si>
    <t>Ba180111</t>
  </si>
  <si>
    <t>Bb180111</t>
  </si>
  <si>
    <t>Bc180111</t>
  </si>
  <si>
    <t>Bd180111</t>
  </si>
  <si>
    <t>Be180111</t>
  </si>
  <si>
    <t>Bf180111</t>
  </si>
  <si>
    <t>Ba180112</t>
  </si>
  <si>
    <t>% PPHA</t>
  </si>
  <si>
    <t>Gy</t>
  </si>
  <si>
    <t>%PPHA</t>
  </si>
  <si>
    <t>Ba20179724</t>
  </si>
  <si>
    <t>Ba20180108</t>
  </si>
  <si>
    <t>Ba20180109</t>
  </si>
  <si>
    <t>Bb20180109</t>
  </si>
  <si>
    <t>Bc20180109</t>
  </si>
  <si>
    <t>Normal Neutrophils</t>
  </si>
  <si>
    <t>Total cells counted</t>
  </si>
  <si>
    <t>PPHAs</t>
  </si>
  <si>
    <t>Bw180110</t>
  </si>
  <si>
    <t>Bz190110</t>
  </si>
  <si>
    <t>Bx180110</t>
  </si>
  <si>
    <t>SEM</t>
  </si>
  <si>
    <t>Boar ID</t>
  </si>
  <si>
    <t>Mean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</si>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</sst>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3" fillId="3" borderId="1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165" fontId="9" fillId="0" borderId="1" xfId="0" applyNumberFormat="1" applyFont="1" applyFill="1" applyBorder="1" applyAlignment="1">
      <alignment horizontal="left"/>
    </xf>
    <xf numFmtId="165" fontId="0" fillId="0" borderId="2" xfId="0" applyNumberFormat="1" applyFont="1" applyBorder="1" applyAlignment="1">
      <alignment horizontal="left"/>
    </xf>
    <xf numFmtId="166" fontId="3" fillId="2" borderId="1" xfId="0" applyNumberFormat="1" applyFont="1" applyFill="1" applyBorder="1" applyAlignment="1">
      <alignment horizontal="left"/>
    </xf>
    <xf numFmtId="166" fontId="0" fillId="0" borderId="1" xfId="0" applyNumberFormat="1" applyFont="1" applyBorder="1" applyAlignment="1">
      <alignment horizontal="left"/>
    </xf>
    <xf numFmtId="166" fontId="3" fillId="2" borderId="1" xfId="0" applyNumberFormat="1" applyFont="1" applyFill="1" applyBorder="1" applyAlignment="1">
      <alignment horizontal="left" vertical="center"/>
    </xf>
    <xf numFmtId="166" fontId="0" fillId="0" borderId="1" xfId="0" applyNumberFormat="1" applyFont="1" applyFill="1" applyBorder="1" applyAlignment="1">
      <alignment horizontal="left"/>
    </xf>
    <xf numFmtId="166" fontId="9" fillId="0" borderId="1" xfId="0" applyNumberFormat="1" applyFont="1" applyFill="1" applyBorder="1" applyAlignment="1">
      <alignment horizontal="left"/>
    </xf>
    <xf numFmtId="0" fontId="9" fillId="0" borderId="0" xfId="0" applyFont="1"/>
    <xf numFmtId="0" fontId="3" fillId="4" borderId="3" xfId="0" applyFont="1" applyFill="1" applyBorder="1" applyAlignment="1">
      <alignment horizontal="left" vertical="center"/>
    </xf>
    <xf numFmtId="166" fontId="0" fillId="0" borderId="0" xfId="0" applyNumberFormat="1"/>
    <xf numFmtId="0" fontId="10" fillId="3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166" fontId="10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PPHAs</a:t>
            </a:r>
            <a:r>
              <a:rPr lang="en-US" baseline="0"/>
              <a:t>(%) vs. Lifetime Dose(Gy)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8588172412785171E-2"/>
                  <c:y val="0.25748647636310978"/>
                </c:manualLayout>
              </c:layout>
              <c:numFmt formatCode="General" sourceLinked="0"/>
            </c:trendlineLbl>
          </c:trendline>
          <c:xVal>
            <c:numRef>
              <c:f>Boars!$N$2:$N$39</c:f>
              <c:numCache>
                <c:formatCode>0.0000</c:formatCode>
                <c:ptCount val="38"/>
                <c:pt idx="0">
                  <c:v>0.26300000000000001</c:v>
                </c:pt>
                <c:pt idx="1">
                  <c:v>2.403</c:v>
                </c:pt>
                <c:pt idx="2">
                  <c:v>0.14599999999999999</c:v>
                </c:pt>
                <c:pt idx="3">
                  <c:v>0.43769999999999998</c:v>
                </c:pt>
                <c:pt idx="4">
                  <c:v>0.54300000000000004</c:v>
                </c:pt>
                <c:pt idx="5">
                  <c:v>0.87639999999999996</c:v>
                </c:pt>
                <c:pt idx="6">
                  <c:v>0.21709999999999999</c:v>
                </c:pt>
                <c:pt idx="7">
                  <c:v>0.43619999999999998</c:v>
                </c:pt>
                <c:pt idx="8">
                  <c:v>0.56200000000000006</c:v>
                </c:pt>
                <c:pt idx="9">
                  <c:v>0.35399999999999998</c:v>
                </c:pt>
                <c:pt idx="10">
                  <c:v>4.2999999999999999E-4</c:v>
                </c:pt>
                <c:pt idx="11">
                  <c:v>0.438</c:v>
                </c:pt>
                <c:pt idx="12">
                  <c:v>0.44400000000000001</c:v>
                </c:pt>
                <c:pt idx="13">
                  <c:v>0.21640000000000001</c:v>
                </c:pt>
                <c:pt idx="14">
                  <c:v>0.24299999999999999</c:v>
                </c:pt>
                <c:pt idx="15">
                  <c:v>2.3900000000000002E-3</c:v>
                </c:pt>
                <c:pt idx="16">
                  <c:v>2.3900000000000002E-3</c:v>
                </c:pt>
                <c:pt idx="17">
                  <c:v>1.6299999999999999E-3</c:v>
                </c:pt>
                <c:pt idx="18">
                  <c:v>1.4599999999999999E-3</c:v>
                </c:pt>
                <c:pt idx="19">
                  <c:v>4.8999999999999998E-4</c:v>
                </c:pt>
                <c:pt idx="20">
                  <c:v>4.4000000000000002E-4</c:v>
                </c:pt>
                <c:pt idx="21">
                  <c:v>1.0399999999999999E-3</c:v>
                </c:pt>
                <c:pt idx="22">
                  <c:v>5.4000000000000001E-4</c:v>
                </c:pt>
                <c:pt idx="23">
                  <c:v>7.6999999999999996E-4</c:v>
                </c:pt>
                <c:pt idx="24">
                  <c:v>1.1000000000000001E-3</c:v>
                </c:pt>
                <c:pt idx="25">
                  <c:v>1.0399999999999999E-3</c:v>
                </c:pt>
                <c:pt idx="26">
                  <c:v>1.24E-3</c:v>
                </c:pt>
                <c:pt idx="27">
                  <c:v>1.41E-3</c:v>
                </c:pt>
                <c:pt idx="28">
                  <c:v>7.6999999999999996E-4</c:v>
                </c:pt>
                <c:pt idx="29">
                  <c:v>7.6999999999999996E-4</c:v>
                </c:pt>
                <c:pt idx="30">
                  <c:v>7.6999999999999996E-4</c:v>
                </c:pt>
                <c:pt idx="31">
                  <c:v>1.4599999999999999E-3</c:v>
                </c:pt>
                <c:pt idx="32">
                  <c:v>1.4599999999999999E-3</c:v>
                </c:pt>
                <c:pt idx="33">
                  <c:v>7.6999999999999996E-4</c:v>
                </c:pt>
                <c:pt idx="34">
                  <c:v>9.8999999999999999E-4</c:v>
                </c:pt>
                <c:pt idx="35">
                  <c:v>1.0399999999999999E-3</c:v>
                </c:pt>
                <c:pt idx="36">
                  <c:v>4.4000000000000002E-4</c:v>
                </c:pt>
                <c:pt idx="37">
                  <c:v>1.8E-3</c:v>
                </c:pt>
              </c:numCache>
            </c:numRef>
          </c:xVal>
          <c:yVal>
            <c:numRef>
              <c:f>Boars!$O$2:$O$39</c:f>
              <c:numCache>
                <c:formatCode>0.0000</c:formatCode>
                <c:ptCount val="38"/>
                <c:pt idx="0">
                  <c:v>0.19867549668874171</c:v>
                </c:pt>
                <c:pt idx="1">
                  <c:v>2.4118738404452689</c:v>
                </c:pt>
                <c:pt idx="2">
                  <c:v>0.90909090909090906</c:v>
                </c:pt>
                <c:pt idx="3">
                  <c:v>0.73937153419593349</c:v>
                </c:pt>
                <c:pt idx="4">
                  <c:v>0.95419847328244278</c:v>
                </c:pt>
                <c:pt idx="5">
                  <c:v>0.38535645472061658</c:v>
                </c:pt>
                <c:pt idx="6">
                  <c:v>0.65252854812398042</c:v>
                </c:pt>
                <c:pt idx="7">
                  <c:v>1.4814814814814816</c:v>
                </c:pt>
                <c:pt idx="8">
                  <c:v>0.77669902912621358</c:v>
                </c:pt>
                <c:pt idx="9">
                  <c:v>0.19249278152069299</c:v>
                </c:pt>
                <c:pt idx="10">
                  <c:v>0.38610038610038611</c:v>
                </c:pt>
                <c:pt idx="11">
                  <c:v>0.30165912518853699</c:v>
                </c:pt>
                <c:pt idx="12">
                  <c:v>0.47303689687795647</c:v>
                </c:pt>
                <c:pt idx="13">
                  <c:v>0.5623242736644799</c:v>
                </c:pt>
                <c:pt idx="14">
                  <c:v>0.57989690721649489</c:v>
                </c:pt>
                <c:pt idx="15">
                  <c:v>0.20408163265306123</c:v>
                </c:pt>
                <c:pt idx="16">
                  <c:v>0.19867549668874171</c:v>
                </c:pt>
                <c:pt idx="17">
                  <c:v>0.29469548133595286</c:v>
                </c:pt>
                <c:pt idx="18">
                  <c:v>0.29069767441860467</c:v>
                </c:pt>
                <c:pt idx="19">
                  <c:v>9.5969289827255277E-2</c:v>
                </c:pt>
                <c:pt idx="20">
                  <c:v>0.19867549668874171</c:v>
                </c:pt>
                <c:pt idx="21">
                  <c:v>9.9502487562189046E-2</c:v>
                </c:pt>
                <c:pt idx="22">
                  <c:v>0</c:v>
                </c:pt>
                <c:pt idx="23">
                  <c:v>0.33057851239669422</c:v>
                </c:pt>
                <c:pt idx="24">
                  <c:v>0</c:v>
                </c:pt>
                <c:pt idx="25">
                  <c:v>0</c:v>
                </c:pt>
                <c:pt idx="26">
                  <c:v>0.19960079840319359</c:v>
                </c:pt>
                <c:pt idx="27">
                  <c:v>0</c:v>
                </c:pt>
                <c:pt idx="28">
                  <c:v>0.19900497512437809</c:v>
                </c:pt>
                <c:pt idx="29">
                  <c:v>0</c:v>
                </c:pt>
                <c:pt idx="30">
                  <c:v>0</c:v>
                </c:pt>
                <c:pt idx="31">
                  <c:v>9.8425196850393692E-2</c:v>
                </c:pt>
                <c:pt idx="32">
                  <c:v>0.19493177387914229</c:v>
                </c:pt>
                <c:pt idx="33">
                  <c:v>9.8911968348170121E-2</c:v>
                </c:pt>
                <c:pt idx="34">
                  <c:v>0.19821605550049554</c:v>
                </c:pt>
                <c:pt idx="35">
                  <c:v>9.8135426889106966E-2</c:v>
                </c:pt>
                <c:pt idx="36">
                  <c:v>0.19880715705765406</c:v>
                </c:pt>
                <c:pt idx="37">
                  <c:v>0.19782393669634024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A-4791-AB9D-27C70BD8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2192"/>
        <c:axId val="134680960"/>
      </c:scatterChart>
      <c:valAx>
        <c:axId val="1330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Lifetime Dose (Gy)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4680960"/>
        <c:crosses val="autoZero"/>
        <c:crossBetween val="midCat"/>
      </c:valAx>
      <c:valAx>
        <c:axId val="1346809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PPHA 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303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Boars!$Q$2:$Q$39</c:f>
              <c:numCache>
                <c:formatCode>0.00000</c:formatCode>
                <c:ptCount val="38"/>
                <c:pt idx="0">
                  <c:v>0.19867549668874171</c:v>
                </c:pt>
                <c:pt idx="1">
                  <c:v>2.4118738404452689</c:v>
                </c:pt>
                <c:pt idx="2">
                  <c:v>0.90909090909090906</c:v>
                </c:pt>
                <c:pt idx="3">
                  <c:v>0.73937153419593349</c:v>
                </c:pt>
                <c:pt idx="4">
                  <c:v>0.95419847328244278</c:v>
                </c:pt>
                <c:pt idx="5">
                  <c:v>0.38535645472061658</c:v>
                </c:pt>
                <c:pt idx="6">
                  <c:v>0.65252854812398042</c:v>
                </c:pt>
                <c:pt idx="7">
                  <c:v>1.4814814814814816</c:v>
                </c:pt>
                <c:pt idx="8">
                  <c:v>0.77669902912621358</c:v>
                </c:pt>
                <c:pt idx="9">
                  <c:v>0.19249278152069299</c:v>
                </c:pt>
                <c:pt idx="10">
                  <c:v>0.38610038610038611</c:v>
                </c:pt>
                <c:pt idx="11">
                  <c:v>0.30165912518853699</c:v>
                </c:pt>
                <c:pt idx="12">
                  <c:v>0.47303689687795647</c:v>
                </c:pt>
                <c:pt idx="13">
                  <c:v>0.5623242736644799</c:v>
                </c:pt>
                <c:pt idx="14">
                  <c:v>0.57989690721649489</c:v>
                </c:pt>
                <c:pt idx="15">
                  <c:v>0.20408163265306123</c:v>
                </c:pt>
                <c:pt idx="16">
                  <c:v>0.19867549668874171</c:v>
                </c:pt>
                <c:pt idx="17">
                  <c:v>0.29469548133595286</c:v>
                </c:pt>
                <c:pt idx="18">
                  <c:v>0.29069767441860467</c:v>
                </c:pt>
                <c:pt idx="19">
                  <c:v>9.5969289827255277E-2</c:v>
                </c:pt>
                <c:pt idx="20">
                  <c:v>0.19867549668874171</c:v>
                </c:pt>
                <c:pt idx="21">
                  <c:v>9.9502487562189046E-2</c:v>
                </c:pt>
                <c:pt idx="22">
                  <c:v>0</c:v>
                </c:pt>
                <c:pt idx="23">
                  <c:v>0.33057851239669422</c:v>
                </c:pt>
                <c:pt idx="24">
                  <c:v>0</c:v>
                </c:pt>
                <c:pt idx="25">
                  <c:v>0</c:v>
                </c:pt>
                <c:pt idx="26">
                  <c:v>0.19960079840319359</c:v>
                </c:pt>
                <c:pt idx="27">
                  <c:v>0</c:v>
                </c:pt>
                <c:pt idx="28">
                  <c:v>0.19900497512437809</c:v>
                </c:pt>
                <c:pt idx="29">
                  <c:v>0</c:v>
                </c:pt>
                <c:pt idx="30">
                  <c:v>0</c:v>
                </c:pt>
                <c:pt idx="31">
                  <c:v>9.8425196850393692E-2</c:v>
                </c:pt>
                <c:pt idx="32">
                  <c:v>0.19493177387914229</c:v>
                </c:pt>
                <c:pt idx="33">
                  <c:v>9.8911968348170121E-2</c:v>
                </c:pt>
                <c:pt idx="34">
                  <c:v>0.19821605550049554</c:v>
                </c:pt>
                <c:pt idx="35">
                  <c:v>9.8135426889106966E-2</c:v>
                </c:pt>
                <c:pt idx="36">
                  <c:v>0.19880715705765406</c:v>
                </c:pt>
                <c:pt idx="37">
                  <c:v>0.19782393669634024</c:v>
                </c:pt>
              </c:numCache>
            </c:numRef>
          </c:xVal>
          <c:yVal>
            <c:numRef>
              <c:f>Boars!$R$2:$R$39</c:f>
              <c:numCache>
                <c:formatCode>0.00000</c:formatCode>
                <c:ptCount val="38"/>
                <c:pt idx="0">
                  <c:v>0.26300000000000001</c:v>
                </c:pt>
                <c:pt idx="1">
                  <c:v>2.403</c:v>
                </c:pt>
                <c:pt idx="2">
                  <c:v>0.14599999999999999</c:v>
                </c:pt>
                <c:pt idx="3">
                  <c:v>0.43769999999999998</c:v>
                </c:pt>
                <c:pt idx="4">
                  <c:v>0.54300000000000004</c:v>
                </c:pt>
                <c:pt idx="5">
                  <c:v>0.87639999999999996</c:v>
                </c:pt>
                <c:pt idx="6">
                  <c:v>0.21709999999999999</c:v>
                </c:pt>
                <c:pt idx="7">
                  <c:v>0.43619999999999998</c:v>
                </c:pt>
                <c:pt idx="8">
                  <c:v>0.56200000000000006</c:v>
                </c:pt>
                <c:pt idx="9">
                  <c:v>0.35399999999999998</c:v>
                </c:pt>
                <c:pt idx="10">
                  <c:v>4.2999999999999999E-4</c:v>
                </c:pt>
                <c:pt idx="11">
                  <c:v>0.438</c:v>
                </c:pt>
                <c:pt idx="12">
                  <c:v>0.44400000000000001</c:v>
                </c:pt>
                <c:pt idx="13">
                  <c:v>0.21640000000000001</c:v>
                </c:pt>
                <c:pt idx="14">
                  <c:v>0.24299999999999999</c:v>
                </c:pt>
                <c:pt idx="15">
                  <c:v>2.3900000000000002E-3</c:v>
                </c:pt>
                <c:pt idx="16">
                  <c:v>2.3900000000000002E-3</c:v>
                </c:pt>
                <c:pt idx="17">
                  <c:v>1.6299999999999999E-3</c:v>
                </c:pt>
                <c:pt idx="18">
                  <c:v>1.4599999999999999E-3</c:v>
                </c:pt>
                <c:pt idx="19">
                  <c:v>4.8999999999999998E-4</c:v>
                </c:pt>
                <c:pt idx="20">
                  <c:v>4.4000000000000002E-4</c:v>
                </c:pt>
                <c:pt idx="21">
                  <c:v>1.0399999999999999E-3</c:v>
                </c:pt>
                <c:pt idx="22">
                  <c:v>5.4000000000000001E-4</c:v>
                </c:pt>
                <c:pt idx="23">
                  <c:v>7.6999999999999996E-4</c:v>
                </c:pt>
                <c:pt idx="24">
                  <c:v>1.1000000000000001E-3</c:v>
                </c:pt>
                <c:pt idx="25">
                  <c:v>1.0399999999999999E-3</c:v>
                </c:pt>
                <c:pt idx="26">
                  <c:v>1.24E-3</c:v>
                </c:pt>
                <c:pt idx="27">
                  <c:v>1.41E-3</c:v>
                </c:pt>
                <c:pt idx="28">
                  <c:v>7.6999999999999996E-4</c:v>
                </c:pt>
                <c:pt idx="29">
                  <c:v>7.6999999999999996E-4</c:v>
                </c:pt>
                <c:pt idx="30">
                  <c:v>7.6999999999999996E-4</c:v>
                </c:pt>
                <c:pt idx="31">
                  <c:v>1.4599999999999999E-3</c:v>
                </c:pt>
                <c:pt idx="32">
                  <c:v>1.4599999999999999E-3</c:v>
                </c:pt>
                <c:pt idx="33">
                  <c:v>7.6999999999999996E-4</c:v>
                </c:pt>
                <c:pt idx="34">
                  <c:v>9.8999999999999999E-4</c:v>
                </c:pt>
                <c:pt idx="35">
                  <c:v>1.0399999999999999E-3</c:v>
                </c:pt>
                <c:pt idx="36">
                  <c:v>4.4000000000000002E-4</c:v>
                </c:pt>
                <c:pt idx="37">
                  <c:v>1.8E-3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F-40BB-B7BD-8D1BCC19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4880"/>
        <c:axId val="134716800"/>
      </c:scatterChart>
      <c:valAx>
        <c:axId val="134714880"/>
        <c:scaling>
          <c:orientation val="minMax"/>
        </c:scaling>
        <c:delete val="0"/>
        <c:axPos val="b"/>
        <c:title>
          <c:overlay val="0"/>
        </c:title>
        <c:numFmt formatCode="0.00000" sourceLinked="1"/>
        <c:majorTickMark val="out"/>
        <c:minorTickMark val="none"/>
        <c:tickLblPos val="nextTo"/>
        <c:crossAx val="134716800"/>
        <c:crosses val="autoZero"/>
        <c:crossBetween val="midCat"/>
      </c:valAx>
      <c:valAx>
        <c:axId val="13471680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0.00000" sourceLinked="1"/>
        <c:majorTickMark val="out"/>
        <c:minorTickMark val="none"/>
        <c:tickLblPos val="nextTo"/>
        <c:crossAx val="134714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Boars!$J$19:$J$39</c:f>
              <c:strCache>
                <c:ptCount val="21"/>
                <c:pt idx="0">
                  <c:v>Ba20180108</c:v>
                </c:pt>
                <c:pt idx="1">
                  <c:v>Ba20180109</c:v>
                </c:pt>
                <c:pt idx="2">
                  <c:v>Bb20180109</c:v>
                </c:pt>
                <c:pt idx="3">
                  <c:v>Bc20180109</c:v>
                </c:pt>
                <c:pt idx="4">
                  <c:v>Ba180110</c:v>
                </c:pt>
                <c:pt idx="5">
                  <c:v>Bb180110</c:v>
                </c:pt>
                <c:pt idx="6">
                  <c:v>Bc180110</c:v>
                </c:pt>
                <c:pt idx="7">
                  <c:v>Bd180110</c:v>
                </c:pt>
                <c:pt idx="8">
                  <c:v>Be180110</c:v>
                </c:pt>
                <c:pt idx="9">
                  <c:v>Bf180110</c:v>
                </c:pt>
                <c:pt idx="10">
                  <c:v>Bg180110</c:v>
                </c:pt>
                <c:pt idx="11">
                  <c:v>Bw180110</c:v>
                </c:pt>
                <c:pt idx="12">
                  <c:v>Bx180110</c:v>
                </c:pt>
                <c:pt idx="13">
                  <c:v>Bz190110</c:v>
                </c:pt>
                <c:pt idx="14">
                  <c:v>Ba180111</c:v>
                </c:pt>
                <c:pt idx="15">
                  <c:v>Bb180111</c:v>
                </c:pt>
                <c:pt idx="16">
                  <c:v>Bc180111</c:v>
                </c:pt>
                <c:pt idx="17">
                  <c:v>Bd180111</c:v>
                </c:pt>
                <c:pt idx="18">
                  <c:v>Be180111</c:v>
                </c:pt>
                <c:pt idx="19">
                  <c:v>Bf180111</c:v>
                </c:pt>
                <c:pt idx="20">
                  <c:v>Ba180112</c:v>
                </c:pt>
              </c:strCache>
            </c:strRef>
          </c:cat>
          <c:val>
            <c:numRef>
              <c:f>Boars!$K$19:$K$39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C-4B4A-B144-6F5417F5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53568"/>
        <c:axId val="145055104"/>
      </c:barChart>
      <c:catAx>
        <c:axId val="1450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055104"/>
        <c:crosses val="autoZero"/>
        <c:auto val="1"/>
        <c:lblAlgn val="ctr"/>
        <c:lblOffset val="100"/>
        <c:noMultiLvlLbl val="0"/>
      </c:catAx>
      <c:valAx>
        <c:axId val="1450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65</xdr:row>
      <xdr:rowOff>123823</xdr:rowOff>
    </xdr:from>
    <xdr:to>
      <xdr:col>7</xdr:col>
      <xdr:colOff>90487</xdr:colOff>
      <xdr:row>83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45</xdr:row>
      <xdr:rowOff>180975</xdr:rowOff>
    </xdr:from>
    <xdr:to>
      <xdr:col>4</xdr:col>
      <xdr:colOff>114300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41</xdr:row>
      <xdr:rowOff>180975</xdr:rowOff>
    </xdr:from>
    <xdr:to>
      <xdr:col>22</xdr:col>
      <xdr:colOff>400050</xdr:colOff>
      <xdr:row>55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C1" zoomScale="89" workbookViewId="0">
      <selection activeCell="M14" sqref="M14"/>
    </sheetView>
  </sheetViews>
  <sheetFormatPr baseColWidth="10" defaultColWidth="8.83203125" defaultRowHeight="15" x14ac:dyDescent="0.2"/>
  <cols>
    <col min="1" max="1" width="13.6640625" bestFit="1" customWidth="1"/>
    <col min="2" max="2" width="10.83203125" bestFit="1" customWidth="1"/>
    <col min="3" max="3" width="34.33203125" bestFit="1" customWidth="1"/>
    <col min="4" max="4" width="8.33203125" bestFit="1" customWidth="1"/>
    <col min="5" max="5" width="8" bestFit="1" customWidth="1"/>
    <col min="6" max="6" width="19" customWidth="1"/>
    <col min="7" max="7" width="15.33203125" customWidth="1"/>
    <col min="10" max="10" width="13.6640625" bestFit="1" customWidth="1"/>
    <col min="11" max="11" width="16.83203125" bestFit="1" customWidth="1"/>
    <col min="12" max="12" width="18.83203125" bestFit="1" customWidth="1"/>
    <col min="13" max="13" width="17.83203125" bestFit="1" customWidth="1"/>
    <col min="14" max="14" width="10" bestFit="1" customWidth="1"/>
    <col min="16" max="16" width="7.6640625" bestFit="1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65</v>
      </c>
      <c r="J1" s="24" t="s">
        <v>80</v>
      </c>
      <c r="K1" s="24" t="s">
        <v>75</v>
      </c>
      <c r="L1" s="24" t="s">
        <v>73</v>
      </c>
      <c r="M1" s="24" t="s">
        <v>74</v>
      </c>
      <c r="N1" s="24" t="s">
        <v>66</v>
      </c>
      <c r="O1" s="24" t="s">
        <v>67</v>
      </c>
      <c r="P1" s="24" t="s">
        <v>79</v>
      </c>
    </row>
    <row r="2" spans="1:18" ht="17" x14ac:dyDescent="0.2">
      <c r="A2" s="4" t="s">
        <v>7</v>
      </c>
      <c r="B2" s="5" t="s">
        <v>8</v>
      </c>
      <c r="C2" s="5">
        <v>3.05</v>
      </c>
      <c r="D2" s="6" t="s">
        <v>9</v>
      </c>
      <c r="E2" s="6">
        <v>8232</v>
      </c>
      <c r="F2" s="7">
        <v>29783.34</v>
      </c>
      <c r="G2" s="8">
        <f t="shared" ref="G2:G22" si="0">(F2/1000)</f>
        <v>29.783339999999999</v>
      </c>
      <c r="H2" s="18">
        <v>0.92700000000000005</v>
      </c>
      <c r="J2" s="19" t="s">
        <v>7</v>
      </c>
      <c r="K2" s="19">
        <v>3</v>
      </c>
      <c r="L2" s="19">
        <v>1507</v>
      </c>
      <c r="M2" s="22">
        <f t="shared" ref="M2:M21" si="1">K2+L2</f>
        <v>1510</v>
      </c>
      <c r="N2" s="29">
        <v>0.26300000000000001</v>
      </c>
      <c r="O2" s="30">
        <f>(K2/M2)*100</f>
        <v>0.19867549668874171</v>
      </c>
      <c r="P2" s="30">
        <f>SQRT(O2/M2)</f>
        <v>1.1470535149462764E-2</v>
      </c>
      <c r="Q2" s="28">
        <f>(K2/M2)*100</f>
        <v>0.19867549668874171</v>
      </c>
      <c r="R2" s="20">
        <v>0.26300000000000001</v>
      </c>
    </row>
    <row r="3" spans="1:18" ht="16" x14ac:dyDescent="0.2">
      <c r="A3" s="4" t="s">
        <v>10</v>
      </c>
      <c r="B3" s="5" t="s">
        <v>11</v>
      </c>
      <c r="C3" s="5">
        <v>0.34</v>
      </c>
      <c r="D3" s="6">
        <v>56</v>
      </c>
      <c r="E3" s="6">
        <v>9408</v>
      </c>
      <c r="F3" s="9">
        <v>3888.26</v>
      </c>
      <c r="G3" s="8">
        <f t="shared" si="0"/>
        <v>3.8882600000000003</v>
      </c>
      <c r="H3" s="18"/>
      <c r="J3" s="37" t="s">
        <v>12</v>
      </c>
      <c r="K3" s="37">
        <v>13</v>
      </c>
      <c r="L3" s="37">
        <v>526</v>
      </c>
      <c r="M3" s="38">
        <f t="shared" si="1"/>
        <v>539</v>
      </c>
      <c r="N3" s="39">
        <v>2.403</v>
      </c>
      <c r="O3" s="30">
        <f t="shared" ref="O3:O21" si="2">(K3/M3)*100</f>
        <v>2.4118738404452689</v>
      </c>
      <c r="P3" s="30">
        <f t="shared" ref="P3:P39" si="3">SQRT(O3/M3)</f>
        <v>6.6893344628274384E-2</v>
      </c>
      <c r="Q3" s="28">
        <f t="shared" ref="Q3:Q39" si="4">(K3/M3)*100</f>
        <v>2.4118738404452689</v>
      </c>
      <c r="R3" s="21">
        <v>2.403</v>
      </c>
    </row>
    <row r="4" spans="1:18" ht="17" x14ac:dyDescent="0.2">
      <c r="A4" s="4" t="s">
        <v>12</v>
      </c>
      <c r="B4" s="5" t="s">
        <v>11</v>
      </c>
      <c r="C4" s="5">
        <v>8.1</v>
      </c>
      <c r="D4" s="10" t="s">
        <v>13</v>
      </c>
      <c r="E4" s="6">
        <v>42000</v>
      </c>
      <c r="F4" s="9">
        <v>816814.1</v>
      </c>
      <c r="G4" s="11">
        <f>(F4/1000)</f>
        <v>816.81409999999994</v>
      </c>
      <c r="H4" s="18">
        <v>2.42</v>
      </c>
      <c r="J4" s="19" t="s">
        <v>14</v>
      </c>
      <c r="K4" s="19">
        <v>5</v>
      </c>
      <c r="L4" s="19">
        <v>545</v>
      </c>
      <c r="M4" s="22">
        <f t="shared" si="1"/>
        <v>550</v>
      </c>
      <c r="N4" s="31">
        <v>0.14599999999999999</v>
      </c>
      <c r="O4" s="30">
        <f t="shared" si="2"/>
        <v>0.90909090909090906</v>
      </c>
      <c r="P4" s="30">
        <f t="shared" si="3"/>
        <v>4.0655781409087086E-2</v>
      </c>
      <c r="Q4" s="28">
        <f t="shared" si="4"/>
        <v>0.90909090909090906</v>
      </c>
      <c r="R4" s="21">
        <v>0.14599999999999999</v>
      </c>
    </row>
    <row r="5" spans="1:18" ht="17" x14ac:dyDescent="0.2">
      <c r="A5" s="4" t="s">
        <v>14</v>
      </c>
      <c r="B5" s="5" t="s">
        <v>8</v>
      </c>
      <c r="C5" s="5">
        <v>0.68</v>
      </c>
      <c r="D5" s="10" t="s">
        <v>9</v>
      </c>
      <c r="E5" s="6">
        <v>8400</v>
      </c>
      <c r="F5" s="9">
        <v>6799.4210000000003</v>
      </c>
      <c r="G5" s="11">
        <f t="shared" si="0"/>
        <v>6.7994210000000006</v>
      </c>
      <c r="H5" s="18">
        <v>0.90900000000000003</v>
      </c>
      <c r="J5" s="38" t="s">
        <v>15</v>
      </c>
      <c r="K5" s="38">
        <v>4</v>
      </c>
      <c r="L5" s="38">
        <v>537</v>
      </c>
      <c r="M5" s="38">
        <f t="shared" si="1"/>
        <v>541</v>
      </c>
      <c r="N5" s="39">
        <v>0.43769999999999998</v>
      </c>
      <c r="O5" s="30">
        <f t="shared" si="2"/>
        <v>0.73937153419593349</v>
      </c>
      <c r="P5" s="30">
        <f t="shared" si="3"/>
        <v>3.6968576709796676E-2</v>
      </c>
      <c r="Q5" s="28">
        <f t="shared" si="4"/>
        <v>0.73937153419593349</v>
      </c>
      <c r="R5" s="21">
        <v>0.43769999999999998</v>
      </c>
    </row>
    <row r="6" spans="1:18" ht="17" x14ac:dyDescent="0.2">
      <c r="A6" s="12" t="s">
        <v>15</v>
      </c>
      <c r="B6" s="12" t="s">
        <v>16</v>
      </c>
      <c r="C6" s="12">
        <v>0.46</v>
      </c>
      <c r="D6" s="10" t="s">
        <v>13</v>
      </c>
      <c r="E6" s="6">
        <v>42000</v>
      </c>
      <c r="F6" s="9">
        <v>46386.98</v>
      </c>
      <c r="G6" s="11">
        <f t="shared" si="0"/>
        <v>46.386980000000001</v>
      </c>
      <c r="H6" s="18">
        <v>0.84299999999999997</v>
      </c>
      <c r="J6" s="37" t="s">
        <v>17</v>
      </c>
      <c r="K6" s="37">
        <v>10</v>
      </c>
      <c r="L6" s="37">
        <v>1038</v>
      </c>
      <c r="M6" s="38">
        <f t="shared" si="1"/>
        <v>1048</v>
      </c>
      <c r="N6" s="39">
        <v>0.54300000000000004</v>
      </c>
      <c r="O6" s="30">
        <f t="shared" si="2"/>
        <v>0.95419847328244278</v>
      </c>
      <c r="P6" s="30">
        <f t="shared" si="3"/>
        <v>3.0174405154278428E-2</v>
      </c>
      <c r="Q6" s="28">
        <f t="shared" si="4"/>
        <v>0.95419847328244278</v>
      </c>
      <c r="R6" s="21">
        <v>0.54300000000000004</v>
      </c>
    </row>
    <row r="7" spans="1:18" ht="17" x14ac:dyDescent="0.2">
      <c r="A7" s="4" t="s">
        <v>17</v>
      </c>
      <c r="B7" s="4" t="s">
        <v>8</v>
      </c>
      <c r="C7" s="4">
        <v>0.68</v>
      </c>
      <c r="D7" s="10" t="s">
        <v>9</v>
      </c>
      <c r="E7" s="6">
        <v>8400</v>
      </c>
      <c r="F7" s="9">
        <v>6799.4210000000003</v>
      </c>
      <c r="G7" s="11">
        <f t="shared" si="0"/>
        <v>6.7994210000000006</v>
      </c>
      <c r="H7" s="18">
        <v>0.95</v>
      </c>
      <c r="J7" s="37" t="s">
        <v>18</v>
      </c>
      <c r="K7" s="37">
        <v>4</v>
      </c>
      <c r="L7" s="37">
        <v>1034</v>
      </c>
      <c r="M7" s="38">
        <f t="shared" si="1"/>
        <v>1038</v>
      </c>
      <c r="N7" s="39">
        <v>0.87639999999999996</v>
      </c>
      <c r="O7" s="30">
        <f t="shared" si="2"/>
        <v>0.38535645472061658</v>
      </c>
      <c r="P7" s="30">
        <f t="shared" si="3"/>
        <v>1.9267822736030827E-2</v>
      </c>
      <c r="Q7" s="28">
        <f t="shared" si="4"/>
        <v>0.38535645472061658</v>
      </c>
      <c r="R7" s="21">
        <v>0.87639999999999996</v>
      </c>
    </row>
    <row r="8" spans="1:18" ht="16" x14ac:dyDescent="0.2">
      <c r="A8" s="4" t="s">
        <v>18</v>
      </c>
      <c r="B8" s="4" t="s">
        <v>8</v>
      </c>
      <c r="C8" s="4">
        <v>0.14000000000000001</v>
      </c>
      <c r="D8" s="10">
        <v>62</v>
      </c>
      <c r="E8" s="6">
        <v>10416</v>
      </c>
      <c r="F8" s="9">
        <v>1810.115</v>
      </c>
      <c r="G8" s="11">
        <f t="shared" si="0"/>
        <v>1.8101149999999999</v>
      </c>
      <c r="H8" s="18">
        <v>0.39</v>
      </c>
      <c r="J8" s="22" t="s">
        <v>19</v>
      </c>
      <c r="K8" s="22">
        <v>4</v>
      </c>
      <c r="L8" s="22">
        <v>609</v>
      </c>
      <c r="M8" s="22">
        <f t="shared" si="1"/>
        <v>613</v>
      </c>
      <c r="N8" s="31">
        <v>0.21709999999999999</v>
      </c>
      <c r="O8" s="30">
        <f t="shared" si="2"/>
        <v>0.65252854812398042</v>
      </c>
      <c r="P8" s="30">
        <f t="shared" si="3"/>
        <v>3.2626427406199018E-2</v>
      </c>
      <c r="Q8" s="28">
        <f t="shared" si="4"/>
        <v>0.65252854812398042</v>
      </c>
      <c r="R8" s="21">
        <v>0.21709999999999999</v>
      </c>
    </row>
    <row r="9" spans="1:18" ht="16" x14ac:dyDescent="0.2">
      <c r="A9" s="12" t="s">
        <v>19</v>
      </c>
      <c r="B9" s="12" t="s">
        <v>20</v>
      </c>
      <c r="C9" s="12">
        <v>0.09</v>
      </c>
      <c r="D9" s="10">
        <v>26</v>
      </c>
      <c r="E9" s="6">
        <v>4368</v>
      </c>
      <c r="F9" s="9">
        <v>430.38389999999998</v>
      </c>
      <c r="G9" s="11">
        <f t="shared" si="0"/>
        <v>0.43038389999999999</v>
      </c>
      <c r="H9" s="18">
        <v>0.65</v>
      </c>
      <c r="J9" s="19" t="s">
        <v>22</v>
      </c>
      <c r="K9" s="19">
        <v>8</v>
      </c>
      <c r="L9" s="19">
        <v>532</v>
      </c>
      <c r="M9" s="22">
        <f t="shared" si="1"/>
        <v>540</v>
      </c>
      <c r="N9" s="31">
        <v>0.43619999999999998</v>
      </c>
      <c r="O9" s="30">
        <f t="shared" si="2"/>
        <v>1.4814814814814816</v>
      </c>
      <c r="P9" s="30">
        <f t="shared" si="3"/>
        <v>5.2378280087892415E-2</v>
      </c>
      <c r="Q9" s="28">
        <f t="shared" si="4"/>
        <v>1.4814814814814816</v>
      </c>
      <c r="R9" s="21">
        <v>0.43619999999999998</v>
      </c>
    </row>
    <row r="10" spans="1:18" ht="16" x14ac:dyDescent="0.2">
      <c r="A10" s="4" t="s">
        <v>21</v>
      </c>
      <c r="B10" s="4" t="s">
        <v>8</v>
      </c>
      <c r="C10" s="4">
        <v>10.1</v>
      </c>
      <c r="D10" s="10">
        <v>62</v>
      </c>
      <c r="E10" s="6">
        <v>10416</v>
      </c>
      <c r="F10" s="9">
        <v>130586.9</v>
      </c>
      <c r="G10" s="11">
        <f t="shared" si="0"/>
        <v>130.58689999999999</v>
      </c>
      <c r="H10" s="18"/>
      <c r="J10" s="19" t="s">
        <v>25</v>
      </c>
      <c r="K10" s="19">
        <v>4</v>
      </c>
      <c r="L10" s="19">
        <v>511</v>
      </c>
      <c r="M10" s="22">
        <f t="shared" si="1"/>
        <v>515</v>
      </c>
      <c r="N10" s="31">
        <v>0.56200000000000006</v>
      </c>
      <c r="O10" s="30">
        <f t="shared" si="2"/>
        <v>0.77669902912621358</v>
      </c>
      <c r="P10" s="30">
        <f t="shared" si="3"/>
        <v>3.8834951456310676E-2</v>
      </c>
      <c r="Q10" s="28">
        <f t="shared" si="4"/>
        <v>0.77669902912621358</v>
      </c>
      <c r="R10" s="21">
        <v>0.56200000000000006</v>
      </c>
    </row>
    <row r="11" spans="1:18" ht="16" x14ac:dyDescent="0.2">
      <c r="A11" s="4" t="s">
        <v>22</v>
      </c>
      <c r="B11" s="4" t="s">
        <v>8</v>
      </c>
      <c r="C11" s="4">
        <v>0.98</v>
      </c>
      <c r="D11" s="10">
        <v>127</v>
      </c>
      <c r="E11" s="6">
        <v>21336</v>
      </c>
      <c r="F11" s="9">
        <v>32580.78</v>
      </c>
      <c r="G11" s="11">
        <f t="shared" si="0"/>
        <v>32.580779999999997</v>
      </c>
      <c r="H11" s="18">
        <v>1.48</v>
      </c>
      <c r="J11" s="19" t="s">
        <v>26</v>
      </c>
      <c r="K11" s="19">
        <v>2</v>
      </c>
      <c r="L11" s="19">
        <v>1037</v>
      </c>
      <c r="M11" s="22">
        <f t="shared" si="1"/>
        <v>1039</v>
      </c>
      <c r="N11" s="31">
        <v>0.35399999999999998</v>
      </c>
      <c r="O11" s="30">
        <f t="shared" si="2"/>
        <v>0.19249278152069299</v>
      </c>
      <c r="P11" s="30">
        <f t="shared" si="3"/>
        <v>1.3611295114274256E-2</v>
      </c>
      <c r="Q11" s="28">
        <f t="shared" si="4"/>
        <v>0.19249278152069299</v>
      </c>
      <c r="R11" s="21">
        <v>0.35399999999999998</v>
      </c>
    </row>
    <row r="12" spans="1:18" ht="17" x14ac:dyDescent="0.2">
      <c r="A12" s="4" t="s">
        <v>23</v>
      </c>
      <c r="B12" s="4" t="s">
        <v>8</v>
      </c>
      <c r="C12" s="4">
        <v>2.98</v>
      </c>
      <c r="D12" s="10" t="s">
        <v>24</v>
      </c>
      <c r="E12" s="6">
        <v>16296</v>
      </c>
      <c r="F12" s="9">
        <v>68124.539999999994</v>
      </c>
      <c r="G12" s="11">
        <f t="shared" si="0"/>
        <v>68.124539999999996</v>
      </c>
      <c r="H12" s="18"/>
      <c r="J12" s="19" t="s">
        <v>28</v>
      </c>
      <c r="K12" s="19">
        <v>2</v>
      </c>
      <c r="L12" s="19">
        <v>516</v>
      </c>
      <c r="M12" s="22">
        <f t="shared" si="1"/>
        <v>518</v>
      </c>
      <c r="N12" s="31">
        <v>4.2999999999999999E-4</v>
      </c>
      <c r="O12" s="30">
        <f t="shared" si="2"/>
        <v>0.38610038610038611</v>
      </c>
      <c r="P12" s="30">
        <f t="shared" si="3"/>
        <v>2.7301420123032723E-2</v>
      </c>
      <c r="Q12" s="28">
        <f t="shared" si="4"/>
        <v>0.38610038610038611</v>
      </c>
      <c r="R12" s="21">
        <v>4.2999999999999999E-4</v>
      </c>
    </row>
    <row r="13" spans="1:18" ht="16" x14ac:dyDescent="0.2">
      <c r="A13" s="4" t="s">
        <v>25</v>
      </c>
      <c r="B13" s="4" t="s">
        <v>8</v>
      </c>
      <c r="C13" s="4">
        <v>10.5</v>
      </c>
      <c r="D13" s="10">
        <v>62</v>
      </c>
      <c r="E13" s="6">
        <v>10416</v>
      </c>
      <c r="F13" s="9">
        <v>135758.6</v>
      </c>
      <c r="G13" s="11">
        <f t="shared" si="0"/>
        <v>135.7586</v>
      </c>
      <c r="H13" s="18">
        <v>0.78</v>
      </c>
      <c r="J13" s="19" t="s">
        <v>31</v>
      </c>
      <c r="K13" s="19">
        <v>2</v>
      </c>
      <c r="L13" s="19">
        <v>661</v>
      </c>
      <c r="M13" s="22">
        <f t="shared" si="1"/>
        <v>663</v>
      </c>
      <c r="N13" s="31">
        <v>0.438</v>
      </c>
      <c r="O13" s="30">
        <f t="shared" si="2"/>
        <v>0.30165912518853699</v>
      </c>
      <c r="P13" s="30">
        <f t="shared" si="3"/>
        <v>2.1330521302761616E-2</v>
      </c>
      <c r="Q13" s="28">
        <f t="shared" si="4"/>
        <v>0.30165912518853699</v>
      </c>
      <c r="R13" s="21">
        <v>0.438</v>
      </c>
    </row>
    <row r="14" spans="1:18" ht="17" x14ac:dyDescent="0.2">
      <c r="A14" s="4" t="s">
        <v>26</v>
      </c>
      <c r="B14" s="4" t="s">
        <v>8</v>
      </c>
      <c r="C14" s="4">
        <v>10.5</v>
      </c>
      <c r="D14" s="10" t="s">
        <v>27</v>
      </c>
      <c r="E14" s="6">
        <v>9912</v>
      </c>
      <c r="F14" s="9">
        <v>127843.4</v>
      </c>
      <c r="G14" s="11">
        <f t="shared" si="0"/>
        <v>127.84339999999999</v>
      </c>
      <c r="H14" s="18">
        <v>0.19</v>
      </c>
      <c r="J14" s="37" t="s">
        <v>33</v>
      </c>
      <c r="K14" s="37">
        <v>5</v>
      </c>
      <c r="L14" s="37">
        <v>1052</v>
      </c>
      <c r="M14" s="38">
        <f t="shared" si="1"/>
        <v>1057</v>
      </c>
      <c r="N14" s="39">
        <v>0.44400000000000001</v>
      </c>
      <c r="O14" s="30">
        <f t="shared" si="2"/>
        <v>0.47303689687795647</v>
      </c>
      <c r="P14" s="30">
        <f t="shared" si="3"/>
        <v>2.1154853145693375E-2</v>
      </c>
      <c r="Q14" s="28">
        <f t="shared" si="4"/>
        <v>0.47303689687795647</v>
      </c>
      <c r="R14" s="21">
        <v>0.44400000000000001</v>
      </c>
    </row>
    <row r="15" spans="1:18" ht="17" x14ac:dyDescent="0.2">
      <c r="A15" s="4" t="s">
        <v>28</v>
      </c>
      <c r="B15" s="4" t="s">
        <v>8</v>
      </c>
      <c r="C15" s="4" t="s">
        <v>29</v>
      </c>
      <c r="D15" s="10" t="s">
        <v>30</v>
      </c>
      <c r="E15" s="6">
        <v>9912</v>
      </c>
      <c r="F15" s="9">
        <v>20698.46</v>
      </c>
      <c r="G15" s="11">
        <f t="shared" si="0"/>
        <v>20.698460000000001</v>
      </c>
      <c r="H15" s="18">
        <v>0.92</v>
      </c>
      <c r="J15" s="23" t="s">
        <v>36</v>
      </c>
      <c r="K15" s="23">
        <v>12</v>
      </c>
      <c r="L15" s="23">
        <v>2122</v>
      </c>
      <c r="M15" s="22">
        <f t="shared" si="1"/>
        <v>2134</v>
      </c>
      <c r="N15" s="31">
        <v>0.21640000000000001</v>
      </c>
      <c r="O15" s="30">
        <f t="shared" si="2"/>
        <v>0.5623242736644799</v>
      </c>
      <c r="P15" s="30">
        <f t="shared" si="3"/>
        <v>1.6232903538602413E-2</v>
      </c>
      <c r="Q15" s="28">
        <f t="shared" si="4"/>
        <v>0.5623242736644799</v>
      </c>
      <c r="R15" s="21">
        <v>0.21640000000000001</v>
      </c>
    </row>
    <row r="16" spans="1:18" ht="16" x14ac:dyDescent="0.2">
      <c r="A16" s="4" t="s">
        <v>31</v>
      </c>
      <c r="B16" s="4" t="s">
        <v>8</v>
      </c>
      <c r="C16" s="4" t="s">
        <v>32</v>
      </c>
      <c r="D16" s="10">
        <v>127</v>
      </c>
      <c r="E16" s="6">
        <v>21336</v>
      </c>
      <c r="F16" s="9">
        <v>24934.27</v>
      </c>
      <c r="G16" s="11">
        <f t="shared" si="0"/>
        <v>24.934270000000001</v>
      </c>
      <c r="H16" s="18">
        <v>0.3</v>
      </c>
      <c r="J16" s="23" t="s">
        <v>68</v>
      </c>
      <c r="K16" s="23">
        <v>9</v>
      </c>
      <c r="L16" s="23">
        <v>1543</v>
      </c>
      <c r="M16" s="22">
        <f t="shared" si="1"/>
        <v>1552</v>
      </c>
      <c r="N16" s="31">
        <v>0.24299999999999999</v>
      </c>
      <c r="O16" s="30">
        <f t="shared" si="2"/>
        <v>0.57989690721649489</v>
      </c>
      <c r="P16" s="30">
        <f t="shared" si="3"/>
        <v>1.9329896907216496E-2</v>
      </c>
      <c r="Q16" s="28">
        <f t="shared" si="4"/>
        <v>0.57989690721649489</v>
      </c>
      <c r="R16" s="21">
        <v>0.24299999999999999</v>
      </c>
    </row>
    <row r="17" spans="1:18" ht="16" x14ac:dyDescent="0.2">
      <c r="A17" s="4" t="s">
        <v>33</v>
      </c>
      <c r="B17" s="4" t="s">
        <v>8</v>
      </c>
      <c r="C17" s="4">
        <v>0.35</v>
      </c>
      <c r="D17" s="10">
        <v>127</v>
      </c>
      <c r="E17" s="6">
        <v>21336</v>
      </c>
      <c r="F17" s="9">
        <v>11635.99</v>
      </c>
      <c r="G17" s="11">
        <f t="shared" si="0"/>
        <v>11.63599</v>
      </c>
      <c r="H17" s="18"/>
      <c r="J17" s="23" t="s">
        <v>39</v>
      </c>
      <c r="K17" s="23">
        <v>2</v>
      </c>
      <c r="L17" s="23">
        <v>978</v>
      </c>
      <c r="M17" s="22">
        <f t="shared" si="1"/>
        <v>980</v>
      </c>
      <c r="N17" s="31">
        <v>2.3900000000000002E-3</v>
      </c>
      <c r="O17" s="30">
        <f t="shared" si="2"/>
        <v>0.20408163265306123</v>
      </c>
      <c r="P17" s="30">
        <f t="shared" si="3"/>
        <v>1.4430750636460155E-2</v>
      </c>
      <c r="Q17" s="28">
        <f t="shared" si="4"/>
        <v>0.20408163265306123</v>
      </c>
      <c r="R17" s="21">
        <v>2.3900000000000002E-3</v>
      </c>
    </row>
    <row r="18" spans="1:18" ht="16" x14ac:dyDescent="0.2">
      <c r="A18" s="4" t="s">
        <v>34</v>
      </c>
      <c r="B18" s="4" t="s">
        <v>8</v>
      </c>
      <c r="C18" s="4" t="s">
        <v>35</v>
      </c>
      <c r="D18" s="6">
        <v>62</v>
      </c>
      <c r="E18" s="6">
        <v>10416</v>
      </c>
      <c r="F18" s="9">
        <v>36202.300000000003</v>
      </c>
      <c r="G18" s="11">
        <f t="shared" si="0"/>
        <v>36.202300000000001</v>
      </c>
      <c r="H18" s="18"/>
      <c r="J18" s="23" t="s">
        <v>40</v>
      </c>
      <c r="K18" s="23">
        <v>3</v>
      </c>
      <c r="L18" s="23">
        <v>1507</v>
      </c>
      <c r="M18" s="22">
        <f t="shared" si="1"/>
        <v>1510</v>
      </c>
      <c r="N18" s="31">
        <v>2.3900000000000002E-3</v>
      </c>
      <c r="O18" s="30">
        <f t="shared" si="2"/>
        <v>0.19867549668874171</v>
      </c>
      <c r="P18" s="30">
        <f t="shared" si="3"/>
        <v>1.1470535149462764E-2</v>
      </c>
      <c r="Q18" s="28">
        <f t="shared" si="4"/>
        <v>0.19867549668874171</v>
      </c>
      <c r="R18" s="21">
        <v>2.3900000000000002E-3</v>
      </c>
    </row>
    <row r="19" spans="1:18" ht="17" x14ac:dyDescent="0.2">
      <c r="A19" s="13" t="s">
        <v>36</v>
      </c>
      <c r="B19" s="13" t="s">
        <v>8</v>
      </c>
      <c r="C19" s="13">
        <v>0.12</v>
      </c>
      <c r="D19" s="10" t="s">
        <v>37</v>
      </c>
      <c r="E19" s="10"/>
      <c r="F19" s="14" t="s">
        <v>38</v>
      </c>
      <c r="G19" s="11" t="s">
        <v>38</v>
      </c>
      <c r="H19" s="18"/>
      <c r="J19" s="22" t="s">
        <v>69</v>
      </c>
      <c r="K19" s="22">
        <v>3</v>
      </c>
      <c r="L19" s="22">
        <v>1015</v>
      </c>
      <c r="M19" s="22">
        <f t="shared" si="1"/>
        <v>1018</v>
      </c>
      <c r="N19" s="30">
        <v>1.6299999999999999E-3</v>
      </c>
      <c r="O19" s="30">
        <f t="shared" si="2"/>
        <v>0.29469548133595286</v>
      </c>
      <c r="P19" s="30">
        <f t="shared" si="3"/>
        <v>1.7014251547827871E-2</v>
      </c>
      <c r="Q19" s="28">
        <f t="shared" si="4"/>
        <v>0.29469548133595286</v>
      </c>
      <c r="R19" s="25">
        <v>1.6299999999999999E-3</v>
      </c>
    </row>
    <row r="20" spans="1:18" ht="16" x14ac:dyDescent="0.2">
      <c r="A20" s="13" t="s">
        <v>39</v>
      </c>
      <c r="B20" s="13" t="s">
        <v>8</v>
      </c>
      <c r="C20" s="13" t="s">
        <v>35</v>
      </c>
      <c r="D20" s="10">
        <v>5</v>
      </c>
      <c r="E20" s="6">
        <v>840</v>
      </c>
      <c r="F20" s="9">
        <v>2393.98</v>
      </c>
      <c r="G20" s="11">
        <f t="shared" si="0"/>
        <v>2.39398</v>
      </c>
      <c r="H20" s="18"/>
      <c r="J20" s="22" t="s">
        <v>70</v>
      </c>
      <c r="K20" s="22">
        <v>3</v>
      </c>
      <c r="L20" s="22">
        <v>1029</v>
      </c>
      <c r="M20" s="22">
        <f t="shared" si="1"/>
        <v>1032</v>
      </c>
      <c r="N20" s="30">
        <v>1.4599999999999999E-3</v>
      </c>
      <c r="O20" s="30">
        <f t="shared" si="2"/>
        <v>0.29069767441860467</v>
      </c>
      <c r="P20" s="30">
        <f t="shared" si="3"/>
        <v>1.6783438057837958E-2</v>
      </c>
      <c r="Q20" s="28">
        <f t="shared" si="4"/>
        <v>0.29069767441860467</v>
      </c>
      <c r="R20" s="25">
        <v>1.4599999999999999E-3</v>
      </c>
    </row>
    <row r="21" spans="1:18" ht="16" x14ac:dyDescent="0.2">
      <c r="A21" s="13" t="s">
        <v>40</v>
      </c>
      <c r="B21" s="13" t="s">
        <v>8</v>
      </c>
      <c r="C21" s="13" t="s">
        <v>35</v>
      </c>
      <c r="D21" s="10">
        <v>5</v>
      </c>
      <c r="E21" s="6">
        <v>840</v>
      </c>
      <c r="F21" s="9">
        <v>2393.98</v>
      </c>
      <c r="G21" s="11">
        <f t="shared" si="0"/>
        <v>2.39398</v>
      </c>
      <c r="H21" s="18"/>
      <c r="J21" s="22" t="s">
        <v>71</v>
      </c>
      <c r="K21" s="22">
        <v>1</v>
      </c>
      <c r="L21" s="22">
        <v>1041</v>
      </c>
      <c r="M21" s="22">
        <f t="shared" si="1"/>
        <v>1042</v>
      </c>
      <c r="N21" s="30">
        <v>4.8999999999999998E-4</v>
      </c>
      <c r="O21" s="30">
        <f t="shared" si="2"/>
        <v>9.5969289827255277E-2</v>
      </c>
      <c r="P21" s="30">
        <f t="shared" si="3"/>
        <v>9.5969289827255271E-3</v>
      </c>
      <c r="Q21" s="28">
        <f t="shared" si="4"/>
        <v>9.5969289827255277E-2</v>
      </c>
      <c r="R21" s="25">
        <v>4.8999999999999998E-4</v>
      </c>
    </row>
    <row r="22" spans="1:18" ht="16" x14ac:dyDescent="0.2">
      <c r="A22" s="13" t="s">
        <v>41</v>
      </c>
      <c r="B22" s="13" t="s">
        <v>8</v>
      </c>
      <c r="C22" s="13" t="s">
        <v>35</v>
      </c>
      <c r="D22" s="10">
        <v>5</v>
      </c>
      <c r="E22" s="6">
        <v>840</v>
      </c>
      <c r="F22" s="9">
        <v>2393.98</v>
      </c>
      <c r="G22" s="11">
        <f t="shared" si="0"/>
        <v>2.39398</v>
      </c>
      <c r="H22" s="18"/>
      <c r="J22" s="22" t="s">
        <v>72</v>
      </c>
      <c r="K22" s="22">
        <v>3</v>
      </c>
      <c r="L22" s="22">
        <v>1507</v>
      </c>
      <c r="M22" s="22">
        <f>K22+L22</f>
        <v>1510</v>
      </c>
      <c r="N22" s="30">
        <v>4.4000000000000002E-4</v>
      </c>
      <c r="O22" s="30">
        <f>(K22/M22)*100</f>
        <v>0.19867549668874171</v>
      </c>
      <c r="P22" s="30">
        <f t="shared" si="3"/>
        <v>1.1470535149462764E-2</v>
      </c>
      <c r="Q22" s="28">
        <f t="shared" si="4"/>
        <v>0.19867549668874171</v>
      </c>
      <c r="R22" s="25">
        <v>4.4000000000000002E-4</v>
      </c>
    </row>
    <row r="23" spans="1:18" ht="16" x14ac:dyDescent="0.2">
      <c r="A23" s="12" t="s">
        <v>42</v>
      </c>
      <c r="B23" s="12" t="s">
        <v>43</v>
      </c>
      <c r="C23" s="12">
        <v>0.1</v>
      </c>
      <c r="D23" s="15" t="s">
        <v>24</v>
      </c>
      <c r="E23" s="6">
        <v>16296</v>
      </c>
      <c r="F23" s="16">
        <f>(C23*E23)</f>
        <v>1629.6000000000001</v>
      </c>
      <c r="G23" s="11">
        <f>(F23/1000)</f>
        <v>1.6296000000000002</v>
      </c>
      <c r="H23" s="18">
        <v>0.29099999999999998</v>
      </c>
      <c r="J23" s="22" t="s">
        <v>48</v>
      </c>
      <c r="K23" s="22">
        <v>1</v>
      </c>
      <c r="L23" s="22">
        <v>1004</v>
      </c>
      <c r="M23" s="22">
        <f t="shared" ref="M23:M39" si="5">K23+L23</f>
        <v>1005</v>
      </c>
      <c r="N23" s="30">
        <v>1.0399999999999999E-3</v>
      </c>
      <c r="O23" s="30">
        <f t="shared" ref="O23:O39" si="6">(K23/M23)*100</f>
        <v>9.9502487562189046E-2</v>
      </c>
      <c r="P23" s="30">
        <f t="shared" si="3"/>
        <v>9.9502487562189053E-3</v>
      </c>
      <c r="Q23" s="28">
        <f t="shared" si="4"/>
        <v>9.9502487562189046E-2</v>
      </c>
      <c r="R23" s="25">
        <v>1.0399999999999999E-3</v>
      </c>
    </row>
    <row r="24" spans="1:18" ht="16" x14ac:dyDescent="0.2">
      <c r="A24" s="12" t="s">
        <v>44</v>
      </c>
      <c r="B24" s="12" t="s">
        <v>43</v>
      </c>
      <c r="C24" s="12">
        <v>0.1</v>
      </c>
      <c r="D24" s="15">
        <v>87</v>
      </c>
      <c r="E24" s="17">
        <v>14616</v>
      </c>
      <c r="F24" s="16">
        <f t="shared" ref="F24:F40" si="7">(C24*E24)</f>
        <v>1461.6000000000001</v>
      </c>
      <c r="G24" s="11">
        <f t="shared" ref="G24:G40" si="8">(F24/1000)</f>
        <v>1.4616000000000002</v>
      </c>
      <c r="H24" s="18">
        <v>0.29099999999999998</v>
      </c>
      <c r="J24" s="22" t="s">
        <v>49</v>
      </c>
      <c r="K24" s="22">
        <v>0</v>
      </c>
      <c r="L24" s="22">
        <v>1004</v>
      </c>
      <c r="M24" s="22">
        <f t="shared" si="5"/>
        <v>1004</v>
      </c>
      <c r="N24" s="32">
        <v>5.4000000000000001E-4</v>
      </c>
      <c r="O24" s="30">
        <f t="shared" si="6"/>
        <v>0</v>
      </c>
      <c r="P24" s="30">
        <f t="shared" si="3"/>
        <v>0</v>
      </c>
      <c r="Q24" s="28">
        <f t="shared" si="4"/>
        <v>0</v>
      </c>
      <c r="R24" s="26">
        <v>5.4000000000000001E-4</v>
      </c>
    </row>
    <row r="25" spans="1:18" ht="16" x14ac:dyDescent="0.2">
      <c r="A25" s="12" t="s">
        <v>45</v>
      </c>
      <c r="B25" s="12" t="s">
        <v>43</v>
      </c>
      <c r="C25" s="12">
        <v>0.1</v>
      </c>
      <c r="D25" s="15" t="s">
        <v>46</v>
      </c>
      <c r="E25" s="17">
        <v>4872</v>
      </c>
      <c r="F25" s="16">
        <f t="shared" si="7"/>
        <v>487.20000000000005</v>
      </c>
      <c r="G25" s="11">
        <f t="shared" si="8"/>
        <v>0.48720000000000002</v>
      </c>
      <c r="H25" s="18">
        <v>9.6000000000000002E-2</v>
      </c>
      <c r="J25" s="22" t="s">
        <v>50</v>
      </c>
      <c r="K25" s="22">
        <v>2</v>
      </c>
      <c r="L25" s="22">
        <v>603</v>
      </c>
      <c r="M25" s="22">
        <f t="shared" si="5"/>
        <v>605</v>
      </c>
      <c r="N25" s="32">
        <v>7.6999999999999996E-4</v>
      </c>
      <c r="O25" s="30">
        <f t="shared" si="6"/>
        <v>0.33057851239669422</v>
      </c>
      <c r="P25" s="30">
        <f t="shared" si="3"/>
        <v>2.3375430783026365E-2</v>
      </c>
      <c r="Q25" s="28">
        <f t="shared" si="4"/>
        <v>0.33057851239669422</v>
      </c>
      <c r="R25" s="26">
        <v>7.6999999999999996E-4</v>
      </c>
    </row>
    <row r="26" spans="1:18" ht="16" x14ac:dyDescent="0.2">
      <c r="A26" s="12" t="s">
        <v>47</v>
      </c>
      <c r="B26" s="12" t="s">
        <v>43</v>
      </c>
      <c r="C26" s="12">
        <v>0.1</v>
      </c>
      <c r="D26" s="15">
        <v>26</v>
      </c>
      <c r="E26" s="6">
        <v>4368</v>
      </c>
      <c r="F26" s="16">
        <f t="shared" si="7"/>
        <v>436.8</v>
      </c>
      <c r="G26" s="11">
        <f t="shared" si="8"/>
        <v>0.43680000000000002</v>
      </c>
      <c r="J26" s="38" t="s">
        <v>51</v>
      </c>
      <c r="K26" s="38">
        <v>0</v>
      </c>
      <c r="L26" s="38">
        <v>1017</v>
      </c>
      <c r="M26" s="38">
        <f t="shared" si="5"/>
        <v>1017</v>
      </c>
      <c r="N26" s="33">
        <v>1.1000000000000001E-3</v>
      </c>
      <c r="O26" s="30">
        <f t="shared" si="6"/>
        <v>0</v>
      </c>
      <c r="P26" s="30">
        <f t="shared" si="3"/>
        <v>0</v>
      </c>
      <c r="Q26" s="28">
        <f t="shared" si="4"/>
        <v>0</v>
      </c>
      <c r="R26" s="26">
        <v>1.1000000000000001E-3</v>
      </c>
    </row>
    <row r="27" spans="1:18" ht="16" x14ac:dyDescent="0.2">
      <c r="A27" s="12" t="s">
        <v>48</v>
      </c>
      <c r="B27" s="12" t="s">
        <v>43</v>
      </c>
      <c r="C27" s="12">
        <v>0.1</v>
      </c>
      <c r="D27" s="15">
        <v>62</v>
      </c>
      <c r="E27" s="6">
        <v>10416</v>
      </c>
      <c r="F27" s="16">
        <f t="shared" si="7"/>
        <v>1041.6000000000001</v>
      </c>
      <c r="G27" s="11">
        <f t="shared" si="8"/>
        <v>1.0416000000000001</v>
      </c>
      <c r="J27" s="38" t="s">
        <v>53</v>
      </c>
      <c r="K27" s="38">
        <v>0</v>
      </c>
      <c r="L27" s="38">
        <v>1009</v>
      </c>
      <c r="M27" s="38">
        <f t="shared" si="5"/>
        <v>1009</v>
      </c>
      <c r="N27" s="33">
        <v>1.0399999999999999E-3</v>
      </c>
      <c r="O27" s="30">
        <f t="shared" si="6"/>
        <v>0</v>
      </c>
      <c r="P27" s="30">
        <f t="shared" si="3"/>
        <v>0</v>
      </c>
      <c r="Q27" s="28">
        <f t="shared" si="4"/>
        <v>0</v>
      </c>
      <c r="R27" s="26">
        <v>1.0399999999999999E-3</v>
      </c>
    </row>
    <row r="28" spans="1:18" ht="16" x14ac:dyDescent="0.2">
      <c r="A28" s="12" t="s">
        <v>49</v>
      </c>
      <c r="B28" s="12" t="s">
        <v>43</v>
      </c>
      <c r="C28" s="12">
        <v>0.1</v>
      </c>
      <c r="D28" s="15">
        <v>32</v>
      </c>
      <c r="E28" s="17">
        <v>5376</v>
      </c>
      <c r="F28" s="16">
        <f t="shared" si="7"/>
        <v>537.6</v>
      </c>
      <c r="G28" s="11">
        <f t="shared" si="8"/>
        <v>0.53760000000000008</v>
      </c>
      <c r="J28" s="38" t="s">
        <v>54</v>
      </c>
      <c r="K28" s="38">
        <v>2</v>
      </c>
      <c r="L28" s="38">
        <v>1000</v>
      </c>
      <c r="M28" s="38">
        <f t="shared" si="5"/>
        <v>1002</v>
      </c>
      <c r="N28" s="33">
        <v>1.24E-3</v>
      </c>
      <c r="O28" s="30">
        <f t="shared" si="6"/>
        <v>0.19960079840319359</v>
      </c>
      <c r="P28" s="30">
        <f t="shared" si="3"/>
        <v>1.4113907808114719E-2</v>
      </c>
      <c r="Q28" s="28">
        <f t="shared" si="4"/>
        <v>0.19960079840319359</v>
      </c>
      <c r="R28" s="26">
        <v>1.24E-3</v>
      </c>
    </row>
    <row r="29" spans="1:18" ht="16" x14ac:dyDescent="0.2">
      <c r="A29" s="12" t="s">
        <v>50</v>
      </c>
      <c r="B29" s="12" t="s">
        <v>43</v>
      </c>
      <c r="C29" s="12">
        <v>0.1</v>
      </c>
      <c r="D29" s="15">
        <v>46</v>
      </c>
      <c r="E29" s="17">
        <v>7728</v>
      </c>
      <c r="F29" s="16">
        <f t="shared" si="7"/>
        <v>772.80000000000007</v>
      </c>
      <c r="G29" s="11">
        <f t="shared" si="8"/>
        <v>0.77280000000000004</v>
      </c>
      <c r="J29" s="38" t="s">
        <v>56</v>
      </c>
      <c r="K29" s="38">
        <v>0</v>
      </c>
      <c r="L29" s="38">
        <v>1004</v>
      </c>
      <c r="M29" s="38">
        <f t="shared" si="5"/>
        <v>1004</v>
      </c>
      <c r="N29" s="33">
        <v>1.41E-3</v>
      </c>
      <c r="O29" s="30">
        <f t="shared" si="6"/>
        <v>0</v>
      </c>
      <c r="P29" s="30">
        <f t="shared" si="3"/>
        <v>0</v>
      </c>
      <c r="Q29" s="28">
        <f t="shared" si="4"/>
        <v>0</v>
      </c>
      <c r="R29" s="26">
        <v>1.41E-3</v>
      </c>
    </row>
    <row r="30" spans="1:18" ht="16" x14ac:dyDescent="0.2">
      <c r="A30" s="12" t="s">
        <v>51</v>
      </c>
      <c r="B30" s="12" t="s">
        <v>43</v>
      </c>
      <c r="C30" s="12">
        <v>0.1</v>
      </c>
      <c r="D30" s="15" t="s">
        <v>52</v>
      </c>
      <c r="E30" s="17">
        <v>11004</v>
      </c>
      <c r="F30" s="16">
        <f t="shared" si="7"/>
        <v>1100.4000000000001</v>
      </c>
      <c r="G30" s="11">
        <f t="shared" si="8"/>
        <v>1.1004</v>
      </c>
      <c r="J30" s="22" t="s">
        <v>76</v>
      </c>
      <c r="K30" s="22">
        <v>2</v>
      </c>
      <c r="L30" s="22">
        <v>1003</v>
      </c>
      <c r="M30" s="22">
        <f t="shared" si="5"/>
        <v>1005</v>
      </c>
      <c r="N30" s="32">
        <v>7.6999999999999996E-4</v>
      </c>
      <c r="O30" s="30">
        <f t="shared" si="6"/>
        <v>0.19900497512437809</v>
      </c>
      <c r="P30" s="30">
        <f t="shared" si="3"/>
        <v>1.4071776740030796E-2</v>
      </c>
      <c r="Q30" s="28">
        <f t="shared" si="4"/>
        <v>0.19900497512437809</v>
      </c>
      <c r="R30" s="26">
        <v>7.6999999999999996E-4</v>
      </c>
    </row>
    <row r="31" spans="1:18" ht="16" x14ac:dyDescent="0.2">
      <c r="A31" s="12" t="s">
        <v>53</v>
      </c>
      <c r="B31" s="12" t="s">
        <v>43</v>
      </c>
      <c r="C31" s="12">
        <v>0.1</v>
      </c>
      <c r="D31" s="15">
        <v>62</v>
      </c>
      <c r="E31" s="6">
        <v>10416</v>
      </c>
      <c r="F31" s="16">
        <f t="shared" si="7"/>
        <v>1041.6000000000001</v>
      </c>
      <c r="G31" s="11">
        <f t="shared" si="8"/>
        <v>1.0416000000000001</v>
      </c>
      <c r="J31" s="22" t="s">
        <v>78</v>
      </c>
      <c r="K31" s="22">
        <v>0</v>
      </c>
      <c r="L31" s="22">
        <v>1016</v>
      </c>
      <c r="M31" s="22">
        <f t="shared" si="5"/>
        <v>1016</v>
      </c>
      <c r="N31" s="33">
        <v>7.6999999999999996E-4</v>
      </c>
      <c r="O31" s="30">
        <f t="shared" si="6"/>
        <v>0</v>
      </c>
      <c r="P31" s="30">
        <f t="shared" si="3"/>
        <v>0</v>
      </c>
      <c r="Q31" s="28">
        <f t="shared" si="4"/>
        <v>0</v>
      </c>
      <c r="R31" s="27">
        <v>7.6999999999999996E-4</v>
      </c>
    </row>
    <row r="32" spans="1:18" ht="16" x14ac:dyDescent="0.2">
      <c r="A32" s="12" t="s">
        <v>54</v>
      </c>
      <c r="B32" s="12" t="s">
        <v>43</v>
      </c>
      <c r="C32" s="12">
        <v>0.1</v>
      </c>
      <c r="D32" s="15" t="s">
        <v>55</v>
      </c>
      <c r="E32" s="17">
        <v>12432</v>
      </c>
      <c r="F32" s="16">
        <f t="shared" si="7"/>
        <v>1243.2</v>
      </c>
      <c r="G32" s="11">
        <f t="shared" si="8"/>
        <v>1.2432000000000001</v>
      </c>
      <c r="J32" s="22" t="s">
        <v>77</v>
      </c>
      <c r="K32" s="22">
        <v>0</v>
      </c>
      <c r="L32" s="22">
        <v>211</v>
      </c>
      <c r="M32" s="22">
        <f t="shared" si="5"/>
        <v>211</v>
      </c>
      <c r="N32" s="33">
        <v>7.6999999999999996E-4</v>
      </c>
      <c r="O32" s="30">
        <f t="shared" si="6"/>
        <v>0</v>
      </c>
      <c r="P32" s="30">
        <f t="shared" si="3"/>
        <v>0</v>
      </c>
      <c r="Q32" s="28">
        <f t="shared" si="4"/>
        <v>0</v>
      </c>
      <c r="R32" s="27">
        <v>7.6999999999999996E-4</v>
      </c>
    </row>
    <row r="33" spans="1:18" ht="16" x14ac:dyDescent="0.2">
      <c r="A33" s="12" t="s">
        <v>56</v>
      </c>
      <c r="B33" s="12" t="s">
        <v>43</v>
      </c>
      <c r="C33" s="12">
        <v>0.1</v>
      </c>
      <c r="D33" s="15" t="s">
        <v>57</v>
      </c>
      <c r="E33" s="17">
        <v>14112</v>
      </c>
      <c r="F33" s="16">
        <f t="shared" si="7"/>
        <v>1411.2</v>
      </c>
      <c r="G33" s="11">
        <f t="shared" si="8"/>
        <v>1.4112</v>
      </c>
      <c r="J33" s="22" t="s">
        <v>58</v>
      </c>
      <c r="K33" s="22">
        <v>1</v>
      </c>
      <c r="L33" s="22">
        <v>1015</v>
      </c>
      <c r="M33" s="22">
        <f t="shared" si="5"/>
        <v>1016</v>
      </c>
      <c r="N33" s="32">
        <v>1.4599999999999999E-3</v>
      </c>
      <c r="O33" s="30">
        <f t="shared" si="6"/>
        <v>9.8425196850393692E-2</v>
      </c>
      <c r="P33" s="30">
        <f t="shared" si="3"/>
        <v>9.8425196850393699E-3</v>
      </c>
      <c r="Q33" s="28">
        <f t="shared" si="4"/>
        <v>9.8425196850393692E-2</v>
      </c>
      <c r="R33" s="26">
        <v>1.4599999999999999E-3</v>
      </c>
    </row>
    <row r="34" spans="1:18" ht="16" x14ac:dyDescent="0.2">
      <c r="A34" s="12" t="s">
        <v>58</v>
      </c>
      <c r="B34" s="12" t="s">
        <v>43</v>
      </c>
      <c r="C34" s="12">
        <v>0.1</v>
      </c>
      <c r="D34" s="15">
        <v>87</v>
      </c>
      <c r="E34" s="17">
        <v>14616</v>
      </c>
      <c r="F34" s="16">
        <f t="shared" si="7"/>
        <v>1461.6000000000001</v>
      </c>
      <c r="G34" s="11">
        <f t="shared" si="8"/>
        <v>1.4616000000000002</v>
      </c>
      <c r="J34" s="22" t="s">
        <v>59</v>
      </c>
      <c r="K34" s="22">
        <v>1</v>
      </c>
      <c r="L34" s="22">
        <v>512</v>
      </c>
      <c r="M34" s="22">
        <f t="shared" si="5"/>
        <v>513</v>
      </c>
      <c r="N34" s="32">
        <v>1.4599999999999999E-3</v>
      </c>
      <c r="O34" s="30">
        <f t="shared" si="6"/>
        <v>0.19493177387914229</v>
      </c>
      <c r="P34" s="30">
        <f t="shared" si="3"/>
        <v>1.9493177387914229E-2</v>
      </c>
      <c r="Q34" s="28">
        <f t="shared" si="4"/>
        <v>0.19493177387914229</v>
      </c>
      <c r="R34" s="26">
        <v>1.4599999999999999E-3</v>
      </c>
    </row>
    <row r="35" spans="1:18" ht="16" x14ac:dyDescent="0.2">
      <c r="A35" s="12" t="s">
        <v>59</v>
      </c>
      <c r="B35" s="12" t="s">
        <v>43</v>
      </c>
      <c r="C35" s="12">
        <v>0.1</v>
      </c>
      <c r="D35" s="15">
        <v>87</v>
      </c>
      <c r="E35" s="17">
        <v>14616</v>
      </c>
      <c r="F35" s="16">
        <f t="shared" si="7"/>
        <v>1461.6000000000001</v>
      </c>
      <c r="G35" s="11">
        <f t="shared" si="8"/>
        <v>1.4616000000000002</v>
      </c>
      <c r="J35" s="22" t="s">
        <v>60</v>
      </c>
      <c r="K35" s="22">
        <v>1</v>
      </c>
      <c r="L35" s="22">
        <v>1010</v>
      </c>
      <c r="M35" s="22">
        <f t="shared" si="5"/>
        <v>1011</v>
      </c>
      <c r="N35" s="32">
        <v>7.6999999999999996E-4</v>
      </c>
      <c r="O35" s="30">
        <f t="shared" si="6"/>
        <v>9.8911968348170121E-2</v>
      </c>
      <c r="P35" s="30">
        <f t="shared" si="3"/>
        <v>9.8911968348170121E-3</v>
      </c>
      <c r="Q35" s="28">
        <f t="shared" si="4"/>
        <v>9.8911968348170121E-2</v>
      </c>
      <c r="R35" s="26">
        <v>7.6999999999999996E-4</v>
      </c>
    </row>
    <row r="36" spans="1:18" ht="16" x14ac:dyDescent="0.2">
      <c r="A36" s="12" t="s">
        <v>60</v>
      </c>
      <c r="B36" s="12" t="s">
        <v>43</v>
      </c>
      <c r="C36" s="12">
        <v>0.1</v>
      </c>
      <c r="D36" s="15">
        <v>46</v>
      </c>
      <c r="E36" s="17">
        <v>7728</v>
      </c>
      <c r="F36" s="16">
        <f t="shared" si="7"/>
        <v>772.80000000000007</v>
      </c>
      <c r="G36" s="11">
        <f>(F36/1000)</f>
        <v>0.77280000000000004</v>
      </c>
      <c r="J36" s="22" t="s">
        <v>61</v>
      </c>
      <c r="K36" s="22">
        <v>2</v>
      </c>
      <c r="L36" s="22">
        <v>1007</v>
      </c>
      <c r="M36" s="22">
        <f t="shared" si="5"/>
        <v>1009</v>
      </c>
      <c r="N36" s="32">
        <v>9.8999999999999999E-4</v>
      </c>
      <c r="O36" s="30">
        <f t="shared" si="6"/>
        <v>0.19821605550049554</v>
      </c>
      <c r="P36" s="30">
        <f t="shared" si="3"/>
        <v>1.4015991698444946E-2</v>
      </c>
      <c r="Q36" s="28">
        <f t="shared" si="4"/>
        <v>0.19821605550049554</v>
      </c>
      <c r="R36" s="26">
        <v>9.8999999999999999E-4</v>
      </c>
    </row>
    <row r="37" spans="1:18" ht="16" x14ac:dyDescent="0.2">
      <c r="A37" s="12" t="s">
        <v>61</v>
      </c>
      <c r="B37" s="12" t="s">
        <v>43</v>
      </c>
      <c r="C37" s="12">
        <v>0.1</v>
      </c>
      <c r="D37" s="15" t="s">
        <v>30</v>
      </c>
      <c r="E37" s="17">
        <v>9912</v>
      </c>
      <c r="F37" s="16">
        <f t="shared" si="7"/>
        <v>991.2</v>
      </c>
      <c r="G37" s="11">
        <f t="shared" si="8"/>
        <v>0.99120000000000008</v>
      </c>
      <c r="J37" s="22" t="s">
        <v>62</v>
      </c>
      <c r="K37" s="22">
        <v>1</v>
      </c>
      <c r="L37" s="22">
        <v>1018</v>
      </c>
      <c r="M37" s="22">
        <f t="shared" si="5"/>
        <v>1019</v>
      </c>
      <c r="N37" s="32">
        <v>1.0399999999999999E-3</v>
      </c>
      <c r="O37" s="30">
        <f t="shared" si="6"/>
        <v>9.8135426889106966E-2</v>
      </c>
      <c r="P37" s="30">
        <f t="shared" si="3"/>
        <v>9.8135426889106973E-3</v>
      </c>
      <c r="Q37" s="28">
        <f t="shared" si="4"/>
        <v>9.8135426889106966E-2</v>
      </c>
      <c r="R37" s="26">
        <v>1.0399999999999999E-3</v>
      </c>
    </row>
    <row r="38" spans="1:18" ht="16" x14ac:dyDescent="0.2">
      <c r="A38" s="12" t="s">
        <v>62</v>
      </c>
      <c r="B38" s="12" t="s">
        <v>43</v>
      </c>
      <c r="C38" s="12">
        <v>0.1</v>
      </c>
      <c r="D38" s="15">
        <v>62</v>
      </c>
      <c r="E38" s="6">
        <v>10416</v>
      </c>
      <c r="F38" s="16">
        <f t="shared" si="7"/>
        <v>1041.6000000000001</v>
      </c>
      <c r="G38" s="11">
        <f t="shared" si="8"/>
        <v>1.0416000000000001</v>
      </c>
      <c r="J38" s="22" t="s">
        <v>63</v>
      </c>
      <c r="K38" s="22">
        <v>2</v>
      </c>
      <c r="L38" s="22">
        <v>1004</v>
      </c>
      <c r="M38" s="22">
        <f t="shared" si="5"/>
        <v>1006</v>
      </c>
      <c r="N38" s="32">
        <v>4.4000000000000002E-4</v>
      </c>
      <c r="O38" s="30">
        <f t="shared" si="6"/>
        <v>0.19880715705765406</v>
      </c>
      <c r="P38" s="30">
        <f t="shared" si="3"/>
        <v>1.4057788890388619E-2</v>
      </c>
      <c r="Q38" s="28">
        <f t="shared" si="4"/>
        <v>0.19880715705765406</v>
      </c>
      <c r="R38" s="26">
        <v>4.4000000000000002E-4</v>
      </c>
    </row>
    <row r="39" spans="1:18" ht="16" x14ac:dyDescent="0.2">
      <c r="A39" s="12" t="s">
        <v>63</v>
      </c>
      <c r="B39" s="12" t="s">
        <v>43</v>
      </c>
      <c r="C39" s="12">
        <v>0.1</v>
      </c>
      <c r="D39" s="15">
        <v>26</v>
      </c>
      <c r="E39" s="6">
        <v>4368</v>
      </c>
      <c r="F39" s="16">
        <f t="shared" si="7"/>
        <v>436.8</v>
      </c>
      <c r="G39" s="11">
        <f t="shared" si="8"/>
        <v>0.43680000000000002</v>
      </c>
      <c r="J39" s="22" t="s">
        <v>64</v>
      </c>
      <c r="K39" s="22">
        <v>2</v>
      </c>
      <c r="L39" s="22">
        <v>1009</v>
      </c>
      <c r="M39" s="22">
        <f t="shared" si="5"/>
        <v>1011</v>
      </c>
      <c r="N39" s="32">
        <v>1.8E-3</v>
      </c>
      <c r="O39" s="30">
        <f t="shared" si="6"/>
        <v>0.19782393669634024</v>
      </c>
      <c r="P39" s="30">
        <f t="shared" si="3"/>
        <v>1.398826471190005E-2</v>
      </c>
      <c r="Q39" s="28">
        <f t="shared" si="4"/>
        <v>0.19782393669634024</v>
      </c>
      <c r="R39" s="26">
        <v>1.8E-3</v>
      </c>
    </row>
    <row r="40" spans="1:18" ht="16" x14ac:dyDescent="0.2">
      <c r="A40" s="12" t="s">
        <v>64</v>
      </c>
      <c r="B40" s="12" t="s">
        <v>43</v>
      </c>
      <c r="C40" s="12">
        <v>0.1</v>
      </c>
      <c r="D40" s="15">
        <v>107</v>
      </c>
      <c r="E40" s="17">
        <v>17976</v>
      </c>
      <c r="F40" s="16">
        <f t="shared" si="7"/>
        <v>1797.6000000000001</v>
      </c>
      <c r="G40" s="11">
        <f t="shared" si="8"/>
        <v>1.7976000000000001</v>
      </c>
      <c r="J40" s="34" t="s">
        <v>82</v>
      </c>
      <c r="K40">
        <f>SUM(K19:K39)</f>
        <v>27</v>
      </c>
      <c r="M40" s="35">
        <f>SUM(M19:M39)</f>
        <v>20065</v>
      </c>
      <c r="N40" s="36">
        <f>AVERAGE(N17:N39)</f>
        <v>1.1395652173913043E-3</v>
      </c>
    </row>
    <row r="41" spans="1:18" x14ac:dyDescent="0.2">
      <c r="J41" s="34" t="s">
        <v>81</v>
      </c>
      <c r="K41">
        <f>K40/21</f>
        <v>1.2857142857142858</v>
      </c>
    </row>
    <row r="44" spans="1:18" x14ac:dyDescent="0.2">
      <c r="A44">
        <f>N19/1000</f>
        <v>1.6299999999999999E-6</v>
      </c>
      <c r="M44">
        <v>0</v>
      </c>
      <c r="N44">
        <v>6</v>
      </c>
    </row>
    <row r="45" spans="1:18" x14ac:dyDescent="0.2">
      <c r="A45">
        <f>N20/1000</f>
        <v>1.46E-6</v>
      </c>
      <c r="M45">
        <v>1</v>
      </c>
      <c r="N45">
        <v>6</v>
      </c>
    </row>
    <row r="46" spans="1:18" x14ac:dyDescent="0.2">
      <c r="A46">
        <f>N21/1000</f>
        <v>4.8999999999999997E-7</v>
      </c>
      <c r="J46" s="24" t="s">
        <v>80</v>
      </c>
      <c r="K46" s="24" t="s">
        <v>66</v>
      </c>
      <c r="M46">
        <v>2</v>
      </c>
      <c r="N46">
        <v>6</v>
      </c>
    </row>
    <row r="47" spans="1:18" ht="16" x14ac:dyDescent="0.2">
      <c r="J47" s="19" t="s">
        <v>7</v>
      </c>
      <c r="K47" s="29">
        <v>0.26300000000000001</v>
      </c>
      <c r="M47">
        <v>3</v>
      </c>
      <c r="N47">
        <v>3</v>
      </c>
    </row>
    <row r="48" spans="1:18" ht="16" x14ac:dyDescent="0.2">
      <c r="J48" s="19" t="s">
        <v>12</v>
      </c>
      <c r="K48" s="31">
        <v>2.403</v>
      </c>
    </row>
    <row r="49" spans="10:11" ht="16" x14ac:dyDescent="0.2">
      <c r="J49" s="19" t="s">
        <v>14</v>
      </c>
      <c r="K49" s="31">
        <v>0.14599999999999999</v>
      </c>
    </row>
    <row r="50" spans="10:11" ht="16" x14ac:dyDescent="0.2">
      <c r="J50" s="22" t="s">
        <v>15</v>
      </c>
      <c r="K50" s="31">
        <v>0.43769999999999998</v>
      </c>
    </row>
    <row r="51" spans="10:11" ht="16" x14ac:dyDescent="0.2">
      <c r="J51" s="19" t="s">
        <v>17</v>
      </c>
      <c r="K51" s="31">
        <v>0.54300000000000004</v>
      </c>
    </row>
    <row r="52" spans="10:11" ht="16" x14ac:dyDescent="0.2">
      <c r="J52" s="19" t="s">
        <v>18</v>
      </c>
      <c r="K52" s="31">
        <v>0.87639999999999996</v>
      </c>
    </row>
    <row r="53" spans="10:11" ht="16" x14ac:dyDescent="0.2">
      <c r="J53" s="22" t="s">
        <v>19</v>
      </c>
      <c r="K53" s="31">
        <v>0.21709999999999999</v>
      </c>
    </row>
    <row r="54" spans="10:11" ht="16" x14ac:dyDescent="0.2">
      <c r="J54" s="19" t="s">
        <v>22</v>
      </c>
      <c r="K54" s="31">
        <v>0.43619999999999998</v>
      </c>
    </row>
    <row r="55" spans="10:11" ht="16" x14ac:dyDescent="0.2">
      <c r="J55" s="19" t="s">
        <v>25</v>
      </c>
      <c r="K55" s="31">
        <v>0.56200000000000006</v>
      </c>
    </row>
    <row r="56" spans="10:11" ht="16" x14ac:dyDescent="0.2">
      <c r="J56" s="19" t="s">
        <v>26</v>
      </c>
      <c r="K56" s="31">
        <v>0.35399999999999998</v>
      </c>
    </row>
    <row r="57" spans="10:11" ht="16" x14ac:dyDescent="0.2">
      <c r="J57" s="19" t="s">
        <v>31</v>
      </c>
      <c r="K57" s="31">
        <v>0.438</v>
      </c>
    </row>
    <row r="58" spans="10:11" ht="16" x14ac:dyDescent="0.2">
      <c r="J58" s="19" t="s">
        <v>33</v>
      </c>
      <c r="K58" s="31">
        <v>0.44400000000000001</v>
      </c>
    </row>
    <row r="59" spans="10:11" ht="16" x14ac:dyDescent="0.2">
      <c r="J59" s="23" t="s">
        <v>36</v>
      </c>
      <c r="K59" s="31">
        <v>0.21640000000000001</v>
      </c>
    </row>
    <row r="60" spans="10:11" ht="16" x14ac:dyDescent="0.2">
      <c r="J60" s="23" t="s">
        <v>68</v>
      </c>
      <c r="K60" s="31">
        <v>0.24299999999999999</v>
      </c>
    </row>
    <row r="61" spans="10:11" ht="16" x14ac:dyDescent="0.2">
      <c r="J61" s="19" t="s">
        <v>28</v>
      </c>
      <c r="K61" s="31">
        <v>4.2999999999999999E-4</v>
      </c>
    </row>
    <row r="62" spans="10:11" ht="16" x14ac:dyDescent="0.2">
      <c r="J62" s="23" t="s">
        <v>39</v>
      </c>
      <c r="K62" s="31">
        <v>2.3900000000000002E-3</v>
      </c>
    </row>
    <row r="63" spans="10:11" ht="16" x14ac:dyDescent="0.2">
      <c r="J63" s="23" t="s">
        <v>40</v>
      </c>
      <c r="K63" s="31">
        <v>2.3900000000000002E-3</v>
      </c>
    </row>
    <row r="64" spans="10:11" ht="16" x14ac:dyDescent="0.2">
      <c r="J64" s="22" t="s">
        <v>69</v>
      </c>
      <c r="K64" s="30">
        <v>1.6299999999999999E-3</v>
      </c>
    </row>
    <row r="65" spans="10:11" ht="16" x14ac:dyDescent="0.2">
      <c r="J65" s="22" t="s">
        <v>70</v>
      </c>
      <c r="K65" s="30">
        <v>1.4599999999999999E-3</v>
      </c>
    </row>
    <row r="66" spans="10:11" ht="16" x14ac:dyDescent="0.2">
      <c r="J66" s="22" t="s">
        <v>71</v>
      </c>
      <c r="K66" s="30">
        <v>4.8999999999999998E-4</v>
      </c>
    </row>
    <row r="67" spans="10:11" ht="16" x14ac:dyDescent="0.2">
      <c r="J67" s="22" t="s">
        <v>72</v>
      </c>
      <c r="K67" s="30">
        <v>4.4000000000000002E-4</v>
      </c>
    </row>
    <row r="68" spans="10:11" ht="16" x14ac:dyDescent="0.2">
      <c r="J68" s="22" t="s">
        <v>48</v>
      </c>
      <c r="K68" s="30">
        <v>1.0399999999999999E-3</v>
      </c>
    </row>
    <row r="69" spans="10:11" ht="16" x14ac:dyDescent="0.2">
      <c r="J69" s="22" t="s">
        <v>49</v>
      </c>
      <c r="K69" s="32">
        <v>5.4000000000000001E-4</v>
      </c>
    </row>
    <row r="70" spans="10:11" ht="16" x14ac:dyDescent="0.2">
      <c r="J70" s="22" t="s">
        <v>50</v>
      </c>
      <c r="K70" s="32">
        <v>7.6999999999999996E-4</v>
      </c>
    </row>
    <row r="71" spans="10:11" ht="16" x14ac:dyDescent="0.2">
      <c r="J71" s="22" t="s">
        <v>51</v>
      </c>
      <c r="K71" s="32">
        <v>1.1000000000000001E-3</v>
      </c>
    </row>
    <row r="72" spans="10:11" ht="16" x14ac:dyDescent="0.2">
      <c r="J72" s="22" t="s">
        <v>53</v>
      </c>
      <c r="K72" s="32">
        <v>1.0399999999999999E-3</v>
      </c>
    </row>
    <row r="73" spans="10:11" ht="16" x14ac:dyDescent="0.2">
      <c r="J73" s="22" t="s">
        <v>54</v>
      </c>
      <c r="K73" s="32">
        <v>1.24E-3</v>
      </c>
    </row>
    <row r="74" spans="10:11" ht="16" x14ac:dyDescent="0.2">
      <c r="J74" s="22" t="s">
        <v>56</v>
      </c>
      <c r="K74" s="32">
        <v>1.41E-3</v>
      </c>
    </row>
    <row r="75" spans="10:11" ht="16" x14ac:dyDescent="0.2">
      <c r="J75" s="22" t="s">
        <v>76</v>
      </c>
      <c r="K75" s="32">
        <v>7.6999999999999996E-4</v>
      </c>
    </row>
    <row r="76" spans="10:11" ht="16" x14ac:dyDescent="0.2">
      <c r="J76" s="22" t="s">
        <v>78</v>
      </c>
      <c r="K76" s="33">
        <v>7.6999999999999996E-4</v>
      </c>
    </row>
    <row r="77" spans="10:11" ht="16" x14ac:dyDescent="0.2">
      <c r="J77" s="22" t="s">
        <v>77</v>
      </c>
      <c r="K77" s="33">
        <v>7.6999999999999996E-4</v>
      </c>
    </row>
    <row r="78" spans="10:11" ht="16" x14ac:dyDescent="0.2">
      <c r="J78" s="22" t="s">
        <v>58</v>
      </c>
      <c r="K78" s="32">
        <v>1.4599999999999999E-3</v>
      </c>
    </row>
    <row r="79" spans="10:11" ht="16" x14ac:dyDescent="0.2">
      <c r="J79" s="22" t="s">
        <v>59</v>
      </c>
      <c r="K79" s="32">
        <v>1.4599999999999999E-3</v>
      </c>
    </row>
    <row r="80" spans="10:11" ht="16" x14ac:dyDescent="0.2">
      <c r="J80" s="22" t="s">
        <v>60</v>
      </c>
      <c r="K80" s="32">
        <v>7.6999999999999996E-4</v>
      </c>
    </row>
    <row r="81" spans="10:11" ht="16" x14ac:dyDescent="0.2">
      <c r="J81" s="22" t="s">
        <v>61</v>
      </c>
      <c r="K81" s="32">
        <v>9.8999999999999999E-4</v>
      </c>
    </row>
    <row r="82" spans="10:11" ht="16" x14ac:dyDescent="0.2">
      <c r="J82" s="22" t="s">
        <v>62</v>
      </c>
      <c r="K82" s="32">
        <v>1.0399999999999999E-3</v>
      </c>
    </row>
    <row r="83" spans="10:11" ht="16" x14ac:dyDescent="0.2">
      <c r="J83" s="22" t="s">
        <v>63</v>
      </c>
      <c r="K83" s="32">
        <v>4.4000000000000002E-4</v>
      </c>
    </row>
    <row r="84" spans="10:11" ht="16" x14ac:dyDescent="0.2">
      <c r="J84" s="22" t="s">
        <v>64</v>
      </c>
      <c r="K84" s="32">
        <v>1.8E-3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7" sqref="E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Boars</vt:lpstr>
      <vt:lpstr>Mice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HayesSteve</dc:creator>
  <cp:lastModifiedBy>Luxton,Jared</cp:lastModifiedBy>
  <dcterms:created xsi:type="dcterms:W3CDTF">2018-04-14T17:50:32Z</dcterms:created>
  <dcterms:modified xsi:type="dcterms:W3CDTF">2019-08-14T16:18:48Z</dcterms:modified>
</cp:coreProperties>
</file>