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VLjJiRZ2ojn3ZuGrd780uR1JjUw=="/>
    </ext>
  </extLst>
</workbook>
</file>

<file path=xl/sharedStrings.xml><?xml version="1.0" encoding="utf-8"?>
<sst xmlns="http://schemas.openxmlformats.org/spreadsheetml/2006/main" count="866" uniqueCount="282">
  <si>
    <t>ID</t>
  </si>
  <si>
    <t>Task Name</t>
  </si>
  <si>
    <t>Assigned</t>
  </si>
  <si>
    <t>Duration</t>
  </si>
  <si>
    <t>Start</t>
  </si>
  <si>
    <t>Finish</t>
  </si>
  <si>
    <t>Estimated time (hours)</t>
  </si>
  <si>
    <t>Upcoming meetings</t>
  </si>
  <si>
    <t xml:space="preserve">Phase 0: Inititial project start up -Total time: </t>
  </si>
  <si>
    <t>3 Days</t>
  </si>
  <si>
    <t>Total:</t>
  </si>
  <si>
    <t>week</t>
  </si>
  <si>
    <t>date</t>
  </si>
  <si>
    <t>Type</t>
  </si>
  <si>
    <t>Team Drive Hub and Documnetation created</t>
  </si>
  <si>
    <t>All</t>
  </si>
  <si>
    <t>1 Day</t>
  </si>
  <si>
    <t>Scrum</t>
  </si>
  <si>
    <t>Crafting report 0 / Establishing team roles / Determining meeting times</t>
  </si>
  <si>
    <t xml:space="preserve">Research &amp; Requirement Analysis </t>
  </si>
  <si>
    <t>TACO documentation and code</t>
  </si>
  <si>
    <t>1st Team Meeting</t>
  </si>
  <si>
    <t>(Total for Phase 0)</t>
  </si>
  <si>
    <t xml:space="preserve">Phase 1: JAD #1 </t>
  </si>
  <si>
    <t>Prepare for JAD 1</t>
  </si>
  <si>
    <t>5 Days</t>
  </si>
  <si>
    <t>4.1.1</t>
  </si>
  <si>
    <t>Sprint Meeting</t>
  </si>
  <si>
    <t>Sprint</t>
  </si>
  <si>
    <t>Saturday</t>
  </si>
  <si>
    <t>4.1.2</t>
  </si>
  <si>
    <t>Scrum Meeting</t>
  </si>
  <si>
    <t xml:space="preserve">Machine Learning Setup/Configuration </t>
  </si>
  <si>
    <t>4.2.1</t>
  </si>
  <si>
    <t>4.2.2</t>
  </si>
  <si>
    <t>Meeting with Jared</t>
  </si>
  <si>
    <t>End of Phase 2</t>
  </si>
  <si>
    <t>Wednesday</t>
  </si>
  <si>
    <t>4.2.3</t>
  </si>
  <si>
    <t>Sunday</t>
  </si>
  <si>
    <t xml:space="preserve">Project Management </t>
  </si>
  <si>
    <t>4.3.1</t>
  </si>
  <si>
    <t>Gantt Chart Development</t>
  </si>
  <si>
    <t>Juan / Noah</t>
  </si>
  <si>
    <t>4.3.2</t>
  </si>
  <si>
    <t xml:space="preserve">Timesheets </t>
  </si>
  <si>
    <t>Juan / Jordan</t>
  </si>
  <si>
    <t>4.3.3</t>
  </si>
  <si>
    <t>Costs Estimates</t>
  </si>
  <si>
    <t>Noah / Juan / Jordan</t>
  </si>
  <si>
    <t>Report 1</t>
  </si>
  <si>
    <t>11 Days</t>
  </si>
  <si>
    <t>4.4.1</t>
  </si>
  <si>
    <t>Report 1 (draft)</t>
  </si>
  <si>
    <t>4 Days</t>
  </si>
  <si>
    <t>4.4.2</t>
  </si>
  <si>
    <t>Report 1 (revisions)</t>
  </si>
  <si>
    <t xml:space="preserve">Machine Learning Development </t>
  </si>
  <si>
    <t>6 Days</t>
  </si>
  <si>
    <t>4.5.1</t>
  </si>
  <si>
    <t>Adapt TACO - Initial ML Algorithim Development</t>
  </si>
  <si>
    <t>Miguel / Keith</t>
  </si>
  <si>
    <t>4.5.2</t>
  </si>
  <si>
    <t xml:space="preserve">Sprint Meeting </t>
  </si>
  <si>
    <t>Monday</t>
  </si>
  <si>
    <t>4.5.3</t>
  </si>
  <si>
    <t xml:space="preserve">Scrum Meeting </t>
  </si>
  <si>
    <t>4.5.4</t>
  </si>
  <si>
    <t xml:space="preserve">All </t>
  </si>
  <si>
    <t>2 Days</t>
  </si>
  <si>
    <t>4.5.5</t>
  </si>
  <si>
    <t>4.5.6</t>
  </si>
  <si>
    <t>(Total for Phase 1)</t>
  </si>
  <si>
    <t>Phase 2: JAD #2</t>
  </si>
  <si>
    <t>Prepare for JAD 2</t>
  </si>
  <si>
    <t>5.1.1</t>
  </si>
  <si>
    <t>5.1.2</t>
  </si>
  <si>
    <t>5.2.1</t>
  </si>
  <si>
    <t>5.2.2</t>
  </si>
  <si>
    <t>Adapt TACO - ML Algorithim Development</t>
  </si>
  <si>
    <t>5.2.3</t>
  </si>
  <si>
    <t>5.2.4</t>
  </si>
  <si>
    <t>5.2.5</t>
  </si>
  <si>
    <t>5.2.6</t>
  </si>
  <si>
    <t>5.2.7</t>
  </si>
  <si>
    <t>5.2.8</t>
  </si>
  <si>
    <t>5.3.1</t>
  </si>
  <si>
    <t>Juan</t>
  </si>
  <si>
    <t>5.3.2</t>
  </si>
  <si>
    <t>5.3.3</t>
  </si>
  <si>
    <t>Report 2</t>
  </si>
  <si>
    <t>5.4.1</t>
  </si>
  <si>
    <t>Report 2 (draft)</t>
  </si>
  <si>
    <t>5.4.2</t>
  </si>
  <si>
    <t>Report 2 (revisions)</t>
  </si>
  <si>
    <t>9 Days</t>
  </si>
  <si>
    <t>Due dates</t>
  </si>
  <si>
    <t>JAD/Protoypes</t>
  </si>
  <si>
    <t>5.5.1</t>
  </si>
  <si>
    <t>Process Images - ML Algorithim Development</t>
  </si>
  <si>
    <t>Reports</t>
  </si>
  <si>
    <t>5.5.2</t>
  </si>
  <si>
    <t>Regular Meetings</t>
  </si>
  <si>
    <t>5.5.3</t>
  </si>
  <si>
    <t>Jared Meetings</t>
  </si>
  <si>
    <t>5.5.4</t>
  </si>
  <si>
    <t>5.5.5</t>
  </si>
  <si>
    <t>5.5.6</t>
  </si>
  <si>
    <t>5.5.7</t>
  </si>
  <si>
    <t>5.5.8</t>
  </si>
  <si>
    <t>Phases</t>
  </si>
  <si>
    <t>Actual</t>
  </si>
  <si>
    <t>Estimate</t>
  </si>
  <si>
    <t>Phase 3: Prototype #1</t>
  </si>
  <si>
    <t>(Total for Phase 2)</t>
  </si>
  <si>
    <t>Prepare for Prototype 1</t>
  </si>
  <si>
    <t>6.1.1</t>
  </si>
  <si>
    <t>6.1.2</t>
  </si>
  <si>
    <t>6.1.3</t>
  </si>
  <si>
    <t>6.1.4</t>
  </si>
  <si>
    <t>Total</t>
  </si>
  <si>
    <t>6.1.5</t>
  </si>
  <si>
    <t>6.1.6</t>
  </si>
  <si>
    <t>6.1.7</t>
  </si>
  <si>
    <t>6.1.8</t>
  </si>
  <si>
    <t>6.1.9</t>
  </si>
  <si>
    <t>6.1.10</t>
  </si>
  <si>
    <t>6.1.11</t>
  </si>
  <si>
    <t>Total Labor Cost Estimate:</t>
  </si>
  <si>
    <t>Extra Costs:</t>
  </si>
  <si>
    <t>6.1.12</t>
  </si>
  <si>
    <t>Phase 0</t>
  </si>
  <si>
    <t>Item:</t>
  </si>
  <si>
    <t>Est. Cost</t>
  </si>
  <si>
    <t>6.1.13</t>
  </si>
  <si>
    <t xml:space="preserve">Total Hours       X </t>
  </si>
  <si>
    <t>Hourly Rate      =</t>
  </si>
  <si>
    <t>Total Labor Cost</t>
  </si>
  <si>
    <t>Server</t>
  </si>
  <si>
    <t>6.1.14</t>
  </si>
  <si>
    <t>X</t>
  </si>
  <si>
    <t xml:space="preserve"> = </t>
  </si>
  <si>
    <t>6.1.15</t>
  </si>
  <si>
    <t>Phase 1</t>
  </si>
  <si>
    <t>6.1.16</t>
  </si>
  <si>
    <t>6.1.17</t>
  </si>
  <si>
    <t>6.1.18</t>
  </si>
  <si>
    <t>Phase 2</t>
  </si>
  <si>
    <t>6.1.19</t>
  </si>
  <si>
    <t>6.2.1</t>
  </si>
  <si>
    <t>Phase 3</t>
  </si>
  <si>
    <t>6.2.2</t>
  </si>
  <si>
    <t>6.2.3</t>
  </si>
  <si>
    <t>Listed above</t>
  </si>
  <si>
    <t>6.2.4</t>
  </si>
  <si>
    <t>Phase 4</t>
  </si>
  <si>
    <t>6.2.5</t>
  </si>
  <si>
    <t>Total Cost</t>
  </si>
  <si>
    <t>6.2.6</t>
  </si>
  <si>
    <t>6.2.7</t>
  </si>
  <si>
    <t>Phase 5</t>
  </si>
  <si>
    <t>6.2.8</t>
  </si>
  <si>
    <t>6.2.9</t>
  </si>
  <si>
    <t>6.2.10</t>
  </si>
  <si>
    <t>Sum of labor costs:</t>
  </si>
  <si>
    <t>Total Extra costs:</t>
  </si>
  <si>
    <t>Total Estimate:</t>
  </si>
  <si>
    <t>6.2.11</t>
  </si>
  <si>
    <t>Project total      =</t>
  </si>
  <si>
    <t xml:space="preserve"> +     </t>
  </si>
  <si>
    <t xml:space="preserve"> =   </t>
  </si>
  <si>
    <t>6.2.12</t>
  </si>
  <si>
    <t>6.2.13</t>
  </si>
  <si>
    <t>6.2.14</t>
  </si>
  <si>
    <t>6.3.1</t>
  </si>
  <si>
    <t>6.3.2</t>
  </si>
  <si>
    <t>6.3.3</t>
  </si>
  <si>
    <t>Report 3</t>
  </si>
  <si>
    <t>6.4.1</t>
  </si>
  <si>
    <t>Report 3 (draft)</t>
  </si>
  <si>
    <t>19 Days</t>
  </si>
  <si>
    <t>6.4.2</t>
  </si>
  <si>
    <t>Report 3 (revisions)</t>
  </si>
  <si>
    <t>26 Days</t>
  </si>
  <si>
    <t>6.5.1</t>
  </si>
  <si>
    <t>6.5.2</t>
  </si>
  <si>
    <t>Schedule Hook - Web App Integration</t>
  </si>
  <si>
    <t>6.5.3</t>
  </si>
  <si>
    <t>6.5.4</t>
  </si>
  <si>
    <t>6.5.5</t>
  </si>
  <si>
    <t>6.5.6</t>
  </si>
  <si>
    <t>6.5.7</t>
  </si>
  <si>
    <t>6.5.8</t>
  </si>
  <si>
    <t>Prepare Image Data - Process Results</t>
  </si>
  <si>
    <t>6.5.9</t>
  </si>
  <si>
    <t>6.5.10</t>
  </si>
  <si>
    <t>6.5.11</t>
  </si>
  <si>
    <t>6.5.12</t>
  </si>
  <si>
    <t>Phase 4: Prototype #2</t>
  </si>
  <si>
    <t>(Total for Phase 3)</t>
  </si>
  <si>
    <t>Prepare for Prototype 2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</si>
  <si>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</si>
  <si>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</si>
  <si>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</si>
  <si>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</si>
  <si>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</si>
  <si>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</si>
  <si>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</si>
  <si>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</si>
  <si>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</si>
  <si>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</si>
  <si>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</si>
  <si>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7.1.12</t>
  </si>
  <si>
    <t>7.1.13</t>
  </si>
  <si>
    <t>7.1.14</t>
  </si>
  <si>
    <t>7.1.15</t>
  </si>
  <si>
    <t>7.1.16</t>
  </si>
  <si>
    <t>7.1.17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</si>
  <si>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</si>
  <si>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</si>
  <si>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</si>
  <si>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</si>
  <si>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</si>
  <si>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</si>
  <si>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</si>
  <si>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</si>
  <si>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7.2.9</t>
  </si>
  <si>
    <t>Send Prepared Data - Deliver Data</t>
  </si>
  <si>
    <t>7.2.10</t>
  </si>
  <si>
    <t>7.2.11</t>
  </si>
  <si>
    <t>7.2.12</t>
  </si>
  <si>
    <t>7.2.13</t>
  </si>
  <si>
    <t>7.2.14</t>
  </si>
  <si>
    <t>7.2.15</t>
  </si>
  <si>
    <t>7 Days</t>
  </si>
  <si>
    <t>7.2.16</t>
  </si>
  <si>
    <t>7.2.17</t>
  </si>
  <si>
    <t>7.2.18</t>
  </si>
  <si>
    <t>7.2.19</t>
  </si>
  <si>
    <t>7.2.20</t>
  </si>
  <si>
    <t>7.3.1</t>
  </si>
  <si>
    <t>7.3.2</t>
  </si>
  <si>
    <t>7.3.3</t>
  </si>
  <si>
    <t>Report 4</t>
  </si>
  <si>
    <t>7.4.1</t>
  </si>
  <si>
    <t>Report 4 (draft)</t>
  </si>
  <si>
    <t>12 Days</t>
  </si>
  <si>
    <t>7.4.2</t>
  </si>
  <si>
    <t>Report 4 (revisions)</t>
  </si>
  <si>
    <t>20 Days</t>
  </si>
  <si>
    <t>(Total for Phase 4)</t>
  </si>
  <si>
    <t>Phase 5: Final</t>
  </si>
  <si>
    <t>Machine Learning Finalization</t>
  </si>
  <si>
    <t>(Total for Phase 5)</t>
  </si>
  <si>
    <t>8.1.1</t>
  </si>
  <si>
    <t>ML Algorithim Finalization</t>
  </si>
  <si>
    <t>15 Days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</si>
  <si>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</si>
  <si>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</si>
  <si>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</si>
  <si>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</si>
  <si>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</si>
  <si>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</si>
  <si>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</si>
  <si>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</si>
  <si>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</si>
  <si>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8.1.11</t>
  </si>
  <si>
    <t>8.1.12</t>
  </si>
  <si>
    <t>8.1.13</t>
  </si>
  <si>
    <t>Final Report</t>
  </si>
  <si>
    <t>8.2.1</t>
  </si>
  <si>
    <t>Prepare</t>
  </si>
  <si>
    <t>5 Day</t>
  </si>
  <si>
    <t>8.2.2</t>
  </si>
  <si>
    <t>8.2.3</t>
  </si>
  <si>
    <t>8.2.4</t>
  </si>
  <si>
    <t>Prepare for Final Presentation</t>
  </si>
  <si>
    <t>8.3.1</t>
  </si>
  <si>
    <t>8.3.2</t>
  </si>
  <si>
    <t>8.3.3</t>
  </si>
  <si>
    <t>8.3.4</t>
  </si>
  <si>
    <t>8.3.5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</si>
</sst>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"/>
    <numFmt numFmtId="166" formatCode="&quot;$&quot;#,##0"/>
  </numFmts>
  <fonts count="11">
    <font>
      <sz val="11.0"/>
      <color theme="1"/>
      <name val="Times New Roman"/>
    </font>
    <font>
      <b/>
      <sz val="12.0"/>
      <color theme="1"/>
      <name val="Times New Roman"/>
    </font>
    <font>
      <b/>
      <color theme="1"/>
      <name val="Times New Roman"/>
    </font>
    <font>
      <color theme="1"/>
      <name val="Times New Roman"/>
    </font>
    <font>
      <sz val="12.0"/>
      <color theme="1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b/>
      <sz val="11.0"/>
      <color theme="1"/>
      <name val="Times New Roman"/>
    </font>
    <font>
      <sz val="11.0"/>
      <color rgb="FF000000"/>
      <name val="Times New Roman"/>
    </font>
    <font>
      <sz val="11.0"/>
      <color rgb="FF000000"/>
      <name val="&quot;Times New Roman&quot;"/>
    </font>
    <font>
      <sz val="11.0"/>
      <color rgb="FF188038"/>
      <name val="&quot;Google Sans&quot;"/>
    </font>
  </fonts>
  <fills count="9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F1F3F4"/>
        <bgColor rgb="FFF1F3F4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E8EAED"/>
      </left>
      <right style="thin">
        <color rgb="FFE8EAED"/>
      </right>
      <top style="thin">
        <color rgb="FFF1F3F4"/>
      </top>
      <bottom style="thin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2" fillId="2" fontId="1" numFmtId="0" xfId="0" applyBorder="1" applyFont="1"/>
    <xf borderId="1" fillId="2" fontId="1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2" fillId="2" fontId="3" numFmtId="0" xfId="0" applyBorder="1" applyFont="1"/>
    <xf borderId="3" fillId="2" fontId="3" numFmtId="0" xfId="0" applyBorder="1" applyFont="1"/>
    <xf borderId="0" fillId="3" fontId="3" numFmtId="0" xfId="0" applyAlignment="1" applyFill="1" applyFont="1">
      <alignment readingOrder="0"/>
    </xf>
    <xf borderId="0" fillId="3" fontId="3" numFmtId="0" xfId="0" applyFont="1"/>
    <xf borderId="4" fillId="4" fontId="1" numFmtId="0" xfId="0" applyAlignment="1" applyBorder="1" applyFill="1" applyFont="1">
      <alignment horizontal="center"/>
    </xf>
    <xf borderId="4" fillId="4" fontId="1" numFmtId="0" xfId="0" applyAlignment="1" applyBorder="1" applyFont="1">
      <alignment horizontal="left" readingOrder="0"/>
    </xf>
    <xf borderId="4" fillId="4" fontId="1" numFmtId="0" xfId="0" applyAlignment="1" applyBorder="1" applyFont="1">
      <alignment horizontal="center" readingOrder="0"/>
    </xf>
    <xf borderId="5" fillId="4" fontId="1" numFmtId="0" xfId="0" applyAlignment="1" applyBorder="1" applyFont="1">
      <alignment horizontal="center" readingOrder="0"/>
    </xf>
    <xf borderId="4" fillId="4" fontId="1" numFmtId="164" xfId="0" applyAlignment="1" applyBorder="1" applyFont="1" applyNumberFormat="1">
      <alignment horizontal="center" readingOrder="0"/>
    </xf>
    <xf borderId="6" fillId="4" fontId="1" numFmtId="164" xfId="0" applyAlignment="1" applyBorder="1" applyFont="1" applyNumberFormat="1">
      <alignment horizontal="center" readingOrder="0"/>
    </xf>
    <xf borderId="0" fillId="4" fontId="3" numFmtId="0" xfId="0" applyAlignment="1" applyFont="1">
      <alignment readingOrder="0"/>
    </xf>
    <xf borderId="0" fillId="4" fontId="2" numFmtId="0" xfId="0" applyAlignment="1" applyFont="1">
      <alignment horizontal="left" readingOrder="0"/>
    </xf>
    <xf borderId="0" fillId="4" fontId="3" numFmtId="0" xfId="0" applyFont="1"/>
    <xf borderId="6" fillId="4" fontId="3" numFmtId="0" xfId="0" applyBorder="1" applyFont="1"/>
    <xf borderId="0" fillId="0" fontId="3" numFmtId="0" xfId="0" applyAlignment="1" applyFont="1">
      <alignment readingOrder="0"/>
    </xf>
    <xf borderId="4" fillId="4" fontId="4" numFmtId="0" xfId="0" applyAlignment="1" applyBorder="1" applyFont="1">
      <alignment horizontal="right"/>
    </xf>
    <xf borderId="4" fillId="4" fontId="4" numFmtId="0" xfId="0" applyAlignment="1" applyBorder="1" applyFont="1">
      <alignment horizontal="center"/>
    </xf>
    <xf borderId="4" fillId="4" fontId="4" numFmtId="0" xfId="0" applyAlignment="1" applyBorder="1" applyFont="1">
      <alignment horizontal="center" readingOrder="0"/>
    </xf>
    <xf borderId="7" fillId="4" fontId="4" numFmtId="0" xfId="0" applyAlignment="1" applyBorder="1" applyFont="1">
      <alignment horizontal="center" readingOrder="0"/>
    </xf>
    <xf borderId="4" fillId="4" fontId="4" numFmtId="164" xfId="0" applyAlignment="1" applyBorder="1" applyFont="1" applyNumberFormat="1">
      <alignment horizontal="center" readingOrder="0"/>
    </xf>
    <xf borderId="6" fillId="4" fontId="4" numFmtId="164" xfId="0" applyAlignment="1" applyBorder="1" applyFont="1" applyNumberFormat="1">
      <alignment horizontal="center" readingOrder="0"/>
    </xf>
    <xf borderId="0" fillId="4" fontId="3" numFmtId="0" xfId="0" applyAlignment="1" applyFont="1">
      <alignment horizontal="left"/>
    </xf>
    <xf borderId="5" fillId="0" fontId="3" numFmtId="0" xfId="0" applyAlignment="1" applyBorder="1" applyFont="1">
      <alignment readingOrder="0"/>
    </xf>
    <xf borderId="8" fillId="0" fontId="3" numFmtId="165" xfId="0" applyAlignment="1" applyBorder="1" applyFont="1" applyNumberFormat="1">
      <alignment readingOrder="0"/>
    </xf>
    <xf borderId="7" fillId="0" fontId="3" numFmtId="0" xfId="0" applyBorder="1" applyFont="1"/>
    <xf borderId="6" fillId="0" fontId="3" numFmtId="165" xfId="0" applyAlignment="1" applyBorder="1" applyFont="1" applyNumberFormat="1">
      <alignment readingOrder="0"/>
    </xf>
    <xf borderId="0" fillId="4" fontId="5" numFmtId="0" xfId="0" applyFont="1"/>
    <xf borderId="7" fillId="4" fontId="1" numFmtId="0" xfId="0" applyAlignment="1" applyBorder="1" applyFont="1">
      <alignment horizontal="center" readingOrder="0"/>
    </xf>
    <xf borderId="4" fillId="4" fontId="1" numFmtId="164" xfId="0" applyAlignment="1" applyBorder="1" applyFont="1" applyNumberFormat="1">
      <alignment horizontal="center"/>
    </xf>
    <xf borderId="6" fillId="4" fontId="1" numFmtId="164" xfId="0" applyAlignment="1" applyBorder="1" applyFont="1" applyNumberFormat="1">
      <alignment horizontal="center"/>
    </xf>
    <xf borderId="0" fillId="4" fontId="6" numFmtId="0" xfId="0" applyAlignment="1" applyFont="1">
      <alignment horizontal="center"/>
    </xf>
    <xf borderId="9" fillId="0" fontId="3" numFmtId="0" xfId="0" applyBorder="1" applyFont="1"/>
    <xf borderId="10" fillId="0" fontId="3" numFmtId="165" xfId="0" applyAlignment="1" applyBorder="1" applyFont="1" applyNumberFormat="1">
      <alignment readingOrder="0"/>
    </xf>
    <xf borderId="7" fillId="4" fontId="3" numFmtId="0" xfId="0" applyBorder="1" applyFont="1"/>
    <xf borderId="4" fillId="0" fontId="1" numFmtId="0" xfId="0" applyAlignment="1" applyBorder="1" applyFont="1">
      <alignment horizontal="center"/>
    </xf>
    <xf borderId="0" fillId="0" fontId="5" numFmtId="0" xfId="0" applyFont="1"/>
    <xf borderId="4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4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6" fillId="0" fontId="3" numFmtId="0" xfId="0" applyBorder="1" applyFont="1"/>
    <xf borderId="4" fillId="0" fontId="1" numFmtId="0" xfId="0" applyBorder="1" applyFont="1"/>
    <xf borderId="0" fillId="0" fontId="5" numFmtId="0" xfId="0" applyAlignment="1" applyFont="1">
      <alignment horizontal="center"/>
    </xf>
    <xf borderId="4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4" fillId="0" fontId="4" numFmtId="164" xfId="0" applyAlignment="1" applyBorder="1" applyFont="1" applyNumberFormat="1">
      <alignment horizontal="center" readingOrder="0"/>
    </xf>
    <xf borderId="6" fillId="0" fontId="4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4" fillId="0" fontId="4" numFmtId="0" xfId="0" applyAlignment="1" applyBorder="1" applyFont="1">
      <alignment horizontal="right" readingOrder="0"/>
    </xf>
    <xf borderId="0" fillId="0" fontId="6" numFmtId="0" xfId="0" applyAlignment="1" applyFont="1">
      <alignment horizontal="right"/>
    </xf>
    <xf borderId="0" fillId="0" fontId="3" numFmtId="0" xfId="0" applyAlignment="1" applyFont="1">
      <alignment horizontal="left"/>
    </xf>
    <xf borderId="4" fillId="0" fontId="1" numFmtId="0" xfId="0" applyAlignment="1" applyBorder="1" applyFont="1">
      <alignment horizontal="right" readingOrder="0"/>
    </xf>
    <xf borderId="7" fillId="0" fontId="1" numFmtId="0" xfId="0" applyAlignment="1" applyBorder="1" applyFont="1">
      <alignment horizontal="center" readingOrder="0"/>
    </xf>
    <xf borderId="4" fillId="0" fontId="1" numFmtId="164" xfId="0" applyAlignment="1" applyBorder="1" applyFont="1" applyNumberFormat="1">
      <alignment horizontal="center" readingOrder="0"/>
    </xf>
    <xf borderId="6" fillId="0" fontId="1" numFmtId="164" xfId="0" applyAlignment="1" applyBorder="1" applyFont="1" applyNumberFormat="1">
      <alignment horizontal="center" readingOrder="0"/>
    </xf>
    <xf borderId="0" fillId="5" fontId="5" numFmtId="0" xfId="0" applyAlignment="1" applyFill="1" applyFont="1">
      <alignment horizontal="center"/>
    </xf>
    <xf borderId="4" fillId="5" fontId="1" numFmtId="0" xfId="0" applyAlignment="1" applyBorder="1" applyFont="1">
      <alignment horizontal="center" readingOrder="0"/>
    </xf>
    <xf borderId="0" fillId="5" fontId="1" numFmtId="0" xfId="0" applyAlignment="1" applyFont="1">
      <alignment horizontal="center" readingOrder="0"/>
    </xf>
    <xf borderId="4" fillId="5" fontId="1" numFmtId="164" xfId="0" applyAlignment="1" applyBorder="1" applyFont="1" applyNumberFormat="1">
      <alignment horizontal="center" readingOrder="0"/>
    </xf>
    <xf borderId="6" fillId="5" fontId="1" numFmtId="164" xfId="0" applyAlignment="1" applyBorder="1" applyFont="1" applyNumberFormat="1">
      <alignment horizontal="center"/>
    </xf>
    <xf borderId="0" fillId="0" fontId="0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5" fontId="6" numFmtId="0" xfId="0" applyAlignment="1" applyFont="1">
      <alignment horizontal="right"/>
    </xf>
    <xf borderId="4" fillId="5" fontId="4" numFmtId="0" xfId="0" applyAlignment="1" applyBorder="1" applyFont="1">
      <alignment horizontal="center" readingOrder="0"/>
    </xf>
    <xf borderId="7" fillId="5" fontId="4" numFmtId="0" xfId="0" applyAlignment="1" applyBorder="1" applyFont="1">
      <alignment horizontal="center" readingOrder="0"/>
    </xf>
    <xf borderId="4" fillId="5" fontId="4" numFmtId="164" xfId="0" applyAlignment="1" applyBorder="1" applyFont="1" applyNumberFormat="1">
      <alignment horizontal="center" readingOrder="0"/>
    </xf>
    <xf borderId="6" fillId="5" fontId="4" numFmtId="164" xfId="0" applyAlignment="1" applyBorder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4" fontId="1" numFmtId="0" xfId="0" applyAlignment="1" applyFont="1">
      <alignment readingOrder="0"/>
    </xf>
    <xf borderId="0" fillId="4" fontId="4" numFmtId="0" xfId="0" applyFont="1"/>
    <xf borderId="0" fillId="4" fontId="4" numFmtId="0" xfId="0" applyAlignment="1" applyFont="1">
      <alignment horizontal="center"/>
    </xf>
    <xf borderId="6" fillId="4" fontId="4" numFmtId="0" xfId="0" applyBorder="1" applyFont="1"/>
    <xf borderId="4" fillId="4" fontId="1" numFmtId="0" xfId="0" applyAlignment="1" applyBorder="1" applyFont="1">
      <alignment readingOrder="0"/>
    </xf>
    <xf borderId="0" fillId="4" fontId="1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4" fontId="4" numFmtId="164" xfId="0" applyAlignment="1" applyFont="1" applyNumberFormat="1">
      <alignment horizontal="center" readingOrder="0"/>
    </xf>
    <xf borderId="7" fillId="4" fontId="4" numFmtId="0" xfId="0" applyAlignment="1" applyBorder="1" applyFont="1">
      <alignment horizontal="right" readingOrder="0"/>
    </xf>
    <xf borderId="0" fillId="4" fontId="3" numFmtId="0" xfId="0" applyAlignment="1" applyFont="1">
      <alignment horizontal="right" readingOrder="0"/>
    </xf>
    <xf borderId="0" fillId="4" fontId="3" numFmtId="164" xfId="0" applyAlignment="1" applyFont="1" applyNumberFormat="1">
      <alignment horizontal="center" readingOrder="0"/>
    </xf>
    <xf borderId="6" fillId="4" fontId="3" numFmtId="164" xfId="0" applyAlignment="1" applyBorder="1" applyFont="1" applyNumberFormat="1">
      <alignment horizontal="center" readingOrder="0"/>
    </xf>
    <xf borderId="0" fillId="4" fontId="4" numFmtId="0" xfId="0" applyAlignment="1" applyFont="1">
      <alignment horizontal="right" readingOrder="0"/>
    </xf>
    <xf borderId="0" fillId="4" fontId="3" numFmtId="0" xfId="0" applyAlignment="1" applyFont="1">
      <alignment horizontal="center" readingOrder="0"/>
    </xf>
    <xf borderId="0" fillId="4" fontId="1" numFmtId="164" xfId="0" applyAlignment="1" applyFont="1" applyNumberFormat="1">
      <alignment horizontal="center" readingOrder="0"/>
    </xf>
    <xf borderId="7" fillId="4" fontId="3" numFmtId="0" xfId="0" applyAlignment="1" applyBorder="1" applyFont="1">
      <alignment horizontal="right" readingOrder="0"/>
    </xf>
    <xf borderId="4" fillId="4" fontId="4" numFmtId="0" xfId="0" applyAlignment="1" applyBorder="1" applyFont="1">
      <alignment horizontal="right" readingOrder="0"/>
    </xf>
    <xf borderId="0" fillId="4" fontId="3" numFmtId="0" xfId="0" applyAlignment="1" applyFont="1">
      <alignment horizontal="center"/>
    </xf>
    <xf borderId="7" fillId="4" fontId="4" numFmtId="0" xfId="0" applyAlignment="1" applyBorder="1" applyFont="1">
      <alignment horizontal="center"/>
    </xf>
    <xf borderId="4" fillId="4" fontId="4" numFmtId="165" xfId="0" applyAlignment="1" applyBorder="1" applyFont="1" applyNumberFormat="1">
      <alignment horizontal="center" readingOrder="0"/>
    </xf>
    <xf borderId="6" fillId="4" fontId="4" numFmtId="165" xfId="0" applyAlignment="1" applyBorder="1" applyFont="1" applyNumberFormat="1">
      <alignment horizontal="center" readingOrder="0"/>
    </xf>
    <xf borderId="0" fillId="4" fontId="6" numFmtId="0" xfId="0" applyAlignment="1" applyFont="1">
      <alignment horizontal="right"/>
    </xf>
    <xf borderId="7" fillId="4" fontId="2" numFmtId="0" xfId="0" applyAlignment="1" applyBorder="1" applyFont="1">
      <alignment horizontal="right" readingOrder="0"/>
    </xf>
    <xf borderId="0" fillId="4" fontId="2" numFmtId="0" xfId="0" applyAlignment="1" applyFont="1">
      <alignment horizontal="center" readingOrder="0"/>
    </xf>
    <xf borderId="0" fillId="4" fontId="3" numFmtId="165" xfId="0" applyAlignment="1" applyFont="1" applyNumberFormat="1">
      <alignment horizontal="center" readingOrder="0"/>
    </xf>
    <xf borderId="6" fillId="4" fontId="3" numFmtId="165" xfId="0" applyAlignment="1" applyBorder="1" applyFont="1" applyNumberFormat="1">
      <alignment horizontal="center" readingOrder="0"/>
    </xf>
    <xf borderId="0" fillId="4" fontId="6" numFmtId="0" xfId="0" applyAlignment="1" applyFont="1">
      <alignment horizontal="right" readingOrder="0"/>
    </xf>
    <xf borderId="0" fillId="4" fontId="2" numFmtId="164" xfId="0" applyAlignment="1" applyFont="1" applyNumberFormat="1">
      <alignment horizontal="center" readingOrder="0"/>
    </xf>
    <xf borderId="6" fillId="4" fontId="2" numFmtId="164" xfId="0" applyAlignment="1" applyBorder="1" applyFont="1" applyNumberFormat="1">
      <alignment horizontal="center" readingOrder="0"/>
    </xf>
    <xf borderId="6" fillId="4" fontId="3" numFmtId="165" xfId="0" applyAlignment="1" applyBorder="1" applyFont="1" applyNumberFormat="1">
      <alignment horizontal="center"/>
    </xf>
    <xf borderId="0" fillId="0" fontId="3" numFmtId="166" xfId="0" applyAlignment="1" applyFont="1" applyNumberFormat="1">
      <alignment readingOrder="0"/>
    </xf>
    <xf borderId="0" fillId="0" fontId="3" numFmtId="166" xfId="0" applyFont="1" applyNumberFormat="1"/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7" fillId="0" fontId="1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165" xfId="0" applyAlignment="1" applyFont="1" applyNumberFormat="1">
      <alignment readingOrder="0"/>
    </xf>
    <xf borderId="7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 readingOrder="0"/>
    </xf>
    <xf borderId="0" fillId="0" fontId="8" numFmtId="0" xfId="0" applyAlignment="1" applyFont="1">
      <alignment horizontal="right"/>
    </xf>
    <xf borderId="11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5" fillId="0" fontId="2" numFmtId="0" xfId="0" applyAlignment="1" applyBorder="1" applyFont="1">
      <alignment readingOrder="0"/>
    </xf>
    <xf borderId="8" fillId="0" fontId="3" numFmtId="0" xfId="0" applyBorder="1" applyFont="1"/>
    <xf borderId="1" fillId="0" fontId="3" numFmtId="0" xfId="0" applyAlignment="1" applyBorder="1" applyFont="1">
      <alignment readingOrder="0"/>
    </xf>
    <xf borderId="12" fillId="0" fontId="3" numFmtId="0" xfId="0" applyBorder="1" applyFont="1"/>
    <xf borderId="5" fillId="0" fontId="3" numFmtId="0" xfId="0" applyBorder="1" applyFont="1"/>
    <xf borderId="11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6" fillId="0" fontId="3" numFmtId="166" xfId="0" applyAlignment="1" applyBorder="1" applyFont="1" applyNumberFormat="1">
      <alignment readingOrder="0"/>
    </xf>
    <xf borderId="13" fillId="0" fontId="3" numFmtId="0" xfId="0" applyAlignment="1" applyBorder="1" applyFont="1">
      <alignment horizontal="center" readingOrder="0"/>
    </xf>
    <xf borderId="13" fillId="0" fontId="3" numFmtId="166" xfId="0" applyAlignment="1" applyBorder="1" applyFont="1" applyNumberFormat="1">
      <alignment readingOrder="0"/>
    </xf>
    <xf borderId="9" fillId="0" fontId="3" numFmtId="166" xfId="0" applyBorder="1" applyFont="1" applyNumberFormat="1"/>
    <xf borderId="10" fillId="0" fontId="3" numFmtId="0" xfId="0" applyBorder="1" applyFont="1"/>
    <xf borderId="7" fillId="6" fontId="9" numFmtId="0" xfId="0" applyAlignment="1" applyBorder="1" applyFill="1" applyFont="1">
      <alignment horizontal="left" readingOrder="0"/>
    </xf>
    <xf borderId="7" fillId="0" fontId="2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5" fillId="6" fontId="9" numFmtId="0" xfId="0" applyAlignment="1" applyBorder="1" applyFont="1">
      <alignment horizontal="left" readingOrder="0"/>
    </xf>
    <xf borderId="3" fillId="0" fontId="3" numFmtId="166" xfId="0" applyBorder="1" applyFont="1" applyNumberFormat="1"/>
    <xf borderId="0" fillId="3" fontId="3" numFmtId="166" xfId="0" applyFont="1" applyNumberFormat="1"/>
    <xf borderId="4" fillId="5" fontId="4" numFmtId="0" xfId="0" applyAlignment="1" applyBorder="1" applyFont="1">
      <alignment horizontal="center"/>
    </xf>
    <xf borderId="0" fillId="7" fontId="3" numFmtId="0" xfId="0" applyFill="1" applyFont="1"/>
    <xf borderId="0" fillId="8" fontId="3" numFmtId="0" xfId="0" applyFill="1" applyFont="1"/>
    <xf borderId="14" fillId="6" fontId="10" numFmtId="0" xfId="0" applyAlignment="1" applyBorder="1" applyFont="1">
      <alignment readingOrder="0"/>
    </xf>
    <xf borderId="0" fillId="8" fontId="3" numFmtId="0" xfId="0" applyAlignment="1" applyFont="1">
      <alignment readingOrder="0"/>
    </xf>
    <xf borderId="7" fillId="4" fontId="2" numFmtId="0" xfId="0" applyAlignment="1" applyBorder="1" applyFont="1">
      <alignment horizontal="center" readingOrder="0"/>
    </xf>
    <xf borderId="0" fillId="4" fontId="2" numFmtId="0" xfId="0" applyAlignment="1" applyFont="1">
      <alignment readingOrder="0"/>
    </xf>
    <xf borderId="7" fillId="4" fontId="3" numFmtId="0" xfId="0" applyAlignment="1" applyBorder="1" applyFont="1">
      <alignment readingOrder="0"/>
    </xf>
    <xf borderId="7" fillId="4" fontId="2" numFmtId="0" xfId="0" applyAlignment="1" applyBorder="1" applyFont="1">
      <alignment readingOrder="0"/>
    </xf>
    <xf borderId="0" fillId="4" fontId="3" numFmtId="165" xfId="0" applyAlignment="1" applyFont="1" applyNumberFormat="1">
      <alignment readingOrder="0"/>
    </xf>
    <xf borderId="0" fillId="4" fontId="8" numFmtId="0" xfId="0" applyAlignment="1" applyFont="1">
      <alignment horizontal="right"/>
    </xf>
    <xf borderId="0" fillId="6" fontId="3" numFmtId="0" xfId="0" applyAlignment="1" applyFont="1">
      <alignment horizontal="center" readingOrder="0"/>
    </xf>
    <xf borderId="0" fillId="0" fontId="3" numFmtId="165" xfId="0" applyFont="1" applyNumberFormat="1"/>
    <xf borderId="7" fillId="0" fontId="2" numFmtId="0" xfId="0" applyAlignment="1" applyBorder="1" applyFont="1">
      <alignment horizontal="right" readingOrder="0"/>
    </xf>
    <xf borderId="9" fillId="0" fontId="3" numFmtId="0" xfId="0" applyAlignment="1" applyBorder="1" applyFont="1">
      <alignment horizontal="right" readingOrder="0"/>
    </xf>
    <xf borderId="13" fillId="0" fontId="3" numFmtId="0" xfId="0" applyAlignment="1" applyBorder="1" applyFont="1">
      <alignment horizontal="right" readingOrder="0"/>
    </xf>
    <xf borderId="13" fillId="6" fontId="3" numFmtId="0" xfId="0" applyAlignment="1" applyBorder="1" applyFont="1">
      <alignment horizontal="center" readingOrder="0"/>
    </xf>
    <xf borderId="13" fillId="0" fontId="3" numFmtId="165" xfId="0" applyAlignment="1" applyBorder="1" applyFont="1" applyNumberFormat="1">
      <alignment readingOrder="0"/>
    </xf>
    <xf borderId="13" fillId="0" fontId="3" numFmtId="165" xfId="0" applyBorder="1" applyFont="1" applyNumberFormat="1"/>
    <xf borderId="9" fillId="0" fontId="3" numFmtId="0" xfId="0" applyAlignment="1" applyBorder="1" applyFont="1">
      <alignment readingOrder="0"/>
    </xf>
    <xf borderId="13" fillId="0" fontId="3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  <a:r>
              <a:rPr b="1">
                <a:solidFill>
                  <a:srgbClr val="000000"/>
                </a:solidFill>
                <a:latin typeface="Georgia"/>
              </a:rPr>
              <a:t>Projected Labor Costs by Phase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Sheet1!$P$77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Sheet1!$P$77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Sheet1!$P$83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Sheet1!$P$83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Sheet1!$P$86</c:f>
              <c:numCache/>
            </c:numRef>
          </c:val>
        </c:ser>
        <c:ser>
          <c:idx val="5"/>
          <c:order val="5"/>
          <c:val>
            <c:numRef>
              <c:f>Sheet1!$P$86</c:f>
              <c:numCache/>
            </c:numRef>
          </c:val>
        </c:ser>
        <c:ser>
          <c:idx val="6"/>
          <c:order val="6"/>
          <c:val>
            <c:numRef>
              <c:f>Sheet1!$P$89</c:f>
              <c:numCache/>
            </c:numRef>
          </c:val>
        </c:ser>
        <c:ser>
          <c:idx val="7"/>
          <c:order val="7"/>
          <c:val>
            <c:numRef>
              <c:f>Sheet1!$P$89</c:f>
              <c:numCache/>
            </c:numRef>
          </c:val>
        </c:ser>
        <c:ser>
          <c:idx val="8"/>
          <c:order val="8"/>
          <c:val>
            <c:numRef>
              <c:f>Sheet1!$P$92</c:f>
              <c:numCache/>
            </c:numRef>
          </c:val>
        </c:ser>
        <c:ser>
          <c:idx val="9"/>
          <c:order val="9"/>
          <c:val>
            <c:numRef>
              <c:f>Sheet1!$P$92</c:f>
              <c:numCache/>
            </c:numRef>
          </c:val>
        </c:ser>
        <c:axId val="1413923184"/>
        <c:axId val="1816138427"/>
      </c:barChart>
      <c:catAx>
        <c:axId val="141392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16138427"/>
      </c:catAx>
      <c:valAx>
        <c:axId val="1816138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923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  <a:r>
              <a:rPr b="1">
                <a:solidFill>
                  <a:srgbClr val="000000"/>
                </a:solidFill>
                <a:latin typeface="Georgia"/>
              </a:rPr>
              <a:t>Projected Hours by Phase</a:t>
            </a:r>
          </a:p>
        </c:rich>
      </c:tx>
      <c:layout>
        <c:manualLayout>
          <c:xMode val="edge"/>
          <c:yMode val="edge"/>
          <c:x val="0.02625231910946197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Sheet1!$L$77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Sheet1!$L$77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Sheet1!$L$83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Sheet1!$L$83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Sheet1!$L$86</c:f>
              <c:numCache/>
            </c:numRef>
          </c:val>
        </c:ser>
        <c:ser>
          <c:idx val="5"/>
          <c:order val="5"/>
          <c:val>
            <c:numRef>
              <c:f>Sheet1!$L$86</c:f>
              <c:numCache/>
            </c:numRef>
          </c:val>
        </c:ser>
        <c:ser>
          <c:idx val="6"/>
          <c:order val="6"/>
          <c:val>
            <c:numRef>
              <c:f>Sheet1!$L$89</c:f>
              <c:numCache/>
            </c:numRef>
          </c:val>
        </c:ser>
        <c:ser>
          <c:idx val="7"/>
          <c:order val="7"/>
          <c:val>
            <c:numRef>
              <c:f>Sheet1!$L$89</c:f>
              <c:numCache/>
            </c:numRef>
          </c:val>
        </c:ser>
        <c:ser>
          <c:idx val="8"/>
          <c:order val="8"/>
          <c:val>
            <c:numRef>
              <c:f>Sheet1!$L$92</c:f>
              <c:numCache/>
            </c:numRef>
          </c:val>
        </c:ser>
        <c:ser>
          <c:idx val="9"/>
          <c:order val="9"/>
          <c:val>
            <c:numRef>
              <c:f>Sheet1!$L$92</c:f>
              <c:numCache/>
            </c:numRef>
          </c:val>
        </c:ser>
        <c:axId val="1077475440"/>
        <c:axId val="2049978982"/>
      </c:barChart>
      <c:catAx>
        <c:axId val="107747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49978982"/>
      </c:catAx>
      <c:valAx>
        <c:axId val="2049978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475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Sheet1!$R$60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Sheet1!$Q$61:$Q$67</c:f>
            </c:strRef>
          </c:cat>
          <c:val>
            <c:numRef>
              <c:f>Sheet1!$R$61:$R$67</c:f>
              <c:numCache/>
            </c:numRef>
          </c:val>
        </c:ser>
        <c:ser>
          <c:idx val="1"/>
          <c:order val="1"/>
          <c:tx>
            <c:strRef>
              <c:f>Sheet1!$S$60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Sheet1!$Q$61:$Q$67</c:f>
            </c:strRef>
          </c:cat>
          <c:val>
            <c:numRef>
              <c:f>Sheet1!$S$61:$S$67</c:f>
              <c:numCache/>
            </c:numRef>
          </c:val>
        </c:ser>
        <c:axId val="1983870105"/>
        <c:axId val="394859593"/>
      </c:barChart>
      <c:catAx>
        <c:axId val="1983870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859593"/>
      </c:catAx>
      <c:valAx>
        <c:axId val="394859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870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638175</xdr:colOff>
      <xdr:row>96</xdr:row>
      <xdr:rowOff>180975</xdr:rowOff>
    </xdr:from>
    <xdr:ext cx="5133975" cy="3267075"/>
    <xdr:graphicFrame>
      <xdr:nvGraphicFramePr>
        <xdr:cNvPr id="154208016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514350</xdr:colOff>
      <xdr:row>110</xdr:row>
      <xdr:rowOff>95250</xdr:rowOff>
    </xdr:from>
    <xdr:ext cx="5133975" cy="3267075"/>
    <xdr:graphicFrame>
      <xdr:nvGraphicFramePr>
        <xdr:cNvPr id="40314847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180975</xdr:colOff>
      <xdr:row>53</xdr:row>
      <xdr:rowOff>95250</xdr:rowOff>
    </xdr:from>
    <xdr:ext cx="5715000" cy="3533775"/>
    <xdr:graphicFrame>
      <xdr:nvGraphicFramePr>
        <xdr:cNvPr id="145783436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64.63"/>
    <col customWidth="1" min="3" max="3" width="19.0"/>
    <col customWidth="1" min="4" max="4" width="8.75"/>
    <col customWidth="1" min="5" max="6" width="7.13"/>
    <col customWidth="1" min="7" max="7" width="5.38"/>
    <col customWidth="1" min="8" max="8" width="4.63"/>
    <col customWidth="1" min="9" max="28" width="8.63"/>
  </cols>
  <sheetData>
    <row r="1" ht="13.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/>
      <c r="I1" s="6"/>
      <c r="J1" s="7"/>
      <c r="L1" s="8" t="s">
        <v>7</v>
      </c>
      <c r="M1" s="9"/>
    </row>
    <row r="2" ht="13.5" customHeight="1">
      <c r="A2" s="10">
        <v>1.0</v>
      </c>
      <c r="B2" s="11" t="s">
        <v>8</v>
      </c>
      <c r="C2" s="12"/>
      <c r="D2" s="13" t="s">
        <v>9</v>
      </c>
      <c r="E2" s="14">
        <v>44589.0</v>
      </c>
      <c r="F2" s="15">
        <v>44591.0</v>
      </c>
      <c r="G2" s="16" t="s">
        <v>10</v>
      </c>
      <c r="H2" s="17">
        <f>sum(G3:G4)</f>
        <v>10</v>
      </c>
      <c r="I2" s="18"/>
      <c r="J2" s="19"/>
      <c r="L2" s="20" t="s">
        <v>11</v>
      </c>
      <c r="M2" s="20" t="s">
        <v>12</v>
      </c>
      <c r="N2" s="20" t="s">
        <v>13</v>
      </c>
    </row>
    <row r="3" ht="13.5" customHeight="1">
      <c r="A3" s="21">
        <v>1.1</v>
      </c>
      <c r="B3" s="22" t="s">
        <v>14</v>
      </c>
      <c r="C3" s="23" t="s">
        <v>15</v>
      </c>
      <c r="D3" s="24" t="s">
        <v>16</v>
      </c>
      <c r="E3" s="25">
        <v>44589.0</v>
      </c>
      <c r="F3" s="26">
        <v>44589.0</v>
      </c>
      <c r="G3" s="16">
        <v>5.0</v>
      </c>
      <c r="H3" s="27"/>
      <c r="I3" s="18"/>
      <c r="J3" s="19"/>
      <c r="L3" s="28">
        <v>4.0</v>
      </c>
      <c r="M3" s="29">
        <v>44606.0</v>
      </c>
      <c r="N3" s="20" t="s">
        <v>17</v>
      </c>
    </row>
    <row r="4" ht="13.5" customHeight="1">
      <c r="A4" s="21">
        <v>1.2</v>
      </c>
      <c r="B4" s="23" t="s">
        <v>18</v>
      </c>
      <c r="C4" s="23" t="s">
        <v>15</v>
      </c>
      <c r="D4" s="24" t="s">
        <v>9</v>
      </c>
      <c r="E4" s="25">
        <v>44589.0</v>
      </c>
      <c r="F4" s="26">
        <v>44591.0</v>
      </c>
      <c r="G4" s="16">
        <v>5.0</v>
      </c>
      <c r="H4" s="27"/>
      <c r="I4" s="18"/>
      <c r="J4" s="19"/>
      <c r="L4" s="30"/>
      <c r="M4" s="31">
        <v>44607.0</v>
      </c>
      <c r="N4" s="20" t="s">
        <v>17</v>
      </c>
    </row>
    <row r="5" ht="13.5" customHeight="1">
      <c r="A5" s="10">
        <v>2.0</v>
      </c>
      <c r="B5" s="32" t="s">
        <v>19</v>
      </c>
      <c r="C5" s="12"/>
      <c r="D5" s="33" t="s">
        <v>9</v>
      </c>
      <c r="E5" s="34">
        <f t="shared" ref="E5:F5" si="1">E6</f>
        <v>44593</v>
      </c>
      <c r="F5" s="35">
        <f t="shared" si="1"/>
        <v>44595</v>
      </c>
      <c r="G5" s="16" t="s">
        <v>10</v>
      </c>
      <c r="H5" s="17">
        <f>sum(G6)</f>
        <v>5</v>
      </c>
      <c r="I5" s="18"/>
      <c r="J5" s="19"/>
      <c r="L5" s="30"/>
      <c r="M5" s="31">
        <v>44608.0</v>
      </c>
      <c r="N5" s="20" t="s">
        <v>17</v>
      </c>
    </row>
    <row r="6" ht="13.5" customHeight="1">
      <c r="A6" s="21">
        <v>2.1</v>
      </c>
      <c r="B6" s="36" t="s">
        <v>20</v>
      </c>
      <c r="C6" s="23" t="s">
        <v>15</v>
      </c>
      <c r="D6" s="24" t="s">
        <v>9</v>
      </c>
      <c r="E6" s="25">
        <v>44593.0</v>
      </c>
      <c r="F6" s="26">
        <v>44595.0</v>
      </c>
      <c r="G6" s="16">
        <v>5.0</v>
      </c>
      <c r="H6" s="27"/>
      <c r="I6" s="18"/>
      <c r="J6" s="19"/>
      <c r="L6" s="37"/>
      <c r="M6" s="38">
        <v>44610.0</v>
      </c>
      <c r="N6" s="20" t="s">
        <v>17</v>
      </c>
    </row>
    <row r="7" ht="13.5" customHeight="1">
      <c r="A7" s="10">
        <v>3.0</v>
      </c>
      <c r="B7" s="32" t="s">
        <v>21</v>
      </c>
      <c r="C7" s="12" t="s">
        <v>15</v>
      </c>
      <c r="D7" s="33" t="s">
        <v>16</v>
      </c>
      <c r="E7" s="14">
        <v>44595.0</v>
      </c>
      <c r="F7" s="15">
        <v>44595.0</v>
      </c>
      <c r="G7" s="16" t="s">
        <v>10</v>
      </c>
      <c r="H7" s="17">
        <v>6.0</v>
      </c>
      <c r="I7" s="18"/>
      <c r="J7" s="19"/>
      <c r="L7" s="28">
        <v>5.0</v>
      </c>
      <c r="M7" s="29">
        <v>44613.0</v>
      </c>
      <c r="N7" s="20" t="s">
        <v>17</v>
      </c>
    </row>
    <row r="8" ht="13.5" customHeight="1">
      <c r="A8" s="39"/>
      <c r="B8" s="18"/>
      <c r="C8" s="18"/>
      <c r="D8" s="18"/>
      <c r="E8" s="18"/>
      <c r="F8" s="19"/>
      <c r="G8" s="16" t="s">
        <v>10</v>
      </c>
      <c r="H8" s="17">
        <f>sum(H2,H5,H7)</f>
        <v>21</v>
      </c>
      <c r="I8" s="16" t="s">
        <v>22</v>
      </c>
      <c r="J8" s="19"/>
      <c r="L8" s="30"/>
      <c r="M8" s="31">
        <v>44614.0</v>
      </c>
      <c r="N8" s="20" t="s">
        <v>17</v>
      </c>
    </row>
    <row r="9" ht="13.5" customHeight="1">
      <c r="A9" s="40">
        <v>4.0</v>
      </c>
      <c r="B9" s="41" t="s">
        <v>23</v>
      </c>
      <c r="C9" s="42"/>
      <c r="D9" s="43" t="str">
        <f t="shared" ref="D9:F9" si="2">D10</f>
        <v>5 Days</v>
      </c>
      <c r="E9" s="44">
        <f t="shared" si="2"/>
        <v>44595</v>
      </c>
      <c r="F9" s="45">
        <f t="shared" si="2"/>
        <v>44599</v>
      </c>
      <c r="J9" s="46"/>
      <c r="L9" s="30"/>
      <c r="M9" s="31">
        <v>44615.0</v>
      </c>
      <c r="N9" s="20" t="s">
        <v>17</v>
      </c>
    </row>
    <row r="10" ht="13.5" customHeight="1">
      <c r="A10" s="47">
        <v>4.1</v>
      </c>
      <c r="B10" s="48" t="s">
        <v>24</v>
      </c>
      <c r="C10" s="49" t="s">
        <v>15</v>
      </c>
      <c r="D10" s="50" t="s">
        <v>25</v>
      </c>
      <c r="E10" s="51">
        <v>44595.0</v>
      </c>
      <c r="F10" s="52">
        <v>44599.0</v>
      </c>
      <c r="G10" s="20" t="s">
        <v>10</v>
      </c>
      <c r="H10" s="53">
        <f>sum(G11,G12)</f>
        <v>2.5</v>
      </c>
      <c r="J10" s="46"/>
      <c r="L10" s="30"/>
      <c r="M10" s="31">
        <v>44617.0</v>
      </c>
      <c r="N10" s="20" t="s">
        <v>17</v>
      </c>
    </row>
    <row r="11" ht="13.5" customHeight="1">
      <c r="A11" s="54" t="s">
        <v>26</v>
      </c>
      <c r="B11" s="55" t="s">
        <v>27</v>
      </c>
      <c r="C11" s="49" t="s">
        <v>15</v>
      </c>
      <c r="D11" s="50" t="s">
        <v>16</v>
      </c>
      <c r="E11" s="51">
        <v>44598.0</v>
      </c>
      <c r="F11" s="51">
        <v>44598.0</v>
      </c>
      <c r="G11" s="20">
        <v>1.25</v>
      </c>
      <c r="H11" s="56"/>
      <c r="J11" s="46"/>
      <c r="L11" s="37"/>
      <c r="M11" s="38">
        <v>44618.0</v>
      </c>
      <c r="N11" s="20" t="s">
        <v>28</v>
      </c>
      <c r="O11" s="20" t="s">
        <v>29</v>
      </c>
    </row>
    <row r="12" ht="13.5" customHeight="1">
      <c r="A12" s="54" t="s">
        <v>30</v>
      </c>
      <c r="B12" s="55" t="s">
        <v>31</v>
      </c>
      <c r="C12" s="49" t="s">
        <v>15</v>
      </c>
      <c r="D12" s="50" t="s">
        <v>16</v>
      </c>
      <c r="E12" s="51">
        <v>44599.0</v>
      </c>
      <c r="F12" s="52">
        <v>44599.0</v>
      </c>
      <c r="G12" s="20">
        <v>1.25</v>
      </c>
      <c r="H12" s="56"/>
      <c r="J12" s="46"/>
      <c r="L12" s="28">
        <v>6.0</v>
      </c>
      <c r="M12" s="29">
        <v>44619.0</v>
      </c>
      <c r="N12" s="20" t="s">
        <v>17</v>
      </c>
    </row>
    <row r="13" ht="13.5" customHeight="1">
      <c r="A13" s="57">
        <v>4.2</v>
      </c>
      <c r="B13" s="48" t="s">
        <v>32</v>
      </c>
      <c r="C13" s="42"/>
      <c r="D13" s="58" t="s">
        <v>9</v>
      </c>
      <c r="E13" s="59">
        <v>44601.0</v>
      </c>
      <c r="F13" s="60">
        <v>44603.0</v>
      </c>
      <c r="G13" s="20" t="s">
        <v>10</v>
      </c>
      <c r="H13" s="53">
        <f>sum(G14,G15)</f>
        <v>6.25</v>
      </c>
      <c r="J13" s="46"/>
      <c r="L13" s="30"/>
      <c r="M13" s="31">
        <v>44620.0</v>
      </c>
      <c r="N13" s="20" t="s">
        <v>17</v>
      </c>
    </row>
    <row r="14" ht="13.5" customHeight="1">
      <c r="A14" s="54" t="s">
        <v>33</v>
      </c>
      <c r="B14" s="55" t="s">
        <v>31</v>
      </c>
      <c r="C14" s="49" t="s">
        <v>15</v>
      </c>
      <c r="D14" s="50" t="s">
        <v>16</v>
      </c>
      <c r="E14" s="51">
        <v>44601.0</v>
      </c>
      <c r="F14" s="51">
        <v>44601.0</v>
      </c>
      <c r="G14" s="20">
        <v>1.25</v>
      </c>
      <c r="H14" s="56"/>
      <c r="J14" s="46"/>
      <c r="L14" s="30"/>
      <c r="M14" s="31">
        <v>44621.0</v>
      </c>
      <c r="N14" s="20" t="s">
        <v>17</v>
      </c>
    </row>
    <row r="15" ht="13.5" customHeight="1">
      <c r="A15" s="54" t="s">
        <v>34</v>
      </c>
      <c r="B15" s="55" t="s">
        <v>35</v>
      </c>
      <c r="C15" s="49" t="s">
        <v>15</v>
      </c>
      <c r="D15" s="50" t="s">
        <v>16</v>
      </c>
      <c r="E15" s="51">
        <v>44602.0</v>
      </c>
      <c r="F15" s="51">
        <v>44602.0</v>
      </c>
      <c r="G15" s="20">
        <v>5.0</v>
      </c>
      <c r="H15" s="56"/>
      <c r="J15" s="46"/>
      <c r="K15" s="20" t="s">
        <v>36</v>
      </c>
      <c r="L15" s="37"/>
      <c r="M15" s="38">
        <v>44622.0</v>
      </c>
      <c r="N15" s="20" t="s">
        <v>28</v>
      </c>
      <c r="O15" s="20" t="s">
        <v>37</v>
      </c>
    </row>
    <row r="16" ht="13.5" customHeight="1">
      <c r="A16" s="54" t="s">
        <v>38</v>
      </c>
      <c r="B16" s="55" t="s">
        <v>31</v>
      </c>
      <c r="C16" s="49" t="s">
        <v>15</v>
      </c>
      <c r="D16" s="50" t="s">
        <v>16</v>
      </c>
      <c r="E16" s="51">
        <v>44603.0</v>
      </c>
      <c r="F16" s="51">
        <v>44603.0</v>
      </c>
      <c r="G16" s="20">
        <v>1.25</v>
      </c>
      <c r="H16" s="56"/>
      <c r="J16" s="46"/>
      <c r="L16" s="28">
        <v>7.0</v>
      </c>
      <c r="M16" s="29">
        <v>44626.0</v>
      </c>
      <c r="N16" s="20" t="s">
        <v>28</v>
      </c>
      <c r="O16" s="20" t="s">
        <v>39</v>
      </c>
    </row>
    <row r="17" ht="13.5" customHeight="1">
      <c r="A17" s="57">
        <v>4.3</v>
      </c>
      <c r="B17" s="61" t="s">
        <v>40</v>
      </c>
      <c r="C17" s="62"/>
      <c r="D17" s="63" t="s">
        <v>9</v>
      </c>
      <c r="E17" s="64">
        <v>44603.0</v>
      </c>
      <c r="F17" s="65">
        <f>F18</f>
        <v>44605</v>
      </c>
      <c r="G17" s="66" t="s">
        <v>10</v>
      </c>
      <c r="H17" s="67">
        <f>sum(G18,G19,G20)</f>
        <v>6.75</v>
      </c>
      <c r="J17" s="46"/>
      <c r="L17" s="30"/>
      <c r="M17" s="31">
        <v>44627.0</v>
      </c>
      <c r="N17" s="20" t="s">
        <v>17</v>
      </c>
    </row>
    <row r="18" ht="13.5" customHeight="1">
      <c r="A18" s="54" t="s">
        <v>41</v>
      </c>
      <c r="B18" s="68" t="s">
        <v>42</v>
      </c>
      <c r="C18" s="69" t="s">
        <v>43</v>
      </c>
      <c r="D18" s="70" t="s">
        <v>9</v>
      </c>
      <c r="E18" s="71">
        <v>44603.0</v>
      </c>
      <c r="F18" s="72">
        <v>44605.0</v>
      </c>
      <c r="G18" s="20">
        <v>4.0</v>
      </c>
      <c r="H18" s="56"/>
      <c r="J18" s="46"/>
      <c r="L18" s="30"/>
      <c r="M18" s="31">
        <v>44628.0</v>
      </c>
      <c r="N18" s="20" t="s">
        <v>17</v>
      </c>
    </row>
    <row r="19" ht="13.5" customHeight="1">
      <c r="A19" s="54" t="s">
        <v>44</v>
      </c>
      <c r="B19" s="68" t="s">
        <v>45</v>
      </c>
      <c r="C19" s="69" t="s">
        <v>46</v>
      </c>
      <c r="D19" s="70" t="s">
        <v>9</v>
      </c>
      <c r="E19" s="71">
        <v>44603.0</v>
      </c>
      <c r="F19" s="72">
        <v>44605.0</v>
      </c>
      <c r="G19" s="20">
        <v>2.0</v>
      </c>
      <c r="H19" s="56"/>
      <c r="J19" s="46"/>
      <c r="L19" s="30"/>
      <c r="M19" s="31">
        <v>44629.0</v>
      </c>
      <c r="N19" s="20" t="s">
        <v>17</v>
      </c>
    </row>
    <row r="20" ht="13.5" customHeight="1">
      <c r="A20" s="54" t="s">
        <v>47</v>
      </c>
      <c r="B20" s="68" t="s">
        <v>48</v>
      </c>
      <c r="C20" s="69" t="s">
        <v>49</v>
      </c>
      <c r="D20" s="70" t="s">
        <v>9</v>
      </c>
      <c r="E20" s="71">
        <v>44603.0</v>
      </c>
      <c r="F20" s="72">
        <v>44605.0</v>
      </c>
      <c r="G20" s="20">
        <v>0.75</v>
      </c>
      <c r="H20" s="56"/>
      <c r="J20" s="46"/>
      <c r="L20" s="37"/>
      <c r="M20" s="38">
        <v>44632.0</v>
      </c>
      <c r="N20" s="20" t="s">
        <v>17</v>
      </c>
    </row>
    <row r="21" ht="13.5" customHeight="1">
      <c r="A21" s="57">
        <v>4.4</v>
      </c>
      <c r="B21" s="40" t="s">
        <v>50</v>
      </c>
      <c r="C21" s="40"/>
      <c r="D21" s="58" t="s">
        <v>51</v>
      </c>
      <c r="E21" s="44">
        <f t="shared" ref="E21:F21" si="3">E23</f>
        <v>44603</v>
      </c>
      <c r="F21" s="45">
        <f t="shared" si="3"/>
        <v>44613</v>
      </c>
      <c r="G21" s="66" t="s">
        <v>10</v>
      </c>
      <c r="H21" s="67">
        <f>sum(G22,G23)</f>
        <v>15</v>
      </c>
      <c r="J21" s="46"/>
      <c r="L21" s="28">
        <v>8.0</v>
      </c>
      <c r="M21" s="29">
        <v>44633.0</v>
      </c>
      <c r="N21" s="20" t="s">
        <v>28</v>
      </c>
      <c r="O21" s="20" t="s">
        <v>39</v>
      </c>
    </row>
    <row r="22" ht="13.5" customHeight="1">
      <c r="A22" s="54" t="s">
        <v>52</v>
      </c>
      <c r="B22" s="55" t="s">
        <v>53</v>
      </c>
      <c r="C22" s="49" t="s">
        <v>49</v>
      </c>
      <c r="D22" s="50" t="s">
        <v>54</v>
      </c>
      <c r="E22" s="51">
        <v>44603.0</v>
      </c>
      <c r="F22" s="52">
        <v>44606.0</v>
      </c>
      <c r="G22" s="20">
        <v>12.0</v>
      </c>
      <c r="H22" s="56"/>
      <c r="J22" s="46"/>
      <c r="L22" s="30"/>
      <c r="M22" s="31">
        <v>44634.0</v>
      </c>
      <c r="N22" s="20" t="s">
        <v>17</v>
      </c>
    </row>
    <row r="23" ht="13.5" customHeight="1">
      <c r="A23" s="54" t="s">
        <v>55</v>
      </c>
      <c r="B23" s="55" t="s">
        <v>56</v>
      </c>
      <c r="C23" s="49" t="s">
        <v>49</v>
      </c>
      <c r="D23" s="73" t="s">
        <v>51</v>
      </c>
      <c r="E23" s="51">
        <v>44603.0</v>
      </c>
      <c r="F23" s="52">
        <v>44613.0</v>
      </c>
      <c r="G23" s="20">
        <v>3.0</v>
      </c>
      <c r="H23" s="56"/>
      <c r="J23" s="46"/>
      <c r="L23" s="30"/>
      <c r="M23" s="31">
        <v>44635.0</v>
      </c>
      <c r="N23" s="20" t="s">
        <v>17</v>
      </c>
    </row>
    <row r="24" ht="13.5" customHeight="1">
      <c r="A24" s="57">
        <v>4.5</v>
      </c>
      <c r="B24" s="74" t="s">
        <v>57</v>
      </c>
      <c r="C24" s="40"/>
      <c r="D24" s="58" t="s">
        <v>58</v>
      </c>
      <c r="E24" s="59">
        <v>44603.0</v>
      </c>
      <c r="F24" s="60">
        <v>44608.0</v>
      </c>
      <c r="G24" s="66" t="s">
        <v>10</v>
      </c>
      <c r="H24" s="67">
        <f>sum(G25:G30)</f>
        <v>21.25</v>
      </c>
      <c r="J24" s="46"/>
      <c r="L24" s="30"/>
      <c r="M24" s="31">
        <v>44636.0</v>
      </c>
      <c r="N24" s="20" t="s">
        <v>17</v>
      </c>
    </row>
    <row r="25" ht="13.5" customHeight="1">
      <c r="A25" s="54" t="s">
        <v>59</v>
      </c>
      <c r="B25" s="75" t="s">
        <v>60</v>
      </c>
      <c r="C25" s="49" t="s">
        <v>61</v>
      </c>
      <c r="D25" s="50" t="s">
        <v>58</v>
      </c>
      <c r="E25" s="51">
        <v>44603.0</v>
      </c>
      <c r="F25" s="52">
        <v>44608.0</v>
      </c>
      <c r="G25" s="20">
        <v>6.0</v>
      </c>
      <c r="H25" s="56"/>
      <c r="J25" s="46"/>
      <c r="L25" s="37"/>
      <c r="M25" s="38">
        <v>44638.0</v>
      </c>
      <c r="N25" s="20" t="s">
        <v>17</v>
      </c>
    </row>
    <row r="26" ht="13.5" customHeight="1">
      <c r="A26" s="54" t="s">
        <v>62</v>
      </c>
      <c r="B26" s="75" t="s">
        <v>63</v>
      </c>
      <c r="C26" s="49" t="s">
        <v>15</v>
      </c>
      <c r="D26" s="50" t="s">
        <v>16</v>
      </c>
      <c r="E26" s="51">
        <v>44605.0</v>
      </c>
      <c r="F26" s="51">
        <v>44605.0</v>
      </c>
      <c r="G26" s="20">
        <v>2.5</v>
      </c>
      <c r="H26" s="56"/>
      <c r="J26" s="46"/>
      <c r="L26" s="28">
        <v>9.0</v>
      </c>
      <c r="M26" s="29">
        <v>44641.0</v>
      </c>
      <c r="N26" s="20" t="s">
        <v>28</v>
      </c>
      <c r="O26" s="20" t="s">
        <v>64</v>
      </c>
    </row>
    <row r="27" ht="13.5" customHeight="1">
      <c r="A27" s="54" t="s">
        <v>65</v>
      </c>
      <c r="B27" s="75" t="s">
        <v>66</v>
      </c>
      <c r="C27" s="49" t="s">
        <v>15</v>
      </c>
      <c r="D27" s="50" t="s">
        <v>16</v>
      </c>
      <c r="E27" s="51">
        <v>44606.0</v>
      </c>
      <c r="F27" s="51">
        <v>44606.0</v>
      </c>
      <c r="G27" s="20">
        <v>1.25</v>
      </c>
      <c r="H27" s="56"/>
      <c r="J27" s="46"/>
      <c r="L27" s="30"/>
      <c r="M27" s="31">
        <v>44642.0</v>
      </c>
      <c r="N27" s="20" t="s">
        <v>17</v>
      </c>
    </row>
    <row r="28" ht="13.5" customHeight="1">
      <c r="A28" s="54" t="s">
        <v>67</v>
      </c>
      <c r="B28" s="76" t="s">
        <v>60</v>
      </c>
      <c r="C28" s="77" t="s">
        <v>68</v>
      </c>
      <c r="D28" s="77" t="s">
        <v>69</v>
      </c>
      <c r="E28" s="78">
        <v>44607.0</v>
      </c>
      <c r="F28" s="52">
        <v>44608.0</v>
      </c>
      <c r="G28" s="20">
        <v>9.0</v>
      </c>
      <c r="H28" s="56"/>
      <c r="J28" s="46"/>
      <c r="L28" s="30"/>
      <c r="M28" s="31">
        <v>44643.0</v>
      </c>
      <c r="N28" s="20" t="s">
        <v>17</v>
      </c>
    </row>
    <row r="29" ht="13.5" customHeight="1">
      <c r="A29" s="54" t="s">
        <v>70</v>
      </c>
      <c r="B29" s="75" t="s">
        <v>66</v>
      </c>
      <c r="C29" s="49" t="s">
        <v>15</v>
      </c>
      <c r="D29" s="50" t="s">
        <v>16</v>
      </c>
      <c r="E29" s="51">
        <v>44607.0</v>
      </c>
      <c r="F29" s="51">
        <v>44607.0</v>
      </c>
      <c r="G29" s="20">
        <v>1.25</v>
      </c>
      <c r="H29" s="56"/>
      <c r="J29" s="46"/>
      <c r="L29" s="30"/>
      <c r="M29" s="31">
        <v>44645.0</v>
      </c>
      <c r="N29" s="20" t="s">
        <v>17</v>
      </c>
    </row>
    <row r="30" ht="13.5" customHeight="1">
      <c r="A30" s="54" t="s">
        <v>71</v>
      </c>
      <c r="B30" s="75" t="s">
        <v>31</v>
      </c>
      <c r="C30" s="49" t="s">
        <v>15</v>
      </c>
      <c r="D30" s="50" t="s">
        <v>16</v>
      </c>
      <c r="E30" s="51">
        <v>44608.0</v>
      </c>
      <c r="F30" s="51">
        <v>44608.0</v>
      </c>
      <c r="G30" s="20">
        <v>1.25</v>
      </c>
      <c r="H30" s="56"/>
      <c r="J30" s="46"/>
      <c r="L30" s="37"/>
      <c r="M30" s="38">
        <v>44646.0</v>
      </c>
      <c r="N30" s="20" t="s">
        <v>17</v>
      </c>
    </row>
    <row r="31" ht="13.5" customHeight="1">
      <c r="A31" s="30"/>
      <c r="G31" s="20" t="s">
        <v>10</v>
      </c>
      <c r="H31" s="53">
        <f>sum(H13,H10,H17,H21,H24)</f>
        <v>51.75</v>
      </c>
      <c r="I31" s="20" t="s">
        <v>72</v>
      </c>
      <c r="J31" s="46"/>
      <c r="L31" s="28">
        <v>10.0</v>
      </c>
      <c r="M31" s="29">
        <v>44647.0</v>
      </c>
      <c r="N31" s="20" t="s">
        <v>28</v>
      </c>
      <c r="O31" s="20" t="s">
        <v>39</v>
      </c>
    </row>
    <row r="32" ht="13.5" customHeight="1">
      <c r="A32" s="12">
        <v>5.0</v>
      </c>
      <c r="B32" s="79" t="s">
        <v>73</v>
      </c>
      <c r="C32" s="80"/>
      <c r="D32" s="81"/>
      <c r="E32" s="80"/>
      <c r="F32" s="82"/>
      <c r="G32" s="18"/>
      <c r="H32" s="18"/>
      <c r="I32" s="18"/>
      <c r="J32" s="19"/>
      <c r="L32" s="30"/>
      <c r="M32" s="31">
        <v>44648.0</v>
      </c>
      <c r="N32" s="20" t="s">
        <v>17</v>
      </c>
    </row>
    <row r="33" ht="13.5" customHeight="1">
      <c r="A33" s="83">
        <v>5.1</v>
      </c>
      <c r="B33" s="84" t="s">
        <v>74</v>
      </c>
      <c r="C33" s="80"/>
      <c r="D33" s="85" t="s">
        <v>54</v>
      </c>
      <c r="E33" s="86">
        <v>44609.0</v>
      </c>
      <c r="F33" s="26">
        <v>44613.0</v>
      </c>
      <c r="G33" s="16" t="s">
        <v>10</v>
      </c>
      <c r="H33" s="17">
        <f>sum(G34:G35)</f>
        <v>2.5</v>
      </c>
      <c r="I33" s="16"/>
      <c r="J33" s="19"/>
      <c r="L33" s="30"/>
      <c r="M33" s="31">
        <v>44650.0</v>
      </c>
      <c r="N33" s="20" t="s">
        <v>17</v>
      </c>
    </row>
    <row r="34" ht="13.5" customHeight="1">
      <c r="A34" s="87" t="s">
        <v>75</v>
      </c>
      <c r="B34" s="88" t="s">
        <v>31</v>
      </c>
      <c r="C34" s="16" t="s">
        <v>15</v>
      </c>
      <c r="D34" s="85" t="s">
        <v>16</v>
      </c>
      <c r="E34" s="89">
        <v>44610.0</v>
      </c>
      <c r="F34" s="90">
        <v>44610.0</v>
      </c>
      <c r="G34" s="16">
        <v>1.25</v>
      </c>
      <c r="H34" s="27"/>
      <c r="I34" s="18"/>
      <c r="J34" s="19"/>
      <c r="L34" s="30"/>
      <c r="M34" s="31">
        <v>44651.0</v>
      </c>
      <c r="N34" s="20" t="s">
        <v>17</v>
      </c>
    </row>
    <row r="35" ht="13.5" customHeight="1">
      <c r="A35" s="87" t="s">
        <v>76</v>
      </c>
      <c r="B35" s="91" t="s">
        <v>31</v>
      </c>
      <c r="C35" s="16" t="s">
        <v>15</v>
      </c>
      <c r="D35" s="85" t="s">
        <v>16</v>
      </c>
      <c r="E35" s="86">
        <v>44613.0</v>
      </c>
      <c r="F35" s="26">
        <v>44613.0</v>
      </c>
      <c r="G35" s="16">
        <v>1.25</v>
      </c>
      <c r="H35" s="27"/>
      <c r="I35" s="18"/>
      <c r="J35" s="19"/>
      <c r="L35" s="37"/>
      <c r="M35" s="38">
        <v>44653.0</v>
      </c>
      <c r="N35" s="20" t="s">
        <v>17</v>
      </c>
    </row>
    <row r="36" ht="13.5" customHeight="1">
      <c r="A36" s="83">
        <v>5.2</v>
      </c>
      <c r="B36" s="84" t="s">
        <v>57</v>
      </c>
      <c r="C36" s="18"/>
      <c r="D36" s="92" t="s">
        <v>58</v>
      </c>
      <c r="E36" s="93">
        <v>44609.0</v>
      </c>
      <c r="F36" s="15">
        <v>44615.0</v>
      </c>
      <c r="G36" s="16" t="s">
        <v>10</v>
      </c>
      <c r="H36" s="17">
        <f>sum(G37:G44)</f>
        <v>32</v>
      </c>
      <c r="I36" s="18"/>
      <c r="J36" s="19"/>
      <c r="L36" s="28">
        <v>11.0</v>
      </c>
      <c r="M36" s="29">
        <v>44654.0</v>
      </c>
      <c r="N36" s="20" t="s">
        <v>28</v>
      </c>
      <c r="O36" s="20" t="s">
        <v>39</v>
      </c>
    </row>
    <row r="37" ht="13.5" customHeight="1">
      <c r="A37" s="94" t="s">
        <v>77</v>
      </c>
      <c r="B37" s="91" t="s">
        <v>35</v>
      </c>
      <c r="C37" s="85" t="s">
        <v>15</v>
      </c>
      <c r="D37" s="85" t="s">
        <v>16</v>
      </c>
      <c r="E37" s="86">
        <v>44609.0</v>
      </c>
      <c r="F37" s="26">
        <v>44609.0</v>
      </c>
      <c r="G37" s="16">
        <v>6.0</v>
      </c>
      <c r="H37" s="27"/>
      <c r="I37" s="18"/>
      <c r="J37" s="19"/>
      <c r="L37" s="30"/>
      <c r="M37" s="31">
        <v>44655.0</v>
      </c>
      <c r="N37" s="20" t="s">
        <v>17</v>
      </c>
    </row>
    <row r="38" ht="13.5" customHeight="1">
      <c r="A38" s="95" t="s">
        <v>78</v>
      </c>
      <c r="B38" s="88" t="s">
        <v>79</v>
      </c>
      <c r="C38" s="96" t="str">
        <f>C25</f>
        <v>Miguel / Keith</v>
      </c>
      <c r="D38" s="92" t="s">
        <v>58</v>
      </c>
      <c r="E38" s="89">
        <v>44610.0</v>
      </c>
      <c r="F38" s="90">
        <v>44615.0</v>
      </c>
      <c r="G38" s="16">
        <v>6.0</v>
      </c>
      <c r="H38" s="27"/>
      <c r="I38" s="18"/>
      <c r="J38" s="19"/>
      <c r="L38" s="30"/>
      <c r="M38" s="31">
        <v>44656.0</v>
      </c>
      <c r="N38" s="20" t="s">
        <v>17</v>
      </c>
    </row>
    <row r="39" ht="13.5" customHeight="1">
      <c r="A39" s="94" t="s">
        <v>80</v>
      </c>
      <c r="B39" s="88" t="s">
        <v>31</v>
      </c>
      <c r="C39" s="23" t="s">
        <v>15</v>
      </c>
      <c r="D39" s="85" t="s">
        <v>16</v>
      </c>
      <c r="E39" s="89">
        <v>44610.0</v>
      </c>
      <c r="F39" s="90">
        <v>44610.0</v>
      </c>
      <c r="G39" s="16">
        <v>1.25</v>
      </c>
      <c r="H39" s="27"/>
      <c r="I39" s="18"/>
      <c r="J39" s="19"/>
      <c r="L39" s="30"/>
      <c r="M39" s="31">
        <v>44657.0</v>
      </c>
      <c r="N39" s="20" t="s">
        <v>17</v>
      </c>
    </row>
    <row r="40" ht="13.5" customHeight="1">
      <c r="A40" s="95" t="s">
        <v>81</v>
      </c>
      <c r="B40" s="91" t="s">
        <v>31</v>
      </c>
      <c r="C40" s="23" t="s">
        <v>15</v>
      </c>
      <c r="D40" s="85" t="s">
        <v>16</v>
      </c>
      <c r="E40" s="86">
        <v>44613.0</v>
      </c>
      <c r="F40" s="26">
        <v>44613.0</v>
      </c>
      <c r="G40" s="16">
        <v>1.25</v>
      </c>
      <c r="H40" s="27"/>
      <c r="I40" s="18"/>
      <c r="J40" s="19"/>
      <c r="L40" s="37"/>
      <c r="M40" s="38">
        <v>44660.0</v>
      </c>
      <c r="N40" s="20" t="s">
        <v>17</v>
      </c>
    </row>
    <row r="41" ht="13.5" customHeight="1">
      <c r="A41" s="94" t="s">
        <v>82</v>
      </c>
      <c r="B41" s="95" t="s">
        <v>66</v>
      </c>
      <c r="C41" s="23" t="s">
        <v>15</v>
      </c>
      <c r="D41" s="85" t="s">
        <v>16</v>
      </c>
      <c r="E41" s="25">
        <v>44614.0</v>
      </c>
      <c r="F41" s="26">
        <v>44614.0</v>
      </c>
      <c r="G41" s="16">
        <v>1.25</v>
      </c>
      <c r="H41" s="27"/>
      <c r="I41" s="18"/>
      <c r="J41" s="19"/>
      <c r="L41" s="28">
        <v>12.0</v>
      </c>
      <c r="M41" s="29">
        <v>44661.0</v>
      </c>
      <c r="N41" s="20" t="s">
        <v>28</v>
      </c>
      <c r="O41" s="20" t="s">
        <v>39</v>
      </c>
    </row>
    <row r="42" ht="13.5" customHeight="1">
      <c r="A42" s="95" t="s">
        <v>83</v>
      </c>
      <c r="B42" s="88" t="s">
        <v>79</v>
      </c>
      <c r="C42" s="23" t="s">
        <v>15</v>
      </c>
      <c r="D42" s="85" t="s">
        <v>16</v>
      </c>
      <c r="E42" s="25">
        <v>44615.0</v>
      </c>
      <c r="F42" s="26">
        <v>44615.0</v>
      </c>
      <c r="G42" s="16">
        <v>9.0</v>
      </c>
      <c r="H42" s="27"/>
      <c r="I42" s="18"/>
      <c r="J42" s="19"/>
      <c r="L42" s="30"/>
      <c r="M42" s="31">
        <v>44662.0</v>
      </c>
      <c r="N42" s="20" t="s">
        <v>17</v>
      </c>
    </row>
    <row r="43" ht="13.5" customHeight="1">
      <c r="A43" s="94" t="s">
        <v>84</v>
      </c>
      <c r="B43" s="88" t="s">
        <v>31</v>
      </c>
      <c r="C43" s="23" t="s">
        <v>15</v>
      </c>
      <c r="D43" s="85" t="s">
        <v>16</v>
      </c>
      <c r="E43" s="89">
        <v>44615.0</v>
      </c>
      <c r="F43" s="90">
        <v>44615.0</v>
      </c>
      <c r="G43" s="16">
        <v>1.25</v>
      </c>
      <c r="H43" s="27"/>
      <c r="I43" s="18"/>
      <c r="J43" s="19"/>
      <c r="L43" s="30"/>
      <c r="M43" s="31">
        <v>44663.0</v>
      </c>
      <c r="N43" s="20" t="s">
        <v>17</v>
      </c>
    </row>
    <row r="44" ht="13.5" customHeight="1">
      <c r="A44" s="94" t="s">
        <v>85</v>
      </c>
      <c r="B44" s="95" t="s">
        <v>35</v>
      </c>
      <c r="C44" s="23" t="s">
        <v>15</v>
      </c>
      <c r="D44" s="85" t="s">
        <v>16</v>
      </c>
      <c r="E44" s="25">
        <v>44616.0</v>
      </c>
      <c r="F44" s="26">
        <v>44616.0</v>
      </c>
      <c r="G44" s="16">
        <v>6.0</v>
      </c>
      <c r="H44" s="27"/>
      <c r="I44" s="18"/>
      <c r="J44" s="19"/>
      <c r="L44" s="30"/>
      <c r="M44" s="31">
        <v>44664.0</v>
      </c>
      <c r="N44" s="20" t="s">
        <v>17</v>
      </c>
    </row>
    <row r="45" ht="13.5" customHeight="1">
      <c r="A45" s="83">
        <v>5.3</v>
      </c>
      <c r="B45" s="12" t="s">
        <v>40</v>
      </c>
      <c r="C45" s="22"/>
      <c r="D45" s="97"/>
      <c r="E45" s="98">
        <v>44617.0</v>
      </c>
      <c r="F45" s="99">
        <v>44619.0</v>
      </c>
      <c r="G45" s="16" t="s">
        <v>10</v>
      </c>
      <c r="H45" s="17">
        <f>sum(G46:G47,G48)</f>
        <v>2.5</v>
      </c>
      <c r="I45" s="18"/>
      <c r="J45" s="19"/>
      <c r="L45" s="37"/>
      <c r="M45" s="38">
        <v>44667.0</v>
      </c>
      <c r="N45" s="20" t="s">
        <v>17</v>
      </c>
    </row>
    <row r="46" ht="13.5" customHeight="1">
      <c r="A46" s="94" t="s">
        <v>86</v>
      </c>
      <c r="B46" s="100" t="s">
        <v>42</v>
      </c>
      <c r="C46" s="22" t="s">
        <v>87</v>
      </c>
      <c r="D46" s="92" t="s">
        <v>9</v>
      </c>
      <c r="E46" s="89">
        <v>44617.0</v>
      </c>
      <c r="F46" s="26">
        <v>44619.0</v>
      </c>
      <c r="G46" s="16">
        <v>0.5</v>
      </c>
      <c r="H46" s="27"/>
      <c r="I46" s="18"/>
      <c r="J46" s="19"/>
      <c r="L46" s="28">
        <v>13.0</v>
      </c>
      <c r="M46" s="29">
        <v>44668.0</v>
      </c>
      <c r="N46" s="20" t="s">
        <v>28</v>
      </c>
      <c r="O46" s="20" t="s">
        <v>39</v>
      </c>
    </row>
    <row r="47" ht="13.5" customHeight="1">
      <c r="A47" s="94" t="s">
        <v>88</v>
      </c>
      <c r="B47" s="100" t="s">
        <v>45</v>
      </c>
      <c r="C47" s="22" t="s">
        <v>87</v>
      </c>
      <c r="D47" s="92" t="s">
        <v>9</v>
      </c>
      <c r="E47" s="89">
        <v>44617.0</v>
      </c>
      <c r="F47" s="90">
        <v>44619.0</v>
      </c>
      <c r="G47" s="16">
        <v>0.5</v>
      </c>
      <c r="H47" s="27"/>
      <c r="I47" s="18"/>
      <c r="J47" s="19"/>
      <c r="L47" s="30"/>
      <c r="M47" s="31">
        <v>44669.0</v>
      </c>
      <c r="N47" s="20" t="s">
        <v>17</v>
      </c>
    </row>
    <row r="48" ht="13.5" customHeight="1">
      <c r="A48" s="94" t="s">
        <v>89</v>
      </c>
      <c r="B48" s="100" t="s">
        <v>48</v>
      </c>
      <c r="C48" s="23" t="s">
        <v>49</v>
      </c>
      <c r="D48" s="92" t="s">
        <v>9</v>
      </c>
      <c r="E48" s="89">
        <v>44617.0</v>
      </c>
      <c r="F48" s="26">
        <v>44619.0</v>
      </c>
      <c r="G48" s="16">
        <v>1.5</v>
      </c>
      <c r="H48" s="27"/>
      <c r="I48" s="18"/>
      <c r="J48" s="19"/>
      <c r="L48" s="30"/>
      <c r="M48" s="31">
        <v>44670.0</v>
      </c>
      <c r="N48" s="20" t="s">
        <v>17</v>
      </c>
    </row>
    <row r="49" ht="13.5" customHeight="1">
      <c r="A49" s="101">
        <v>5.4</v>
      </c>
      <c r="B49" s="102" t="s">
        <v>90</v>
      </c>
      <c r="C49" s="96"/>
      <c r="D49" s="96"/>
      <c r="E49" s="103">
        <v>44617.0</v>
      </c>
      <c r="F49" s="104">
        <v>44628.0</v>
      </c>
      <c r="G49" s="16" t="s">
        <v>10</v>
      </c>
      <c r="H49" s="17">
        <f>sum(G50:G51)</f>
        <v>12</v>
      </c>
      <c r="I49" s="18"/>
      <c r="J49" s="19"/>
      <c r="L49" s="30"/>
      <c r="M49" s="31">
        <v>44671.0</v>
      </c>
      <c r="N49" s="20" t="s">
        <v>17</v>
      </c>
    </row>
    <row r="50" ht="13.5" customHeight="1">
      <c r="A50" s="94" t="s">
        <v>91</v>
      </c>
      <c r="B50" s="105" t="s">
        <v>92</v>
      </c>
      <c r="C50" s="23" t="s">
        <v>49</v>
      </c>
      <c r="D50" s="92" t="s">
        <v>54</v>
      </c>
      <c r="E50" s="106">
        <v>44617.0</v>
      </c>
      <c r="F50" s="107">
        <v>44620.0</v>
      </c>
      <c r="G50" s="16">
        <v>9.0</v>
      </c>
      <c r="H50" s="27"/>
      <c r="I50" s="18"/>
      <c r="J50" s="19"/>
      <c r="L50" s="37"/>
      <c r="M50" s="38">
        <v>44674.0</v>
      </c>
      <c r="N50" s="20" t="s">
        <v>17</v>
      </c>
    </row>
    <row r="51" ht="13.5" customHeight="1">
      <c r="A51" s="94" t="s">
        <v>93</v>
      </c>
      <c r="B51" s="105" t="s">
        <v>94</v>
      </c>
      <c r="C51" s="23" t="s">
        <v>49</v>
      </c>
      <c r="D51" s="92" t="s">
        <v>95</v>
      </c>
      <c r="E51" s="89">
        <v>44617.0</v>
      </c>
      <c r="F51" s="90">
        <v>44628.0</v>
      </c>
      <c r="G51" s="16">
        <v>3.0</v>
      </c>
      <c r="H51" s="27"/>
      <c r="I51" s="18"/>
      <c r="J51" s="19"/>
      <c r="L51" s="28">
        <v>14.0</v>
      </c>
      <c r="M51" s="29">
        <v>44675.0</v>
      </c>
      <c r="N51" s="20" t="s">
        <v>28</v>
      </c>
      <c r="O51" s="20" t="s">
        <v>39</v>
      </c>
      <c r="R51" s="20" t="s">
        <v>96</v>
      </c>
    </row>
    <row r="52" ht="13.5" customHeight="1">
      <c r="A52" s="101">
        <v>5.5</v>
      </c>
      <c r="B52" s="84" t="s">
        <v>57</v>
      </c>
      <c r="C52" s="96"/>
      <c r="D52" s="96"/>
      <c r="E52" s="103">
        <v>44617.0</v>
      </c>
      <c r="F52" s="104">
        <v>44622.0</v>
      </c>
      <c r="G52" s="16" t="s">
        <v>10</v>
      </c>
      <c r="H52" s="17">
        <f>sum(G53:G54,G55:G60)</f>
        <v>23.75</v>
      </c>
      <c r="I52" s="18"/>
      <c r="J52" s="19"/>
      <c r="L52" s="30"/>
      <c r="M52" s="31">
        <v>44676.0</v>
      </c>
      <c r="N52" s="20" t="s">
        <v>17</v>
      </c>
      <c r="R52" s="20" t="s">
        <v>97</v>
      </c>
    </row>
    <row r="53" ht="13.5" customHeight="1">
      <c r="A53" s="94" t="s">
        <v>98</v>
      </c>
      <c r="B53" s="88" t="s">
        <v>99</v>
      </c>
      <c r="C53" s="92" t="s">
        <v>61</v>
      </c>
      <c r="D53" s="92" t="s">
        <v>58</v>
      </c>
      <c r="E53" s="103">
        <v>44617.0</v>
      </c>
      <c r="F53" s="104">
        <v>44622.0</v>
      </c>
      <c r="G53" s="16">
        <v>6.0</v>
      </c>
      <c r="H53" s="27"/>
      <c r="I53" s="18"/>
      <c r="J53" s="19"/>
      <c r="L53" s="30"/>
      <c r="M53" s="31">
        <v>44677.0</v>
      </c>
      <c r="N53" s="20" t="s">
        <v>17</v>
      </c>
      <c r="R53" s="20" t="s">
        <v>100</v>
      </c>
    </row>
    <row r="54" ht="13.5" customHeight="1">
      <c r="A54" s="94" t="s">
        <v>101</v>
      </c>
      <c r="B54" s="88" t="s">
        <v>66</v>
      </c>
      <c r="C54" s="92" t="s">
        <v>15</v>
      </c>
      <c r="D54" s="92" t="s">
        <v>16</v>
      </c>
      <c r="E54" s="103">
        <v>44617.0</v>
      </c>
      <c r="F54" s="108">
        <f>E54</f>
        <v>44617</v>
      </c>
      <c r="G54" s="16">
        <v>1.25</v>
      </c>
      <c r="H54" s="27"/>
      <c r="I54" s="18"/>
      <c r="J54" s="19"/>
      <c r="L54" s="30"/>
      <c r="M54" s="31">
        <v>44678.0</v>
      </c>
      <c r="N54" s="20" t="s">
        <v>17</v>
      </c>
      <c r="R54" s="20" t="s">
        <v>102</v>
      </c>
    </row>
    <row r="55" ht="13.5" customHeight="1">
      <c r="A55" s="94" t="s">
        <v>103</v>
      </c>
      <c r="B55" s="88" t="s">
        <v>27</v>
      </c>
      <c r="C55" s="92" t="s">
        <v>15</v>
      </c>
      <c r="D55" s="92" t="s">
        <v>16</v>
      </c>
      <c r="E55" s="103">
        <v>44618.0</v>
      </c>
      <c r="F55" s="104">
        <v>44618.0</v>
      </c>
      <c r="G55" s="16">
        <v>2.5</v>
      </c>
      <c r="H55" s="27"/>
      <c r="I55" s="18"/>
      <c r="J55" s="19"/>
      <c r="L55" s="37"/>
      <c r="M55" s="38">
        <v>44681.0</v>
      </c>
      <c r="N55" s="20" t="s">
        <v>17</v>
      </c>
      <c r="R55" s="20" t="s">
        <v>104</v>
      </c>
    </row>
    <row r="56" ht="13.5" customHeight="1">
      <c r="A56" s="94" t="s">
        <v>105</v>
      </c>
      <c r="B56" s="88" t="s">
        <v>31</v>
      </c>
      <c r="C56" s="92" t="s">
        <v>15</v>
      </c>
      <c r="D56" s="92" t="s">
        <v>16</v>
      </c>
      <c r="E56" s="103">
        <v>44619.0</v>
      </c>
      <c r="F56" s="104">
        <v>44619.0</v>
      </c>
      <c r="G56" s="16">
        <v>1.25</v>
      </c>
      <c r="H56" s="27"/>
      <c r="I56" s="18"/>
      <c r="J56" s="19"/>
      <c r="L56" s="28">
        <v>15.0</v>
      </c>
      <c r="M56" s="29">
        <v>44682.0</v>
      </c>
      <c r="N56" s="20" t="s">
        <v>28</v>
      </c>
      <c r="O56" s="20" t="s">
        <v>39</v>
      </c>
    </row>
    <row r="57" ht="13.5" customHeight="1">
      <c r="A57" s="94" t="s">
        <v>106</v>
      </c>
      <c r="B57" s="88" t="s">
        <v>31</v>
      </c>
      <c r="C57" s="92" t="s">
        <v>15</v>
      </c>
      <c r="D57" s="92" t="s">
        <v>16</v>
      </c>
      <c r="E57" s="103">
        <v>44620.0</v>
      </c>
      <c r="F57" s="104">
        <v>44620.0</v>
      </c>
      <c r="G57" s="16">
        <v>1.25</v>
      </c>
      <c r="H57" s="27"/>
      <c r="I57" s="18"/>
      <c r="J57" s="19"/>
      <c r="L57" s="30"/>
      <c r="M57" s="31">
        <v>44683.0</v>
      </c>
      <c r="N57" s="20" t="s">
        <v>17</v>
      </c>
    </row>
    <row r="58" ht="13.5" customHeight="1">
      <c r="A58" s="94" t="s">
        <v>107</v>
      </c>
      <c r="B58" s="88" t="s">
        <v>99</v>
      </c>
      <c r="C58" s="92" t="s">
        <v>15</v>
      </c>
      <c r="D58" s="92" t="s">
        <v>69</v>
      </c>
      <c r="E58" s="103">
        <v>44621.0</v>
      </c>
      <c r="F58" s="104">
        <v>44622.0</v>
      </c>
      <c r="G58" s="16">
        <v>9.0</v>
      </c>
      <c r="H58" s="27"/>
      <c r="I58" s="18"/>
      <c r="J58" s="19"/>
      <c r="L58" s="30"/>
      <c r="M58" s="31">
        <v>44684.0</v>
      </c>
      <c r="N58" s="20" t="s">
        <v>17</v>
      </c>
    </row>
    <row r="59" ht="13.5" customHeight="1">
      <c r="A59" s="94" t="s">
        <v>108</v>
      </c>
      <c r="B59" s="88" t="s">
        <v>31</v>
      </c>
      <c r="C59" s="92" t="s">
        <v>15</v>
      </c>
      <c r="D59" s="92" t="s">
        <v>16</v>
      </c>
      <c r="E59" s="103">
        <v>44621.0</v>
      </c>
      <c r="F59" s="104">
        <v>44621.0</v>
      </c>
      <c r="G59" s="16">
        <v>1.25</v>
      </c>
      <c r="H59" s="27"/>
      <c r="I59" s="18"/>
      <c r="J59" s="19"/>
      <c r="L59" s="30"/>
      <c r="M59" s="31">
        <v>44685.0</v>
      </c>
      <c r="N59" s="20" t="s">
        <v>17</v>
      </c>
    </row>
    <row r="60" ht="13.5" customHeight="1">
      <c r="A60" s="94" t="s">
        <v>109</v>
      </c>
      <c r="B60" s="88" t="s">
        <v>27</v>
      </c>
      <c r="C60" s="92" t="s">
        <v>15</v>
      </c>
      <c r="D60" s="92" t="s">
        <v>16</v>
      </c>
      <c r="E60" s="103">
        <v>44622.0</v>
      </c>
      <c r="F60" s="104">
        <v>44622.0</v>
      </c>
      <c r="G60" s="16">
        <v>1.25</v>
      </c>
      <c r="H60" s="27"/>
      <c r="I60" s="18"/>
      <c r="J60" s="19"/>
      <c r="L60" s="37"/>
      <c r="M60" s="38">
        <v>44688.0</v>
      </c>
      <c r="N60" s="20" t="s">
        <v>17</v>
      </c>
      <c r="Q60" s="20" t="s">
        <v>110</v>
      </c>
      <c r="R60" s="20" t="s">
        <v>111</v>
      </c>
      <c r="S60" s="20" t="s">
        <v>112</v>
      </c>
    </row>
    <row r="61" ht="13.5" customHeight="1">
      <c r="A61" s="39"/>
      <c r="B61" s="18"/>
      <c r="C61" s="18"/>
      <c r="D61" s="18"/>
      <c r="E61" s="18"/>
      <c r="F61" s="18"/>
      <c r="G61" s="18"/>
      <c r="H61" s="27"/>
      <c r="I61" s="18"/>
      <c r="J61" s="19"/>
      <c r="L61" s="28">
        <v>16.0</v>
      </c>
      <c r="M61" s="29">
        <v>44689.0</v>
      </c>
      <c r="N61" s="20" t="s">
        <v>28</v>
      </c>
      <c r="O61" s="20" t="s">
        <v>39</v>
      </c>
      <c r="Q61" s="20">
        <v>0.0</v>
      </c>
      <c r="R61" s="109">
        <f>10.5*N77</f>
        <v>241.5</v>
      </c>
      <c r="S61" s="110">
        <f>P77</f>
        <v>483</v>
      </c>
    </row>
    <row r="62" ht="13.5" customHeight="1">
      <c r="A62" s="111">
        <v>6.0</v>
      </c>
      <c r="B62" s="112" t="s">
        <v>113</v>
      </c>
      <c r="D62" s="113"/>
      <c r="F62" s="46"/>
      <c r="G62" s="20" t="s">
        <v>10</v>
      </c>
      <c r="H62" s="53">
        <f>sum(H33,H36,H45,H49,H52)</f>
        <v>72.75</v>
      </c>
      <c r="I62" s="20" t="s">
        <v>114</v>
      </c>
      <c r="J62" s="46"/>
      <c r="L62" s="30"/>
      <c r="M62" s="31"/>
      <c r="N62" s="20"/>
      <c r="Q62" s="20">
        <v>1.0</v>
      </c>
      <c r="R62" s="109">
        <f>62*N80</f>
        <v>1426</v>
      </c>
      <c r="S62" s="110">
        <f>P80</f>
        <v>1190.25</v>
      </c>
    </row>
    <row r="63" ht="13.5" customHeight="1">
      <c r="A63" s="114">
        <v>6.1</v>
      </c>
      <c r="B63" s="115" t="s">
        <v>115</v>
      </c>
      <c r="D63" s="113"/>
      <c r="E63" s="116">
        <v>44622.0</v>
      </c>
      <c r="F63" s="31">
        <v>44648.0</v>
      </c>
      <c r="G63" s="20" t="s">
        <v>10</v>
      </c>
      <c r="H63" s="53">
        <f>sum(G64:G82)</f>
        <v>30</v>
      </c>
      <c r="J63" s="46"/>
      <c r="L63" s="30"/>
      <c r="M63" s="31"/>
      <c r="N63" s="20"/>
      <c r="Q63" s="20">
        <v>2.0</v>
      </c>
      <c r="R63" s="20">
        <v>0.0</v>
      </c>
      <c r="S63" s="110">
        <f>P83</f>
        <v>1673.25</v>
      </c>
    </row>
    <row r="64" ht="13.5" customHeight="1">
      <c r="A64" s="117" t="s">
        <v>116</v>
      </c>
      <c r="B64" s="118" t="s">
        <v>27</v>
      </c>
      <c r="C64" s="119" t="s">
        <v>15</v>
      </c>
      <c r="D64" s="77" t="s">
        <v>16</v>
      </c>
      <c r="E64" s="116">
        <v>44622.0</v>
      </c>
      <c r="F64" s="31">
        <v>44622.0</v>
      </c>
      <c r="G64" s="20">
        <v>2.5</v>
      </c>
      <c r="H64" s="56"/>
      <c r="J64" s="46"/>
      <c r="L64" s="30"/>
      <c r="M64" s="31"/>
      <c r="N64" s="20"/>
      <c r="Q64" s="20">
        <v>3.0</v>
      </c>
      <c r="R64" s="20">
        <v>0.0</v>
      </c>
      <c r="S64" s="110">
        <f>P86</f>
        <v>2116</v>
      </c>
    </row>
    <row r="65" ht="13.5" customHeight="1">
      <c r="A65" s="117" t="s">
        <v>117</v>
      </c>
      <c r="B65" s="118" t="s">
        <v>31</v>
      </c>
      <c r="C65" s="119" t="s">
        <v>15</v>
      </c>
      <c r="D65" s="77" t="s">
        <v>16</v>
      </c>
      <c r="E65" s="116">
        <v>44625.0</v>
      </c>
      <c r="F65" s="31">
        <v>44625.0</v>
      </c>
      <c r="G65" s="20">
        <v>1.25</v>
      </c>
      <c r="H65" s="56"/>
      <c r="J65" s="46"/>
      <c r="L65" s="30"/>
      <c r="M65" s="31">
        <v>44690.0</v>
      </c>
      <c r="N65" s="20" t="s">
        <v>17</v>
      </c>
      <c r="Q65" s="20">
        <v>4.0</v>
      </c>
      <c r="R65" s="20">
        <v>0.0</v>
      </c>
      <c r="S65" s="110">
        <f>P89</f>
        <v>1690.5</v>
      </c>
    </row>
    <row r="66" ht="13.5" customHeight="1">
      <c r="A66" s="117" t="s">
        <v>118</v>
      </c>
      <c r="B66" s="118" t="s">
        <v>27</v>
      </c>
      <c r="C66" s="119" t="s">
        <v>15</v>
      </c>
      <c r="D66" s="77" t="s">
        <v>16</v>
      </c>
      <c r="E66" s="116">
        <v>44626.0</v>
      </c>
      <c r="F66" s="31">
        <v>44626.0</v>
      </c>
      <c r="G66" s="20">
        <v>2.5</v>
      </c>
      <c r="H66" s="56"/>
      <c r="J66" s="46"/>
      <c r="L66" s="30"/>
      <c r="M66" s="31">
        <v>44691.0</v>
      </c>
      <c r="N66" s="20" t="s">
        <v>17</v>
      </c>
      <c r="Q66" s="20">
        <v>5.0</v>
      </c>
      <c r="R66" s="20">
        <v>0.0</v>
      </c>
      <c r="S66" s="110">
        <f>P92</f>
        <v>1627.25</v>
      </c>
    </row>
    <row r="67" ht="13.5" customHeight="1">
      <c r="A67" s="117" t="s">
        <v>119</v>
      </c>
      <c r="B67" s="120" t="s">
        <v>31</v>
      </c>
      <c r="C67" s="119" t="s">
        <v>15</v>
      </c>
      <c r="D67" s="77" t="s">
        <v>16</v>
      </c>
      <c r="E67" s="116">
        <v>44627.0</v>
      </c>
      <c r="F67" s="116">
        <v>44627.0</v>
      </c>
      <c r="G67" s="20">
        <v>1.25</v>
      </c>
      <c r="H67" s="56"/>
      <c r="J67" s="46"/>
      <c r="L67" s="30"/>
      <c r="M67" s="31">
        <v>44692.0</v>
      </c>
      <c r="N67" s="20" t="s">
        <v>17</v>
      </c>
      <c r="Q67" s="118" t="s">
        <v>120</v>
      </c>
      <c r="R67" s="109">
        <f>sum(R61:R66)</f>
        <v>1667.5</v>
      </c>
      <c r="S67" s="110">
        <f>N94</f>
        <v>8780.25</v>
      </c>
    </row>
    <row r="68" ht="13.5" customHeight="1">
      <c r="A68" s="117" t="s">
        <v>121</v>
      </c>
      <c r="B68" s="120" t="s">
        <v>31</v>
      </c>
      <c r="C68" s="119" t="s">
        <v>15</v>
      </c>
      <c r="D68" s="77" t="s">
        <v>16</v>
      </c>
      <c r="E68" s="116">
        <v>44628.0</v>
      </c>
      <c r="F68" s="116">
        <v>44628.0</v>
      </c>
      <c r="G68" s="20">
        <v>1.25</v>
      </c>
      <c r="H68" s="56"/>
      <c r="J68" s="46"/>
      <c r="L68" s="37"/>
      <c r="M68" s="38">
        <v>44694.0</v>
      </c>
      <c r="N68" s="20" t="s">
        <v>17</v>
      </c>
    </row>
    <row r="69" ht="13.5" customHeight="1">
      <c r="A69" s="117" t="s">
        <v>122</v>
      </c>
      <c r="B69" s="120" t="s">
        <v>31</v>
      </c>
      <c r="C69" s="119" t="s">
        <v>15</v>
      </c>
      <c r="D69" s="77" t="s">
        <v>16</v>
      </c>
      <c r="E69" s="116">
        <v>44629.0</v>
      </c>
      <c r="F69" s="116">
        <v>44629.0</v>
      </c>
      <c r="G69" s="20">
        <v>1.25</v>
      </c>
      <c r="H69" s="56"/>
      <c r="J69" s="46"/>
    </row>
    <row r="70" ht="13.5" customHeight="1">
      <c r="A70" s="117" t="s">
        <v>123</v>
      </c>
      <c r="B70" s="120" t="s">
        <v>31</v>
      </c>
      <c r="C70" s="119" t="s">
        <v>15</v>
      </c>
      <c r="D70" s="77" t="s">
        <v>16</v>
      </c>
      <c r="E70" s="116">
        <v>44632.0</v>
      </c>
      <c r="F70" s="116">
        <v>44632.0</v>
      </c>
      <c r="G70" s="20">
        <v>1.25</v>
      </c>
      <c r="H70" s="56"/>
      <c r="J70" s="46"/>
    </row>
    <row r="71" ht="13.5" customHeight="1">
      <c r="A71" s="117" t="s">
        <v>124</v>
      </c>
      <c r="B71" s="118" t="s">
        <v>27</v>
      </c>
      <c r="C71" s="119" t="s">
        <v>15</v>
      </c>
      <c r="D71" s="77" t="s">
        <v>16</v>
      </c>
      <c r="E71" s="116">
        <v>44633.0</v>
      </c>
      <c r="F71" s="116">
        <v>44633.0</v>
      </c>
      <c r="G71" s="20">
        <v>2.5</v>
      </c>
      <c r="H71" s="56"/>
      <c r="J71" s="46"/>
    </row>
    <row r="72" ht="13.5" customHeight="1">
      <c r="A72" s="117" t="s">
        <v>125</v>
      </c>
      <c r="B72" s="120" t="s">
        <v>31</v>
      </c>
      <c r="C72" s="119" t="s">
        <v>15</v>
      </c>
      <c r="D72" s="77" t="s">
        <v>16</v>
      </c>
      <c r="E72" s="116">
        <v>44634.0</v>
      </c>
      <c r="F72" s="116">
        <v>44634.0</v>
      </c>
      <c r="G72" s="20">
        <v>1.25</v>
      </c>
      <c r="H72" s="56"/>
      <c r="J72" s="46"/>
    </row>
    <row r="73" ht="13.5" customHeight="1">
      <c r="A73" s="117" t="s">
        <v>126</v>
      </c>
      <c r="B73" s="120" t="s">
        <v>31</v>
      </c>
      <c r="C73" s="119" t="s">
        <v>15</v>
      </c>
      <c r="D73" s="77" t="s">
        <v>16</v>
      </c>
      <c r="E73" s="116">
        <v>44635.0</v>
      </c>
      <c r="F73" s="116">
        <v>44635.0</v>
      </c>
      <c r="G73" s="20">
        <v>1.25</v>
      </c>
      <c r="H73" s="56"/>
      <c r="J73" s="46"/>
    </row>
    <row r="74" ht="13.5" customHeight="1">
      <c r="A74" s="117" t="s">
        <v>127</v>
      </c>
      <c r="B74" s="120" t="s">
        <v>31</v>
      </c>
      <c r="C74" s="119" t="s">
        <v>15</v>
      </c>
      <c r="D74" s="77" t="s">
        <v>16</v>
      </c>
      <c r="E74" s="116">
        <v>44636.0</v>
      </c>
      <c r="F74" s="116">
        <v>44636.0</v>
      </c>
      <c r="G74" s="20">
        <v>1.25</v>
      </c>
      <c r="H74" s="56"/>
      <c r="J74" s="46"/>
      <c r="L74" s="121" t="s">
        <v>128</v>
      </c>
      <c r="M74" s="122"/>
      <c r="N74" s="123"/>
      <c r="R74" s="124" t="s">
        <v>129</v>
      </c>
      <c r="S74" s="125"/>
    </row>
    <row r="75" ht="13.5" customHeight="1">
      <c r="A75" s="117" t="s">
        <v>130</v>
      </c>
      <c r="B75" s="120" t="s">
        <v>31</v>
      </c>
      <c r="C75" s="119" t="s">
        <v>15</v>
      </c>
      <c r="D75" s="77" t="s">
        <v>16</v>
      </c>
      <c r="E75" s="116">
        <v>44638.0</v>
      </c>
      <c r="F75" s="116">
        <v>44638.0</v>
      </c>
      <c r="G75" s="20">
        <v>1.25</v>
      </c>
      <c r="H75" s="56"/>
      <c r="J75" s="46"/>
      <c r="L75" s="126" t="s">
        <v>131</v>
      </c>
      <c r="M75" s="127"/>
      <c r="N75" s="127"/>
      <c r="O75" s="127"/>
      <c r="P75" s="128"/>
      <c r="Q75" s="125"/>
      <c r="R75" s="129" t="s">
        <v>132</v>
      </c>
      <c r="S75" s="130" t="s">
        <v>133</v>
      </c>
    </row>
    <row r="76" ht="13.5" customHeight="1">
      <c r="A76" s="117" t="s">
        <v>134</v>
      </c>
      <c r="B76" s="118" t="s">
        <v>27</v>
      </c>
      <c r="C76" s="119" t="s">
        <v>15</v>
      </c>
      <c r="D76" s="77" t="s">
        <v>16</v>
      </c>
      <c r="E76" s="116">
        <v>44641.0</v>
      </c>
      <c r="F76" s="116">
        <v>44641.0</v>
      </c>
      <c r="G76" s="20">
        <v>2.5</v>
      </c>
      <c r="H76" s="56"/>
      <c r="J76" s="46"/>
      <c r="L76" s="131" t="s">
        <v>135</v>
      </c>
      <c r="M76" s="20"/>
      <c r="N76" s="20" t="s">
        <v>136</v>
      </c>
      <c r="P76" s="131" t="s">
        <v>137</v>
      </c>
      <c r="Q76" s="46"/>
      <c r="R76" s="131" t="s">
        <v>138</v>
      </c>
      <c r="S76" s="132">
        <v>120.0</v>
      </c>
    </row>
    <row r="77" ht="13.5" customHeight="1">
      <c r="A77" s="117" t="s">
        <v>139</v>
      </c>
      <c r="B77" s="120" t="s">
        <v>31</v>
      </c>
      <c r="C77" s="119" t="s">
        <v>15</v>
      </c>
      <c r="D77" s="77" t="s">
        <v>16</v>
      </c>
      <c r="E77" s="116">
        <v>44642.0</v>
      </c>
      <c r="F77" s="116">
        <v>44642.0</v>
      </c>
      <c r="G77" s="20">
        <v>1.25</v>
      </c>
      <c r="H77" s="56"/>
      <c r="J77" s="46"/>
      <c r="L77" s="37">
        <f> H8</f>
        <v>21</v>
      </c>
      <c r="M77" s="133" t="s">
        <v>140</v>
      </c>
      <c r="N77" s="134">
        <v>23.0</v>
      </c>
      <c r="O77" s="133" t="s">
        <v>141</v>
      </c>
      <c r="P77" s="135">
        <f>L77*N77</f>
        <v>483</v>
      </c>
      <c r="Q77" s="136"/>
      <c r="R77" s="30"/>
      <c r="S77" s="46"/>
    </row>
    <row r="78" ht="13.5" customHeight="1">
      <c r="A78" s="117" t="s">
        <v>142</v>
      </c>
      <c r="B78" s="120" t="s">
        <v>31</v>
      </c>
      <c r="C78" s="119" t="s">
        <v>15</v>
      </c>
      <c r="D78" s="77" t="s">
        <v>16</v>
      </c>
      <c r="E78" s="116">
        <v>44643.0</v>
      </c>
      <c r="F78" s="116">
        <v>44643.0</v>
      </c>
      <c r="G78" s="20">
        <v>1.25</v>
      </c>
      <c r="H78" s="56"/>
      <c r="J78" s="46"/>
      <c r="L78" s="126" t="s">
        <v>143</v>
      </c>
      <c r="M78" s="127"/>
      <c r="N78" s="127"/>
      <c r="O78" s="127"/>
      <c r="P78" s="128"/>
      <c r="Q78" s="125"/>
      <c r="R78" s="30"/>
      <c r="S78" s="46"/>
    </row>
    <row r="79" ht="13.5" customHeight="1">
      <c r="A79" s="117" t="s">
        <v>144</v>
      </c>
      <c r="B79" s="120" t="s">
        <v>31</v>
      </c>
      <c r="C79" s="119" t="s">
        <v>15</v>
      </c>
      <c r="D79" s="77" t="s">
        <v>16</v>
      </c>
      <c r="E79" s="116">
        <v>44645.0</v>
      </c>
      <c r="F79" s="116">
        <v>44645.0</v>
      </c>
      <c r="G79" s="20">
        <v>1.25</v>
      </c>
      <c r="H79" s="56"/>
      <c r="J79" s="46"/>
      <c r="L79" s="131" t="s">
        <v>135</v>
      </c>
      <c r="M79" s="20"/>
      <c r="N79" s="20" t="s">
        <v>136</v>
      </c>
      <c r="P79" s="137" t="s">
        <v>137</v>
      </c>
      <c r="Q79" s="46"/>
      <c r="R79" s="30"/>
      <c r="S79" s="46"/>
    </row>
    <row r="80" ht="13.5" customHeight="1">
      <c r="A80" s="117" t="s">
        <v>145</v>
      </c>
      <c r="B80" s="120" t="s">
        <v>31</v>
      </c>
      <c r="C80" s="119" t="s">
        <v>15</v>
      </c>
      <c r="D80" s="77" t="s">
        <v>16</v>
      </c>
      <c r="E80" s="116">
        <v>44646.0</v>
      </c>
      <c r="F80" s="116">
        <v>44646.0</v>
      </c>
      <c r="G80" s="20">
        <v>1.25</v>
      </c>
      <c r="H80" s="56"/>
      <c r="J80" s="46"/>
      <c r="L80" s="37">
        <f>H31</f>
        <v>51.75</v>
      </c>
      <c r="M80" s="133" t="s">
        <v>140</v>
      </c>
      <c r="N80" s="134">
        <v>23.0</v>
      </c>
      <c r="O80" s="133" t="s">
        <v>141</v>
      </c>
      <c r="P80" s="135">
        <f>L80*N80</f>
        <v>1190.25</v>
      </c>
      <c r="Q80" s="136"/>
      <c r="R80" s="30"/>
      <c r="S80" s="46"/>
    </row>
    <row r="81" ht="13.5" customHeight="1">
      <c r="A81" s="117" t="s">
        <v>146</v>
      </c>
      <c r="B81" s="118" t="s">
        <v>27</v>
      </c>
      <c r="C81" s="119" t="s">
        <v>15</v>
      </c>
      <c r="D81" s="77" t="s">
        <v>16</v>
      </c>
      <c r="E81" s="116">
        <v>44647.0</v>
      </c>
      <c r="F81" s="116">
        <v>44647.0</v>
      </c>
      <c r="G81" s="20">
        <v>2.5</v>
      </c>
      <c r="H81" s="56"/>
      <c r="J81" s="46"/>
      <c r="L81" s="126" t="s">
        <v>147</v>
      </c>
      <c r="M81" s="127"/>
      <c r="N81" s="127"/>
      <c r="O81" s="127"/>
      <c r="P81" s="128"/>
      <c r="Q81" s="125"/>
      <c r="R81" s="30"/>
      <c r="S81" s="46"/>
    </row>
    <row r="82" ht="13.5" customHeight="1">
      <c r="A82" s="117" t="s">
        <v>148</v>
      </c>
      <c r="B82" s="120" t="s">
        <v>31</v>
      </c>
      <c r="C82" s="119" t="s">
        <v>15</v>
      </c>
      <c r="D82" s="77" t="s">
        <v>16</v>
      </c>
      <c r="E82" s="116">
        <v>44648.0</v>
      </c>
      <c r="F82" s="116">
        <v>44648.0</v>
      </c>
      <c r="G82" s="20">
        <v>1.25</v>
      </c>
      <c r="H82" s="56"/>
      <c r="J82" s="46"/>
      <c r="L82" s="131" t="s">
        <v>135</v>
      </c>
      <c r="M82" s="20"/>
      <c r="N82" s="20" t="s">
        <v>136</v>
      </c>
      <c r="P82" s="137" t="s">
        <v>137</v>
      </c>
      <c r="Q82" s="46"/>
      <c r="R82" s="30"/>
      <c r="S82" s="46"/>
    </row>
    <row r="83" ht="13.5" customHeight="1">
      <c r="A83" s="138">
        <v>6.2</v>
      </c>
      <c r="B83" s="139" t="s">
        <v>57</v>
      </c>
      <c r="E83" s="116">
        <v>44623.0</v>
      </c>
      <c r="F83" s="31">
        <v>44636.0</v>
      </c>
      <c r="G83" s="20" t="s">
        <v>10</v>
      </c>
      <c r="H83" s="53">
        <f>sum(G84:G97)</f>
        <v>21.5</v>
      </c>
      <c r="J83" s="46"/>
      <c r="L83" s="37">
        <f>H62</f>
        <v>72.75</v>
      </c>
      <c r="M83" s="133" t="s">
        <v>140</v>
      </c>
      <c r="N83" s="134">
        <v>23.0</v>
      </c>
      <c r="O83" s="133" t="s">
        <v>141</v>
      </c>
      <c r="P83" s="135">
        <f>L83*N83</f>
        <v>1673.25</v>
      </c>
      <c r="Q83" s="136"/>
      <c r="R83" s="30"/>
      <c r="S83" s="46"/>
    </row>
    <row r="84" ht="13.5" customHeight="1">
      <c r="A84" s="117" t="s">
        <v>149</v>
      </c>
      <c r="B84" s="118" t="s">
        <v>35</v>
      </c>
      <c r="C84" s="119" t="s">
        <v>68</v>
      </c>
      <c r="D84" s="119" t="s">
        <v>16</v>
      </c>
      <c r="E84" s="116">
        <v>44623.0</v>
      </c>
      <c r="F84" s="31">
        <v>44623.0</v>
      </c>
      <c r="G84" s="20">
        <v>5.0</v>
      </c>
      <c r="H84" s="56"/>
      <c r="J84" s="46"/>
      <c r="L84" s="126" t="s">
        <v>150</v>
      </c>
      <c r="M84" s="127"/>
      <c r="N84" s="127"/>
      <c r="O84" s="127"/>
      <c r="P84" s="128"/>
      <c r="Q84" s="125"/>
      <c r="R84" s="30"/>
      <c r="S84" s="46"/>
    </row>
    <row r="85" ht="13.5" customHeight="1">
      <c r="A85" s="117" t="s">
        <v>151</v>
      </c>
      <c r="B85" s="118" t="s">
        <v>99</v>
      </c>
      <c r="C85" s="119" t="s">
        <v>15</v>
      </c>
      <c r="D85" s="119" t="s">
        <v>16</v>
      </c>
      <c r="E85" s="116">
        <v>44624.0</v>
      </c>
      <c r="F85" s="116">
        <v>44629.0</v>
      </c>
      <c r="G85" s="20">
        <v>9.0</v>
      </c>
      <c r="H85" s="56"/>
      <c r="J85" s="46"/>
      <c r="L85" s="131" t="s">
        <v>135</v>
      </c>
      <c r="M85" s="20"/>
      <c r="N85" s="20" t="s">
        <v>136</v>
      </c>
      <c r="P85" s="137" t="s">
        <v>137</v>
      </c>
      <c r="Q85" s="46"/>
      <c r="R85" s="30"/>
      <c r="S85" s="46"/>
    </row>
    <row r="86" ht="13.5" customHeight="1">
      <c r="A86" s="117" t="s">
        <v>152</v>
      </c>
      <c r="B86" s="118" t="s">
        <v>31</v>
      </c>
      <c r="C86" s="119" t="s">
        <v>15</v>
      </c>
      <c r="D86" s="77" t="s">
        <v>16</v>
      </c>
      <c r="E86" s="116">
        <v>44625.0</v>
      </c>
      <c r="F86" s="31">
        <v>44625.0</v>
      </c>
      <c r="G86" s="20" t="s">
        <v>153</v>
      </c>
      <c r="H86" s="56"/>
      <c r="J86" s="46"/>
      <c r="L86" s="37">
        <f> H119</f>
        <v>92</v>
      </c>
      <c r="M86" s="133" t="s">
        <v>140</v>
      </c>
      <c r="N86" s="134">
        <v>23.0</v>
      </c>
      <c r="O86" s="133" t="s">
        <v>141</v>
      </c>
      <c r="P86" s="135">
        <f>L86*N86</f>
        <v>2116</v>
      </c>
      <c r="Q86" s="136"/>
      <c r="R86" s="30"/>
      <c r="S86" s="46"/>
    </row>
    <row r="87" ht="13.5" customHeight="1">
      <c r="A87" s="117" t="s">
        <v>154</v>
      </c>
      <c r="B87" s="118" t="s">
        <v>27</v>
      </c>
      <c r="C87" s="119" t="s">
        <v>15</v>
      </c>
      <c r="D87" s="77" t="s">
        <v>16</v>
      </c>
      <c r="E87" s="116">
        <v>44626.0</v>
      </c>
      <c r="F87" s="31">
        <v>44626.0</v>
      </c>
      <c r="G87" s="20" t="s">
        <v>153</v>
      </c>
      <c r="H87" s="56"/>
      <c r="J87" s="46"/>
      <c r="L87" s="126" t="s">
        <v>155</v>
      </c>
      <c r="M87" s="127"/>
      <c r="N87" s="127"/>
      <c r="O87" s="127"/>
      <c r="P87" s="140" t="s">
        <v>137</v>
      </c>
      <c r="Q87" s="125"/>
      <c r="R87" s="30"/>
      <c r="S87" s="46"/>
    </row>
    <row r="88" ht="13.5" customHeight="1">
      <c r="A88" s="117" t="s">
        <v>156</v>
      </c>
      <c r="B88" s="120" t="s">
        <v>31</v>
      </c>
      <c r="C88" s="119" t="s">
        <v>15</v>
      </c>
      <c r="D88" s="77" t="s">
        <v>16</v>
      </c>
      <c r="E88" s="116">
        <v>44627.0</v>
      </c>
      <c r="F88" s="116">
        <v>44627.0</v>
      </c>
      <c r="G88" s="131" t="s">
        <v>153</v>
      </c>
      <c r="H88" s="56"/>
      <c r="J88" s="46"/>
      <c r="L88" s="131" t="s">
        <v>135</v>
      </c>
      <c r="M88" s="20"/>
      <c r="N88" s="20" t="s">
        <v>136</v>
      </c>
      <c r="P88" s="131" t="s">
        <v>157</v>
      </c>
      <c r="Q88" s="46"/>
      <c r="R88" s="30"/>
      <c r="S88" s="46"/>
    </row>
    <row r="89" ht="13.5" customHeight="1">
      <c r="A89" s="117" t="s">
        <v>158</v>
      </c>
      <c r="B89" s="120" t="s">
        <v>31</v>
      </c>
      <c r="C89" s="119" t="s">
        <v>15</v>
      </c>
      <c r="D89" s="77" t="s">
        <v>16</v>
      </c>
      <c r="E89" s="116">
        <v>44628.0</v>
      </c>
      <c r="F89" s="116">
        <v>44628.0</v>
      </c>
      <c r="G89" s="131" t="s">
        <v>153</v>
      </c>
      <c r="H89" s="56"/>
      <c r="J89" s="46"/>
      <c r="L89" s="37">
        <f>H166</f>
        <v>73.5</v>
      </c>
      <c r="M89" s="133" t="s">
        <v>140</v>
      </c>
      <c r="N89" s="134">
        <v>23.0</v>
      </c>
      <c r="O89" s="133" t="s">
        <v>141</v>
      </c>
      <c r="P89" s="135">
        <f>L89*N89</f>
        <v>1690.5</v>
      </c>
      <c r="Q89" s="136"/>
      <c r="R89" s="30"/>
      <c r="S89" s="46"/>
    </row>
    <row r="90" ht="13.5" customHeight="1">
      <c r="A90" s="117" t="s">
        <v>159</v>
      </c>
      <c r="B90" s="120" t="s">
        <v>31</v>
      </c>
      <c r="C90" s="119" t="s">
        <v>15</v>
      </c>
      <c r="D90" s="77" t="s">
        <v>16</v>
      </c>
      <c r="E90" s="116">
        <v>44629.0</v>
      </c>
      <c r="F90" s="116">
        <v>44629.0</v>
      </c>
      <c r="G90" s="131" t="s">
        <v>153</v>
      </c>
      <c r="H90" s="56"/>
      <c r="J90" s="46"/>
      <c r="L90" s="126" t="s">
        <v>160</v>
      </c>
      <c r="M90" s="127"/>
      <c r="N90" s="127"/>
      <c r="O90" s="127"/>
      <c r="P90" s="128"/>
      <c r="Q90" s="125"/>
      <c r="R90" s="30"/>
      <c r="S90" s="46"/>
    </row>
    <row r="91" ht="13.5" customHeight="1">
      <c r="A91" s="117" t="s">
        <v>161</v>
      </c>
      <c r="B91" s="118" t="s">
        <v>35</v>
      </c>
      <c r="C91" s="119" t="s">
        <v>15</v>
      </c>
      <c r="D91" s="77" t="s">
        <v>16</v>
      </c>
      <c r="E91" s="116">
        <v>44630.0</v>
      </c>
      <c r="F91" s="116">
        <v>44630.0</v>
      </c>
      <c r="G91" s="131">
        <v>5.0</v>
      </c>
      <c r="H91" s="56"/>
      <c r="J91" s="46"/>
      <c r="L91" s="131" t="s">
        <v>135</v>
      </c>
      <c r="M91" s="20"/>
      <c r="N91" s="20" t="s">
        <v>136</v>
      </c>
      <c r="P91" s="137" t="s">
        <v>137</v>
      </c>
      <c r="Q91" s="46"/>
      <c r="R91" s="129" t="s">
        <v>10</v>
      </c>
      <c r="S91" s="141">
        <f>SUM(S76:S90)</f>
        <v>120</v>
      </c>
    </row>
    <row r="92" ht="13.5" customHeight="1">
      <c r="A92" s="117" t="s">
        <v>162</v>
      </c>
      <c r="B92" s="118" t="s">
        <v>99</v>
      </c>
      <c r="C92" s="119" t="s">
        <v>15</v>
      </c>
      <c r="D92" s="77" t="s">
        <v>58</v>
      </c>
      <c r="E92" s="116">
        <v>44631.0</v>
      </c>
      <c r="F92" s="116">
        <v>44636.0</v>
      </c>
      <c r="G92" s="131">
        <v>2.5</v>
      </c>
      <c r="H92" s="56"/>
      <c r="J92" s="46"/>
      <c r="L92" s="37">
        <f>H169</f>
        <v>70.75</v>
      </c>
      <c r="M92" s="133" t="s">
        <v>140</v>
      </c>
      <c r="N92" s="134">
        <v>23.0</v>
      </c>
      <c r="O92" s="133" t="s">
        <v>141</v>
      </c>
      <c r="P92" s="135">
        <f>L92*N92</f>
        <v>1627.25</v>
      </c>
      <c r="Q92" s="136"/>
    </row>
    <row r="93" ht="13.5" customHeight="1">
      <c r="A93" s="117" t="s">
        <v>163</v>
      </c>
      <c r="B93" s="120" t="s">
        <v>31</v>
      </c>
      <c r="C93" s="119" t="s">
        <v>15</v>
      </c>
      <c r="D93" s="77" t="s">
        <v>16</v>
      </c>
      <c r="E93" s="116">
        <v>44632.0</v>
      </c>
      <c r="F93" s="116">
        <v>44632.0</v>
      </c>
      <c r="G93" s="131" t="s">
        <v>153</v>
      </c>
      <c r="H93" s="56"/>
      <c r="J93" s="46"/>
      <c r="N93" s="20" t="s">
        <v>164</v>
      </c>
      <c r="P93" s="20" t="s">
        <v>165</v>
      </c>
      <c r="R93" s="20" t="s">
        <v>166</v>
      </c>
    </row>
    <row r="94" ht="13.5" customHeight="1">
      <c r="A94" s="117" t="s">
        <v>167</v>
      </c>
      <c r="B94" s="118" t="s">
        <v>27</v>
      </c>
      <c r="C94" s="119" t="s">
        <v>15</v>
      </c>
      <c r="D94" s="77" t="s">
        <v>16</v>
      </c>
      <c r="E94" s="116">
        <v>44633.0</v>
      </c>
      <c r="F94" s="116">
        <v>44633.0</v>
      </c>
      <c r="G94" s="131" t="s">
        <v>153</v>
      </c>
      <c r="H94" s="56"/>
      <c r="J94" s="46"/>
      <c r="L94" s="20" t="s">
        <v>168</v>
      </c>
      <c r="N94" s="110">
        <f> SUM(P77,P80,P83,P86,P89,P92)</f>
        <v>8780.25</v>
      </c>
      <c r="O94" s="20" t="s">
        <v>169</v>
      </c>
      <c r="P94" s="110">
        <f>S91</f>
        <v>120</v>
      </c>
      <c r="Q94" s="20" t="s">
        <v>170</v>
      </c>
      <c r="R94" s="142">
        <f>N94+P94</f>
        <v>8900.25</v>
      </c>
    </row>
    <row r="95" ht="13.5" customHeight="1">
      <c r="A95" s="117" t="s">
        <v>171</v>
      </c>
      <c r="B95" s="120" t="s">
        <v>31</v>
      </c>
      <c r="C95" s="119" t="s">
        <v>15</v>
      </c>
      <c r="D95" s="77" t="s">
        <v>16</v>
      </c>
      <c r="E95" s="116">
        <v>44634.0</v>
      </c>
      <c r="F95" s="116">
        <v>44634.0</v>
      </c>
      <c r="G95" s="131" t="s">
        <v>153</v>
      </c>
      <c r="H95" s="56"/>
      <c r="J95" s="46"/>
    </row>
    <row r="96" ht="13.5" customHeight="1">
      <c r="A96" s="117" t="s">
        <v>172</v>
      </c>
      <c r="B96" s="120" t="s">
        <v>31</v>
      </c>
      <c r="C96" s="119" t="s">
        <v>15</v>
      </c>
      <c r="D96" s="77" t="s">
        <v>16</v>
      </c>
      <c r="E96" s="116">
        <v>44635.0</v>
      </c>
      <c r="F96" s="116">
        <v>44635.0</v>
      </c>
      <c r="G96" s="131" t="s">
        <v>153</v>
      </c>
      <c r="H96" s="56"/>
      <c r="J96" s="46"/>
      <c r="M96" s="119"/>
      <c r="N96" s="109"/>
      <c r="O96" s="119"/>
    </row>
    <row r="97" ht="13.5" customHeight="1">
      <c r="A97" s="117" t="s">
        <v>173</v>
      </c>
      <c r="B97" s="120" t="s">
        <v>31</v>
      </c>
      <c r="C97" s="119" t="s">
        <v>15</v>
      </c>
      <c r="D97" s="77" t="s">
        <v>16</v>
      </c>
      <c r="E97" s="116">
        <v>44636.0</v>
      </c>
      <c r="F97" s="116">
        <v>44636.0</v>
      </c>
      <c r="G97" s="131" t="s">
        <v>153</v>
      </c>
      <c r="H97" s="56"/>
      <c r="J97" s="46"/>
    </row>
    <row r="98" ht="13.5" customHeight="1">
      <c r="A98" s="138">
        <v>6.3</v>
      </c>
      <c r="B98" s="42" t="s">
        <v>40</v>
      </c>
      <c r="G98" s="131" t="s">
        <v>10</v>
      </c>
      <c r="H98" s="53">
        <f>sum(G99:G104)</f>
        <v>15.5</v>
      </c>
      <c r="J98" s="46"/>
    </row>
    <row r="99" ht="13.5" customHeight="1">
      <c r="A99" s="117" t="s">
        <v>174</v>
      </c>
      <c r="B99" s="68" t="s">
        <v>42</v>
      </c>
      <c r="C99" s="143" t="s">
        <v>87</v>
      </c>
      <c r="D99" s="119" t="s">
        <v>54</v>
      </c>
      <c r="E99" s="116">
        <v>44637.0</v>
      </c>
      <c r="F99" s="116">
        <v>44640.0</v>
      </c>
      <c r="G99" s="131">
        <v>1.5</v>
      </c>
      <c r="H99" s="56"/>
      <c r="J99" s="46"/>
    </row>
    <row r="100" ht="13.5" customHeight="1">
      <c r="A100" s="117" t="s">
        <v>175</v>
      </c>
      <c r="B100" s="68" t="s">
        <v>45</v>
      </c>
      <c r="C100" s="143" t="s">
        <v>87</v>
      </c>
      <c r="D100" s="119" t="s">
        <v>54</v>
      </c>
      <c r="E100" s="116">
        <v>44637.0</v>
      </c>
      <c r="F100" s="116">
        <v>44640.0</v>
      </c>
      <c r="G100" s="131">
        <v>0.5</v>
      </c>
      <c r="H100" s="56"/>
      <c r="J100" s="46"/>
    </row>
    <row r="101" ht="13.5" customHeight="1">
      <c r="A101" s="117" t="s">
        <v>176</v>
      </c>
      <c r="B101" s="68" t="s">
        <v>48</v>
      </c>
      <c r="C101" s="69" t="s">
        <v>49</v>
      </c>
      <c r="D101" s="119" t="s">
        <v>54</v>
      </c>
      <c r="E101" s="116">
        <v>44637.0</v>
      </c>
      <c r="F101" s="116">
        <v>44640.0</v>
      </c>
      <c r="G101" s="131">
        <v>1.5</v>
      </c>
      <c r="H101" s="56"/>
      <c r="J101" s="46"/>
    </row>
    <row r="102" ht="13.5" customHeight="1">
      <c r="A102" s="138">
        <v>6.4</v>
      </c>
      <c r="B102" s="115" t="s">
        <v>177</v>
      </c>
      <c r="E102" s="116"/>
      <c r="G102" s="30"/>
      <c r="H102" s="56"/>
      <c r="J102" s="46"/>
    </row>
    <row r="103" ht="13.5" customHeight="1">
      <c r="A103" s="117" t="s">
        <v>178</v>
      </c>
      <c r="B103" s="75" t="s">
        <v>179</v>
      </c>
      <c r="C103" s="69" t="s">
        <v>49</v>
      </c>
      <c r="D103" s="119" t="s">
        <v>180</v>
      </c>
      <c r="E103" s="116">
        <v>44637.0</v>
      </c>
      <c r="F103" s="116">
        <v>44655.0</v>
      </c>
      <c r="G103" s="131">
        <v>9.0</v>
      </c>
      <c r="H103" s="56"/>
      <c r="J103" s="46"/>
    </row>
    <row r="104" ht="13.5" customHeight="1">
      <c r="A104" s="117" t="s">
        <v>181</v>
      </c>
      <c r="B104" s="75" t="s">
        <v>182</v>
      </c>
      <c r="C104" s="69" t="s">
        <v>49</v>
      </c>
      <c r="D104" s="119" t="s">
        <v>183</v>
      </c>
      <c r="E104" s="116">
        <v>44637.0</v>
      </c>
      <c r="F104" s="116">
        <v>44662.0</v>
      </c>
      <c r="G104" s="131">
        <v>3.0</v>
      </c>
      <c r="H104" s="56"/>
      <c r="J104" s="46"/>
    </row>
    <row r="105" ht="13.5" customHeight="1">
      <c r="A105" s="138">
        <v>6.5</v>
      </c>
      <c r="B105" s="139" t="s">
        <v>57</v>
      </c>
      <c r="G105" s="131" t="s">
        <v>10</v>
      </c>
      <c r="H105" s="53">
        <f>sum(G106:G117)</f>
        <v>25</v>
      </c>
      <c r="J105" s="46"/>
    </row>
    <row r="106" ht="13.5" customHeight="1">
      <c r="A106" s="117" t="s">
        <v>184</v>
      </c>
      <c r="B106" s="118" t="s">
        <v>35</v>
      </c>
      <c r="C106" s="119" t="s">
        <v>15</v>
      </c>
      <c r="D106" s="119" t="s">
        <v>16</v>
      </c>
      <c r="E106" s="116">
        <v>44637.0</v>
      </c>
      <c r="F106" s="116">
        <v>44637.0</v>
      </c>
      <c r="G106" s="131">
        <v>5.0</v>
      </c>
      <c r="H106" s="56"/>
      <c r="J106" s="46"/>
    </row>
    <row r="107" ht="13.5" customHeight="1">
      <c r="A107" s="117" t="s">
        <v>185</v>
      </c>
      <c r="B107" s="118" t="s">
        <v>186</v>
      </c>
      <c r="C107" s="119" t="s">
        <v>61</v>
      </c>
      <c r="D107" s="119" t="s">
        <v>58</v>
      </c>
      <c r="E107" s="116">
        <v>44638.0</v>
      </c>
      <c r="F107" s="116">
        <v>44643.0</v>
      </c>
      <c r="G107" s="131">
        <v>6.0</v>
      </c>
      <c r="H107" s="56"/>
      <c r="J107" s="46"/>
      <c r="X107" s="144"/>
    </row>
    <row r="108" ht="13.5" customHeight="1">
      <c r="A108" s="117" t="s">
        <v>187</v>
      </c>
      <c r="B108" s="120" t="s">
        <v>31</v>
      </c>
      <c r="C108" s="119" t="s">
        <v>15</v>
      </c>
      <c r="D108" s="77" t="s">
        <v>16</v>
      </c>
      <c r="E108" s="116">
        <v>44638.0</v>
      </c>
      <c r="F108" s="116">
        <v>44638.0</v>
      </c>
      <c r="G108" s="131" t="s">
        <v>153</v>
      </c>
      <c r="H108" s="56"/>
      <c r="J108" s="46"/>
      <c r="X108" s="145"/>
      <c r="Y108" s="145"/>
      <c r="Z108" s="146"/>
      <c r="AA108" s="145"/>
      <c r="AB108" s="147"/>
    </row>
    <row r="109" ht="13.5" customHeight="1">
      <c r="A109" s="117" t="s">
        <v>188</v>
      </c>
      <c r="B109" s="118" t="s">
        <v>27</v>
      </c>
      <c r="C109" s="119" t="s">
        <v>15</v>
      </c>
      <c r="D109" s="77" t="s">
        <v>16</v>
      </c>
      <c r="E109" s="116">
        <v>44641.0</v>
      </c>
      <c r="F109" s="116">
        <v>44641.0</v>
      </c>
      <c r="G109" s="131" t="s">
        <v>153</v>
      </c>
      <c r="H109" s="56"/>
      <c r="J109" s="46"/>
    </row>
    <row r="110" ht="13.5" customHeight="1">
      <c r="A110" s="117" t="s">
        <v>189</v>
      </c>
      <c r="B110" s="120" t="s">
        <v>31</v>
      </c>
      <c r="C110" s="119" t="s">
        <v>15</v>
      </c>
      <c r="D110" s="77" t="s">
        <v>16</v>
      </c>
      <c r="E110" s="116">
        <v>44642.0</v>
      </c>
      <c r="F110" s="116">
        <v>44642.0</v>
      </c>
      <c r="G110" s="131" t="s">
        <v>153</v>
      </c>
      <c r="H110" s="56"/>
      <c r="J110" s="46"/>
    </row>
    <row r="111" ht="13.5" customHeight="1">
      <c r="A111" s="117" t="s">
        <v>190</v>
      </c>
      <c r="B111" s="120" t="s">
        <v>31</v>
      </c>
      <c r="C111" s="119" t="s">
        <v>15</v>
      </c>
      <c r="D111" s="77" t="s">
        <v>16</v>
      </c>
      <c r="E111" s="116">
        <v>44643.0</v>
      </c>
      <c r="F111" s="116">
        <v>44643.0</v>
      </c>
      <c r="G111" s="131" t="s">
        <v>153</v>
      </c>
      <c r="H111" s="56"/>
      <c r="J111" s="46"/>
    </row>
    <row r="112" ht="13.5" customHeight="1">
      <c r="A112" s="117" t="s">
        <v>191</v>
      </c>
      <c r="B112" s="118" t="s">
        <v>35</v>
      </c>
      <c r="C112" s="119" t="s">
        <v>15</v>
      </c>
      <c r="D112" s="77" t="s">
        <v>16</v>
      </c>
      <c r="E112" s="116">
        <v>44644.0</v>
      </c>
      <c r="F112" s="116">
        <v>44644.0</v>
      </c>
      <c r="G112" s="131">
        <v>5.0</v>
      </c>
      <c r="H112" s="56"/>
      <c r="J112" s="46"/>
    </row>
    <row r="113" ht="13.5" customHeight="1">
      <c r="A113" s="117" t="s">
        <v>192</v>
      </c>
      <c r="B113" s="118" t="s">
        <v>193</v>
      </c>
      <c r="C113" s="119" t="s">
        <v>15</v>
      </c>
      <c r="D113" s="119" t="s">
        <v>54</v>
      </c>
      <c r="E113" s="116">
        <v>44645.0</v>
      </c>
      <c r="F113" s="116">
        <v>44648.0</v>
      </c>
      <c r="G113" s="131">
        <v>9.0</v>
      </c>
      <c r="H113" s="56"/>
      <c r="J113" s="46"/>
    </row>
    <row r="114" ht="13.5" customHeight="1">
      <c r="A114" s="117" t="s">
        <v>194</v>
      </c>
      <c r="B114" s="120" t="s">
        <v>31</v>
      </c>
      <c r="C114" s="119" t="s">
        <v>15</v>
      </c>
      <c r="D114" s="77" t="s">
        <v>16</v>
      </c>
      <c r="E114" s="116">
        <v>44645.0</v>
      </c>
      <c r="F114" s="116">
        <v>44645.0</v>
      </c>
      <c r="G114" s="131" t="s">
        <v>153</v>
      </c>
      <c r="J114" s="46"/>
    </row>
    <row r="115" ht="13.5" customHeight="1">
      <c r="A115" s="117" t="s">
        <v>195</v>
      </c>
      <c r="B115" s="120" t="s">
        <v>31</v>
      </c>
      <c r="C115" s="119" t="s">
        <v>15</v>
      </c>
      <c r="D115" s="77" t="s">
        <v>16</v>
      </c>
      <c r="E115" s="116">
        <v>44646.0</v>
      </c>
      <c r="F115" s="116">
        <v>44646.0</v>
      </c>
      <c r="G115" s="131" t="s">
        <v>153</v>
      </c>
      <c r="J115" s="46"/>
    </row>
    <row r="116" ht="13.5" customHeight="1">
      <c r="A116" s="117" t="s">
        <v>196</v>
      </c>
      <c r="B116" s="118" t="s">
        <v>27</v>
      </c>
      <c r="C116" s="119" t="s">
        <v>15</v>
      </c>
      <c r="D116" s="77" t="s">
        <v>16</v>
      </c>
      <c r="E116" s="116">
        <v>44647.0</v>
      </c>
      <c r="F116" s="116">
        <v>44647.0</v>
      </c>
      <c r="G116" s="131" t="s">
        <v>153</v>
      </c>
      <c r="J116" s="46"/>
    </row>
    <row r="117" ht="13.5" customHeight="1">
      <c r="A117" s="117" t="s">
        <v>197</v>
      </c>
      <c r="B117" s="120" t="s">
        <v>31</v>
      </c>
      <c r="C117" s="119" t="s">
        <v>15</v>
      </c>
      <c r="D117" s="77" t="s">
        <v>16</v>
      </c>
      <c r="E117" s="116">
        <v>44648.0</v>
      </c>
      <c r="F117" s="116">
        <v>44648.0</v>
      </c>
      <c r="G117" s="131" t="s">
        <v>153</v>
      </c>
      <c r="J117" s="46"/>
    </row>
    <row r="118" ht="13.5" customHeight="1">
      <c r="A118" s="117"/>
      <c r="G118" s="30"/>
      <c r="J118" s="46"/>
    </row>
    <row r="119" ht="13.5" customHeight="1">
      <c r="A119" s="148">
        <v>7.0</v>
      </c>
      <c r="B119" s="149" t="s">
        <v>198</v>
      </c>
      <c r="C119" s="18"/>
      <c r="D119" s="18"/>
      <c r="E119" s="18"/>
      <c r="F119" s="18"/>
      <c r="G119" s="150" t="s">
        <v>10</v>
      </c>
      <c r="H119" s="17">
        <f>sum(H63,H83,H98,H105)</f>
        <v>92</v>
      </c>
      <c r="I119" s="16" t="s">
        <v>199</v>
      </c>
      <c r="J119" s="19"/>
    </row>
    <row r="120" ht="13.5" customHeight="1">
      <c r="A120" s="151">
        <v>7.1</v>
      </c>
      <c r="B120" s="102" t="s">
        <v>200</v>
      </c>
      <c r="C120" s="18"/>
      <c r="D120" s="18"/>
      <c r="E120" s="152">
        <v>44650.0</v>
      </c>
      <c r="F120" s="152">
        <v>44672.0</v>
      </c>
      <c r="G120" s="150" t="s">
        <v>10</v>
      </c>
      <c r="H120" s="17">
        <f>sum(G121:G137)</f>
        <v>25</v>
      </c>
      <c r="I120" s="18"/>
      <c r="J120" s="19"/>
    </row>
    <row r="121" ht="13.5" customHeight="1">
      <c r="A121" s="94" t="s">
        <v>201</v>
      </c>
      <c r="B121" s="153" t="s">
        <v>31</v>
      </c>
      <c r="C121" s="92" t="s">
        <v>15</v>
      </c>
      <c r="D121" s="85" t="s">
        <v>16</v>
      </c>
      <c r="E121" s="152">
        <v>44650.0</v>
      </c>
      <c r="F121" s="152">
        <v>44650.0</v>
      </c>
      <c r="G121" s="150">
        <v>1.25</v>
      </c>
      <c r="H121" s="18"/>
      <c r="I121" s="18"/>
      <c r="J121" s="19"/>
    </row>
    <row r="122" ht="13.5" customHeight="1">
      <c r="A122" s="94" t="s">
        <v>202</v>
      </c>
      <c r="B122" s="153" t="s">
        <v>31</v>
      </c>
      <c r="C122" s="92" t="s">
        <v>15</v>
      </c>
      <c r="D122" s="85" t="s">
        <v>16</v>
      </c>
      <c r="E122" s="152">
        <v>44651.0</v>
      </c>
      <c r="F122" s="152">
        <v>44651.0</v>
      </c>
      <c r="G122" s="150">
        <v>1.25</v>
      </c>
      <c r="H122" s="18"/>
      <c r="I122" s="18"/>
      <c r="J122" s="19"/>
    </row>
    <row r="123" ht="13.5" customHeight="1">
      <c r="A123" s="94" t="s">
        <v>203</v>
      </c>
      <c r="B123" s="153" t="s">
        <v>31</v>
      </c>
      <c r="C123" s="92" t="s">
        <v>15</v>
      </c>
      <c r="D123" s="85" t="s">
        <v>16</v>
      </c>
      <c r="E123" s="152">
        <v>44653.0</v>
      </c>
      <c r="F123" s="152">
        <v>44653.0</v>
      </c>
      <c r="G123" s="150">
        <v>1.25</v>
      </c>
      <c r="H123" s="18"/>
      <c r="I123" s="18"/>
      <c r="J123" s="19"/>
    </row>
    <row r="124" ht="13.5" customHeight="1">
      <c r="A124" s="94" t="s">
        <v>204</v>
      </c>
      <c r="B124" s="88" t="s">
        <v>27</v>
      </c>
      <c r="C124" s="92" t="s">
        <v>15</v>
      </c>
      <c r="D124" s="85" t="s">
        <v>16</v>
      </c>
      <c r="E124" s="152">
        <v>44654.0</v>
      </c>
      <c r="F124" s="152">
        <v>44654.0</v>
      </c>
      <c r="G124" s="150">
        <v>2.5</v>
      </c>
      <c r="H124" s="18"/>
      <c r="I124" s="18"/>
      <c r="J124" s="19"/>
    </row>
    <row r="125" ht="13.5" customHeight="1">
      <c r="A125" s="94" t="s">
        <v>205</v>
      </c>
      <c r="B125" s="153" t="s">
        <v>31</v>
      </c>
      <c r="C125" s="92" t="s">
        <v>15</v>
      </c>
      <c r="D125" s="85" t="s">
        <v>16</v>
      </c>
      <c r="E125" s="152">
        <v>44655.0</v>
      </c>
      <c r="F125" s="152">
        <v>44655.0</v>
      </c>
      <c r="G125" s="150">
        <v>1.25</v>
      </c>
      <c r="H125" s="18"/>
      <c r="I125" s="18"/>
      <c r="J125" s="19"/>
    </row>
    <row r="126" ht="13.5" customHeight="1">
      <c r="A126" s="94" t="s">
        <v>206</v>
      </c>
      <c r="B126" s="153" t="s">
        <v>31</v>
      </c>
      <c r="C126" s="92" t="s">
        <v>15</v>
      </c>
      <c r="D126" s="85" t="s">
        <v>16</v>
      </c>
      <c r="E126" s="152">
        <v>44656.0</v>
      </c>
      <c r="F126" s="152">
        <v>44656.0</v>
      </c>
      <c r="G126" s="150">
        <v>1.25</v>
      </c>
      <c r="H126" s="18"/>
      <c r="I126" s="18"/>
      <c r="J126" s="19"/>
    </row>
    <row r="127" ht="13.5" customHeight="1">
      <c r="A127" s="94" t="s">
        <v>207</v>
      </c>
      <c r="B127" s="153" t="s">
        <v>31</v>
      </c>
      <c r="C127" s="92" t="s">
        <v>15</v>
      </c>
      <c r="D127" s="85" t="s">
        <v>16</v>
      </c>
      <c r="E127" s="152">
        <v>44657.0</v>
      </c>
      <c r="F127" s="152">
        <v>44657.0</v>
      </c>
      <c r="G127" s="150">
        <v>1.25</v>
      </c>
      <c r="H127" s="18"/>
      <c r="I127" s="18"/>
      <c r="J127" s="19"/>
    </row>
    <row r="128" ht="13.5" customHeight="1">
      <c r="A128" s="94" t="s">
        <v>208</v>
      </c>
      <c r="B128" s="153" t="s">
        <v>31</v>
      </c>
      <c r="C128" s="92" t="s">
        <v>15</v>
      </c>
      <c r="D128" s="85" t="s">
        <v>16</v>
      </c>
      <c r="E128" s="152">
        <v>44660.0</v>
      </c>
      <c r="F128" s="152">
        <v>44660.0</v>
      </c>
      <c r="G128" s="150">
        <v>1.25</v>
      </c>
      <c r="H128" s="18"/>
      <c r="I128" s="18"/>
      <c r="J128" s="19"/>
    </row>
    <row r="129" ht="13.5" customHeight="1">
      <c r="A129" s="94" t="s">
        <v>209</v>
      </c>
      <c r="B129" s="88" t="s">
        <v>27</v>
      </c>
      <c r="C129" s="92" t="s">
        <v>15</v>
      </c>
      <c r="D129" s="85" t="s">
        <v>16</v>
      </c>
      <c r="E129" s="152">
        <v>44661.0</v>
      </c>
      <c r="F129" s="152">
        <v>44661.0</v>
      </c>
      <c r="G129" s="150">
        <v>2.5</v>
      </c>
      <c r="H129" s="18"/>
      <c r="I129" s="18"/>
      <c r="J129" s="19"/>
    </row>
    <row r="130" ht="13.5" customHeight="1">
      <c r="A130" s="94" t="s">
        <v>210</v>
      </c>
      <c r="B130" s="153" t="s">
        <v>31</v>
      </c>
      <c r="C130" s="92" t="s">
        <v>15</v>
      </c>
      <c r="D130" s="85" t="s">
        <v>16</v>
      </c>
      <c r="E130" s="152">
        <v>44662.0</v>
      </c>
      <c r="F130" s="152">
        <v>44662.0</v>
      </c>
      <c r="G130" s="150">
        <v>1.25</v>
      </c>
      <c r="H130" s="18"/>
      <c r="I130" s="18"/>
      <c r="J130" s="19"/>
    </row>
    <row r="131" ht="13.5" customHeight="1">
      <c r="A131" s="94" t="s">
        <v>211</v>
      </c>
      <c r="B131" s="153" t="s">
        <v>31</v>
      </c>
      <c r="C131" s="92" t="s">
        <v>15</v>
      </c>
      <c r="D131" s="85" t="s">
        <v>16</v>
      </c>
      <c r="E131" s="152">
        <v>44663.0</v>
      </c>
      <c r="F131" s="152">
        <v>44663.0</v>
      </c>
      <c r="G131" s="150">
        <v>1.25</v>
      </c>
      <c r="H131" s="18"/>
      <c r="I131" s="18"/>
      <c r="J131" s="19"/>
    </row>
    <row r="132" ht="13.5" customHeight="1">
      <c r="A132" s="94" t="s">
        <v>212</v>
      </c>
      <c r="B132" s="153" t="s">
        <v>31</v>
      </c>
      <c r="C132" s="92" t="s">
        <v>15</v>
      </c>
      <c r="D132" s="85" t="s">
        <v>16</v>
      </c>
      <c r="E132" s="152">
        <v>44664.0</v>
      </c>
      <c r="F132" s="152">
        <v>44664.0</v>
      </c>
      <c r="G132" s="150">
        <v>1.25</v>
      </c>
      <c r="H132" s="18"/>
      <c r="I132" s="18"/>
      <c r="J132" s="19"/>
    </row>
    <row r="133" ht="13.5" customHeight="1">
      <c r="A133" s="94" t="s">
        <v>213</v>
      </c>
      <c r="B133" s="153" t="s">
        <v>31</v>
      </c>
      <c r="C133" s="92" t="s">
        <v>15</v>
      </c>
      <c r="D133" s="85" t="s">
        <v>16</v>
      </c>
      <c r="E133" s="152">
        <v>44667.0</v>
      </c>
      <c r="F133" s="152">
        <v>44667.0</v>
      </c>
      <c r="G133" s="150">
        <v>1.25</v>
      </c>
      <c r="H133" s="18"/>
      <c r="I133" s="18"/>
      <c r="J133" s="19"/>
    </row>
    <row r="134" ht="13.5" customHeight="1">
      <c r="A134" s="94" t="s">
        <v>214</v>
      </c>
      <c r="B134" s="88" t="s">
        <v>27</v>
      </c>
      <c r="C134" s="92" t="s">
        <v>15</v>
      </c>
      <c r="D134" s="85" t="s">
        <v>16</v>
      </c>
      <c r="E134" s="152">
        <v>44668.0</v>
      </c>
      <c r="F134" s="152">
        <v>44668.0</v>
      </c>
      <c r="G134" s="150">
        <v>2.5</v>
      </c>
      <c r="H134" s="18"/>
      <c r="I134" s="18"/>
      <c r="J134" s="19"/>
    </row>
    <row r="135" ht="13.5" customHeight="1">
      <c r="A135" s="94" t="s">
        <v>215</v>
      </c>
      <c r="B135" s="153" t="s">
        <v>31</v>
      </c>
      <c r="C135" s="92" t="s">
        <v>15</v>
      </c>
      <c r="D135" s="85" t="s">
        <v>16</v>
      </c>
      <c r="E135" s="152">
        <v>44669.0</v>
      </c>
      <c r="F135" s="152">
        <v>44669.0</v>
      </c>
      <c r="G135" s="150">
        <v>1.25</v>
      </c>
      <c r="H135" s="18"/>
      <c r="I135" s="18"/>
      <c r="J135" s="19"/>
    </row>
    <row r="136" ht="13.5" customHeight="1">
      <c r="A136" s="94" t="s">
        <v>216</v>
      </c>
      <c r="B136" s="153" t="s">
        <v>31</v>
      </c>
      <c r="C136" s="92" t="s">
        <v>15</v>
      </c>
      <c r="D136" s="85" t="s">
        <v>16</v>
      </c>
      <c r="E136" s="152">
        <v>44670.0</v>
      </c>
      <c r="F136" s="152">
        <v>44670.0</v>
      </c>
      <c r="G136" s="150">
        <v>1.25</v>
      </c>
      <c r="H136" s="18"/>
      <c r="I136" s="18"/>
      <c r="J136" s="19"/>
    </row>
    <row r="137" ht="13.5" customHeight="1">
      <c r="A137" s="94" t="s">
        <v>217</v>
      </c>
      <c r="B137" s="153" t="s">
        <v>31</v>
      </c>
      <c r="C137" s="92" t="s">
        <v>15</v>
      </c>
      <c r="D137" s="85" t="s">
        <v>16</v>
      </c>
      <c r="E137" s="152">
        <v>44671.0</v>
      </c>
      <c r="F137" s="152">
        <v>44671.0</v>
      </c>
      <c r="G137" s="150">
        <v>1.25</v>
      </c>
      <c r="H137" s="18"/>
      <c r="I137" s="18"/>
      <c r="J137" s="19"/>
    </row>
    <row r="138" ht="13.5" customHeight="1">
      <c r="A138" s="101">
        <v>7.2</v>
      </c>
      <c r="B138" s="84" t="s">
        <v>57</v>
      </c>
      <c r="C138" s="18"/>
      <c r="D138" s="18"/>
      <c r="E138" s="18"/>
      <c r="F138" s="18"/>
      <c r="G138" s="150" t="s">
        <v>10</v>
      </c>
      <c r="H138" s="17">
        <f>sum(G139:G158)</f>
        <v>33</v>
      </c>
      <c r="I138" s="18"/>
      <c r="J138" s="19"/>
    </row>
    <row r="139" ht="13.5" customHeight="1">
      <c r="A139" s="94" t="s">
        <v>218</v>
      </c>
      <c r="B139" s="88" t="s">
        <v>35</v>
      </c>
      <c r="C139" s="18"/>
      <c r="D139" s="92" t="s">
        <v>16</v>
      </c>
      <c r="E139" s="152">
        <v>44651.0</v>
      </c>
      <c r="F139" s="152">
        <v>44651.0</v>
      </c>
      <c r="G139" s="150">
        <v>5.0</v>
      </c>
      <c r="H139" s="18"/>
      <c r="I139" s="18"/>
      <c r="J139" s="19"/>
    </row>
    <row r="140" ht="13.5" customHeight="1">
      <c r="A140" s="94" t="s">
        <v>219</v>
      </c>
      <c r="B140" s="88" t="s">
        <v>193</v>
      </c>
      <c r="C140" s="18"/>
      <c r="D140" s="92" t="s">
        <v>58</v>
      </c>
      <c r="E140" s="152">
        <v>44652.0</v>
      </c>
      <c r="F140" s="152">
        <v>44657.0</v>
      </c>
      <c r="G140" s="150">
        <v>6.0</v>
      </c>
      <c r="H140" s="18"/>
      <c r="I140" s="18"/>
      <c r="J140" s="19"/>
    </row>
    <row r="141" ht="13.5" customHeight="1">
      <c r="A141" s="94" t="s">
        <v>220</v>
      </c>
      <c r="B141" s="153" t="s">
        <v>31</v>
      </c>
      <c r="C141" s="92" t="s">
        <v>15</v>
      </c>
      <c r="D141" s="85" t="s">
        <v>16</v>
      </c>
      <c r="E141" s="152">
        <v>44653.0</v>
      </c>
      <c r="F141" s="152">
        <v>44653.0</v>
      </c>
      <c r="G141" s="150" t="s">
        <v>153</v>
      </c>
      <c r="H141" s="18"/>
      <c r="I141" s="18"/>
      <c r="J141" s="19"/>
    </row>
    <row r="142" ht="13.5" customHeight="1">
      <c r="A142" s="94" t="s">
        <v>221</v>
      </c>
      <c r="B142" s="88" t="s">
        <v>27</v>
      </c>
      <c r="C142" s="92" t="s">
        <v>15</v>
      </c>
      <c r="D142" s="85" t="s">
        <v>16</v>
      </c>
      <c r="E142" s="152">
        <v>44654.0</v>
      </c>
      <c r="F142" s="152">
        <v>44654.0</v>
      </c>
      <c r="G142" s="150" t="s">
        <v>153</v>
      </c>
      <c r="H142" s="18"/>
      <c r="I142" s="18"/>
      <c r="J142" s="19"/>
    </row>
    <row r="143" ht="13.5" customHeight="1">
      <c r="A143" s="94" t="s">
        <v>222</v>
      </c>
      <c r="B143" s="153" t="s">
        <v>31</v>
      </c>
      <c r="C143" s="92" t="s">
        <v>15</v>
      </c>
      <c r="D143" s="85" t="s">
        <v>16</v>
      </c>
      <c r="E143" s="152">
        <v>44655.0</v>
      </c>
      <c r="F143" s="152">
        <v>44655.0</v>
      </c>
      <c r="G143" s="150" t="s">
        <v>153</v>
      </c>
      <c r="H143" s="18"/>
      <c r="I143" s="18"/>
      <c r="J143" s="19"/>
    </row>
    <row r="144" ht="13.5" customHeight="1">
      <c r="A144" s="94" t="s">
        <v>223</v>
      </c>
      <c r="B144" s="153" t="s">
        <v>31</v>
      </c>
      <c r="C144" s="92" t="s">
        <v>15</v>
      </c>
      <c r="D144" s="85" t="s">
        <v>16</v>
      </c>
      <c r="E144" s="152">
        <v>44656.0</v>
      </c>
      <c r="F144" s="152">
        <v>44656.0</v>
      </c>
      <c r="G144" s="150" t="s">
        <v>153</v>
      </c>
      <c r="H144" s="18"/>
      <c r="I144" s="18"/>
      <c r="J144" s="19"/>
    </row>
    <row r="145" ht="13.5" customHeight="1">
      <c r="A145" s="94" t="s">
        <v>224</v>
      </c>
      <c r="B145" s="153" t="s">
        <v>31</v>
      </c>
      <c r="C145" s="92" t="s">
        <v>15</v>
      </c>
      <c r="D145" s="85" t="s">
        <v>16</v>
      </c>
      <c r="E145" s="152">
        <v>44657.0</v>
      </c>
      <c r="F145" s="152">
        <v>44657.0</v>
      </c>
      <c r="G145" s="150" t="s">
        <v>153</v>
      </c>
      <c r="H145" s="18"/>
      <c r="I145" s="18"/>
      <c r="J145" s="19"/>
    </row>
    <row r="146" ht="13.5" customHeight="1">
      <c r="A146" s="94" t="s">
        <v>225</v>
      </c>
      <c r="B146" s="88" t="s">
        <v>35</v>
      </c>
      <c r="C146" s="18"/>
      <c r="D146" s="85" t="s">
        <v>16</v>
      </c>
      <c r="E146" s="152">
        <v>44658.0</v>
      </c>
      <c r="F146" s="152">
        <v>44658.0</v>
      </c>
      <c r="G146" s="150">
        <v>5.0</v>
      </c>
      <c r="H146" s="18"/>
      <c r="I146" s="18"/>
      <c r="J146" s="19"/>
    </row>
    <row r="147" ht="13.5" customHeight="1">
      <c r="A147" s="94" t="s">
        <v>226</v>
      </c>
      <c r="B147" s="88" t="s">
        <v>227</v>
      </c>
      <c r="C147" s="18"/>
      <c r="D147" s="92" t="s">
        <v>58</v>
      </c>
      <c r="E147" s="152">
        <v>44659.0</v>
      </c>
      <c r="F147" s="152">
        <v>44664.0</v>
      </c>
      <c r="G147" s="150">
        <v>6.0</v>
      </c>
      <c r="H147" s="18"/>
      <c r="I147" s="18"/>
      <c r="J147" s="19"/>
    </row>
    <row r="148" ht="13.5" customHeight="1">
      <c r="A148" s="94" t="s">
        <v>228</v>
      </c>
      <c r="B148" s="88" t="s">
        <v>27</v>
      </c>
      <c r="C148" s="92" t="s">
        <v>15</v>
      </c>
      <c r="D148" s="85" t="s">
        <v>16</v>
      </c>
      <c r="E148" s="152">
        <v>44661.0</v>
      </c>
      <c r="F148" s="152">
        <v>44661.0</v>
      </c>
      <c r="G148" s="150" t="s">
        <v>153</v>
      </c>
      <c r="H148" s="18"/>
      <c r="I148" s="18"/>
      <c r="J148" s="19"/>
    </row>
    <row r="149" ht="13.5" customHeight="1">
      <c r="A149" s="94" t="s">
        <v>229</v>
      </c>
      <c r="B149" s="153" t="s">
        <v>31</v>
      </c>
      <c r="C149" s="92" t="s">
        <v>15</v>
      </c>
      <c r="D149" s="85" t="s">
        <v>16</v>
      </c>
      <c r="E149" s="152">
        <v>44662.0</v>
      </c>
      <c r="F149" s="152">
        <v>44662.0</v>
      </c>
      <c r="G149" s="150" t="s">
        <v>153</v>
      </c>
      <c r="H149" s="18"/>
      <c r="I149" s="18"/>
      <c r="J149" s="19"/>
    </row>
    <row r="150" ht="13.5" customHeight="1">
      <c r="A150" s="94" t="s">
        <v>230</v>
      </c>
      <c r="B150" s="153" t="s">
        <v>31</v>
      </c>
      <c r="C150" s="92" t="s">
        <v>15</v>
      </c>
      <c r="D150" s="85" t="s">
        <v>16</v>
      </c>
      <c r="E150" s="152">
        <v>44663.0</v>
      </c>
      <c r="F150" s="152">
        <v>44663.0</v>
      </c>
      <c r="G150" s="150" t="s">
        <v>153</v>
      </c>
      <c r="H150" s="18"/>
      <c r="I150" s="18"/>
      <c r="J150" s="19"/>
    </row>
    <row r="151" ht="13.5" customHeight="1">
      <c r="A151" s="94" t="s">
        <v>231</v>
      </c>
      <c r="B151" s="153" t="s">
        <v>31</v>
      </c>
      <c r="C151" s="92" t="s">
        <v>15</v>
      </c>
      <c r="D151" s="85" t="s">
        <v>16</v>
      </c>
      <c r="E151" s="152">
        <v>44664.0</v>
      </c>
      <c r="F151" s="152">
        <v>44664.0</v>
      </c>
      <c r="G151" s="150" t="s">
        <v>153</v>
      </c>
      <c r="H151" s="18"/>
      <c r="I151" s="18"/>
      <c r="J151" s="19"/>
    </row>
    <row r="152" ht="13.5" customHeight="1">
      <c r="A152" s="94" t="s">
        <v>232</v>
      </c>
      <c r="B152" s="88" t="s">
        <v>35</v>
      </c>
      <c r="C152" s="18"/>
      <c r="D152" s="85" t="s">
        <v>16</v>
      </c>
      <c r="E152" s="152">
        <v>44665.0</v>
      </c>
      <c r="F152" s="152">
        <v>44665.0</v>
      </c>
      <c r="G152" s="150">
        <v>5.0</v>
      </c>
      <c r="H152" s="18"/>
      <c r="I152" s="18"/>
      <c r="J152" s="19"/>
    </row>
    <row r="153" ht="13.5" customHeight="1">
      <c r="A153" s="94" t="s">
        <v>233</v>
      </c>
      <c r="B153" s="88" t="s">
        <v>227</v>
      </c>
      <c r="C153" s="18"/>
      <c r="D153" s="92" t="s">
        <v>234</v>
      </c>
      <c r="E153" s="152">
        <v>44665.0</v>
      </c>
      <c r="F153" s="152">
        <v>44671.0</v>
      </c>
      <c r="G153" s="150">
        <v>6.0</v>
      </c>
      <c r="H153" s="18"/>
      <c r="I153" s="18"/>
      <c r="J153" s="19"/>
    </row>
    <row r="154" ht="13.5" customHeight="1">
      <c r="A154" s="94" t="s">
        <v>235</v>
      </c>
      <c r="B154" s="153" t="s">
        <v>31</v>
      </c>
      <c r="C154" s="92" t="s">
        <v>15</v>
      </c>
      <c r="D154" s="85" t="s">
        <v>16</v>
      </c>
      <c r="E154" s="152">
        <v>44667.0</v>
      </c>
      <c r="F154" s="152">
        <v>44667.0</v>
      </c>
      <c r="G154" s="150" t="s">
        <v>153</v>
      </c>
      <c r="H154" s="18"/>
      <c r="I154" s="18"/>
      <c r="J154" s="19"/>
    </row>
    <row r="155" ht="13.5" customHeight="1">
      <c r="A155" s="94" t="s">
        <v>236</v>
      </c>
      <c r="B155" s="88" t="s">
        <v>27</v>
      </c>
      <c r="C155" s="92" t="s">
        <v>15</v>
      </c>
      <c r="D155" s="85" t="s">
        <v>16</v>
      </c>
      <c r="E155" s="152">
        <v>44668.0</v>
      </c>
      <c r="F155" s="152">
        <v>44668.0</v>
      </c>
      <c r="G155" s="150" t="s">
        <v>153</v>
      </c>
      <c r="H155" s="18"/>
      <c r="I155" s="18"/>
      <c r="J155" s="19"/>
    </row>
    <row r="156" ht="13.5" customHeight="1">
      <c r="A156" s="94" t="s">
        <v>237</v>
      </c>
      <c r="B156" s="153" t="s">
        <v>31</v>
      </c>
      <c r="C156" s="92" t="s">
        <v>15</v>
      </c>
      <c r="D156" s="85" t="s">
        <v>16</v>
      </c>
      <c r="E156" s="152">
        <v>44669.0</v>
      </c>
      <c r="F156" s="152">
        <v>44669.0</v>
      </c>
      <c r="G156" s="150" t="s">
        <v>153</v>
      </c>
      <c r="H156" s="18"/>
      <c r="I156" s="18"/>
      <c r="J156" s="19"/>
    </row>
    <row r="157" ht="13.5" customHeight="1">
      <c r="A157" s="94" t="s">
        <v>238</v>
      </c>
      <c r="B157" s="153" t="s">
        <v>31</v>
      </c>
      <c r="C157" s="92" t="s">
        <v>15</v>
      </c>
      <c r="D157" s="85" t="s">
        <v>16</v>
      </c>
      <c r="E157" s="152">
        <v>44670.0</v>
      </c>
      <c r="F157" s="152">
        <v>44670.0</v>
      </c>
      <c r="G157" s="150" t="s">
        <v>153</v>
      </c>
      <c r="H157" s="18"/>
      <c r="I157" s="18"/>
      <c r="J157" s="19"/>
    </row>
    <row r="158" ht="13.5" customHeight="1">
      <c r="A158" s="94" t="s">
        <v>239</v>
      </c>
      <c r="B158" s="153" t="s">
        <v>31</v>
      </c>
      <c r="C158" s="92" t="s">
        <v>15</v>
      </c>
      <c r="D158" s="85" t="s">
        <v>16</v>
      </c>
      <c r="E158" s="152">
        <v>44671.0</v>
      </c>
      <c r="F158" s="152">
        <v>44671.0</v>
      </c>
      <c r="G158" s="150" t="s">
        <v>153</v>
      </c>
      <c r="H158" s="18"/>
      <c r="I158" s="18"/>
      <c r="J158" s="19"/>
    </row>
    <row r="159" ht="13.5" customHeight="1">
      <c r="A159" s="101">
        <v>7.3</v>
      </c>
      <c r="B159" s="12" t="s">
        <v>40</v>
      </c>
      <c r="C159" s="18"/>
      <c r="D159" s="18"/>
      <c r="E159" s="18"/>
      <c r="F159" s="18"/>
      <c r="G159" s="150" t="s">
        <v>10</v>
      </c>
      <c r="H159" s="17">
        <f>sum(G160:G162)</f>
        <v>3.5</v>
      </c>
      <c r="I159" s="18"/>
      <c r="J159" s="19"/>
    </row>
    <row r="160" ht="13.5" customHeight="1">
      <c r="A160" s="94" t="s">
        <v>240</v>
      </c>
      <c r="B160" s="100" t="s">
        <v>42</v>
      </c>
      <c r="C160" s="22" t="s">
        <v>87</v>
      </c>
      <c r="D160" s="92" t="s">
        <v>9</v>
      </c>
      <c r="E160" s="152">
        <v>44665.0</v>
      </c>
      <c r="F160" s="152">
        <v>44667.0</v>
      </c>
      <c r="G160" s="150">
        <v>1.5</v>
      </c>
      <c r="H160" s="18"/>
      <c r="I160" s="18"/>
      <c r="J160" s="19"/>
    </row>
    <row r="161" ht="13.5" customHeight="1">
      <c r="A161" s="94" t="s">
        <v>241</v>
      </c>
      <c r="B161" s="100" t="s">
        <v>45</v>
      </c>
      <c r="C161" s="22" t="s">
        <v>87</v>
      </c>
      <c r="D161" s="92" t="s">
        <v>9</v>
      </c>
      <c r="E161" s="152">
        <v>44665.0</v>
      </c>
      <c r="F161" s="152">
        <v>44667.0</v>
      </c>
      <c r="G161" s="150">
        <v>0.5</v>
      </c>
      <c r="H161" s="18"/>
      <c r="I161" s="18"/>
      <c r="J161" s="19"/>
    </row>
    <row r="162" ht="13.5" customHeight="1">
      <c r="A162" s="94" t="s">
        <v>242</v>
      </c>
      <c r="B162" s="100" t="s">
        <v>48</v>
      </c>
      <c r="C162" s="23" t="s">
        <v>49</v>
      </c>
      <c r="D162" s="92" t="s">
        <v>9</v>
      </c>
      <c r="E162" s="152">
        <v>44665.0</v>
      </c>
      <c r="F162" s="152">
        <v>44667.0</v>
      </c>
      <c r="G162" s="150">
        <v>1.5</v>
      </c>
      <c r="H162" s="18"/>
      <c r="I162" s="18"/>
      <c r="J162" s="19"/>
    </row>
    <row r="163" ht="13.5" customHeight="1">
      <c r="A163" s="101">
        <v>7.4</v>
      </c>
      <c r="B163" s="102" t="s">
        <v>243</v>
      </c>
      <c r="C163" s="18"/>
      <c r="D163" s="18"/>
      <c r="E163" s="152"/>
      <c r="F163" s="18"/>
      <c r="G163" s="150" t="s">
        <v>10</v>
      </c>
      <c r="H163" s="17">
        <f>sum(G164:G165)</f>
        <v>12</v>
      </c>
      <c r="I163" s="18"/>
      <c r="J163" s="19"/>
    </row>
    <row r="164" ht="13.5" customHeight="1">
      <c r="A164" s="94" t="s">
        <v>244</v>
      </c>
      <c r="B164" s="105" t="s">
        <v>245</v>
      </c>
      <c r="C164" s="23" t="s">
        <v>49</v>
      </c>
      <c r="D164" s="92" t="s">
        <v>246</v>
      </c>
      <c r="E164" s="152">
        <v>44665.0</v>
      </c>
      <c r="F164" s="152">
        <v>44676.0</v>
      </c>
      <c r="G164" s="150">
        <v>9.0</v>
      </c>
      <c r="H164" s="18"/>
      <c r="I164" s="18"/>
      <c r="J164" s="19"/>
    </row>
    <row r="165" ht="13.5" customHeight="1">
      <c r="A165" s="94" t="s">
        <v>247</v>
      </c>
      <c r="B165" s="105" t="s">
        <v>248</v>
      </c>
      <c r="C165" s="23" t="s">
        <v>49</v>
      </c>
      <c r="D165" s="92" t="s">
        <v>249</v>
      </c>
      <c r="E165" s="152">
        <v>44665.0</v>
      </c>
      <c r="F165" s="152">
        <v>44683.0</v>
      </c>
      <c r="G165" s="150">
        <v>3.0</v>
      </c>
      <c r="H165" s="18"/>
      <c r="I165" s="18"/>
      <c r="J165" s="19"/>
    </row>
    <row r="166" ht="13.5" customHeight="1">
      <c r="A166" s="39"/>
      <c r="B166" s="18"/>
      <c r="C166" s="18"/>
      <c r="D166" s="18"/>
      <c r="E166" s="18"/>
      <c r="F166" s="18"/>
      <c r="G166" s="150" t="s">
        <v>10</v>
      </c>
      <c r="H166" s="17">
        <f>sum(H120,H138,H159,H163)</f>
        <v>73.5</v>
      </c>
      <c r="I166" s="16" t="s">
        <v>250</v>
      </c>
      <c r="J166" s="19"/>
    </row>
    <row r="167" ht="13.5" customHeight="1">
      <c r="A167" s="39"/>
      <c r="B167" s="18"/>
      <c r="C167" s="18"/>
      <c r="D167" s="18"/>
      <c r="E167" s="18"/>
      <c r="F167" s="18"/>
      <c r="G167" s="39"/>
      <c r="H167" s="18"/>
      <c r="I167" s="18"/>
      <c r="J167" s="19"/>
    </row>
    <row r="168" ht="13.5" customHeight="1">
      <c r="A168" s="111">
        <v>8.0</v>
      </c>
      <c r="B168" s="112" t="s">
        <v>251</v>
      </c>
      <c r="G168" s="30"/>
      <c r="J168" s="46"/>
    </row>
    <row r="169" ht="13.5" customHeight="1">
      <c r="A169" s="138">
        <v>8.1</v>
      </c>
      <c r="B169" s="139" t="s">
        <v>252</v>
      </c>
      <c r="G169" s="150" t="s">
        <v>10</v>
      </c>
      <c r="H169" s="17">
        <f>sum(G170:G193)</f>
        <v>70.75</v>
      </c>
      <c r="I169" s="16" t="s">
        <v>253</v>
      </c>
      <c r="J169" s="19"/>
    </row>
    <row r="170" ht="13.5" customHeight="1">
      <c r="A170" s="117" t="s">
        <v>254</v>
      </c>
      <c r="B170" s="118" t="s">
        <v>255</v>
      </c>
      <c r="C170" s="154" t="s">
        <v>15</v>
      </c>
      <c r="D170" s="119" t="s">
        <v>256</v>
      </c>
      <c r="E170" s="116">
        <v>44672.0</v>
      </c>
      <c r="F170" s="116">
        <v>44686.0</v>
      </c>
      <c r="G170" s="131">
        <v>20.0</v>
      </c>
      <c r="J170" s="46"/>
    </row>
    <row r="171" ht="13.5" customHeight="1">
      <c r="A171" s="117" t="s">
        <v>257</v>
      </c>
      <c r="B171" s="118" t="s">
        <v>35</v>
      </c>
      <c r="C171" s="154" t="s">
        <v>15</v>
      </c>
      <c r="D171" s="119" t="s">
        <v>16</v>
      </c>
      <c r="E171" s="116">
        <v>44672.0</v>
      </c>
      <c r="F171" s="155">
        <f t="shared" ref="F171:F182" si="4">E171</f>
        <v>44672</v>
      </c>
      <c r="G171" s="131">
        <v>6.0</v>
      </c>
      <c r="J171" s="46"/>
    </row>
    <row r="172" ht="13.5" customHeight="1">
      <c r="A172" s="117" t="s">
        <v>258</v>
      </c>
      <c r="B172" s="118" t="s">
        <v>31</v>
      </c>
      <c r="C172" s="154" t="s">
        <v>15</v>
      </c>
      <c r="D172" s="119" t="s">
        <v>16</v>
      </c>
      <c r="E172" s="116">
        <v>44674.0</v>
      </c>
      <c r="F172" s="155">
        <f t="shared" si="4"/>
        <v>44674</v>
      </c>
      <c r="G172" s="131">
        <v>1.25</v>
      </c>
      <c r="J172" s="46"/>
    </row>
    <row r="173" ht="13.5" customHeight="1">
      <c r="A173" s="117" t="s">
        <v>259</v>
      </c>
      <c r="B173" s="118" t="s">
        <v>27</v>
      </c>
      <c r="C173" s="154" t="s">
        <v>15</v>
      </c>
      <c r="D173" s="119" t="s">
        <v>16</v>
      </c>
      <c r="E173" s="116">
        <v>44675.0</v>
      </c>
      <c r="F173" s="155">
        <f t="shared" si="4"/>
        <v>44675</v>
      </c>
      <c r="G173" s="131">
        <v>2.5</v>
      </c>
      <c r="J173" s="46"/>
    </row>
    <row r="174" ht="13.5" customHeight="1">
      <c r="A174" s="117" t="s">
        <v>260</v>
      </c>
      <c r="B174" s="118" t="s">
        <v>31</v>
      </c>
      <c r="C174" s="154" t="s">
        <v>15</v>
      </c>
      <c r="D174" s="119" t="s">
        <v>16</v>
      </c>
      <c r="E174" s="116">
        <v>44676.0</v>
      </c>
      <c r="F174" s="155">
        <f t="shared" si="4"/>
        <v>44676</v>
      </c>
      <c r="G174" s="131">
        <v>1.25</v>
      </c>
      <c r="J174" s="46"/>
    </row>
    <row r="175" ht="13.5" customHeight="1">
      <c r="A175" s="117" t="s">
        <v>261</v>
      </c>
      <c r="B175" s="118" t="s">
        <v>31</v>
      </c>
      <c r="C175" s="154" t="s">
        <v>15</v>
      </c>
      <c r="D175" s="119" t="s">
        <v>16</v>
      </c>
      <c r="E175" s="116">
        <v>44677.0</v>
      </c>
      <c r="F175" s="155">
        <f t="shared" si="4"/>
        <v>44677</v>
      </c>
      <c r="G175" s="131">
        <v>1.25</v>
      </c>
      <c r="J175" s="46"/>
    </row>
    <row r="176" ht="13.5" customHeight="1">
      <c r="A176" s="117" t="s">
        <v>262</v>
      </c>
      <c r="B176" s="118" t="s">
        <v>31</v>
      </c>
      <c r="C176" s="154" t="s">
        <v>15</v>
      </c>
      <c r="D176" s="119" t="s">
        <v>16</v>
      </c>
      <c r="E176" s="116">
        <v>44678.0</v>
      </c>
      <c r="F176" s="155">
        <f t="shared" si="4"/>
        <v>44678</v>
      </c>
      <c r="G176" s="131">
        <v>1.25</v>
      </c>
      <c r="J176" s="46"/>
    </row>
    <row r="177" ht="13.5" customHeight="1">
      <c r="A177" s="117" t="s">
        <v>263</v>
      </c>
      <c r="B177" s="118" t="s">
        <v>35</v>
      </c>
      <c r="C177" s="154" t="s">
        <v>15</v>
      </c>
      <c r="D177" s="119" t="s">
        <v>16</v>
      </c>
      <c r="E177" s="116">
        <v>44679.0</v>
      </c>
      <c r="F177" s="155">
        <f t="shared" si="4"/>
        <v>44679</v>
      </c>
      <c r="G177" s="131">
        <v>6.0</v>
      </c>
      <c r="J177" s="46"/>
    </row>
    <row r="178" ht="13.5" customHeight="1">
      <c r="A178" s="117" t="s">
        <v>264</v>
      </c>
      <c r="B178" s="118" t="s">
        <v>31</v>
      </c>
      <c r="C178" s="154" t="s">
        <v>15</v>
      </c>
      <c r="D178" s="119" t="s">
        <v>16</v>
      </c>
      <c r="E178" s="116">
        <v>44681.0</v>
      </c>
      <c r="F178" s="155">
        <f t="shared" si="4"/>
        <v>44681</v>
      </c>
      <c r="G178" s="131">
        <v>1.25</v>
      </c>
      <c r="J178" s="46"/>
    </row>
    <row r="179" ht="13.5" customHeight="1">
      <c r="A179" s="117" t="s">
        <v>265</v>
      </c>
      <c r="B179" s="118" t="s">
        <v>27</v>
      </c>
      <c r="C179" s="154" t="s">
        <v>15</v>
      </c>
      <c r="D179" s="119" t="s">
        <v>16</v>
      </c>
      <c r="E179" s="116">
        <v>44682.0</v>
      </c>
      <c r="F179" s="155">
        <f t="shared" si="4"/>
        <v>44682</v>
      </c>
      <c r="G179" s="131">
        <v>2.5</v>
      </c>
      <c r="J179" s="46"/>
    </row>
    <row r="180" ht="13.5" customHeight="1">
      <c r="A180" s="117" t="s">
        <v>266</v>
      </c>
      <c r="B180" s="118" t="s">
        <v>31</v>
      </c>
      <c r="C180" s="154" t="s">
        <v>15</v>
      </c>
      <c r="D180" s="119" t="s">
        <v>16</v>
      </c>
      <c r="E180" s="116">
        <v>44683.0</v>
      </c>
      <c r="F180" s="155">
        <f t="shared" si="4"/>
        <v>44683</v>
      </c>
      <c r="G180" s="131">
        <v>1.25</v>
      </c>
      <c r="J180" s="46"/>
    </row>
    <row r="181" ht="13.5" customHeight="1">
      <c r="A181" s="117" t="s">
        <v>267</v>
      </c>
      <c r="B181" s="118" t="s">
        <v>31</v>
      </c>
      <c r="C181" s="154" t="s">
        <v>15</v>
      </c>
      <c r="D181" s="119" t="s">
        <v>16</v>
      </c>
      <c r="E181" s="116">
        <v>44684.0</v>
      </c>
      <c r="F181" s="155">
        <f t="shared" si="4"/>
        <v>44684</v>
      </c>
      <c r="G181" s="131">
        <v>1.25</v>
      </c>
      <c r="J181" s="46"/>
    </row>
    <row r="182" ht="13.5" customHeight="1">
      <c r="A182" s="117" t="s">
        <v>268</v>
      </c>
      <c r="B182" s="118" t="s">
        <v>35</v>
      </c>
      <c r="C182" s="154" t="s">
        <v>15</v>
      </c>
      <c r="D182" s="119" t="s">
        <v>16</v>
      </c>
      <c r="E182" s="116">
        <v>44686.0</v>
      </c>
      <c r="F182" s="155">
        <f t="shared" si="4"/>
        <v>44686</v>
      </c>
      <c r="G182" s="131">
        <v>2.5</v>
      </c>
      <c r="J182" s="46"/>
    </row>
    <row r="183" ht="13.5" customHeight="1">
      <c r="A183" s="156">
        <v>8.2</v>
      </c>
      <c r="B183" s="115" t="s">
        <v>269</v>
      </c>
      <c r="C183" s="154"/>
      <c r="D183" s="119"/>
      <c r="G183" s="30"/>
      <c r="J183" s="46"/>
    </row>
    <row r="184" ht="13.5" customHeight="1">
      <c r="A184" s="117" t="s">
        <v>270</v>
      </c>
      <c r="B184" s="118" t="s">
        <v>271</v>
      </c>
      <c r="C184" s="154" t="s">
        <v>15</v>
      </c>
      <c r="D184" s="119" t="s">
        <v>272</v>
      </c>
      <c r="E184" s="116">
        <v>44685.0</v>
      </c>
      <c r="F184" s="116">
        <v>44689.0</v>
      </c>
      <c r="G184" s="131">
        <v>6.25</v>
      </c>
      <c r="J184" s="46"/>
    </row>
    <row r="185" ht="13.5" customHeight="1">
      <c r="A185" s="117" t="s">
        <v>273</v>
      </c>
      <c r="B185" s="118" t="s">
        <v>31</v>
      </c>
      <c r="C185" s="154" t="s">
        <v>15</v>
      </c>
      <c r="D185" s="119" t="s">
        <v>16</v>
      </c>
      <c r="E185" s="116">
        <v>44685.0</v>
      </c>
      <c r="F185" s="155">
        <f t="shared" ref="F185:F187" si="5">E185</f>
        <v>44685</v>
      </c>
      <c r="G185" s="131">
        <v>1.25</v>
      </c>
      <c r="J185" s="46"/>
    </row>
    <row r="186" ht="13.5" customHeight="1">
      <c r="A186" s="117" t="s">
        <v>274</v>
      </c>
      <c r="B186" s="118" t="s">
        <v>31</v>
      </c>
      <c r="C186" s="154" t="s">
        <v>15</v>
      </c>
      <c r="D186" s="119" t="s">
        <v>16</v>
      </c>
      <c r="E186" s="116">
        <v>44688.0</v>
      </c>
      <c r="F186" s="155">
        <f t="shared" si="5"/>
        <v>44688</v>
      </c>
      <c r="G186" s="131">
        <v>1.25</v>
      </c>
      <c r="J186" s="46"/>
    </row>
    <row r="187" ht="13.5" customHeight="1">
      <c r="A187" s="117" t="s">
        <v>275</v>
      </c>
      <c r="B187" s="118" t="s">
        <v>27</v>
      </c>
      <c r="C187" s="154" t="s">
        <v>15</v>
      </c>
      <c r="D187" s="119" t="s">
        <v>16</v>
      </c>
      <c r="E187" s="116">
        <v>44689.0</v>
      </c>
      <c r="F187" s="155">
        <f t="shared" si="5"/>
        <v>44689</v>
      </c>
      <c r="G187" s="131">
        <v>2.5</v>
      </c>
      <c r="J187" s="46"/>
    </row>
    <row r="188" ht="13.5" customHeight="1">
      <c r="A188" s="156">
        <v>8.3</v>
      </c>
      <c r="B188" s="115" t="s">
        <v>276</v>
      </c>
      <c r="C188" s="154"/>
      <c r="D188" s="119"/>
      <c r="G188" s="30"/>
      <c r="J188" s="46"/>
    </row>
    <row r="189" ht="13.5" customHeight="1">
      <c r="A189" s="117" t="s">
        <v>277</v>
      </c>
      <c r="B189" s="118" t="s">
        <v>271</v>
      </c>
      <c r="C189" s="154" t="s">
        <v>15</v>
      </c>
      <c r="D189" s="119" t="s">
        <v>272</v>
      </c>
      <c r="E189" s="116">
        <v>44690.0</v>
      </c>
      <c r="F189" s="116">
        <v>44694.0</v>
      </c>
      <c r="G189" s="131">
        <v>6.25</v>
      </c>
      <c r="J189" s="46"/>
    </row>
    <row r="190" ht="13.5" customHeight="1">
      <c r="A190" s="117" t="s">
        <v>278</v>
      </c>
      <c r="B190" s="118" t="s">
        <v>31</v>
      </c>
      <c r="C190" s="154" t="s">
        <v>15</v>
      </c>
      <c r="D190" s="119" t="s">
        <v>16</v>
      </c>
      <c r="E190" s="116">
        <v>44690.0</v>
      </c>
      <c r="F190" s="155">
        <f t="shared" ref="F190:F193" si="6">E190</f>
        <v>44690</v>
      </c>
      <c r="G190" s="131">
        <v>1.25</v>
      </c>
      <c r="J190" s="46"/>
    </row>
    <row r="191" ht="13.5" customHeight="1">
      <c r="A191" s="117" t="s">
        <v>279</v>
      </c>
      <c r="B191" s="118" t="s">
        <v>31</v>
      </c>
      <c r="C191" s="154" t="s">
        <v>15</v>
      </c>
      <c r="D191" s="119" t="s">
        <v>16</v>
      </c>
      <c r="E191" s="116">
        <v>44691.0</v>
      </c>
      <c r="F191" s="155">
        <f t="shared" si="6"/>
        <v>44691</v>
      </c>
      <c r="G191" s="131">
        <v>1.25</v>
      </c>
      <c r="J191" s="46"/>
    </row>
    <row r="192" ht="13.5" customHeight="1">
      <c r="A192" s="117" t="s">
        <v>280</v>
      </c>
      <c r="B192" s="118" t="s">
        <v>31</v>
      </c>
      <c r="C192" s="154" t="s">
        <v>15</v>
      </c>
      <c r="D192" s="119" t="s">
        <v>16</v>
      </c>
      <c r="E192" s="116">
        <v>44692.0</v>
      </c>
      <c r="F192" s="155">
        <f t="shared" si="6"/>
        <v>44692</v>
      </c>
      <c r="G192" s="131">
        <v>1.25</v>
      </c>
      <c r="J192" s="46"/>
    </row>
    <row r="193" ht="13.5" customHeight="1">
      <c r="A193" s="157" t="s">
        <v>281</v>
      </c>
      <c r="B193" s="158" t="s">
        <v>31</v>
      </c>
      <c r="C193" s="159" t="s">
        <v>15</v>
      </c>
      <c r="D193" s="133" t="s">
        <v>16</v>
      </c>
      <c r="E193" s="160">
        <v>44694.0</v>
      </c>
      <c r="F193" s="161">
        <f t="shared" si="6"/>
        <v>44694</v>
      </c>
      <c r="G193" s="162">
        <v>1.25</v>
      </c>
      <c r="H193" s="163"/>
      <c r="I193" s="163"/>
      <c r="J193" s="136"/>
    </row>
    <row r="194" ht="13.5" customHeight="1">
      <c r="A194" s="117"/>
    </row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</sheetData>
  <conditionalFormatting sqref="N3:N68">
    <cfRule type="cellIs" dxfId="0" priority="1" operator="equal">
      <formula>"Sprint"</formula>
    </cfRule>
  </conditionalFormatting>
  <conditionalFormatting sqref="N3:N68">
    <cfRule type="notContainsBlanks" dxfId="1" priority="2">
      <formula>LEN(TRIM(N3))&gt;0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2022-02-13T17:56:12Z</dcterms:created>
  <dc:creator>juang</dc:creator>
</cp:coreProperties>
</file>