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CD804FEC-157F-44BA-A2E9-24D640A446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方案二（采用）" sheetId="3" r:id="rId1"/>
    <sheet name="扣分情况汇总" sheetId="2" r:id="rId2"/>
  </sheets>
  <definedNames>
    <definedName name="_xlnm._FilterDatabase" localSheetId="0" hidden="1">'方案二（采用）'!$A$1:$Q$25</definedName>
    <definedName name="_xlnm._FilterDatabase" localSheetId="1" hidden="1">扣分情况汇总!$A$2:$K$26</definedName>
    <definedName name="_xlnm.Print_Titles" localSheetId="0">'方案二（采用）'!$1:$3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J14" i="3" l="1"/>
  <c r="J13" i="3"/>
  <c r="J15" i="3"/>
  <c r="I14" i="3"/>
  <c r="I13" i="3"/>
  <c r="I15" i="3"/>
  <c r="K14" i="3" l="1"/>
  <c r="K15" i="3"/>
  <c r="K13" i="3"/>
  <c r="H13" i="3"/>
  <c r="L13" i="3" s="1"/>
  <c r="L15" i="3"/>
  <c r="H14" i="3"/>
  <c r="L14" i="3" s="1"/>
  <c r="O15" i="3" l="1"/>
  <c r="P15" i="3" s="1"/>
  <c r="K21" i="2" l="1"/>
  <c r="K23" i="2"/>
  <c r="K24" i="2"/>
  <c r="K26" i="2"/>
  <c r="K20" i="2"/>
  <c r="K18" i="2"/>
  <c r="K15" i="2"/>
  <c r="K5" i="2"/>
  <c r="K6" i="2"/>
  <c r="K7" i="2"/>
  <c r="K8" i="2"/>
  <c r="K9" i="2"/>
  <c r="K10" i="2"/>
  <c r="K11" i="2"/>
  <c r="K12" i="2"/>
  <c r="K13" i="2"/>
  <c r="K4" i="2"/>
  <c r="N13" i="3" l="1"/>
  <c r="N14" i="3"/>
  <c r="O13" i="3" l="1"/>
  <c r="P13" i="3" s="1"/>
  <c r="O14" i="3"/>
  <c r="P14" i="3" s="1"/>
</calcChain>
</file>

<file path=xl/sharedStrings.xml><?xml version="1.0" encoding="utf-8"?>
<sst xmlns="http://schemas.openxmlformats.org/spreadsheetml/2006/main" count="170" uniqueCount="85">
  <si>
    <t>序号</t>
  </si>
  <si>
    <t>部门名称</t>
  </si>
  <si>
    <t>组别</t>
    <phoneticPr fontId="1" type="noConversion"/>
  </si>
  <si>
    <t>1</t>
    <phoneticPr fontId="1" type="noConversion"/>
  </si>
  <si>
    <t>1-1</t>
    <phoneticPr fontId="1" type="noConversion"/>
  </si>
  <si>
    <t>2</t>
  </si>
  <si>
    <t>1-1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</si>
  <si>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</si>
  <si>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</si>
  <si>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</si>
  <si>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</si>
  <si>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</si>
  <si>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</si>
  <si>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</si>
  <si>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</si>
  <si>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1-2</t>
    <phoneticPr fontId="1" type="noConversion"/>
  </si>
  <si>
    <t>11</t>
  </si>
  <si>
    <t>12</t>
  </si>
  <si>
    <t>13</t>
  </si>
  <si>
    <t>14</t>
  </si>
  <si>
    <t>15</t>
  </si>
  <si>
    <t>1-2</t>
    <phoneticPr fontId="1" type="noConversion"/>
  </si>
  <si>
    <t>16</t>
  </si>
  <si>
    <t>17</t>
  </si>
  <si>
    <t>1-3</t>
    <phoneticPr fontId="1" type="noConversion"/>
  </si>
  <si>
    <t>18</t>
  </si>
  <si>
    <t>19</t>
  </si>
  <si>
    <t>20</t>
  </si>
  <si>
    <t>21</t>
  </si>
  <si>
    <t>22</t>
  </si>
  <si>
    <t>基础类指标</t>
    <phoneticPr fontId="1" type="noConversion"/>
  </si>
  <si>
    <t>加分类指标</t>
    <phoneticPr fontId="1" type="noConversion"/>
  </si>
  <si>
    <t>完成度得分</t>
    <phoneticPr fontId="1" type="noConversion"/>
  </si>
  <si>
    <t>贡献度得分</t>
    <phoneticPr fontId="1" type="noConversion"/>
  </si>
  <si>
    <t>敏感性指标</t>
    <phoneticPr fontId="1" type="noConversion"/>
  </si>
  <si>
    <t>1-3</t>
    <phoneticPr fontId="1" type="noConversion"/>
  </si>
  <si>
    <t>扣分比率</t>
    <phoneticPr fontId="1" type="noConversion"/>
  </si>
  <si>
    <t>扣分</t>
    <phoneticPr fontId="1" type="noConversion"/>
  </si>
  <si>
    <t>基础类指标完成度理论满分</t>
    <phoneticPr fontId="1" type="noConversion"/>
  </si>
  <si>
    <r>
      <t xml:space="preserve">基础指标得分-扣分
</t>
    </r>
    <r>
      <rPr>
        <b/>
        <sz val="8"/>
        <color theme="1"/>
        <rFont val="宋体"/>
        <family val="3"/>
        <charset val="134"/>
      </rPr>
      <t>（</t>
    </r>
    <r>
      <rPr>
        <b/>
        <sz val="9"/>
        <color theme="1"/>
        <rFont val="宋体"/>
        <family val="3"/>
        <charset val="134"/>
      </rPr>
      <t>排序后1/3不能评B及以上</t>
    </r>
    <r>
      <rPr>
        <b/>
        <sz val="8"/>
        <color theme="1"/>
        <rFont val="宋体"/>
        <family val="3"/>
        <charset val="134"/>
      </rPr>
      <t>）</t>
    </r>
    <phoneticPr fontId="1" type="noConversion"/>
  </si>
  <si>
    <t>扣分项</t>
    <phoneticPr fontId="1" type="noConversion"/>
  </si>
  <si>
    <t>第12条</t>
    <phoneticPr fontId="1" type="noConversion"/>
  </si>
  <si>
    <t>第11条</t>
    <phoneticPr fontId="1" type="noConversion"/>
  </si>
  <si>
    <t>第1条</t>
    <phoneticPr fontId="1" type="noConversion"/>
  </si>
  <si>
    <t>第2条</t>
  </si>
  <si>
    <t>第3条</t>
  </si>
  <si>
    <t>3</t>
    <phoneticPr fontId="1" type="noConversion"/>
  </si>
  <si>
    <t>第8条</t>
    <phoneticPr fontId="1" type="noConversion"/>
  </si>
  <si>
    <t>第7条</t>
    <phoneticPr fontId="1" type="noConversion"/>
  </si>
  <si>
    <t>合计扣减比例</t>
    <phoneticPr fontId="1" type="noConversion"/>
  </si>
  <si>
    <t>后1/3单位数：3</t>
    <phoneticPr fontId="1" type="noConversion"/>
  </si>
  <si>
    <t>后1/3单位数：2</t>
    <phoneticPr fontId="1" type="noConversion"/>
  </si>
  <si>
    <t>后1/3单位数：2</t>
    <phoneticPr fontId="1" type="noConversion"/>
  </si>
  <si>
    <t>23</t>
    <phoneticPr fontId="1" type="noConversion"/>
  </si>
  <si>
    <t>分析测试中心</t>
    <phoneticPr fontId="1" type="noConversion"/>
  </si>
  <si>
    <t>2023年群体考核二级单位扣分情况汇总</t>
    <phoneticPr fontId="1" type="noConversion"/>
  </si>
  <si>
    <t>完成度得分合计
（*25%）</t>
    <phoneticPr fontId="1" type="noConversion"/>
  </si>
  <si>
    <t>贡献度得分合计
（*25%）</t>
    <phoneticPr fontId="1" type="noConversion"/>
  </si>
  <si>
    <t>客观分合计（加权后）</t>
    <phoneticPr fontId="1" type="noConversion"/>
  </si>
  <si>
    <t>客观分合计</t>
    <phoneticPr fontId="1" type="noConversion"/>
  </si>
  <si>
    <t>基础类指标</t>
    <phoneticPr fontId="1" type="noConversion"/>
  </si>
  <si>
    <t>客观分归一</t>
    <phoneticPr fontId="1" type="noConversion"/>
  </si>
  <si>
    <t>A21</t>
  </si>
  <si>
    <t>A20</t>
  </si>
  <si>
    <t>A8</t>
  </si>
  <si>
    <t>A1</t>
  </si>
  <si>
    <t>A10</t>
  </si>
  <si>
    <t>A9</t>
  </si>
  <si>
    <t>A4</t>
  </si>
  <si>
    <t>A5</t>
  </si>
  <si>
    <t>A7</t>
  </si>
  <si>
    <t>A6</t>
  </si>
  <si>
    <t>A12</t>
  </si>
  <si>
    <t>A2</t>
  </si>
  <si>
    <t>A3</t>
  </si>
  <si>
    <t>A14</t>
  </si>
  <si>
    <t>A16</t>
  </si>
  <si>
    <t>A11</t>
  </si>
  <si>
    <t>A13</t>
  </si>
  <si>
    <t>A15</t>
  </si>
  <si>
    <t>A18</t>
  </si>
  <si>
    <t>A22</t>
  </si>
  <si>
    <t>A17</t>
  </si>
  <si>
    <t>A19</t>
  </si>
  <si>
    <t>客观分统计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</si>
</sst>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color rgb="FFFF0000"/>
      <name val="宋体"/>
      <family val="3"/>
      <charset val="134"/>
    </font>
    <font>
      <b/>
      <sz val="8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name val="等线"/>
      <family val="2"/>
      <scheme val="minor"/>
    </font>
    <font>
      <b/>
      <sz val="16"/>
      <name val="宋体"/>
      <family val="3"/>
      <charset val="134"/>
    </font>
    <font>
      <sz val="2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10" fillId="0" borderId="1" xfId="1" applyNumberFormat="1" applyFont="1" applyBorder="1" applyAlignment="1">
      <alignment horizontal="center" vertical="center"/>
    </xf>
    <xf numFmtId="10" fontId="11" fillId="0" borderId="1" xfId="1" applyNumberFormat="1" applyFont="1" applyBorder="1" applyAlignment="1">
      <alignment horizontal="center" vertical="center"/>
    </xf>
    <xf numFmtId="10" fontId="11" fillId="0" borderId="0" xfId="1" applyNumberFormat="1" applyFont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0" fontId="9" fillId="2" borderId="1" xfId="1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10" fontId="8" fillId="4" borderId="1" xfId="1" applyNumberFormat="1" applyFont="1" applyFill="1" applyBorder="1" applyAlignment="1">
      <alignment horizontal="center" vertical="center"/>
    </xf>
    <xf numFmtId="10" fontId="8" fillId="2" borderId="1" xfId="1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10" fontId="11" fillId="0" borderId="0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2" xfId="1" applyNumberFormat="1" applyFont="1" applyBorder="1" applyAlignment="1">
      <alignment horizontal="center" vertical="center" wrapText="1"/>
    </xf>
    <xf numFmtId="10" fontId="2" fillId="0" borderId="3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abSelected="1" zoomScale="115" zoomScaleNormal="115" workbookViewId="0">
      <selection sqref="A1:P1"/>
    </sheetView>
  </sheetViews>
  <sheetFormatPr defaultColWidth="9" defaultRowHeight="15.6" x14ac:dyDescent="0.25"/>
  <cols>
    <col min="1" max="1" width="5" style="2" bestFit="1" customWidth="1"/>
    <col min="2" max="2" width="22.88671875" style="2" customWidth="1"/>
    <col min="3" max="3" width="5" style="2" bestFit="1" customWidth="1"/>
    <col min="4" max="5" width="8.109375" style="2" customWidth="1"/>
    <col min="6" max="6" width="8.109375" style="5" customWidth="1"/>
    <col min="7" max="7" width="8.109375" style="2" customWidth="1"/>
    <col min="8" max="8" width="8.77734375" style="2" customWidth="1"/>
    <col min="9" max="9" width="11.77734375" style="2" customWidth="1"/>
    <col min="10" max="11" width="12.33203125" style="2" customWidth="1"/>
    <col min="12" max="12" width="7.21875" style="2" customWidth="1"/>
    <col min="13" max="13" width="9.6640625" style="2" customWidth="1"/>
    <col min="14" max="14" width="7.21875" style="4" customWidth="1"/>
    <col min="15" max="15" width="7.21875" style="2" customWidth="1"/>
    <col min="16" max="16" width="21.88671875" style="2" customWidth="1"/>
    <col min="17" max="17" width="9" style="2" customWidth="1"/>
    <col min="18" max="16384" width="9" style="2"/>
  </cols>
  <sheetData>
    <row r="1" spans="1:17" ht="100.5" customHeight="1" x14ac:dyDescent="0.25">
      <c r="A1" s="63" t="s">
        <v>84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7" ht="21.75" customHeight="1" x14ac:dyDescent="0.25">
      <c r="A2" s="45" t="s">
        <v>0</v>
      </c>
      <c r="B2" s="43" t="s">
        <v>1</v>
      </c>
      <c r="C2" s="44" t="s">
        <v>2</v>
      </c>
      <c r="D2" s="45" t="s">
        <v>32</v>
      </c>
      <c r="E2" s="45"/>
      <c r="F2" s="45" t="s">
        <v>33</v>
      </c>
      <c r="G2" s="45"/>
      <c r="H2" s="47" t="s">
        <v>59</v>
      </c>
      <c r="I2" s="47" t="s">
        <v>56</v>
      </c>
      <c r="J2" s="47" t="s">
        <v>57</v>
      </c>
      <c r="K2" s="47" t="s">
        <v>58</v>
      </c>
      <c r="L2" s="47" t="s">
        <v>61</v>
      </c>
      <c r="M2" s="49" t="s">
        <v>38</v>
      </c>
      <c r="N2" s="51" t="s">
        <v>36</v>
      </c>
      <c r="O2" s="53" t="s">
        <v>37</v>
      </c>
      <c r="P2" s="55" t="s">
        <v>39</v>
      </c>
    </row>
    <row r="3" spans="1:17" ht="39.75" customHeight="1" x14ac:dyDescent="0.25">
      <c r="A3" s="45"/>
      <c r="B3" s="43"/>
      <c r="C3" s="44"/>
      <c r="D3" s="1" t="s">
        <v>30</v>
      </c>
      <c r="E3" s="1" t="s">
        <v>31</v>
      </c>
      <c r="F3" s="1" t="s">
        <v>60</v>
      </c>
      <c r="G3" s="1" t="s">
        <v>34</v>
      </c>
      <c r="H3" s="48"/>
      <c r="I3" s="48"/>
      <c r="J3" s="48"/>
      <c r="K3" s="48"/>
      <c r="L3" s="48"/>
      <c r="M3" s="50"/>
      <c r="N3" s="52"/>
      <c r="O3" s="54"/>
      <c r="P3" s="56"/>
    </row>
    <row r="4" spans="1:17" ht="32.25" hidden="1" customHeight="1" x14ac:dyDescent="0.25">
      <c r="A4" s="3" t="s">
        <v>3</v>
      </c>
      <c r="B4" s="23" t="s">
        <v>64</v>
      </c>
      <c r="C4" s="23" t="s">
        <v>4</v>
      </c>
      <c r="D4" s="24"/>
      <c r="E4" s="24"/>
      <c r="F4" s="24"/>
      <c r="G4" s="25"/>
      <c r="H4" s="26"/>
      <c r="I4" s="26"/>
      <c r="J4" s="26"/>
      <c r="K4" s="26"/>
      <c r="L4" s="26"/>
      <c r="M4" s="25"/>
      <c r="N4" s="27"/>
      <c r="O4" s="28"/>
      <c r="P4" s="25"/>
      <c r="Q4" s="46" t="s">
        <v>50</v>
      </c>
    </row>
    <row r="5" spans="1:17" ht="32.25" hidden="1" customHeight="1" x14ac:dyDescent="0.25">
      <c r="A5" s="3" t="s">
        <v>5</v>
      </c>
      <c r="B5" s="23" t="s">
        <v>65</v>
      </c>
      <c r="C5" s="23" t="s">
        <v>6</v>
      </c>
      <c r="D5" s="24"/>
      <c r="E5" s="24"/>
      <c r="F5" s="24"/>
      <c r="G5" s="25"/>
      <c r="H5" s="26"/>
      <c r="I5" s="26"/>
      <c r="J5" s="26"/>
      <c r="K5" s="26"/>
      <c r="L5" s="26"/>
      <c r="M5" s="25"/>
      <c r="N5" s="27"/>
      <c r="O5" s="28"/>
      <c r="P5" s="25"/>
      <c r="Q5" s="46"/>
    </row>
    <row r="6" spans="1:17" ht="32.25" hidden="1" customHeight="1" x14ac:dyDescent="0.25">
      <c r="A6" s="3" t="s">
        <v>7</v>
      </c>
      <c r="B6" s="23" t="s">
        <v>66</v>
      </c>
      <c r="C6" s="23" t="s">
        <v>6</v>
      </c>
      <c r="D6" s="24"/>
      <c r="E6" s="24"/>
      <c r="F6" s="24"/>
      <c r="G6" s="25"/>
      <c r="H6" s="25"/>
      <c r="I6" s="25"/>
      <c r="J6" s="25"/>
      <c r="K6" s="25"/>
      <c r="L6" s="25"/>
      <c r="M6" s="25"/>
      <c r="N6" s="32"/>
      <c r="O6" s="28"/>
      <c r="P6" s="25"/>
      <c r="Q6" s="46"/>
    </row>
    <row r="7" spans="1:17" ht="32.25" hidden="1" customHeight="1" x14ac:dyDescent="0.25">
      <c r="A7" s="3" t="s">
        <v>8</v>
      </c>
      <c r="B7" s="23" t="s">
        <v>67</v>
      </c>
      <c r="C7" s="23" t="s">
        <v>4</v>
      </c>
      <c r="D7" s="24"/>
      <c r="E7" s="24"/>
      <c r="F7" s="24"/>
      <c r="G7" s="25"/>
      <c r="H7" s="25"/>
      <c r="I7" s="25"/>
      <c r="J7" s="25"/>
      <c r="K7" s="25"/>
      <c r="L7" s="25"/>
      <c r="M7" s="25"/>
      <c r="N7" s="27"/>
      <c r="O7" s="28"/>
      <c r="P7" s="25"/>
      <c r="Q7" s="46"/>
    </row>
    <row r="8" spans="1:17" ht="32.25" hidden="1" customHeight="1" x14ac:dyDescent="0.25">
      <c r="A8" s="3" t="s">
        <v>9</v>
      </c>
      <c r="B8" s="23" t="s">
        <v>68</v>
      </c>
      <c r="C8" s="23" t="s">
        <v>6</v>
      </c>
      <c r="D8" s="24"/>
      <c r="E8" s="24"/>
      <c r="F8" s="24"/>
      <c r="G8" s="25"/>
      <c r="H8" s="26"/>
      <c r="I8" s="26"/>
      <c r="J8" s="26"/>
      <c r="K8" s="26"/>
      <c r="L8" s="26"/>
      <c r="M8" s="25"/>
      <c r="N8" s="32"/>
      <c r="O8" s="28"/>
      <c r="P8" s="25"/>
      <c r="Q8" s="46"/>
    </row>
    <row r="9" spans="1:17" ht="32.25" hidden="1" customHeight="1" x14ac:dyDescent="0.25">
      <c r="A9" s="3" t="s">
        <v>10</v>
      </c>
      <c r="B9" s="23" t="s">
        <v>69</v>
      </c>
      <c r="C9" s="23" t="s">
        <v>4</v>
      </c>
      <c r="D9" s="24"/>
      <c r="E9" s="24"/>
      <c r="F9" s="24"/>
      <c r="G9" s="25"/>
      <c r="H9" s="25"/>
      <c r="I9" s="25"/>
      <c r="J9" s="25"/>
      <c r="K9" s="25"/>
      <c r="L9" s="25"/>
      <c r="M9" s="25"/>
      <c r="N9" s="32"/>
      <c r="O9" s="28"/>
      <c r="P9" s="25"/>
      <c r="Q9" s="46"/>
    </row>
    <row r="10" spans="1:17" ht="32.25" hidden="1" customHeight="1" x14ac:dyDescent="0.25">
      <c r="A10" s="3" t="s">
        <v>11</v>
      </c>
      <c r="B10" s="23" t="s">
        <v>70</v>
      </c>
      <c r="C10" s="23" t="s">
        <v>6</v>
      </c>
      <c r="D10" s="24"/>
      <c r="E10" s="24"/>
      <c r="F10" s="24"/>
      <c r="G10" s="25"/>
      <c r="H10" s="25"/>
      <c r="I10" s="25"/>
      <c r="J10" s="25"/>
      <c r="K10" s="25"/>
      <c r="L10" s="25"/>
      <c r="M10" s="25"/>
      <c r="N10" s="27"/>
      <c r="O10" s="28"/>
      <c r="P10" s="7"/>
      <c r="Q10" s="46"/>
    </row>
    <row r="11" spans="1:17" ht="32.25" hidden="1" customHeight="1" x14ac:dyDescent="0.25">
      <c r="A11" s="3" t="s">
        <v>12</v>
      </c>
      <c r="B11" s="23" t="s">
        <v>71</v>
      </c>
      <c r="C11" s="23" t="s">
        <v>6</v>
      </c>
      <c r="D11" s="24"/>
      <c r="E11" s="24"/>
      <c r="F11" s="24"/>
      <c r="G11" s="25"/>
      <c r="H11" s="25"/>
      <c r="I11" s="25"/>
      <c r="J11" s="25"/>
      <c r="K11" s="25"/>
      <c r="L11" s="25"/>
      <c r="M11" s="25"/>
      <c r="N11" s="32"/>
      <c r="O11" s="28"/>
      <c r="P11" s="7"/>
      <c r="Q11" s="46"/>
    </row>
    <row r="12" spans="1:17" ht="32.25" hidden="1" customHeight="1" x14ac:dyDescent="0.25">
      <c r="A12" s="3" t="s">
        <v>13</v>
      </c>
      <c r="B12" s="23" t="s">
        <v>72</v>
      </c>
      <c r="C12" s="23" t="s">
        <v>6</v>
      </c>
      <c r="D12" s="24"/>
      <c r="E12" s="24"/>
      <c r="F12" s="24"/>
      <c r="G12" s="25"/>
      <c r="H12" s="25"/>
      <c r="I12" s="25"/>
      <c r="J12" s="25"/>
      <c r="K12" s="25"/>
      <c r="L12" s="25"/>
      <c r="M12" s="25"/>
      <c r="N12" s="32"/>
      <c r="O12" s="28"/>
      <c r="P12" s="7"/>
      <c r="Q12" s="46"/>
    </row>
    <row r="13" spans="1:17" ht="32.25" customHeight="1" x14ac:dyDescent="0.25">
      <c r="A13" s="3" t="s">
        <v>14</v>
      </c>
      <c r="B13" s="37" t="s">
        <v>73</v>
      </c>
      <c r="C13" s="37" t="s">
        <v>15</v>
      </c>
      <c r="D13" s="15">
        <v>27.038630518226309</v>
      </c>
      <c r="E13" s="15">
        <v>8.9</v>
      </c>
      <c r="F13" s="15">
        <v>31.763966032251844</v>
      </c>
      <c r="G13" s="34">
        <v>5.275829520034379</v>
      </c>
      <c r="H13" s="17">
        <f t="shared" ref="H13:H14" si="0">SUM(D13:G13)</f>
        <v>72.978426070512526</v>
      </c>
      <c r="I13" s="17">
        <f t="shared" ref="I13:I15" si="1">SUM(D13:E13)*25%</f>
        <v>8.9846576295565779</v>
      </c>
      <c r="J13" s="17">
        <f t="shared" ref="J13:J15" si="2">SUM(F13:G13)*25%</f>
        <v>9.2599488880715555</v>
      </c>
      <c r="K13" s="17">
        <f t="shared" ref="K13:K15" si="3">SUM(I13:J13)</f>
        <v>18.244606517628135</v>
      </c>
      <c r="L13" s="36">
        <f>50*H13/141.97</f>
        <v>25.702058910513674</v>
      </c>
      <c r="M13" s="29">
        <v>46.495714285714278</v>
      </c>
      <c r="N13" s="33">
        <f>VLOOKUP(B13,扣分情况汇总!B:K,10,0)</f>
        <v>8.9999999999999993E-3</v>
      </c>
      <c r="O13" s="18">
        <f t="shared" ref="O13:O15" si="4">M13*N13</f>
        <v>0.41846142857142848</v>
      </c>
      <c r="P13" s="16">
        <f t="shared" ref="P13:P15" si="5">D13+F13-O13</f>
        <v>58.384135121906731</v>
      </c>
      <c r="Q13" s="46" t="s">
        <v>51</v>
      </c>
    </row>
    <row r="14" spans="1:17" ht="32.25" customHeight="1" x14ac:dyDescent="0.25">
      <c r="A14" s="3" t="s">
        <v>16</v>
      </c>
      <c r="B14" s="37" t="s">
        <v>74</v>
      </c>
      <c r="C14" s="37" t="s">
        <v>21</v>
      </c>
      <c r="D14" s="15">
        <v>33.660581694808144</v>
      </c>
      <c r="E14" s="15">
        <v>1.7999999999999998</v>
      </c>
      <c r="F14" s="15">
        <v>33.811183159651591</v>
      </c>
      <c r="G14" s="34">
        <v>1.9176539397597048</v>
      </c>
      <c r="H14" s="17">
        <f t="shared" si="0"/>
        <v>71.189418794219435</v>
      </c>
      <c r="I14" s="17">
        <f t="shared" si="1"/>
        <v>8.8651454237020353</v>
      </c>
      <c r="J14" s="17">
        <f t="shared" si="2"/>
        <v>8.9322092748528235</v>
      </c>
      <c r="K14" s="17">
        <f t="shared" si="3"/>
        <v>17.797354698554859</v>
      </c>
      <c r="L14" s="36">
        <f t="shared" ref="L14:L15" si="6">50*H14/141.97</f>
        <v>25.071993658596689</v>
      </c>
      <c r="M14" s="29">
        <v>41.438571428571429</v>
      </c>
      <c r="N14" s="30">
        <f>VLOOKUP(B14,扣分情况汇总!B:K,10,0)</f>
        <v>8.9999999999999993E-3</v>
      </c>
      <c r="O14" s="18">
        <f t="shared" si="4"/>
        <v>0.37294714285714281</v>
      </c>
      <c r="P14" s="16">
        <f t="shared" si="5"/>
        <v>67.098817711602592</v>
      </c>
      <c r="Q14" s="46"/>
    </row>
    <row r="15" spans="1:17" ht="32.25" customHeight="1" x14ac:dyDescent="0.25">
      <c r="A15" s="3" t="s">
        <v>17</v>
      </c>
      <c r="B15" s="37" t="s">
        <v>75</v>
      </c>
      <c r="C15" s="37" t="s">
        <v>15</v>
      </c>
      <c r="D15" s="15">
        <v>10.297058823529412</v>
      </c>
      <c r="E15" s="15">
        <v>2.4</v>
      </c>
      <c r="F15" s="35">
        <v>52.670661541127267</v>
      </c>
      <c r="G15" s="34">
        <v>0.63465654695229889</v>
      </c>
      <c r="H15" s="17">
        <v>17.849999999999998</v>
      </c>
      <c r="I15" s="16">
        <f t="shared" si="1"/>
        <v>3.174264705882353</v>
      </c>
      <c r="J15" s="16">
        <f t="shared" si="2"/>
        <v>13.326329522019892</v>
      </c>
      <c r="K15" s="16">
        <f t="shared" si="3"/>
        <v>16.500594227902244</v>
      </c>
      <c r="L15" s="36">
        <f t="shared" si="6"/>
        <v>6.2865394097344502</v>
      </c>
      <c r="M15" s="29">
        <v>40.19047619047619</v>
      </c>
      <c r="N15" s="30">
        <f>VLOOKUP(B15,扣分情况汇总!B:K,10,0)</f>
        <v>0</v>
      </c>
      <c r="O15" s="18">
        <f t="shared" si="4"/>
        <v>0</v>
      </c>
      <c r="P15" s="16">
        <f t="shared" si="5"/>
        <v>62.967720364656678</v>
      </c>
      <c r="Q15" s="46"/>
    </row>
    <row r="16" spans="1:17" ht="32.25" customHeight="1" x14ac:dyDescent="0.25">
      <c r="A16" s="3" t="s">
        <v>18</v>
      </c>
      <c r="B16" s="37" t="s">
        <v>76</v>
      </c>
      <c r="C16" s="37" t="s">
        <v>15</v>
      </c>
      <c r="D16" s="15"/>
      <c r="E16" s="15"/>
      <c r="F16" s="15"/>
      <c r="G16" s="34"/>
      <c r="H16" s="16"/>
      <c r="I16" s="16"/>
      <c r="J16" s="16"/>
      <c r="K16" s="16"/>
      <c r="L16" s="34"/>
      <c r="M16" s="29"/>
      <c r="N16" s="30"/>
      <c r="O16" s="18"/>
      <c r="P16" s="16"/>
      <c r="Q16" s="46"/>
    </row>
    <row r="17" spans="1:17" ht="32.25" customHeight="1" x14ac:dyDescent="0.25">
      <c r="A17" s="3" t="s">
        <v>19</v>
      </c>
      <c r="B17" s="37" t="s">
        <v>77</v>
      </c>
      <c r="C17" s="37" t="s">
        <v>15</v>
      </c>
      <c r="D17" s="15"/>
      <c r="E17" s="15"/>
      <c r="F17" s="15"/>
      <c r="G17" s="34"/>
      <c r="H17" s="16"/>
      <c r="I17" s="16"/>
      <c r="J17" s="16"/>
      <c r="K17" s="16"/>
      <c r="L17" s="34"/>
      <c r="M17" s="29"/>
      <c r="N17" s="33"/>
      <c r="O17" s="18"/>
      <c r="P17" s="16"/>
      <c r="Q17" s="46"/>
    </row>
    <row r="18" spans="1:17" ht="32.25" customHeight="1" x14ac:dyDescent="0.25">
      <c r="A18" s="3" t="s">
        <v>20</v>
      </c>
      <c r="B18" s="37" t="s">
        <v>78</v>
      </c>
      <c r="C18" s="37" t="s">
        <v>15</v>
      </c>
      <c r="D18" s="15"/>
      <c r="E18" s="15"/>
      <c r="F18" s="15"/>
      <c r="G18" s="34"/>
      <c r="H18" s="16"/>
      <c r="I18" s="16"/>
      <c r="J18" s="16"/>
      <c r="K18" s="16"/>
      <c r="L18" s="34"/>
      <c r="M18" s="29"/>
      <c r="N18" s="30"/>
      <c r="O18" s="18"/>
      <c r="P18" s="8"/>
      <c r="Q18" s="46"/>
    </row>
    <row r="19" spans="1:17" ht="32.25" customHeight="1" x14ac:dyDescent="0.25">
      <c r="A19" s="3" t="s">
        <v>22</v>
      </c>
      <c r="B19" s="37" t="s">
        <v>79</v>
      </c>
      <c r="C19" s="37" t="s">
        <v>15</v>
      </c>
      <c r="D19" s="15"/>
      <c r="E19" s="15"/>
      <c r="F19" s="15"/>
      <c r="G19" s="34"/>
      <c r="H19" s="16"/>
      <c r="I19" s="16"/>
      <c r="J19" s="16"/>
      <c r="K19" s="16"/>
      <c r="L19" s="34"/>
      <c r="M19" s="29"/>
      <c r="N19" s="30"/>
      <c r="O19" s="18"/>
      <c r="P19" s="8"/>
      <c r="Q19" s="46"/>
    </row>
    <row r="20" spans="1:17" ht="32.25" hidden="1" customHeight="1" x14ac:dyDescent="0.25">
      <c r="A20" s="3" t="s">
        <v>23</v>
      </c>
      <c r="B20" s="31" t="s">
        <v>80</v>
      </c>
      <c r="C20" s="31" t="s">
        <v>35</v>
      </c>
      <c r="D20" s="10"/>
      <c r="E20" s="10"/>
      <c r="F20" s="10"/>
      <c r="G20" s="11"/>
      <c r="H20" s="12"/>
      <c r="I20" s="12"/>
      <c r="J20" s="12"/>
      <c r="K20" s="12"/>
      <c r="L20" s="12"/>
      <c r="M20" s="11"/>
      <c r="N20" s="13"/>
      <c r="O20" s="14"/>
      <c r="P20" s="11"/>
      <c r="Q20" s="46" t="s">
        <v>52</v>
      </c>
    </row>
    <row r="21" spans="1:17" ht="32.25" hidden="1" customHeight="1" x14ac:dyDescent="0.25">
      <c r="A21" s="3" t="s">
        <v>25</v>
      </c>
      <c r="B21" s="31" t="s">
        <v>81</v>
      </c>
      <c r="C21" s="31" t="s">
        <v>24</v>
      </c>
      <c r="D21" s="10"/>
      <c r="E21" s="10"/>
      <c r="F21" s="10"/>
      <c r="G21" s="11"/>
      <c r="H21" s="12"/>
      <c r="I21" s="12"/>
      <c r="J21" s="12"/>
      <c r="K21" s="12"/>
      <c r="L21" s="12"/>
      <c r="M21" s="11"/>
      <c r="N21" s="13"/>
      <c r="O21" s="14"/>
      <c r="P21" s="11"/>
      <c r="Q21" s="46"/>
    </row>
    <row r="22" spans="1:17" ht="32.25" hidden="1" customHeight="1" x14ac:dyDescent="0.25">
      <c r="A22" s="3" t="s">
        <v>26</v>
      </c>
      <c r="B22" s="31" t="s">
        <v>62</v>
      </c>
      <c r="C22" s="31" t="s">
        <v>24</v>
      </c>
      <c r="D22" s="10"/>
      <c r="E22" s="10"/>
      <c r="F22" s="10"/>
      <c r="G22" s="11"/>
      <c r="H22" s="11"/>
      <c r="I22" s="11"/>
      <c r="J22" s="11"/>
      <c r="K22" s="11"/>
      <c r="L22" s="11"/>
      <c r="M22" s="11"/>
      <c r="N22" s="13"/>
      <c r="O22" s="14"/>
      <c r="P22" s="11"/>
      <c r="Q22" s="46"/>
    </row>
    <row r="23" spans="1:17" ht="37.5" hidden="1" customHeight="1" x14ac:dyDescent="0.25">
      <c r="A23" s="3" t="s">
        <v>27</v>
      </c>
      <c r="B23" s="31" t="s">
        <v>63</v>
      </c>
      <c r="C23" s="31" t="s">
        <v>24</v>
      </c>
      <c r="D23" s="10"/>
      <c r="E23" s="10"/>
      <c r="F23" s="10"/>
      <c r="G23" s="11"/>
      <c r="H23" s="12"/>
      <c r="I23" s="12"/>
      <c r="J23" s="12"/>
      <c r="K23" s="12"/>
      <c r="L23" s="12"/>
      <c r="M23" s="11"/>
      <c r="N23" s="13"/>
      <c r="O23" s="14"/>
      <c r="P23" s="11"/>
      <c r="Q23" s="46"/>
    </row>
    <row r="24" spans="1:17" ht="32.25" hidden="1" customHeight="1" x14ac:dyDescent="0.25">
      <c r="A24" s="3" t="s">
        <v>28</v>
      </c>
      <c r="B24" s="31" t="s">
        <v>82</v>
      </c>
      <c r="C24" s="31" t="s">
        <v>24</v>
      </c>
      <c r="D24" s="10"/>
      <c r="E24" s="10"/>
      <c r="F24" s="10"/>
      <c r="G24" s="11"/>
      <c r="H24" s="11"/>
      <c r="I24" s="11"/>
      <c r="J24" s="11"/>
      <c r="K24" s="11"/>
      <c r="L24" s="11"/>
      <c r="M24" s="11"/>
      <c r="N24" s="13"/>
      <c r="O24" s="14"/>
      <c r="P24" s="9"/>
      <c r="Q24" s="46"/>
    </row>
    <row r="25" spans="1:17" ht="32.25" hidden="1" customHeight="1" x14ac:dyDescent="0.25">
      <c r="A25" s="3" t="s">
        <v>29</v>
      </c>
      <c r="B25" s="31" t="s">
        <v>83</v>
      </c>
      <c r="C25" s="31" t="s">
        <v>24</v>
      </c>
      <c r="D25" s="10"/>
      <c r="E25" s="10"/>
      <c r="F25" s="10"/>
      <c r="G25" s="11"/>
      <c r="H25" s="11"/>
      <c r="I25" s="11"/>
      <c r="J25" s="11"/>
      <c r="K25" s="11"/>
      <c r="L25" s="11"/>
      <c r="M25" s="11"/>
      <c r="N25" s="13"/>
      <c r="O25" s="14"/>
      <c r="P25" s="9"/>
      <c r="Q25" s="46"/>
    </row>
    <row r="26" spans="1:17" ht="13.5" customHeight="1" x14ac:dyDescent="0.25"/>
    <row r="27" spans="1:17" x14ac:dyDescent="0.25">
      <c r="P27" s="6">
        <v>45281</v>
      </c>
    </row>
  </sheetData>
  <sortState xmlns:xlrd2="http://schemas.microsoft.com/office/spreadsheetml/2017/richdata2" ref="B13:P19">
    <sortCondition descending="1" ref="L13:L19"/>
  </sortState>
  <mergeCells count="18">
    <mergeCell ref="Q20:Q25"/>
    <mergeCell ref="H2:H3"/>
    <mergeCell ref="M2:M3"/>
    <mergeCell ref="N2:N3"/>
    <mergeCell ref="O2:O3"/>
    <mergeCell ref="P2:P3"/>
    <mergeCell ref="Q4:Q12"/>
    <mergeCell ref="Q13:Q19"/>
    <mergeCell ref="J2:J3"/>
    <mergeCell ref="I2:I3"/>
    <mergeCell ref="K2:K3"/>
    <mergeCell ref="L2:L3"/>
    <mergeCell ref="B2:B3"/>
    <mergeCell ref="C2:C3"/>
    <mergeCell ref="D2:E2"/>
    <mergeCell ref="F2:G2"/>
    <mergeCell ref="A2:A3"/>
    <mergeCell ref="A1:P1"/>
  </mergeCells>
  <phoneticPr fontId="1" type="noConversion"/>
  <conditionalFormatting sqref="B4:B19 B2 B21:B25">
    <cfRule type="duplicateValues" dxfId="5" priority="2"/>
  </conditionalFormatting>
  <conditionalFormatting sqref="B20">
    <cfRule type="duplicateValues" dxfId="4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zoomScaleNormal="100" workbookViewId="0">
      <selection activeCell="A28" sqref="A28:K32"/>
    </sheetView>
  </sheetViews>
  <sheetFormatPr defaultColWidth="9" defaultRowHeight="15.6" x14ac:dyDescent="0.25"/>
  <cols>
    <col min="1" max="1" width="3.6640625" style="19" customWidth="1"/>
    <col min="2" max="2" width="30.109375" style="19" customWidth="1"/>
    <col min="3" max="3" width="5.21875" style="19" customWidth="1"/>
    <col min="4" max="10" width="6.44140625" style="22" customWidth="1"/>
    <col min="11" max="11" width="7.21875" style="22" customWidth="1"/>
    <col min="12" max="12" width="27.88671875" style="38" bestFit="1" customWidth="1"/>
    <col min="13" max="16384" width="9" style="38"/>
  </cols>
  <sheetData>
    <row r="1" spans="1:11" ht="36" customHeight="1" x14ac:dyDescent="0.25">
      <c r="A1" s="59" t="s">
        <v>55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s="39" customFormat="1" ht="21" customHeight="1" x14ac:dyDescent="0.25">
      <c r="A2" s="60" t="s">
        <v>0</v>
      </c>
      <c r="B2" s="60" t="s">
        <v>1</v>
      </c>
      <c r="C2" s="61" t="s">
        <v>2</v>
      </c>
      <c r="D2" s="62" t="s">
        <v>40</v>
      </c>
      <c r="E2" s="62"/>
      <c r="F2" s="62"/>
      <c r="G2" s="62"/>
      <c r="H2" s="62"/>
      <c r="I2" s="62"/>
      <c r="J2" s="62"/>
      <c r="K2" s="61" t="s">
        <v>49</v>
      </c>
    </row>
    <row r="3" spans="1:11" s="39" customFormat="1" ht="21.75" customHeight="1" x14ac:dyDescent="0.25">
      <c r="A3" s="60"/>
      <c r="B3" s="60"/>
      <c r="C3" s="61"/>
      <c r="D3" s="20" t="s">
        <v>43</v>
      </c>
      <c r="E3" s="20" t="s">
        <v>44</v>
      </c>
      <c r="F3" s="20" t="s">
        <v>45</v>
      </c>
      <c r="G3" s="20" t="s">
        <v>48</v>
      </c>
      <c r="H3" s="20" t="s">
        <v>47</v>
      </c>
      <c r="I3" s="20" t="s">
        <v>42</v>
      </c>
      <c r="J3" s="20" t="s">
        <v>41</v>
      </c>
      <c r="K3" s="61"/>
    </row>
    <row r="4" spans="1:11" ht="27.75" customHeight="1" x14ac:dyDescent="0.25">
      <c r="A4" s="37" t="s">
        <v>3</v>
      </c>
      <c r="B4" s="37" t="s">
        <v>64</v>
      </c>
      <c r="C4" s="37" t="s">
        <v>4</v>
      </c>
      <c r="D4" s="21">
        <v>0.01</v>
      </c>
      <c r="E4" s="21"/>
      <c r="F4" s="21">
        <v>0.01</v>
      </c>
      <c r="G4" s="21"/>
      <c r="H4" s="21"/>
      <c r="I4" s="21">
        <v>0.01</v>
      </c>
      <c r="J4" s="21"/>
      <c r="K4" s="21">
        <f>SUM(D4:J4)</f>
        <v>0.03</v>
      </c>
    </row>
    <row r="5" spans="1:11" ht="27.75" customHeight="1" x14ac:dyDescent="0.25">
      <c r="A5" s="37" t="s">
        <v>5</v>
      </c>
      <c r="B5" s="37" t="s">
        <v>65</v>
      </c>
      <c r="C5" s="37" t="s">
        <v>4</v>
      </c>
      <c r="D5" s="21">
        <v>2.0999999999999999E-3</v>
      </c>
      <c r="E5" s="21"/>
      <c r="F5" s="21"/>
      <c r="G5" s="21">
        <v>8.9999999999999993E-3</v>
      </c>
      <c r="H5" s="21"/>
      <c r="I5" s="21"/>
      <c r="J5" s="21"/>
      <c r="K5" s="21">
        <f t="shared" ref="K5:K13" si="0">SUM(D5:J5)</f>
        <v>1.1099999999999999E-2</v>
      </c>
    </row>
    <row r="6" spans="1:11" ht="27.75" customHeight="1" x14ac:dyDescent="0.25">
      <c r="A6" s="37" t="s">
        <v>7</v>
      </c>
      <c r="B6" s="37" t="s">
        <v>70</v>
      </c>
      <c r="C6" s="37" t="s">
        <v>4</v>
      </c>
      <c r="D6" s="21"/>
      <c r="E6" s="21"/>
      <c r="F6" s="21">
        <v>7.3000000000000001E-3</v>
      </c>
      <c r="G6" s="21">
        <v>3.0000000000000001E-3</v>
      </c>
      <c r="H6" s="21">
        <v>0.01</v>
      </c>
      <c r="I6" s="21"/>
      <c r="J6" s="21"/>
      <c r="K6" s="21">
        <f t="shared" si="0"/>
        <v>2.0299999999999999E-2</v>
      </c>
    </row>
    <row r="7" spans="1:11" ht="27.75" customHeight="1" x14ac:dyDescent="0.25">
      <c r="A7" s="37" t="s">
        <v>8</v>
      </c>
      <c r="B7" s="37" t="s">
        <v>66</v>
      </c>
      <c r="C7" s="37" t="s">
        <v>4</v>
      </c>
      <c r="D7" s="21">
        <v>5.0000000000000001E-4</v>
      </c>
      <c r="E7" s="21">
        <v>0.01</v>
      </c>
      <c r="F7" s="21"/>
      <c r="G7" s="21">
        <v>8.9999999999999993E-3</v>
      </c>
      <c r="H7" s="21"/>
      <c r="I7" s="21"/>
      <c r="J7" s="21"/>
      <c r="K7" s="21">
        <f t="shared" si="0"/>
        <v>1.95E-2</v>
      </c>
    </row>
    <row r="8" spans="1:11" ht="27.75" customHeight="1" x14ac:dyDescent="0.25">
      <c r="A8" s="37" t="s">
        <v>9</v>
      </c>
      <c r="B8" s="37" t="s">
        <v>67</v>
      </c>
      <c r="C8" s="37" t="s">
        <v>4</v>
      </c>
      <c r="D8" s="21">
        <v>1.1000000000000001E-3</v>
      </c>
      <c r="E8" s="21"/>
      <c r="F8" s="21"/>
      <c r="G8" s="21">
        <v>3.0000000000000001E-3</v>
      </c>
      <c r="H8" s="21"/>
      <c r="I8" s="21"/>
      <c r="J8" s="21"/>
      <c r="K8" s="21">
        <f t="shared" si="0"/>
        <v>4.1000000000000003E-3</v>
      </c>
    </row>
    <row r="9" spans="1:11" ht="27.75" customHeight="1" x14ac:dyDescent="0.25">
      <c r="A9" s="37" t="s">
        <v>10</v>
      </c>
      <c r="B9" s="37" t="s">
        <v>68</v>
      </c>
      <c r="C9" s="37" t="s">
        <v>4</v>
      </c>
      <c r="D9" s="21"/>
      <c r="E9" s="21"/>
      <c r="F9" s="21">
        <v>4.0000000000000002E-4</v>
      </c>
      <c r="G9" s="21">
        <v>6.0000000000000001E-3</v>
      </c>
      <c r="H9" s="21"/>
      <c r="I9" s="21"/>
      <c r="J9" s="21"/>
      <c r="K9" s="21">
        <f t="shared" si="0"/>
        <v>6.4000000000000003E-3</v>
      </c>
    </row>
    <row r="10" spans="1:11" ht="27.75" customHeight="1" x14ac:dyDescent="0.25">
      <c r="A10" s="37" t="s">
        <v>11</v>
      </c>
      <c r="B10" s="40" t="s">
        <v>71</v>
      </c>
      <c r="C10" s="37" t="s">
        <v>4</v>
      </c>
      <c r="D10" s="21"/>
      <c r="E10" s="21"/>
      <c r="F10" s="21"/>
      <c r="G10" s="21">
        <v>6.0000000000000001E-3</v>
      </c>
      <c r="H10" s="21"/>
      <c r="I10" s="21"/>
      <c r="J10" s="21"/>
      <c r="K10" s="21">
        <f t="shared" si="0"/>
        <v>6.0000000000000001E-3</v>
      </c>
    </row>
    <row r="11" spans="1:11" ht="27.75" customHeight="1" x14ac:dyDescent="0.25">
      <c r="A11" s="37" t="s">
        <v>12</v>
      </c>
      <c r="B11" s="40" t="s">
        <v>72</v>
      </c>
      <c r="C11" s="37" t="s">
        <v>4</v>
      </c>
      <c r="D11" s="21"/>
      <c r="E11" s="21"/>
      <c r="F11" s="21"/>
      <c r="G11" s="21">
        <v>8.9999999999999993E-3</v>
      </c>
      <c r="H11" s="21"/>
      <c r="I11" s="21"/>
      <c r="J11" s="21"/>
      <c r="K11" s="21">
        <f t="shared" si="0"/>
        <v>8.9999999999999993E-3</v>
      </c>
    </row>
    <row r="12" spans="1:11" ht="27.75" customHeight="1" x14ac:dyDescent="0.25">
      <c r="A12" s="37" t="s">
        <v>13</v>
      </c>
      <c r="B12" s="37" t="s">
        <v>69</v>
      </c>
      <c r="C12" s="37" t="s">
        <v>4</v>
      </c>
      <c r="D12" s="21"/>
      <c r="E12" s="21"/>
      <c r="F12" s="21"/>
      <c r="G12" s="21">
        <v>1.6E-2</v>
      </c>
      <c r="H12" s="21"/>
      <c r="I12" s="21"/>
      <c r="J12" s="21"/>
      <c r="K12" s="21">
        <f t="shared" si="0"/>
        <v>1.6E-2</v>
      </c>
    </row>
    <row r="13" spans="1:11" ht="27.75" customHeight="1" x14ac:dyDescent="0.25">
      <c r="A13" s="37" t="s">
        <v>14</v>
      </c>
      <c r="B13" s="37" t="s">
        <v>73</v>
      </c>
      <c r="C13" s="37" t="s">
        <v>15</v>
      </c>
      <c r="D13" s="21"/>
      <c r="E13" s="21"/>
      <c r="F13" s="21"/>
      <c r="G13" s="21">
        <v>8.9999999999999993E-3</v>
      </c>
      <c r="H13" s="21"/>
      <c r="I13" s="21"/>
      <c r="J13" s="21"/>
      <c r="K13" s="21">
        <f t="shared" si="0"/>
        <v>8.9999999999999993E-3</v>
      </c>
    </row>
    <row r="14" spans="1:11" ht="27.75" customHeight="1" x14ac:dyDescent="0.25">
      <c r="A14" s="37" t="s">
        <v>16</v>
      </c>
      <c r="B14" s="37" t="s">
        <v>75</v>
      </c>
      <c r="C14" s="37" t="s">
        <v>15</v>
      </c>
      <c r="D14" s="21"/>
      <c r="E14" s="21"/>
      <c r="F14" s="21"/>
      <c r="G14" s="21"/>
      <c r="H14" s="21"/>
      <c r="I14" s="21"/>
      <c r="J14" s="21"/>
      <c r="K14" s="21"/>
    </row>
    <row r="15" spans="1:11" ht="27.75" customHeight="1" x14ac:dyDescent="0.25">
      <c r="A15" s="37" t="s">
        <v>17</v>
      </c>
      <c r="B15" s="37" t="s">
        <v>77</v>
      </c>
      <c r="C15" s="37" t="s">
        <v>15</v>
      </c>
      <c r="D15" s="21"/>
      <c r="E15" s="21"/>
      <c r="F15" s="21"/>
      <c r="G15" s="21">
        <v>8.9999999999999993E-3</v>
      </c>
      <c r="H15" s="21"/>
      <c r="I15" s="21"/>
      <c r="J15" s="21">
        <v>0.01</v>
      </c>
      <c r="K15" s="21">
        <f>SUM(D15:J15)</f>
        <v>1.9E-2</v>
      </c>
    </row>
    <row r="16" spans="1:11" ht="27.75" customHeight="1" x14ac:dyDescent="0.25">
      <c r="A16" s="37" t="s">
        <v>18</v>
      </c>
      <c r="B16" s="37" t="s">
        <v>79</v>
      </c>
      <c r="C16" s="37" t="s">
        <v>15</v>
      </c>
      <c r="D16" s="21"/>
      <c r="E16" s="21"/>
      <c r="F16" s="21"/>
      <c r="G16" s="21"/>
      <c r="H16" s="21"/>
      <c r="I16" s="21"/>
      <c r="J16" s="21"/>
      <c r="K16" s="21"/>
    </row>
    <row r="17" spans="1:13" ht="27.75" customHeight="1" x14ac:dyDescent="0.25">
      <c r="A17" s="37" t="s">
        <v>19</v>
      </c>
      <c r="B17" s="37" t="s">
        <v>78</v>
      </c>
      <c r="C17" s="37" t="s">
        <v>15</v>
      </c>
      <c r="D17" s="21"/>
      <c r="E17" s="21"/>
      <c r="F17" s="21"/>
      <c r="G17" s="21"/>
      <c r="H17" s="21"/>
      <c r="I17" s="21"/>
      <c r="J17" s="21"/>
      <c r="K17" s="21"/>
    </row>
    <row r="18" spans="1:13" ht="27.75" customHeight="1" x14ac:dyDescent="0.25">
      <c r="A18" s="37" t="s">
        <v>20</v>
      </c>
      <c r="B18" s="37" t="s">
        <v>74</v>
      </c>
      <c r="C18" s="37" t="s">
        <v>15</v>
      </c>
      <c r="D18" s="21"/>
      <c r="E18" s="21"/>
      <c r="F18" s="21"/>
      <c r="G18" s="21">
        <v>8.9999999999999993E-3</v>
      </c>
      <c r="H18" s="21"/>
      <c r="I18" s="21"/>
      <c r="J18" s="21"/>
      <c r="K18" s="21">
        <f>SUM(D18:J18)</f>
        <v>8.9999999999999993E-3</v>
      </c>
    </row>
    <row r="19" spans="1:13" ht="27.75" customHeight="1" x14ac:dyDescent="0.25">
      <c r="A19" s="37" t="s">
        <v>22</v>
      </c>
      <c r="B19" s="37" t="s">
        <v>76</v>
      </c>
      <c r="C19" s="37" t="s">
        <v>15</v>
      </c>
      <c r="D19" s="21"/>
      <c r="E19" s="21"/>
      <c r="F19" s="21"/>
      <c r="G19" s="21"/>
      <c r="H19" s="21"/>
      <c r="I19" s="21"/>
      <c r="J19" s="21"/>
      <c r="K19" s="21"/>
    </row>
    <row r="20" spans="1:13" ht="27.75" customHeight="1" x14ac:dyDescent="0.25">
      <c r="A20" s="37" t="s">
        <v>23</v>
      </c>
      <c r="B20" s="37" t="s">
        <v>80</v>
      </c>
      <c r="C20" s="37" t="s">
        <v>35</v>
      </c>
      <c r="D20" s="21"/>
      <c r="E20" s="21"/>
      <c r="F20" s="21">
        <v>3.3E-3</v>
      </c>
      <c r="G20" s="21"/>
      <c r="H20" s="21"/>
      <c r="I20" s="21"/>
      <c r="J20" s="21"/>
      <c r="K20" s="21">
        <f>SUM(D20:J20)</f>
        <v>3.3E-3</v>
      </c>
    </row>
    <row r="21" spans="1:13" ht="37.5" customHeight="1" x14ac:dyDescent="0.25">
      <c r="A21" s="37" t="s">
        <v>25</v>
      </c>
      <c r="B21" s="37" t="s">
        <v>63</v>
      </c>
      <c r="C21" s="37" t="s">
        <v>24</v>
      </c>
      <c r="D21" s="21">
        <v>1.1000000000000001E-3</v>
      </c>
      <c r="E21" s="21"/>
      <c r="F21" s="21">
        <v>4.1999999999999997E-3</v>
      </c>
      <c r="G21" s="21"/>
      <c r="H21" s="21"/>
      <c r="I21" s="21"/>
      <c r="J21" s="21"/>
      <c r="K21" s="21">
        <f t="shared" ref="K21:K26" si="1">SUM(D21:J21)</f>
        <v>5.3E-3</v>
      </c>
    </row>
    <row r="22" spans="1:13" ht="27.75" customHeight="1" x14ac:dyDescent="0.25">
      <c r="A22" s="37" t="s">
        <v>26</v>
      </c>
      <c r="B22" s="37" t="s">
        <v>83</v>
      </c>
      <c r="C22" s="37" t="s">
        <v>24</v>
      </c>
      <c r="D22" s="21"/>
      <c r="E22" s="21"/>
      <c r="F22" s="21"/>
      <c r="G22" s="21"/>
      <c r="H22" s="21"/>
      <c r="I22" s="21"/>
      <c r="J22" s="21"/>
      <c r="K22" s="21"/>
    </row>
    <row r="23" spans="1:13" ht="27.75" customHeight="1" x14ac:dyDescent="0.25">
      <c r="A23" s="37" t="s">
        <v>27</v>
      </c>
      <c r="B23" s="37" t="s">
        <v>82</v>
      </c>
      <c r="C23" s="37" t="s">
        <v>24</v>
      </c>
      <c r="D23" s="21"/>
      <c r="E23" s="21"/>
      <c r="F23" s="21">
        <v>2.2000000000000001E-3</v>
      </c>
      <c r="G23" s="21"/>
      <c r="H23" s="21"/>
      <c r="I23" s="21"/>
      <c r="J23" s="21"/>
      <c r="K23" s="21">
        <f t="shared" si="1"/>
        <v>2.2000000000000001E-3</v>
      </c>
    </row>
    <row r="24" spans="1:13" ht="27.75" customHeight="1" x14ac:dyDescent="0.25">
      <c r="A24" s="37" t="s">
        <v>28</v>
      </c>
      <c r="B24" s="37" t="s">
        <v>81</v>
      </c>
      <c r="C24" s="37" t="s">
        <v>24</v>
      </c>
      <c r="D24" s="21"/>
      <c r="E24" s="21"/>
      <c r="F24" s="21">
        <v>2.7000000000000001E-3</v>
      </c>
      <c r="G24" s="21"/>
      <c r="H24" s="21"/>
      <c r="I24" s="21"/>
      <c r="J24" s="21"/>
      <c r="K24" s="21">
        <f t="shared" si="1"/>
        <v>2.7000000000000001E-3</v>
      </c>
    </row>
    <row r="25" spans="1:13" ht="27.75" customHeight="1" x14ac:dyDescent="0.25">
      <c r="A25" s="37" t="s">
        <v>29</v>
      </c>
      <c r="B25" s="37" t="s">
        <v>62</v>
      </c>
      <c r="C25" s="37" t="s">
        <v>24</v>
      </c>
      <c r="D25" s="21"/>
      <c r="E25" s="21"/>
      <c r="F25" s="21"/>
      <c r="G25" s="21"/>
      <c r="H25" s="21"/>
      <c r="I25" s="21"/>
      <c r="J25" s="21"/>
      <c r="K25" s="21"/>
    </row>
    <row r="26" spans="1:13" ht="33" hidden="1" customHeight="1" x14ac:dyDescent="0.25">
      <c r="A26" s="37" t="s">
        <v>53</v>
      </c>
      <c r="B26" s="37" t="s">
        <v>54</v>
      </c>
      <c r="C26" s="37" t="s">
        <v>46</v>
      </c>
      <c r="D26" s="21"/>
      <c r="E26" s="21"/>
      <c r="F26" s="21">
        <v>3.0999999999999999E-3</v>
      </c>
      <c r="G26" s="21"/>
      <c r="H26" s="21"/>
      <c r="I26" s="21"/>
      <c r="J26" s="21"/>
      <c r="K26" s="21">
        <f t="shared" si="1"/>
        <v>3.0999999999999999E-3</v>
      </c>
    </row>
    <row r="27" spans="1:13" ht="7.5" customHeight="1" x14ac:dyDescent="0.25"/>
    <row r="28" spans="1:13" ht="20.25" customHeight="1" x14ac:dyDescent="0.25">
      <c r="A28" s="57"/>
      <c r="B28" s="57"/>
      <c r="C28" s="57"/>
      <c r="D28" s="57"/>
      <c r="E28" s="41"/>
      <c r="F28" s="42"/>
      <c r="G28" s="57"/>
      <c r="H28" s="57"/>
      <c r="I28" s="57"/>
      <c r="J28" s="57"/>
      <c r="K28" s="57"/>
    </row>
    <row r="29" spans="1:13" ht="20.25" customHeight="1" x14ac:dyDescent="0.25">
      <c r="A29" s="57"/>
      <c r="B29" s="57"/>
      <c r="C29" s="57"/>
      <c r="D29" s="57"/>
      <c r="E29" s="41"/>
      <c r="F29" s="42"/>
      <c r="G29" s="57"/>
      <c r="H29" s="57"/>
      <c r="I29" s="57"/>
      <c r="J29" s="57"/>
      <c r="K29" s="57"/>
    </row>
    <row r="30" spans="1:13" ht="20.25" customHeight="1" x14ac:dyDescent="0.25">
      <c r="A30" s="57"/>
      <c r="B30" s="57"/>
      <c r="C30" s="57"/>
      <c r="D30" s="57"/>
      <c r="E30" s="41"/>
      <c r="F30" s="42"/>
      <c r="G30" s="57"/>
      <c r="H30" s="57"/>
      <c r="I30" s="57"/>
      <c r="J30" s="57"/>
      <c r="K30" s="57"/>
    </row>
    <row r="31" spans="1:13" ht="20.25" customHeight="1" x14ac:dyDescent="0.25">
      <c r="A31" s="57"/>
      <c r="B31" s="57"/>
      <c r="C31" s="57"/>
      <c r="D31" s="57"/>
      <c r="E31" s="41"/>
      <c r="F31" s="42"/>
      <c r="G31" s="57"/>
      <c r="H31" s="57"/>
      <c r="I31" s="57"/>
      <c r="J31" s="57"/>
      <c r="K31" s="57"/>
    </row>
    <row r="32" spans="1:13" ht="20.25" customHeight="1" x14ac:dyDescent="0.25">
      <c r="A32" s="57"/>
      <c r="B32" s="57"/>
      <c r="C32" s="57"/>
      <c r="D32" s="57"/>
      <c r="E32" s="41"/>
      <c r="F32" s="42"/>
      <c r="G32" s="58"/>
      <c r="H32" s="58"/>
      <c r="I32" s="58"/>
      <c r="J32" s="58"/>
      <c r="K32" s="58"/>
      <c r="L32" s="41"/>
      <c r="M32" s="41"/>
    </row>
  </sheetData>
  <mergeCells count="16">
    <mergeCell ref="A1:K1"/>
    <mergeCell ref="A2:A3"/>
    <mergeCell ref="B2:B3"/>
    <mergeCell ref="C2:C3"/>
    <mergeCell ref="D2:J2"/>
    <mergeCell ref="K2:K3"/>
    <mergeCell ref="G28:K28"/>
    <mergeCell ref="G29:K29"/>
    <mergeCell ref="G30:K30"/>
    <mergeCell ref="G31:K31"/>
    <mergeCell ref="G32:K32"/>
    <mergeCell ref="A28:D28"/>
    <mergeCell ref="A29:D29"/>
    <mergeCell ref="A30:D30"/>
    <mergeCell ref="A31:D31"/>
    <mergeCell ref="A32:D32"/>
  </mergeCells>
  <phoneticPr fontId="1" type="noConversion"/>
  <conditionalFormatting sqref="A1">
    <cfRule type="duplicateValues" dxfId="3" priority="1"/>
  </conditionalFormatting>
  <conditionalFormatting sqref="B4:B19 B2 B21:B25">
    <cfRule type="duplicateValues" dxfId="2" priority="7"/>
  </conditionalFormatting>
  <conditionalFormatting sqref="B20">
    <cfRule type="duplicateValues" dxfId="1" priority="4"/>
  </conditionalFormatting>
  <conditionalFormatting sqref="B26">
    <cfRule type="duplicateValues" dxfId="0" priority="2"/>
  </conditionalFormatting>
  <printOptions horizontalCentered="1"/>
  <pageMargins left="0.31496062992125984" right="0.31496062992125984" top="0.74803149606299213" bottom="0.35433070866141736" header="0.31496062992125984" footer="0.31496062992125984"/>
  <pageSetup paperSize="9" orientation="portrait" r:id="rId1"/>
  <headerFooter>
    <oddHeader>&amp;R&amp;"-,加粗"内部文件
会后回收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方案二（采用）</vt:lpstr>
      <vt:lpstr>扣分情况汇总</vt:lpstr>
      <vt:lpstr>'方案二（采用）'!Print_Titles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2024-10-24T09:48:30Z</dcterms:modified>
</cp:coreProperties>
</file>