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ulia\Documents\Angular\SIAP\Informacion\"/>
    </mc:Choice>
  </mc:AlternateContent>
  <bookViews>
    <workbookView xWindow="0" yWindow="465" windowWidth="28800" windowHeight="16260" activeTab="4"/>
  </bookViews>
  <sheets>
    <sheet name="CARRERA" sheetId="1" r:id="rId1"/>
    <sheet name="CONTRATO" sheetId="2" r:id="rId2"/>
    <sheet name="CATEDRA" sheetId="3" r:id="rId3"/>
    <sheet name="Excepcionalidades" sheetId="6" r:id="rId4"/>
    <sheet name="ACTIVIDADES" sheetId="4" r:id="rId5"/>
    <sheet name="Bolsa y Autoevaluación" sheetId="5" r:id="rId6"/>
    <sheet name="Hoja1" sheetId="7" r:id="rId7"/>
  </sheets>
  <externalReferences>
    <externalReference r:id="rId8"/>
  </externalReferences>
  <definedNames>
    <definedName name="D" localSheetId="2">#REF!</definedName>
    <definedName name="D" localSheetId="1">CONTRATO!$AE$12:$AE$21</definedName>
    <definedName name="D">CARRERA!$AH$14:$AH$21</definedName>
    <definedName name="Dadm" localSheetId="2">#REF!</definedName>
    <definedName name="Dadm" localSheetId="1">CONTRATO!$AF$19</definedName>
    <definedName name="Dadm">CARRERA!$AI$19</definedName>
    <definedName name="Dfu" localSheetId="2">#REF!</definedName>
    <definedName name="Dfu" localSheetId="1">CONTRATO!$AF$14</definedName>
    <definedName name="Dfu">CARRERA!$AI$16</definedName>
    <definedName name="Dia" localSheetId="2">#REF!</definedName>
    <definedName name="Dia" localSheetId="1">CONTRATO!$AF$12:$AF$13</definedName>
    <definedName name="Dia">CARRERA!$AI$14:$AI$15</definedName>
    <definedName name="Dias" localSheetId="2">#REF!</definedName>
    <definedName name="Dias" localSheetId="1">#REF!</definedName>
    <definedName name="Dias">#REF!</definedName>
    <definedName name="Doac" localSheetId="2">#REF!</definedName>
    <definedName name="Doac" localSheetId="1">CONTRATO!$AF$20:$AF$21</definedName>
    <definedName name="Doac">CARRERA!$AI$20:$AI$21</definedName>
    <definedName name="Doc">ACTIVIDADES!$C$5:$C$14</definedName>
    <definedName name="Docen" localSheetId="2">#REF!</definedName>
    <definedName name="Docen" localSheetId="1">CONTRATO!$AH$13:$AH$18</definedName>
    <definedName name="Docen">CARRERA!$AK$15:$AK$18</definedName>
    <definedName name="Docom" localSheetId="2">#REF!</definedName>
    <definedName name="Docom" localSheetId="1">CONTRATO!$AF$15:$AF$18</definedName>
    <definedName name="Docom">CARRERA!$AI$17:$AI$18</definedName>
    <definedName name="I" localSheetId="2">#REF!</definedName>
    <definedName name="I" localSheetId="1">CONTRATO!$AE$11</definedName>
    <definedName name="I">CARRERA!$AH$13</definedName>
    <definedName name="Iej" localSheetId="2">#REF!</definedName>
    <definedName name="Iej" localSheetId="1">CONTRATO!$AF$11</definedName>
    <definedName name="Iej">CARRERA!$AI$13</definedName>
    <definedName name="Iejec" localSheetId="2">#REF!</definedName>
    <definedName name="Iejec" localSheetId="1">CONTRATO!$AF$11</definedName>
    <definedName name="Iejec">CARRERA!$AI$13</definedName>
    <definedName name="In">ACTIVIDADES!$C$4</definedName>
    <definedName name="Inejp" localSheetId="2">#REF!</definedName>
    <definedName name="Inejp" localSheetId="1">CONTRATO!$AF$11</definedName>
    <definedName name="Inejp">CARRERA!$AI$13</definedName>
    <definedName name="Inv">ACTIVIDADES!$C$4</definedName>
    <definedName name="P" localSheetId="2">#REF!</definedName>
    <definedName name="P" localSheetId="1">CONTRATO!$AE$22</definedName>
    <definedName name="P">CARRERA!#REF!</definedName>
    <definedName name="Pde" localSheetId="2">#REF!</definedName>
    <definedName name="Pde" localSheetId="1">CONTRATO!$AF$22:$AF$23</definedName>
    <definedName name="Pde">CARRERA!$AI$22:$AI$22</definedName>
    <definedName name="Proy" localSheetId="2">#REF!</definedName>
    <definedName name="Proy" localSheetId="1">CONTRATO!$AH$23</definedName>
    <definedName name="Proy">CARRERA!$AK$22</definedName>
    <definedName name="Ps">ACTIVIDADES!$C$15</definedName>
    <definedName name="Trab" localSheetId="2">#REF!</definedName>
    <definedName name="Trab" localSheetId="1">#REF!</definedName>
    <definedName name="Trab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" roundtripDataSignature="AMtx7mgCRL2bm4IKAmFcNrErVCJXTMcivQ=="/>
    </ext>
  </extLst>
</workbook>
</file>

<file path=xl/calcChain.xml><?xml version="1.0" encoding="utf-8"?>
<calcChain xmlns="http://schemas.openxmlformats.org/spreadsheetml/2006/main">
  <c r="H82" i="2" l="1"/>
  <c r="H348" i="1" l="1"/>
  <c r="C343" i="1"/>
  <c r="D342" i="1"/>
  <c r="D341" i="1"/>
  <c r="D11" i="3" l="1"/>
  <c r="D468" i="3"/>
  <c r="H352" i="1"/>
  <c r="E457" i="1" l="1"/>
  <c r="E435" i="1"/>
  <c r="C424" i="1"/>
  <c r="D423" i="1"/>
  <c r="D424" i="1" s="1"/>
  <c r="E406" i="1"/>
  <c r="C396" i="1"/>
  <c r="D395" i="1"/>
  <c r="D396" i="1" s="1"/>
  <c r="E381" i="1"/>
  <c r="C372" i="1"/>
  <c r="D369" i="1"/>
  <c r="D370" i="1"/>
  <c r="D371" i="1"/>
  <c r="D368" i="1"/>
  <c r="E329" i="1"/>
  <c r="D315" i="1"/>
  <c r="D314" i="1"/>
  <c r="C316" i="1"/>
  <c r="E303" i="1"/>
  <c r="H299" i="1"/>
  <c r="E283" i="1"/>
  <c r="C271" i="1"/>
  <c r="D270" i="1"/>
  <c r="D269" i="1"/>
  <c r="E258" i="1"/>
  <c r="C245" i="1"/>
  <c r="D244" i="1"/>
  <c r="D243" i="1"/>
  <c r="C215" i="1"/>
  <c r="D214" i="1"/>
  <c r="D213" i="1"/>
  <c r="E201" i="1"/>
  <c r="D188" i="1"/>
  <c r="D189" i="1"/>
  <c r="D187" i="1"/>
  <c r="E176" i="1"/>
  <c r="C167" i="1"/>
  <c r="D165" i="1"/>
  <c r="D166" i="1"/>
  <c r="D164" i="1"/>
  <c r="E152" i="1"/>
  <c r="C139" i="1"/>
  <c r="E125" i="1"/>
  <c r="C113" i="1"/>
  <c r="D111" i="1"/>
  <c r="D112" i="1"/>
  <c r="D110" i="1"/>
  <c r="H91" i="1"/>
  <c r="H92" i="1"/>
  <c r="E98" i="1"/>
  <c r="C86" i="1"/>
  <c r="D85" i="1"/>
  <c r="D84" i="1"/>
  <c r="C59" i="1"/>
  <c r="D58" i="1"/>
  <c r="D57" i="1"/>
  <c r="C33" i="1"/>
  <c r="D31" i="1"/>
  <c r="D32" i="1"/>
  <c r="D30" i="1"/>
  <c r="C9" i="1"/>
  <c r="D8" i="1"/>
  <c r="D7" i="1"/>
  <c r="D343" i="1" l="1"/>
  <c r="D372" i="1"/>
  <c r="D316" i="1"/>
  <c r="D318" i="1" s="1"/>
  <c r="D271" i="1"/>
  <c r="D245" i="1"/>
  <c r="D247" i="1" s="1"/>
  <c r="D215" i="1"/>
  <c r="D191" i="1"/>
  <c r="D167" i="1"/>
  <c r="D113" i="1"/>
  <c r="D86" i="1"/>
  <c r="D59" i="1"/>
  <c r="D61" i="1" s="1"/>
  <c r="D33" i="1"/>
  <c r="C534" i="3"/>
  <c r="D533" i="3"/>
  <c r="D534" i="3" s="1"/>
  <c r="D535" i="3" s="1"/>
  <c r="C12" i="3" l="1"/>
  <c r="D345" i="1" l="1"/>
  <c r="C438" i="3"/>
  <c r="C469" i="3"/>
  <c r="C486" i="3"/>
  <c r="C507" i="3"/>
  <c r="C521" i="3"/>
  <c r="H39" i="2" l="1"/>
  <c r="H305" i="2"/>
  <c r="F21" i="6" l="1"/>
  <c r="F20" i="6"/>
  <c r="F14" i="6"/>
  <c r="D520" i="3" l="1"/>
  <c r="D519" i="3"/>
  <c r="D521" i="3" l="1"/>
  <c r="D522" i="3" s="1"/>
  <c r="D504" i="3"/>
  <c r="D506" i="3"/>
  <c r="D505" i="3"/>
  <c r="D507" i="3" l="1"/>
  <c r="D508" i="3" s="1"/>
  <c r="H180" i="2"/>
  <c r="D172" i="2"/>
  <c r="A491" i="3"/>
  <c r="F17" i="6"/>
  <c r="F12" i="6"/>
  <c r="F19" i="6"/>
  <c r="F5" i="6"/>
  <c r="F13" i="6"/>
  <c r="F15" i="6"/>
  <c r="F11" i="6"/>
  <c r="F9" i="6"/>
  <c r="F8" i="6"/>
  <c r="F18" i="6"/>
  <c r="F16" i="6"/>
  <c r="F7" i="6"/>
  <c r="F6" i="6"/>
  <c r="F4" i="6"/>
  <c r="F3" i="6"/>
  <c r="C176" i="2" l="1"/>
  <c r="D485" i="3" l="1"/>
  <c r="D484" i="3"/>
  <c r="D436" i="3"/>
  <c r="A474" i="3"/>
  <c r="D466" i="3"/>
  <c r="D467" i="3"/>
  <c r="D437" i="3"/>
  <c r="D435" i="3"/>
  <c r="A443" i="3"/>
  <c r="D402" i="3"/>
  <c r="A410" i="3"/>
  <c r="D401" i="3"/>
  <c r="A379" i="3"/>
  <c r="D373" i="3"/>
  <c r="D372" i="3"/>
  <c r="D371" i="3"/>
  <c r="A348" i="3"/>
  <c r="D341" i="3"/>
  <c r="D342" i="3"/>
  <c r="D340" i="3"/>
  <c r="A315" i="3"/>
  <c r="D309" i="3"/>
  <c r="D308" i="3"/>
  <c r="A287" i="3"/>
  <c r="D281" i="3"/>
  <c r="D280" i="3"/>
  <c r="A262" i="3"/>
  <c r="D253" i="3"/>
  <c r="D254" i="3"/>
  <c r="D252" i="3"/>
  <c r="A240" i="3"/>
  <c r="D233" i="3"/>
  <c r="D234" i="3"/>
  <c r="D232" i="3"/>
  <c r="A205" i="3"/>
  <c r="D199" i="3"/>
  <c r="D198" i="3"/>
  <c r="A185" i="3"/>
  <c r="D176" i="3"/>
  <c r="D175" i="3"/>
  <c r="A163" i="3"/>
  <c r="D152" i="3"/>
  <c r="D158" i="3" s="1"/>
  <c r="D159" i="3" s="1"/>
  <c r="A128" i="3"/>
  <c r="D121" i="3"/>
  <c r="D122" i="3"/>
  <c r="D120" i="3"/>
  <c r="C123" i="3"/>
  <c r="A100" i="3"/>
  <c r="D95" i="3"/>
  <c r="D94" i="3"/>
  <c r="C61" i="3"/>
  <c r="D60" i="3"/>
  <c r="D59" i="3"/>
  <c r="A66" i="3"/>
  <c r="D33" i="3"/>
  <c r="D34" i="3"/>
  <c r="D32" i="3"/>
  <c r="A41" i="3"/>
  <c r="D9" i="3"/>
  <c r="D10" i="3"/>
  <c r="D8" i="3"/>
  <c r="A16" i="3"/>
  <c r="D227" i="2"/>
  <c r="D235" i="3" l="1"/>
  <c r="D257" i="3"/>
  <c r="D405" i="3"/>
  <c r="D12" i="3"/>
  <c r="D13" i="3" s="1"/>
  <c r="D469" i="3"/>
  <c r="D470" i="3" s="1"/>
  <c r="D36" i="3"/>
  <c r="D37" i="3" s="1"/>
  <c r="D406" i="3"/>
  <c r="D486" i="3"/>
  <c r="D487" i="3" s="1"/>
  <c r="D374" i="3"/>
  <c r="D375" i="3" s="1"/>
  <c r="D310" i="3"/>
  <c r="D311" i="3" s="1"/>
  <c r="D438" i="3"/>
  <c r="D439" i="3" s="1"/>
  <c r="D343" i="3"/>
  <c r="D344" i="3" s="1"/>
  <c r="D282" i="3"/>
  <c r="D283" i="3" s="1"/>
  <c r="D258" i="3"/>
  <c r="D200" i="3"/>
  <c r="D201" i="3" s="1"/>
  <c r="D181" i="3"/>
  <c r="D182" i="3" s="1"/>
  <c r="D61" i="3"/>
  <c r="D62" i="3" s="1"/>
  <c r="D123" i="3"/>
  <c r="D124" i="3" s="1"/>
  <c r="D96" i="3"/>
  <c r="D97" i="3" s="1"/>
  <c r="H279" i="2"/>
  <c r="H108" i="2"/>
  <c r="H257" i="2"/>
  <c r="H233" i="2"/>
  <c r="H207" i="2"/>
  <c r="H154" i="2"/>
  <c r="H130" i="2"/>
  <c r="H85" i="2"/>
  <c r="H62" i="2"/>
  <c r="H13" i="2"/>
  <c r="J19" i="5" l="1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E6" i="5"/>
  <c r="E7" i="5"/>
  <c r="E8" i="5"/>
  <c r="E9" i="5"/>
  <c r="E5" i="5"/>
  <c r="H181" i="2"/>
  <c r="H221" i="1"/>
  <c r="E10" i="5" l="1"/>
  <c r="H282" i="2"/>
  <c r="C275" i="2" l="1"/>
  <c r="D273" i="2"/>
  <c r="D274" i="2"/>
  <c r="D272" i="2"/>
  <c r="C252" i="2"/>
  <c r="D250" i="2"/>
  <c r="D251" i="2"/>
  <c r="D249" i="2"/>
  <c r="C229" i="2"/>
  <c r="D226" i="2"/>
  <c r="D228" i="2"/>
  <c r="D225" i="2"/>
  <c r="C203" i="2"/>
  <c r="D199" i="2"/>
  <c r="D200" i="2"/>
  <c r="D201" i="2"/>
  <c r="D202" i="2"/>
  <c r="D198" i="2"/>
  <c r="D173" i="2"/>
  <c r="D174" i="2"/>
  <c r="D175" i="2"/>
  <c r="C150" i="2"/>
  <c r="D147" i="2"/>
  <c r="D148" i="2"/>
  <c r="D149" i="2"/>
  <c r="D146" i="2"/>
  <c r="D125" i="2"/>
  <c r="C126" i="2"/>
  <c r="D124" i="2"/>
  <c r="D123" i="2"/>
  <c r="C104" i="2"/>
  <c r="C79" i="2"/>
  <c r="D77" i="2"/>
  <c r="D78" i="2"/>
  <c r="D76" i="2"/>
  <c r="D53" i="2"/>
  <c r="D54" i="2"/>
  <c r="D55" i="2"/>
  <c r="D52" i="2"/>
  <c r="C56" i="2"/>
  <c r="C34" i="2"/>
  <c r="D31" i="2"/>
  <c r="D32" i="2"/>
  <c r="D33" i="2"/>
  <c r="D30" i="2"/>
  <c r="D7" i="2"/>
  <c r="D8" i="2"/>
  <c r="D6" i="2"/>
  <c r="C9" i="2"/>
  <c r="C301" i="2"/>
  <c r="D297" i="2"/>
  <c r="D298" i="2"/>
  <c r="D299" i="2"/>
  <c r="D300" i="2"/>
  <c r="D296" i="2"/>
  <c r="E214" i="2"/>
  <c r="E188" i="2"/>
  <c r="D176" i="2" l="1"/>
  <c r="H183" i="2" s="1"/>
  <c r="H184" i="2" s="1"/>
  <c r="D275" i="2"/>
  <c r="D301" i="2"/>
  <c r="D150" i="2"/>
  <c r="D34" i="2"/>
  <c r="D229" i="2"/>
  <c r="D126" i="2"/>
  <c r="D203" i="2"/>
  <c r="D252" i="2"/>
  <c r="D9" i="2"/>
  <c r="D56" i="2"/>
  <c r="D79" i="2"/>
  <c r="E92" i="2"/>
  <c r="E69" i="2"/>
  <c r="E45" i="2"/>
  <c r="E20" i="2"/>
  <c r="D126" i="3" l="1"/>
  <c r="D236" i="3" s="1"/>
  <c r="E312" i="2"/>
  <c r="H306" i="2"/>
  <c r="H304" i="2"/>
  <c r="E289" i="2"/>
  <c r="H281" i="2"/>
  <c r="H280" i="2"/>
  <c r="H278" i="2"/>
  <c r="E265" i="2"/>
  <c r="H259" i="2"/>
  <c r="H258" i="2"/>
  <c r="H256" i="2"/>
  <c r="H255" i="2"/>
  <c r="E241" i="2"/>
  <c r="H234" i="2"/>
  <c r="H232" i="2"/>
  <c r="H206" i="2"/>
  <c r="E162" i="2"/>
  <c r="H155" i="2"/>
  <c r="H153" i="2"/>
  <c r="E139" i="2"/>
  <c r="H133" i="2"/>
  <c r="H132" i="2"/>
  <c r="H131" i="2"/>
  <c r="H129" i="2"/>
  <c r="E116" i="2"/>
  <c r="H110" i="2"/>
  <c r="H109" i="2"/>
  <c r="H107" i="2"/>
  <c r="D104" i="2"/>
  <c r="H84" i="2"/>
  <c r="H83" i="2"/>
  <c r="H63" i="2"/>
  <c r="H61" i="2"/>
  <c r="H60" i="2"/>
  <c r="H59" i="2"/>
  <c r="H38" i="2"/>
  <c r="H37" i="2"/>
  <c r="AA17" i="2"/>
  <c r="H15" i="2"/>
  <c r="AA14" i="2"/>
  <c r="H12" i="2"/>
  <c r="H453" i="1"/>
  <c r="H430" i="1"/>
  <c r="H429" i="1"/>
  <c r="H427" i="1"/>
  <c r="H401" i="1"/>
  <c r="H399" i="1"/>
  <c r="H375" i="1"/>
  <c r="E357" i="1"/>
  <c r="H350" i="1"/>
  <c r="H349" i="1"/>
  <c r="H323" i="1"/>
  <c r="H322" i="1"/>
  <c r="H321" i="1"/>
  <c r="H276" i="1"/>
  <c r="H275" i="1"/>
  <c r="H274" i="1"/>
  <c r="H252" i="1"/>
  <c r="H251" i="1"/>
  <c r="H250" i="1"/>
  <c r="E226" i="1"/>
  <c r="H219" i="1"/>
  <c r="H218" i="1"/>
  <c r="H195" i="1"/>
  <c r="H194" i="1"/>
  <c r="H170" i="1"/>
  <c r="H145" i="1"/>
  <c r="H144" i="1"/>
  <c r="H143" i="1"/>
  <c r="H142" i="1"/>
  <c r="H119" i="1"/>
  <c r="H118" i="1"/>
  <c r="H117" i="1"/>
  <c r="H93" i="1"/>
  <c r="H90" i="1"/>
  <c r="H89" i="1"/>
  <c r="E72" i="1"/>
  <c r="G68" i="1"/>
  <c r="H66" i="1"/>
  <c r="H65" i="1"/>
  <c r="H64" i="1"/>
  <c r="E43" i="1"/>
  <c r="H37" i="1"/>
  <c r="H36" i="1"/>
  <c r="E20" i="1"/>
  <c r="AD17" i="1"/>
  <c r="H15" i="1"/>
  <c r="H14" i="1"/>
  <c r="H13" i="1"/>
  <c r="AD16" i="1"/>
  <c r="H12" i="1"/>
  <c r="D9" i="1"/>
  <c r="H325" i="1" l="1"/>
  <c r="H278" i="1"/>
  <c r="H254" i="1"/>
  <c r="H353" i="1"/>
  <c r="H284" i="2"/>
  <c r="H16" i="2"/>
  <c r="H377" i="1"/>
  <c r="H402" i="1"/>
  <c r="H431" i="1"/>
  <c r="H68" i="1"/>
  <c r="H94" i="1"/>
  <c r="H172" i="1"/>
  <c r="H39" i="1"/>
  <c r="H121" i="1"/>
  <c r="H17" i="1"/>
  <c r="H222" i="1"/>
  <c r="H197" i="1"/>
  <c r="H308" i="2"/>
  <c r="H158" i="2"/>
  <c r="H87" i="2"/>
  <c r="H261" i="2"/>
  <c r="H236" i="2"/>
  <c r="H209" i="2"/>
  <c r="H112" i="2"/>
  <c r="H135" i="2"/>
  <c r="H41" i="2"/>
  <c r="H65" i="2"/>
  <c r="D139" i="1"/>
  <c r="H147" i="1"/>
</calcChain>
</file>

<file path=xl/sharedStrings.xml><?xml version="1.0" encoding="utf-8"?>
<sst xmlns="http://schemas.openxmlformats.org/spreadsheetml/2006/main" count="2450" uniqueCount="667">
  <si>
    <t>Nombre docente de carrera</t>
  </si>
  <si>
    <t xml:space="preserve">ADOLFO ANDRÉS MOSQUERA </t>
  </si>
  <si>
    <t>Categoría en el escalafón</t>
  </si>
  <si>
    <t xml:space="preserve">Cédula </t>
  </si>
  <si>
    <t>Auxiliar</t>
  </si>
  <si>
    <t>FAVOR NO BORRAR LA INFORMACIÓN DE ESTA PARTE, PORQUE SON LAS LISTAS Y VALIDACIONES</t>
  </si>
  <si>
    <t>Categoría</t>
  </si>
  <si>
    <t>Asistente</t>
  </si>
  <si>
    <t xml:space="preserve">ADRIAN ALONSO ARBOLEDA </t>
  </si>
  <si>
    <t>Asociado</t>
  </si>
  <si>
    <t>Titular</t>
  </si>
  <si>
    <t>HEILLER GUTIÉRREZ ZULUAGA</t>
  </si>
  <si>
    <t xml:space="preserve">Asignatura </t>
  </si>
  <si>
    <t xml:space="preserve">Programa </t>
  </si>
  <si>
    <t>I/H</t>
  </si>
  <si>
    <t>Horario</t>
  </si>
  <si>
    <t xml:space="preserve">Aula </t>
  </si>
  <si>
    <t>Análisis númerico grupo 01N</t>
  </si>
  <si>
    <t>Ingeniería de Sistemas nocturno</t>
  </si>
  <si>
    <t>Miércoles 8 pm a 10 pm 
Viernes 6 pm a 8 pm</t>
  </si>
  <si>
    <t>D4-405</t>
  </si>
  <si>
    <t xml:space="preserve">Geometría y Trigonometría </t>
  </si>
  <si>
    <t>Física</t>
  </si>
  <si>
    <t>Martes 9 am a 11 am
Miércoles  9 am a 11 am
Jueves  9 am a 11 am</t>
  </si>
  <si>
    <t>pendiente</t>
  </si>
  <si>
    <t>Cálculo Vectorial</t>
  </si>
  <si>
    <t xml:space="preserve">Álgebra Lineal
</t>
  </si>
  <si>
    <t>Martes 6 pm a 7 pm
Jueves 6 pm a 8 pm</t>
  </si>
  <si>
    <t>B1-309</t>
  </si>
  <si>
    <t xml:space="preserve">Martes 7 am a 9 am 
Miércoles 11 am a 1 pm
Jueves 9 am a 11 am </t>
  </si>
  <si>
    <t>Cálculo Diferencial grupo 01D</t>
  </si>
  <si>
    <t xml:space="preserve"> Estadística grupo Q
</t>
  </si>
  <si>
    <t>Ingeniería de Alimentos diurna</t>
  </si>
  <si>
    <t>Miércoles 7 am a 9 am 
Viernes 7 am a 9 am</t>
  </si>
  <si>
    <t xml:space="preserve">Lunes 7 am a 9 am
Jueves 7 am a 9 am </t>
  </si>
  <si>
    <t>B6-104
B1-304</t>
  </si>
  <si>
    <t>Aula Ambiental 
B6-204</t>
  </si>
  <si>
    <t>Álgebra Lineal</t>
  </si>
  <si>
    <t>Total docencia directa</t>
  </si>
  <si>
    <t>Economía</t>
  </si>
  <si>
    <t xml:space="preserve">Miércoles 9 am a 11 am
Viernes 9 am a 11 am 
</t>
  </si>
  <si>
    <t>F3-404</t>
  </si>
  <si>
    <t>Cálculo Integral grupo 01D</t>
  </si>
  <si>
    <t>Ingenieria de Sistemas</t>
  </si>
  <si>
    <t>Lunes 9 am a 12 m
Jueves 7 am  a 9 am</t>
  </si>
  <si>
    <t xml:space="preserve"> D4-401</t>
  </si>
  <si>
    <t xml:space="preserve">Función </t>
  </si>
  <si>
    <t xml:space="preserve">Actividad </t>
  </si>
  <si>
    <t xml:space="preserve">Subactividad </t>
  </si>
  <si>
    <t>Investigación</t>
  </si>
  <si>
    <t>Inv des tec</t>
  </si>
  <si>
    <t xml:space="preserve">Ejecución proyectos de investigación, desarrollo tecnológico o de innovación </t>
  </si>
  <si>
    <t>Docencia</t>
  </si>
  <si>
    <t xml:space="preserve">Doc Ind </t>
  </si>
  <si>
    <t>Dirección trabajos de grado</t>
  </si>
  <si>
    <t>Función</t>
  </si>
  <si>
    <t xml:space="preserve">Actividad programa </t>
  </si>
  <si>
    <t>Horas semanales</t>
  </si>
  <si>
    <t>Horas semestre</t>
  </si>
  <si>
    <t>Validación Actividades</t>
  </si>
  <si>
    <t>Asesorias especiales</t>
  </si>
  <si>
    <t>Indirecta</t>
  </si>
  <si>
    <t>HERNÁN DARÍO TORO ZAPATA</t>
  </si>
  <si>
    <t>Org Comp</t>
  </si>
  <si>
    <t>Horas semetre</t>
  </si>
  <si>
    <t xml:space="preserve">Autoevaluación con fines de acreditación institucional </t>
  </si>
  <si>
    <t xml:space="preserve">Pruebas Saber Pro Institucionales </t>
  </si>
  <si>
    <t>Un trabajo de grado maestria</t>
  </si>
  <si>
    <t>34 Horas</t>
  </si>
  <si>
    <t>Fund</t>
  </si>
  <si>
    <t xml:space="preserve">Fundamentación epistemológica y pedagógica </t>
  </si>
  <si>
    <t>Fundamentación</t>
  </si>
  <si>
    <t>Autoevaluación para renovación de registro calificado</t>
  </si>
  <si>
    <t xml:space="preserve">Factor de Procesos Académicos </t>
  </si>
  <si>
    <t xml:space="preserve">Semana Intersemestral </t>
  </si>
  <si>
    <t xml:space="preserve">Semana intersemestral </t>
  </si>
  <si>
    <t>Validación Subactividades</t>
  </si>
  <si>
    <t xml:space="preserve">ANDREY MAURICIO MONTOYA </t>
  </si>
  <si>
    <t>Representaciones institucionales e interinstitucionales</t>
  </si>
  <si>
    <t>Acad Adm</t>
  </si>
  <si>
    <t>Factor Extensión y Proyección Social: Programa de Capacitación docentes de Básica</t>
  </si>
  <si>
    <t>Consejos ampliados de profesores (programa o facultad)</t>
  </si>
  <si>
    <t>Consejo Curricular  Licencitura en Matemáticas y Consejo de Facultad de Ciencias de la Educación</t>
  </si>
  <si>
    <t>Proyecto 954</t>
  </si>
  <si>
    <t>Probabilidad y Estadística grupo 01N</t>
  </si>
  <si>
    <t>Cómites ampliados de profesores (programa o facultad)</t>
  </si>
  <si>
    <t>Otras ActAcad</t>
  </si>
  <si>
    <t>Ingenieria de Sistemas nocturno</t>
  </si>
  <si>
    <t>Lunes 6 pm a 8 pm
Viernes 8 pm a 10 pm</t>
  </si>
  <si>
    <t>Probabilidad y Estadistica grupo 01 D</t>
  </si>
  <si>
    <t>Ingenieria Electrónica</t>
  </si>
  <si>
    <t>Miércoles 4 pm a 6 pm
Viernes 4 pm a 6 pm</t>
  </si>
  <si>
    <t>D4-204
D4-112</t>
  </si>
  <si>
    <t>Doc Dir</t>
  </si>
  <si>
    <t>Diseño Experimental grupo  Química</t>
  </si>
  <si>
    <t xml:space="preserve">Física </t>
  </si>
  <si>
    <t xml:space="preserve">Cargos de dirección </t>
  </si>
  <si>
    <t>Lunes 4 pm a 6 pm
Jueves 4 pm a 6 pm</t>
  </si>
  <si>
    <t>B1-304</t>
  </si>
  <si>
    <t>Proyecto Procedimientos de Construcción del Pensamiento Matemático</t>
  </si>
  <si>
    <t xml:space="preserve">Pedagogía Infantil </t>
  </si>
  <si>
    <t>Armenia Bloque B
8 am a 12 m
Marzo 15 y 28
Abril 4 y 19</t>
  </si>
  <si>
    <t>Capacitaciones que no implique comisión de estudio</t>
  </si>
  <si>
    <t xml:space="preserve">Total horas actividad </t>
  </si>
  <si>
    <t>Comisión de estudios</t>
  </si>
  <si>
    <t xml:space="preserve">Proyección social </t>
  </si>
  <si>
    <t xml:space="preserve">Ejecución de proyectos sociales de extensión </t>
  </si>
  <si>
    <t>Ejecución de proyectos solidarios</t>
  </si>
  <si>
    <t xml:space="preserve">ALBA MARINA GIRALDO VASQUEZ </t>
  </si>
  <si>
    <t>Química</t>
  </si>
  <si>
    <t xml:space="preserve">ELIECER ALDANA BERMÚDEZ </t>
  </si>
  <si>
    <t>Cálculo Diferencial 
grupo Q2</t>
  </si>
  <si>
    <t>Lunes 4 pm a 6 pm
Miércoles 4 pm a 6 pm
Viernes 4 pm a 6 pm</t>
  </si>
  <si>
    <t>B1-306
B1-304
B1-304</t>
  </si>
  <si>
    <t>ANGÉLICA MARÍA RAMÍREZ BOTERO</t>
  </si>
  <si>
    <t xml:space="preserve">Bioestadística 
</t>
  </si>
  <si>
    <t>Biología</t>
  </si>
  <si>
    <t>Miércoles 2 pm a 4 pm
Viernes 1 pm a 3 pm</t>
  </si>
  <si>
    <t>B6-103</t>
  </si>
  <si>
    <t>Mátematicas Generales grupo 01D</t>
  </si>
  <si>
    <t xml:space="preserve">Ingeniería Electrónica </t>
  </si>
  <si>
    <t>Miércoles 9 am a 11 am
Viernes 10 am a 11 am</t>
  </si>
  <si>
    <t>D4-112</t>
  </si>
  <si>
    <t>Práctica Docente II grupo 01 N</t>
  </si>
  <si>
    <t xml:space="preserve">Licenciatura en Matemáticas </t>
  </si>
  <si>
    <t>Domingo de 8 am a 12 m</t>
  </si>
  <si>
    <t>Aula Externa</t>
  </si>
  <si>
    <t>Práctica Docente II grupo 02N</t>
  </si>
  <si>
    <t>Domingo de 2 pm a 6 pm</t>
  </si>
  <si>
    <t>Ecuaciones Diferenciales grupo 02N</t>
  </si>
  <si>
    <t>Didáctica de las Matemáticas</t>
  </si>
  <si>
    <t>Miércoles 8 pm a 10 pm
Viernes 6 pm a 8 pm</t>
  </si>
  <si>
    <t>D4-406</t>
  </si>
  <si>
    <t>Lunes 8 pm a 10 pm
Miércoles  6 pm  a 8 pm</t>
  </si>
  <si>
    <t>B1-204
F1-307</t>
  </si>
  <si>
    <t>Ingeniería de Alimentos diurno</t>
  </si>
  <si>
    <t>Martes 10 am a 1 pm</t>
  </si>
  <si>
    <t>B6-204</t>
  </si>
  <si>
    <t>Matemáticas Generales 01C</t>
  </si>
  <si>
    <t xml:space="preserve">Ingeniería Civil </t>
  </si>
  <si>
    <t xml:space="preserve">Jueves 7 am a 10 am </t>
  </si>
  <si>
    <t>Factor docentes y estudiantes</t>
  </si>
  <si>
    <t>Lider Laboratorio de Didáctica de las Matemáticas</t>
  </si>
  <si>
    <t>Proyección Social</t>
  </si>
  <si>
    <t>Plan Padrino y Club de Matemáticas</t>
  </si>
  <si>
    <t xml:space="preserve">ALEJANDRA MARÍA PULGARÍN GALVIS </t>
  </si>
  <si>
    <t xml:space="preserve">Matemáticas Discretas 
</t>
  </si>
  <si>
    <t xml:space="preserve">Pensamiento Lógico Matemático </t>
  </si>
  <si>
    <t>Ingeniería de Sistemas diurna</t>
  </si>
  <si>
    <t>D4-302</t>
  </si>
  <si>
    <t xml:space="preserve"> Lógica Formal
</t>
  </si>
  <si>
    <t>Miércoles 7 am a 9 am
Viernes 9 am a 11 am</t>
  </si>
  <si>
    <t>Sala A
pendiente</t>
  </si>
  <si>
    <t>Licenciatura en Lenguas Modernas</t>
  </si>
  <si>
    <t>Ingeniería de Sistemas nocturna</t>
  </si>
  <si>
    <t>Lunes  8 pm a 10 pm
Miércoles 6 pm a 8 pm</t>
  </si>
  <si>
    <t>D4-411</t>
  </si>
  <si>
    <t xml:space="preserve">Lógica Formal
</t>
  </si>
  <si>
    <t>Lunes  6 pm a 8 pm
Viernes 8 pm a 10 pm</t>
  </si>
  <si>
    <t>D4-409
D4-410</t>
  </si>
  <si>
    <t xml:space="preserve">Uniquindianidad </t>
  </si>
  <si>
    <t xml:space="preserve">DIANA MILENA GALVIS SOTO </t>
  </si>
  <si>
    <t xml:space="preserve">Álgebra Lineal grupo 02 D </t>
  </si>
  <si>
    <t xml:space="preserve">Ingeniería de Sistemas diurna </t>
  </si>
  <si>
    <t>Lunes 4 pm a 6 pm
Miércoles 2 pm a 4 pm</t>
  </si>
  <si>
    <t>D4-403</t>
  </si>
  <si>
    <t xml:space="preserve">Álgebra Lineal grupo  </t>
  </si>
  <si>
    <t xml:space="preserve">Ingeniería de Alimentos nocturna </t>
  </si>
  <si>
    <t>B6-101</t>
  </si>
  <si>
    <t>Factor de Extesión y Desarrollo Social: Coordinadora SLM</t>
  </si>
  <si>
    <t>Bioestadística</t>
  </si>
  <si>
    <t>Doctorado en Ciencias Biomédicas</t>
  </si>
  <si>
    <t>Martes 2 pm a 4 pm
Miércoles  4 pm a 6 pm</t>
  </si>
  <si>
    <t xml:space="preserve">D2-309
</t>
  </si>
  <si>
    <t xml:space="preserve">Diseño y Análisis de Experimentos </t>
  </si>
  <si>
    <t>Proyecto 964</t>
  </si>
  <si>
    <t>Jueves 7 am a  9 am
Viernes 7 am a 10 am</t>
  </si>
  <si>
    <t>B1-204</t>
  </si>
  <si>
    <t>Un trabajo de grado de pregrado</t>
  </si>
  <si>
    <t>Lider grupo SIGMA</t>
  </si>
  <si>
    <t>Reconocimiento Posgrado</t>
  </si>
  <si>
    <t>Asesorías especiales</t>
  </si>
  <si>
    <t>Proyecto de deserción</t>
  </si>
  <si>
    <t>Consejo curricular Licenciatura en Matemáticas</t>
  </si>
  <si>
    <t>Un trabajo de grado de maestría</t>
  </si>
  <si>
    <t>DIANA LUCÍA VILLAMIL RINCÓN</t>
  </si>
  <si>
    <t xml:space="preserve">CARLOS ANDRÉS TRUJILLO SALAZAR </t>
  </si>
  <si>
    <t>Matemáticas Generales grupo G1T</t>
  </si>
  <si>
    <t xml:space="preserve">Topografía </t>
  </si>
  <si>
    <t>F1-306</t>
  </si>
  <si>
    <t>Geometría Plana grupo G1</t>
  </si>
  <si>
    <t>Miércoles 7 am a 10 am</t>
  </si>
  <si>
    <t xml:space="preserve">Cálculo Diferencial grupo 02 N </t>
  </si>
  <si>
    <t>Ingeniería Sistemas nocturna</t>
  </si>
  <si>
    <t>Lunes 6 pm a 8 pm
Miércoles 8 pm a 10 pm
Viernes 6 pm a 8 pm</t>
  </si>
  <si>
    <t>D4-409</t>
  </si>
  <si>
    <t>Licenciatura en Matemáticas</t>
  </si>
  <si>
    <t>Martes 6 pm a 8 pm 
Jueves 8 pm a 10 pm</t>
  </si>
  <si>
    <t xml:space="preserve">Ecuaciones Diferenciales 
</t>
  </si>
  <si>
    <t>Martes 8 pm a 10 pm 
Jueves 6 pm a 8 pm</t>
  </si>
  <si>
    <t>PENDIENTE</t>
  </si>
  <si>
    <t>Lunes 7 am a 9 am
Miércoles 11 am a 1 pm
Jueves 9 am a 11 am</t>
  </si>
  <si>
    <t xml:space="preserve">Bolsa </t>
  </si>
  <si>
    <t xml:space="preserve">Miércoles 7:00am a 10:00am </t>
  </si>
  <si>
    <t>Miércoles 6:00pm a 10:00pm</t>
  </si>
  <si>
    <t>ROSA MARIA MENDEZ PARRRA</t>
  </si>
  <si>
    <t>Proyecto 922</t>
  </si>
  <si>
    <t>Cálculo Integral 01</t>
  </si>
  <si>
    <t xml:space="preserve">Martes 7 am a 9 am
Miércoles 7 am a 9 am  
Jueves 7 am a 9 am  </t>
  </si>
  <si>
    <t>B6-104
B1-307
B6-104</t>
  </si>
  <si>
    <t>Cálculo Vectorial 01</t>
  </si>
  <si>
    <t>Lunes 7 am a 9 am
Viernes 7 am a 9 am</t>
  </si>
  <si>
    <t>B6-104
B1-307</t>
  </si>
  <si>
    <t>Proyecto 925</t>
  </si>
  <si>
    <t>Cálculo Integral  
grupo 01 N</t>
  </si>
  <si>
    <t xml:space="preserve">Ingeniería de Sistemas nocturna </t>
  </si>
  <si>
    <t>Lunes 6 pm a 8 pm
Viernes 8 pm a 10 pm
Sábados 2 pm a 3 pm</t>
  </si>
  <si>
    <t>D4-411
D4-411
pendiente</t>
  </si>
  <si>
    <t xml:space="preserve">Comunicación, Razonamiento y Contexto en Matemáticas </t>
  </si>
  <si>
    <t>Armenia Bloque C  
8 am 12m
Mayo 2,16,31
Junio 6</t>
  </si>
  <si>
    <t xml:space="preserve">Licenciatura en Lenguas Modernas </t>
  </si>
  <si>
    <t xml:space="preserve">Proyecto de deserción </t>
  </si>
  <si>
    <t xml:space="preserve">Virtual </t>
  </si>
  <si>
    <t>Buenaventura Bloque B
7 am 11 am
Marzo 21 y 29
Abril 18 y 25</t>
  </si>
  <si>
    <t xml:space="preserve">Álgebra Lineal </t>
  </si>
  <si>
    <t xml:space="preserve">Ingeniería de Alimentos diurna </t>
  </si>
  <si>
    <t>Jueves 12 m a 3 pm</t>
  </si>
  <si>
    <t>DIANA JULIE HINCAPIE</t>
  </si>
  <si>
    <t>Geometría grupo 01-C</t>
  </si>
  <si>
    <t>Miércoles 7 am a 10 am
Viernes 11 am a 1 pm</t>
  </si>
  <si>
    <t>Cálculo Diferencial grupo 02- C</t>
  </si>
  <si>
    <t>Álgebra Lineal grupo G1</t>
  </si>
  <si>
    <t>Topografía</t>
  </si>
  <si>
    <t>Lunes 1 pm a 3 pm
Miércoles 1 pm a 3 pm</t>
  </si>
  <si>
    <t>D4-407</t>
  </si>
  <si>
    <t>JHON DARWIN ERAZO HURTADO</t>
  </si>
  <si>
    <t>Factor Internacionalización</t>
  </si>
  <si>
    <t>HUMBERTO COLORADO TORRES</t>
  </si>
  <si>
    <t xml:space="preserve">Historia de las Matemáticas </t>
  </si>
  <si>
    <t>F1-307
B1-204</t>
  </si>
  <si>
    <t xml:space="preserve">Historia y  Epistemología de las Matemáticas </t>
  </si>
  <si>
    <t>Lunes 6 pm a 8 pm
Miércoles 6 pm a 8 pm</t>
  </si>
  <si>
    <t>F1-110
B1-204</t>
  </si>
  <si>
    <t>Pereira Bloque B
8 am 12 m
Marzo 15 y 28
Abril 4 y 19</t>
  </si>
  <si>
    <t>Un trabajo de grado pregrado</t>
  </si>
  <si>
    <t>Álgebra Lineal grupo 01</t>
  </si>
  <si>
    <t xml:space="preserve">Trigonometría </t>
  </si>
  <si>
    <t>Martes 6 pm a 8 pm
Jueves 8 pm a 10 pm</t>
  </si>
  <si>
    <t>B6-102</t>
  </si>
  <si>
    <t>Buga Bloque B
8 am 12 m
Marzo 21 y 29
Abril 18 y 25</t>
  </si>
  <si>
    <t>Tópicos de Investigación I</t>
  </si>
  <si>
    <t>Pensamiento Lógico Matemático grupo Len 03</t>
  </si>
  <si>
    <t>Representante de la Universidad del Quindío en la Red CLEMA</t>
  </si>
  <si>
    <t>Pensamiento Lógico Matemático</t>
  </si>
  <si>
    <t>Licenciatura en Literatura y Lengua Castellana</t>
  </si>
  <si>
    <t>Tres trabajos de grado pregrado</t>
  </si>
  <si>
    <t xml:space="preserve">Consejo curricular Licenciatura en Matemáticas </t>
  </si>
  <si>
    <t>Semillero competencias genéricas</t>
  </si>
  <si>
    <t>GRACIELA WAGNER OSORIO</t>
  </si>
  <si>
    <t xml:space="preserve">Geometría Euclidiana
</t>
  </si>
  <si>
    <t>Martes 8 pm a 10 pm
Jueves 6 pm a 8 pm</t>
  </si>
  <si>
    <t>F1-110</t>
  </si>
  <si>
    <t xml:space="preserve">Cálculo Diferencial grupo 01D  </t>
  </si>
  <si>
    <t>Lunes 7 am a 9 am 
Miércoles 4 pm a 6 pm
Viernes  2 pm a 4 pm</t>
  </si>
  <si>
    <t>D4-401
D4-403
D4-401</t>
  </si>
  <si>
    <t>JHON FABER ARREDONDO MONTOYA</t>
  </si>
  <si>
    <t xml:space="preserve">Probabilidad </t>
  </si>
  <si>
    <t xml:space="preserve">Aritmética y Álgebra </t>
  </si>
  <si>
    <t>Martes 6 pm a 8pm
Miércoles 8 pm a 10  pm
Viernes 6 pm a 8pm</t>
  </si>
  <si>
    <t>EFRAIN ALBERTO HOYOS SALCEDO</t>
  </si>
  <si>
    <t>Factor Extensión y Proyección Social  (Graduados)</t>
  </si>
  <si>
    <t>Mi disponibilidad es de todos los días de 6:00pm a 10:00pm</t>
  </si>
  <si>
    <t>Tópicos de Investigación II</t>
  </si>
  <si>
    <t>Lunes 6 pm a 8 pm
Miércoles 8 pm a 10 pm</t>
  </si>
  <si>
    <t>Por definir
F1-307</t>
  </si>
  <si>
    <t xml:space="preserve">Consejo Curricular  Licencitura en Matemáticas </t>
  </si>
  <si>
    <t>Didáctica Contemporánea</t>
  </si>
  <si>
    <t>Lunes 8 pm a 10 pm
Miércoles 6 pm a 8 pm</t>
  </si>
  <si>
    <t>Coordinadora del Club de Matemáticas y Plan Padrino</t>
  </si>
  <si>
    <t xml:space="preserve">Un trabajo de grado maestría </t>
  </si>
  <si>
    <t>Cinco trabajos de grado pregrado</t>
  </si>
  <si>
    <t xml:space="preserve">Lider Grupo GEDES y Representante de la ERM </t>
  </si>
  <si>
    <t>Factor Extensión Revista programa</t>
  </si>
  <si>
    <t>JUAN CARLOS CASTILLO PAZ</t>
  </si>
  <si>
    <t xml:space="preserve">JORGE HERNÁN ARISTIZABAL </t>
  </si>
  <si>
    <t>Pensamiento Lógico Matemático grupo 01</t>
  </si>
  <si>
    <t xml:space="preserve">Biología </t>
  </si>
  <si>
    <t>Pensamiento Lógico Matemático grupo 02</t>
  </si>
  <si>
    <t>Cálculo II</t>
  </si>
  <si>
    <t xml:space="preserve">Epistemología de las Matemáticas </t>
  </si>
  <si>
    <t>B1-204
B6-102</t>
  </si>
  <si>
    <t xml:space="preserve">Química </t>
  </si>
  <si>
    <t>Lunes 4 pm a 6 pm
Viernes 1 pm a 3 pm</t>
  </si>
  <si>
    <t>B6-104</t>
  </si>
  <si>
    <t>Escuela Inclusiva y Contexto Sociocultural I</t>
  </si>
  <si>
    <t>Lunes 6 pm a 7 pm
Viernes 8 pm a 10 pm</t>
  </si>
  <si>
    <t>Sin aula
F1-307</t>
  </si>
  <si>
    <t xml:space="preserve">Cálculo Vectorial </t>
  </si>
  <si>
    <t xml:space="preserve">Ingeniería de Alimentos diuna </t>
  </si>
  <si>
    <t>Viernes 3 pm a 6 pm</t>
  </si>
  <si>
    <t>Perspectivas Pedagógicas y Curriculares I</t>
  </si>
  <si>
    <t xml:space="preserve">Ecuaciones Diferenciales </t>
  </si>
  <si>
    <t>Ingeniería de Alimentos noctuna</t>
  </si>
  <si>
    <t>F1-308</t>
  </si>
  <si>
    <t>CARLOS ALBERTO ABELLO MUÑOZ</t>
  </si>
  <si>
    <t>Factor Investigación (Representante CIFE)</t>
  </si>
  <si>
    <t>Escuela Pedagógica</t>
  </si>
  <si>
    <t>Geometría Analítica</t>
  </si>
  <si>
    <t>Cálculo IV</t>
  </si>
  <si>
    <t>Cálculo Multivariado y Vectorial grupo 01D</t>
  </si>
  <si>
    <t xml:space="preserve">Ingenieria de Sistemas </t>
  </si>
  <si>
    <t>Martes 9 am a 10 am 
Miércoles 2 pm a 4 pm
Viernes 2 pm a 4 pm</t>
  </si>
  <si>
    <t>D4-113
D4-401
D4-302</t>
  </si>
  <si>
    <t>JULIÁN ANDRÉS RINCÓN PENAGOS</t>
  </si>
  <si>
    <t xml:space="preserve">Cálculo Diferencial </t>
  </si>
  <si>
    <t>Miércoles 9 am a 11 am
Jueves 2 pm a 4 pm
Viernes 4 pm a 6 pm</t>
  </si>
  <si>
    <t>D4-408
D4-406
D4-406</t>
  </si>
  <si>
    <t xml:space="preserve">Lunes 9 am a 11 am 
 Jueves 9 am a 11 am </t>
  </si>
  <si>
    <t xml:space="preserve">Matemáticas Generales </t>
  </si>
  <si>
    <t>Lunes 4 pm a 5 pm
Miércoles 2 pm 4 pm</t>
  </si>
  <si>
    <t>Candelaria Bloque B
8  am 12  am
Marzo 15 y 28
Abril 4 y 19</t>
  </si>
  <si>
    <t>Proyecto 947</t>
  </si>
  <si>
    <t xml:space="preserve">Fundamentación </t>
  </si>
  <si>
    <t xml:space="preserve">JULIÁN MARÍN GONZÁLEZ </t>
  </si>
  <si>
    <t>Horario disponible de Lunes a Domingo de 7 a 6 de la tarde en resumen todo el día excepto por la noche </t>
  </si>
  <si>
    <t>Martes 4 pm a 6 pm
Miércoles 4 pm a 6 pm
Viernes 4 pm a 6 pm</t>
  </si>
  <si>
    <t xml:space="preserve">Cálculo Integral </t>
  </si>
  <si>
    <t>Lunes 12 m a 2 pm
Viernes 7 am a 9 am</t>
  </si>
  <si>
    <t xml:space="preserve">Geometría Analítica </t>
  </si>
  <si>
    <t>Lunes 7 am 9 am
Viernes 2 pm a 4 pm</t>
  </si>
  <si>
    <t xml:space="preserve">LINA MARCELA OCAMPO </t>
  </si>
  <si>
    <t>EDGAR JAVIER CARMONA SUAREZ</t>
  </si>
  <si>
    <t>Cálculo Diferencial grupo 02D</t>
  </si>
  <si>
    <t>Tópicos de Investigación III</t>
  </si>
  <si>
    <t>Lunes 9 am a 11 am 
Miércoles 4 pm a 6 pm
Viernes 2 pm a 4 pm</t>
  </si>
  <si>
    <t>D4-403
D4-401
D4-403</t>
  </si>
  <si>
    <t xml:space="preserve">Estadística </t>
  </si>
  <si>
    <t>Ecuaciones Diferenciales grupo 01N</t>
  </si>
  <si>
    <t>Gerontología</t>
  </si>
  <si>
    <t>Martes 4 pm a 6 pm
Jueves  4 pm a 6 pm</t>
  </si>
  <si>
    <t>Seminario de Investigación</t>
  </si>
  <si>
    <t xml:space="preserve">Pensamiento Lógico Matemático grupo 01 Len </t>
  </si>
  <si>
    <t>Factor de procesos académicos: SIAP</t>
  </si>
  <si>
    <t xml:space="preserve">Representante del Consejo Superior </t>
  </si>
  <si>
    <t>LILIANA MARÍA GUZMÁN LEAL</t>
  </si>
  <si>
    <t>Ingenieria de Sistemas diruna</t>
  </si>
  <si>
    <t xml:space="preserve">Miércoles 7 am a 9 am 
Viernes 9 am a a 11am </t>
  </si>
  <si>
    <t>D4-403
D4-401</t>
  </si>
  <si>
    <t xml:space="preserve">OMAR ALEJANDRO ARCE </t>
  </si>
  <si>
    <t>Matemáticas Generales grupo 01 D</t>
  </si>
  <si>
    <t xml:space="preserve">Miércoles 9 am a 11 am 
Viernes 7 am a a 9 am </t>
  </si>
  <si>
    <t>D4-401
D4-403</t>
  </si>
  <si>
    <t>Matemáticas Generales grupo 02 D</t>
  </si>
  <si>
    <t>D4-401
D4-302</t>
  </si>
  <si>
    <t>Álgebra Lineal grupo 01D</t>
  </si>
  <si>
    <t>Ingenieria de Sistemas nocturna</t>
  </si>
  <si>
    <t xml:space="preserve">D4-402
</t>
  </si>
  <si>
    <t>Matemáticas Generales grupo 01N</t>
  </si>
  <si>
    <t>Lunes 8 pm a 10 pm
Miércoles 6  pm a 8 pm</t>
  </si>
  <si>
    <t xml:space="preserve">D4-403
</t>
  </si>
  <si>
    <t>Álgebra Lineal grupo 01N</t>
  </si>
  <si>
    <t>Cálculo Multivariado y Vectorial grupo 01 N</t>
  </si>
  <si>
    <t>Lunes 6 pm a 8 pm
Viernes 8 pm a 10 pm
Sábado 2 pm a 3 pm</t>
  </si>
  <si>
    <t xml:space="preserve">D4-410
D4-302
pendiente </t>
  </si>
  <si>
    <t>Martes 8 pm a 10 pm
Miércoles 6 pm a 8 pm</t>
  </si>
  <si>
    <t>B1-205</t>
  </si>
  <si>
    <t>Proyecto SARA</t>
  </si>
  <si>
    <t xml:space="preserve">LILIANA PATRICIA OSPINA MARULANDA </t>
  </si>
  <si>
    <t>mi disponibilidad de horario para el semestre 2020 I Semestre es en la tardes o noches</t>
  </si>
  <si>
    <t>Práctica Docente I grupo 01N</t>
  </si>
  <si>
    <t>Sábados 8 am 12 m</t>
  </si>
  <si>
    <t xml:space="preserve">Aula externa </t>
  </si>
  <si>
    <t>Práctica Docente I grupo 02N</t>
  </si>
  <si>
    <t>Sábados 2 pm 6 pm</t>
  </si>
  <si>
    <t xml:space="preserve">Factor de procesos académicos </t>
  </si>
  <si>
    <t>Lider grupo GEDIMA</t>
  </si>
  <si>
    <t>PAULO CESAR TINTINAGO</t>
  </si>
  <si>
    <t>LINA MARÍA GALLEGO BERRÍO</t>
  </si>
  <si>
    <t>Cálculo Diferencial grupo 01N</t>
  </si>
  <si>
    <t>Lunes 6 pm a 8 pm
Miércoles 8 pm a 10 pm
Viernes 8 pm a 10 pm</t>
  </si>
  <si>
    <t>Matemáticas Generales grupo  03N</t>
  </si>
  <si>
    <t>D4-410</t>
  </si>
  <si>
    <t>Cálculo Diferencial grupo 2</t>
  </si>
  <si>
    <t xml:space="preserve">Lunes 7 am a 9 am 
Jueves  7 am a 9 am </t>
  </si>
  <si>
    <t xml:space="preserve">F7-Aula Ambiental </t>
  </si>
  <si>
    <t>F1-307
PENDIENTE</t>
  </si>
  <si>
    <t xml:space="preserve">Resolución de Problemas </t>
  </si>
  <si>
    <t>Ingeniería Electrónica</t>
  </si>
  <si>
    <t xml:space="preserve">Lunes 9 am a 11 am
Martes 7 am a 9 am 
Jueves 7 am a 9 am </t>
  </si>
  <si>
    <t xml:space="preserve">D4-112
</t>
  </si>
  <si>
    <t>Miércoles 7 am a 9 am
Jueves 4 pm a 6 pm
Viernes 3 pm a 6 pm</t>
  </si>
  <si>
    <t>MARÍA DOLLY GARCIA GONZÁLEZ</t>
  </si>
  <si>
    <t>Factor Procesos Académicos</t>
  </si>
  <si>
    <t>Seminario de Investigación I</t>
  </si>
  <si>
    <t xml:space="preserve">Maestría en Biomatemáticas </t>
  </si>
  <si>
    <t xml:space="preserve">Lunes 3 pm a 7 pm
</t>
  </si>
  <si>
    <t>Martes  8 pm a 10 pm
Jueves 6 pm a 8 pm</t>
  </si>
  <si>
    <t>Lider grupo de Investigación y Asesoría en Estadística</t>
  </si>
  <si>
    <t xml:space="preserve">Consejo Curricular Licenciatura en Matemáticas  y Consejo Curricular de Biomatemáticas </t>
  </si>
  <si>
    <t>MÓNICA JHOANA MESA MAZO</t>
  </si>
  <si>
    <t>Cálculo III</t>
  </si>
  <si>
    <t xml:space="preserve">Martes 6 pm a 8 pm
Jueves 8 pm a 10 pm </t>
  </si>
  <si>
    <t>Análisis Real</t>
  </si>
  <si>
    <t xml:space="preserve">Martes 8 pm a 10 pm
Jueves 6 pm a 8 pm </t>
  </si>
  <si>
    <t>Álgebra Lineal grupo 02</t>
  </si>
  <si>
    <t>Lunes 7 am a 9 am
Miércoles 7 am a 9 am
Jueves  2 pm a 4 pm</t>
  </si>
  <si>
    <t>B1-304
B6-106
B1-304</t>
  </si>
  <si>
    <t>GLADYS ELENA SALCEDO ECHEVERRY</t>
  </si>
  <si>
    <t>Inferencia Estadística</t>
  </si>
  <si>
    <t>Proyecto 955</t>
  </si>
  <si>
    <t>Diseño Experimental</t>
  </si>
  <si>
    <t xml:space="preserve">Lunes 2 pm a 4 pm
Miércoles 9 am a 11 am </t>
  </si>
  <si>
    <t>Consejo Curricular: Asesora Extensión Desarrollo Social</t>
  </si>
  <si>
    <t>Factor de Extensión Desarrollo Social</t>
  </si>
  <si>
    <t>Dos trabajos de grado de maestría</t>
  </si>
  <si>
    <t>Proyecto 870</t>
  </si>
  <si>
    <t>Lógica y Teoría de Conjuntos</t>
  </si>
  <si>
    <t xml:space="preserve">Estructuras Algebráicas </t>
  </si>
  <si>
    <t>Métodos Númericos</t>
  </si>
  <si>
    <t xml:space="preserve">Pendiente </t>
  </si>
  <si>
    <t>CÉSAR AUGUSTO ACOSTA MINOLI</t>
  </si>
  <si>
    <t xml:space="preserve">Factor Extensión y Desarrollo Social: Olimpiadas de Matemáticas </t>
  </si>
  <si>
    <t>Proyecto 984</t>
  </si>
  <si>
    <t>IRENE DUARTE GANDICA</t>
  </si>
  <si>
    <t>PAULO ANDRÉS GARCÍA URUEÑA</t>
  </si>
  <si>
    <t>Modelos Biomatemáticos con EDP</t>
  </si>
  <si>
    <t>Maestría en Biomatemáticas</t>
  </si>
  <si>
    <t xml:space="preserve">Lunes 8 am  a 10 am 
Viernes 8 am a 10 am </t>
  </si>
  <si>
    <t xml:space="preserve">Martes 7 am a 9 am
Miércoles 7 am a 9 am
Jueves 7 am a 9 am </t>
  </si>
  <si>
    <t>Pendiente</t>
  </si>
  <si>
    <t>Cálculo Diferencial grupo G1T</t>
  </si>
  <si>
    <t xml:space="preserve">Lunes 10 am a 12 m
Jueves 11 am a 1 pm
Viernes 9 am a 11 am </t>
  </si>
  <si>
    <t>Matematicas Generales G2T</t>
  </si>
  <si>
    <t xml:space="preserve">Martes 3 pm a 5 pm 
Miércoles  7 am a 9 am </t>
  </si>
  <si>
    <t>D4-407
D4-410</t>
  </si>
  <si>
    <t xml:space="preserve">Estadística y Probabilidad </t>
  </si>
  <si>
    <t xml:space="preserve">Lunes 4 pm a 6 pm
Viernes 7 am a 9 am </t>
  </si>
  <si>
    <t>Sábados 7 am a 10 am</t>
  </si>
  <si>
    <t>B1-201</t>
  </si>
  <si>
    <t>Investigación y/o desarrollo tecnológico</t>
  </si>
  <si>
    <t>Líder grupo EIB</t>
  </si>
  <si>
    <t xml:space="preserve">Docencia Indirecta </t>
  </si>
  <si>
    <t xml:space="preserve">Un trabajo de grado pregrado </t>
  </si>
  <si>
    <t>Actividades orgánico complementarias</t>
  </si>
  <si>
    <t>Actividades académico administrativas</t>
  </si>
  <si>
    <t>Otras actividades académicas</t>
  </si>
  <si>
    <t>Proyecto 1001</t>
  </si>
  <si>
    <t>Docencia directa</t>
  </si>
  <si>
    <t xml:space="preserve">Un trabajo de grado de maestría </t>
  </si>
  <si>
    <t xml:space="preserve">Docente </t>
  </si>
  <si>
    <t>Total horas docencia semana</t>
  </si>
  <si>
    <t xml:space="preserve">Horas </t>
  </si>
  <si>
    <t>Graciela Wagner</t>
  </si>
  <si>
    <t>Jorge Hernán Aristizábal</t>
  </si>
  <si>
    <t xml:space="preserve">Mónica Jhoana Mesa </t>
  </si>
  <si>
    <t xml:space="preserve">Oscar Molina </t>
  </si>
  <si>
    <t xml:space="preserve">ANÍBAL MUÑOZ LOAIZA </t>
  </si>
  <si>
    <t xml:space="preserve">Ecuaciones Diferenciales 01D </t>
  </si>
  <si>
    <t>Lunes 4 pm a 6 pm
Jueves 2 pm a 4 pm</t>
  </si>
  <si>
    <t>D4-113</t>
  </si>
  <si>
    <t>Ecuaciones Diferenciales 01</t>
  </si>
  <si>
    <t>Martes 4 pm a 6 pm
Miércoles 2 pm a 4 pm</t>
  </si>
  <si>
    <t>Pendiente
B6-104</t>
  </si>
  <si>
    <t>Un trabajo de grado de doctorado</t>
  </si>
  <si>
    <t>Lider Grupo GMME</t>
  </si>
  <si>
    <t>DARÍO ÁLVAREZ MEJÍA</t>
  </si>
  <si>
    <t xml:space="preserve">Diseño Experimental </t>
  </si>
  <si>
    <t>Lunes 1 pm a 3 pm
Jueves 4 pm a 6 pm</t>
  </si>
  <si>
    <t>Miércoles 2 pm a 5 pm</t>
  </si>
  <si>
    <t>F3-205</t>
  </si>
  <si>
    <t>Licenciatura en Educación Física</t>
  </si>
  <si>
    <t xml:space="preserve">Martes 11 am a 1 pm
Jueves 11 am  a 1 pm </t>
  </si>
  <si>
    <t>F1-206</t>
  </si>
  <si>
    <t>Lunes 8 pm a 10 pm 
Jueves 8 pm a 10 pm</t>
  </si>
  <si>
    <t>F7-Aula Ambiental</t>
  </si>
  <si>
    <t>Tres trabajos de grado de pregrado</t>
  </si>
  <si>
    <t>LUIS HERNÁNDO HURTADO TOBÓN</t>
  </si>
  <si>
    <t>Diseño y Análisis de datos de   trabajo de grado I y II</t>
  </si>
  <si>
    <t>Lunes  a jueves de 11 am a 12 m y 4 pm a 5 pm</t>
  </si>
  <si>
    <t xml:space="preserve">Dirección Maestría en Biomatemáticas </t>
  </si>
  <si>
    <t>Variable Compleja</t>
  </si>
  <si>
    <t>Dirección Licenciatura en Matemáticas</t>
  </si>
  <si>
    <t xml:space="preserve">Tres  trabajos de grado maestría </t>
  </si>
  <si>
    <t xml:space="preserve">JORGE MARIO GARCÍA USUGA </t>
  </si>
  <si>
    <t>Doctorado en Ingeniería</t>
  </si>
  <si>
    <t xml:space="preserve">CURSOS PENDIENTES </t>
  </si>
  <si>
    <t>HORARIO</t>
  </si>
  <si>
    <t>DOCENTE</t>
  </si>
  <si>
    <t>PROGRAMA</t>
  </si>
  <si>
    <t>LUNES 7 AM A 9 AM
JUEVES 2 PM A 5 PM</t>
  </si>
  <si>
    <t>LUNES 9 AM A 11 AM
MARTES 11 AM A 12 M
VIERNES 4 PM A 6 PM</t>
  </si>
  <si>
    <t>LUNES 9 AM A 11 AM
MARTES 7 AM A 9 AM
VIERNES  7 AM A 9 AM</t>
  </si>
  <si>
    <t>PENSAMIENTO LOGICO MATEMATICO</t>
  </si>
  <si>
    <t>VIRTUAL</t>
  </si>
  <si>
    <t>MARTES 6 PM A 8 PM
JUEVES 8 PM A 10 PM</t>
  </si>
  <si>
    <t xml:space="preserve">OSCAR MANRIQUE </t>
  </si>
  <si>
    <t>LUZ ANDREA</t>
  </si>
  <si>
    <t>LUNES 8 PM A 10 PM
MIERCOLES 6 PM A 8 PM</t>
  </si>
  <si>
    <t>MARTES 6 PM A 8 PM
MIERCOLES 8 PM A 10 PM</t>
  </si>
  <si>
    <t>LINDA POLETH</t>
  </si>
  <si>
    <t xml:space="preserve">  Docente Lic. en Matemáticas</t>
  </si>
  <si>
    <t xml:space="preserve">Martes 10 am a 12 m
Miércoles 10 am a 12 m
Viernes 7 am a 9 am </t>
  </si>
  <si>
    <t>D4-302
D4-205</t>
  </si>
  <si>
    <t xml:space="preserve">Lunes 9 am a 12 m
Jueves 7 am a 9 am </t>
  </si>
  <si>
    <t>Docente Lic. en Matemáticas</t>
  </si>
  <si>
    <t>Lunes 7am a 10 am</t>
  </si>
  <si>
    <t>I/S</t>
  </si>
  <si>
    <t>H/Semana</t>
  </si>
  <si>
    <t>H/semestre</t>
  </si>
  <si>
    <t>Ingeniería Civil</t>
  </si>
  <si>
    <t>Nombre</t>
  </si>
  <si>
    <t>Cálculo Integral grupo 02 D</t>
  </si>
  <si>
    <t>Inicia estudios de Doctorado</t>
  </si>
  <si>
    <t>XXX</t>
  </si>
  <si>
    <t>Teléfono</t>
  </si>
  <si>
    <t>Número de Contrato</t>
  </si>
  <si>
    <t>•</t>
  </si>
  <si>
    <t>Toma 1H/S de la bolsa=&gt;10</t>
  </si>
  <si>
    <t>Toma 2H/S de la bolsa=&gt;12</t>
  </si>
  <si>
    <t xml:space="preserve">lunes 9 am a 11 am
Martes 4 pm a 6 pm 
Miércoles 4 pm a 6 pm </t>
  </si>
  <si>
    <t xml:space="preserve">Lunes 6 pm a 8 pm
Viernes 8 pm a 10 pm </t>
  </si>
  <si>
    <t>Métodos Estadísticos</t>
  </si>
  <si>
    <t>Coordinadora Escuela Pedagógica</t>
  </si>
  <si>
    <t>Dirección de un Trabajo de pregrado</t>
  </si>
  <si>
    <t>OSCAR EMILIO MOLINA DIAZ</t>
  </si>
  <si>
    <t>Total Horas de bolsa</t>
  </si>
  <si>
    <t>Total horas autoevaluación semana</t>
  </si>
  <si>
    <t>ROSA MARIA MENEZ</t>
  </si>
  <si>
    <t>LILIANA PATRICIA OSPINA MARULANDA</t>
  </si>
  <si>
    <t>ADRIAN ALONSO ARBOLEDA</t>
  </si>
  <si>
    <t>ALBA MARINA GIRALDO</t>
  </si>
  <si>
    <t>ALEJANDRA MARIA PULGARÍN</t>
  </si>
  <si>
    <t>CARLOS ANDRES TRUJILLO SALAZAR</t>
  </si>
  <si>
    <t>JORGE HERNAN AISTIZABAL</t>
  </si>
  <si>
    <t>LINA MARIA GALLEGO</t>
  </si>
  <si>
    <t>MONICA JHOANA MESA</t>
  </si>
  <si>
    <t xml:space="preserve">OSCAR EMILIO MOLINA </t>
  </si>
  <si>
    <t>PAULO ANDRÉS GRACÍA</t>
  </si>
  <si>
    <t>AUTOEVALUAIÓN</t>
  </si>
  <si>
    <t>Total Horas de autoevaluación</t>
  </si>
  <si>
    <t>Toma 2H de bolsa=&gt;40-14*2=12</t>
  </si>
  <si>
    <t>Realiza estudios de Doctorado</t>
  </si>
  <si>
    <t>Carlos Andrés Trujillo</t>
  </si>
  <si>
    <t>Pensamiento Lógico Matemático grupo  03Len</t>
  </si>
  <si>
    <t>Pensamiento Lógico Matemático grupo Len02</t>
  </si>
  <si>
    <t>Pensamiento Lógico Matemático grupo Len01</t>
  </si>
  <si>
    <t>aalonso@uniquindio.edu.co</t>
  </si>
  <si>
    <t>almgiraldo@uniquindio.edu.co</t>
  </si>
  <si>
    <t>ampulgarin@uniquindio.edu.co</t>
  </si>
  <si>
    <t>catrujillo@uniquindio.edu.co</t>
  </si>
  <si>
    <t>djhincapie@uniquindio.edu.co</t>
  </si>
  <si>
    <t>gwagner@uniquindio.edu.co</t>
  </si>
  <si>
    <t>jhaz@uniquindio.edu.co</t>
  </si>
  <si>
    <t>jmarin@uniquindio.edu.co</t>
  </si>
  <si>
    <t>lmguzman@uniquindio.edu.co</t>
  </si>
  <si>
    <t>linag@uniquindio.edu.co</t>
  </si>
  <si>
    <t>mjmesa@uniquindio.edu.co</t>
  </si>
  <si>
    <t>omolina@uniquindio.edu.co</t>
  </si>
  <si>
    <t>paulo@uniquindio.edu.co</t>
  </si>
  <si>
    <t>Jueves 9 am a 12 m</t>
  </si>
  <si>
    <t>Ingeniería de Alimentos</t>
  </si>
  <si>
    <t>aamosquera@uniquindio.edu.co</t>
  </si>
  <si>
    <t>Horas disponibles</t>
  </si>
  <si>
    <t>CLAUDIA MARCELA VANEGAS</t>
  </si>
  <si>
    <t>Lunes 6 pm a 7 pm
Miércoles 8 pm a 10 pm</t>
  </si>
  <si>
    <t xml:space="preserve">Martes 7 am a 10 am </t>
  </si>
  <si>
    <t>DIEGO ALEJANDRO QUINTERO</t>
  </si>
  <si>
    <t>Martes 6 pm a 7 pm 
Miércoles 8 pm a 10 pm</t>
  </si>
  <si>
    <t>LUZ ANDREA GIRALDO</t>
  </si>
  <si>
    <t>Ingeniería de Sistemas Nocturno</t>
  </si>
  <si>
    <t>Algebra Lineal</t>
  </si>
  <si>
    <t>Cálculo Diferencial</t>
  </si>
  <si>
    <t>Zootecnia</t>
  </si>
  <si>
    <t>Biología (oferta de Física)</t>
  </si>
  <si>
    <t>Geometría 03C</t>
  </si>
  <si>
    <t>Ingeniería de sistemas Nocturno</t>
  </si>
  <si>
    <t>Matemáticas Discretas 02N</t>
  </si>
  <si>
    <t>Ingeniería de sistemas Diurno</t>
  </si>
  <si>
    <t>Cálculo Integral Grupo 03-C</t>
  </si>
  <si>
    <t>Ingenieria Civil</t>
  </si>
  <si>
    <t>LINDA POLETH MONTIEL</t>
  </si>
  <si>
    <t>Cálculo Diferencial 03-D</t>
  </si>
  <si>
    <t>Miércoles 9 a 11 am. Aula F1-208
Viernes 7 a 9 am. Aula D4-113.</t>
  </si>
  <si>
    <t>Ingeniería de Sistemas Diurno</t>
  </si>
  <si>
    <t>Matemáticas Discretas 02D</t>
  </si>
  <si>
    <t>Cálculo Diferencial 01C</t>
  </si>
  <si>
    <t>Martes 10 am a 12 m
Miércoles 10 am a 12 m
Viernes 7 am a 9 am</t>
  </si>
  <si>
    <t>Ingeniería de Alimentos Nocturno</t>
  </si>
  <si>
    <t>Álgebra Lineal grupo 2</t>
  </si>
  <si>
    <t>Matemáticas Fundamentales grupo 03 Q</t>
  </si>
  <si>
    <t>Álgebra Lineal 02N</t>
  </si>
  <si>
    <t>Cálculo Integral  02D</t>
  </si>
  <si>
    <t>Geometría 02C</t>
  </si>
  <si>
    <t>Matemáticas Generales 02C</t>
  </si>
  <si>
    <t xml:space="preserve">Matemáticas Discretas  01N </t>
  </si>
  <si>
    <t>Cálculo Diferencial B1</t>
  </si>
  <si>
    <t>Elisa</t>
  </si>
  <si>
    <t>H/semana</t>
  </si>
  <si>
    <t>Lunes: 8 pm a 10 p.m.
Miércoles: 6 pm a 8:00 p.m</t>
  </si>
  <si>
    <t>Steven Raigosa</t>
  </si>
  <si>
    <t>8+48</t>
  </si>
  <si>
    <t>Miércoles 9 am a 11 m
Viernes 7 am a 9 am</t>
  </si>
  <si>
    <t>LUNES 8 pm a 10 pm
MIERCOLES 6 pm a 8 pm</t>
  </si>
  <si>
    <t>Martes 6 pm a 8 pm
Miércoles 8 pm a 10 pm</t>
  </si>
  <si>
    <t>Lunes: 7 a 9:00 a.m
Miércoles: 4 pm a 6:00 pm
Viernes: 2 pm a 4:00 p.m</t>
  </si>
  <si>
    <t xml:space="preserve">CALCULO I - 01N </t>
  </si>
  <si>
    <t>Martes 4:00 pm a 6:00 p.m.
Miércoles 3:00 pm a 6:00 p.m.</t>
  </si>
  <si>
    <t>steven Raigosa</t>
  </si>
  <si>
    <t>STEVEN RAIGOSA</t>
  </si>
  <si>
    <t>ELISA CAROLINA GONZÁLEZ</t>
  </si>
  <si>
    <t>Lunes 2 pm a 4 pm
Martes 2 pm a 4 pm
Viernes 10 am a 12 m</t>
  </si>
  <si>
    <t>Martes 4 pm a 6 pm
Miércoles 4 pm a 6 pm
Jueves 4 pm a 6 pm</t>
  </si>
  <si>
    <t>Calculo Diferencial 05BL</t>
  </si>
  <si>
    <t>Matemáticas Fundamentales 06BL</t>
  </si>
  <si>
    <t xml:space="preserve">Cálculo I - 01N </t>
  </si>
  <si>
    <t>Julián Alejandro Olarte</t>
  </si>
  <si>
    <t xml:space="preserve">Miércoles 9 a 11 am. 
Viernes 7 a 9 am. </t>
  </si>
  <si>
    <t>Aula F1-208
Aula D4-113</t>
  </si>
  <si>
    <t>horario disponibles martes despues 10 am. Miercoles tarde. Jueves despues de las 3 pm. Todos los dias despues de 6 pm y fines de semana</t>
  </si>
  <si>
    <t>Calculo Diferencial 02QC</t>
  </si>
  <si>
    <t>Química (oferta de Física)</t>
  </si>
  <si>
    <t>Lunes 2 pm a 4 pm
Miércoles  2 pm a 4 pm
Viernes  2 pm a 4 pm</t>
  </si>
  <si>
    <t>B1-306</t>
  </si>
  <si>
    <t>B1-306
B1-306
B1-304</t>
  </si>
  <si>
    <t>Matemáticas Fundamentales 02QC</t>
  </si>
  <si>
    <t>Martes 7 am a 9 am 
Miércoles 7 am a 9 am
Viernes 7 am a 9 am</t>
  </si>
  <si>
    <t>Agendas con modificaciones</t>
  </si>
  <si>
    <t>CATEDRÁTICO</t>
  </si>
  <si>
    <t>JULIAN MARIN GONZALEZ</t>
  </si>
  <si>
    <t>CONTRATO</t>
  </si>
  <si>
    <t xml:space="preserve">agedas docentes excepcionalidad </t>
  </si>
  <si>
    <t>LUZ ANDREA GIRALDO HENAO</t>
  </si>
  <si>
    <t>STEVEN RAIGOSA OSORIO</t>
  </si>
  <si>
    <t>OSCAR ANDRES MANRIQUE ARIAS</t>
  </si>
  <si>
    <t>LINDA POLETH MONTIEL BURITICA</t>
  </si>
  <si>
    <t>ELISA CAROLINA GONZÁLEZ SANTACRUZ</t>
  </si>
  <si>
    <t>JULIÁN ALEJANDRO OLARTE GARCÍA</t>
  </si>
  <si>
    <t xml:space="preserve">DOCUMENTO </t>
  </si>
  <si>
    <t>TIPO DE CONTRATO</t>
  </si>
  <si>
    <t>CONTATO</t>
  </si>
  <si>
    <t>no se asocio error en solicitud de civil</t>
  </si>
  <si>
    <t>Bioestadística G-2</t>
  </si>
  <si>
    <t xml:space="preserve">Miércoles 4 pm a 6 pm
Viernes 1 pm a 3 pm </t>
  </si>
  <si>
    <t xml:space="preserve">Nicolás Arango </t>
  </si>
  <si>
    <t xml:space="preserve">Topografia </t>
  </si>
  <si>
    <t xml:space="preserve">Miércoles 11 am a 1 pm
Jueves 7 am a 10 am </t>
  </si>
  <si>
    <t xml:space="preserve">Nicolás Arango Plaza </t>
  </si>
  <si>
    <t xml:space="preserve">Aula D4-410
</t>
  </si>
  <si>
    <t>Aula B6-104
Aula B1-205</t>
  </si>
  <si>
    <t>Ecuaciones diferenciales Sistemas</t>
  </si>
  <si>
    <t xml:space="preserve">Lunes 7 am a 9 am 
Jueves 2 pm a 4 pm </t>
  </si>
  <si>
    <t>B1-307
B6-104</t>
  </si>
  <si>
    <t>Investigación III</t>
  </si>
  <si>
    <t>Doctorado en Ciencias</t>
  </si>
  <si>
    <t>Curso electivo II- Modelos Biomatemáticos</t>
  </si>
  <si>
    <t xml:space="preserve">Jessica Johanna Quintero Barbosa </t>
  </si>
  <si>
    <t>Procesos Sociocognitivos del Aprendizaje  I 01N</t>
  </si>
  <si>
    <t>Aula F1-306</t>
  </si>
  <si>
    <t>Total</t>
  </si>
  <si>
    <t>Licenciatura en Lenguas Modernas con Énfasis en Inglés y Francés</t>
  </si>
  <si>
    <t>Vicerrector de Investigaciones</t>
  </si>
  <si>
    <t>Cálculo Multivariado</t>
  </si>
  <si>
    <t>PENSAMIENTO LÓGICO-MATEMÁTICO-CRÍTICO</t>
  </si>
  <si>
    <t xml:space="preserve">Licenciatura en Ciencias Naturales y Educación Ambiental  </t>
  </si>
  <si>
    <t>Cuatro trabajos de grado de maestría</t>
  </si>
  <si>
    <t>mayo 9, mayo 23, mayo 30, junio 13 (habilitación junio 20</t>
  </si>
  <si>
    <t>COMUNICACION,
RAZONAMIENTO Y CONTEXTO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</si>
</sst>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4" x14ac:knownFonts="1">
    <font>
      <sz val="11"/>
      <color theme="1"/>
      <name val="Arial"/>
    </font>
    <font>
      <sz val="1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0"/>
      <name val="Arial"/>
      <family val="2"/>
    </font>
    <font>
      <sz val="11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2"/>
      <color theme="1"/>
      <name val="Arial"/>
      <family val="2"/>
    </font>
    <font>
      <sz val="11"/>
      <color theme="0"/>
      <name val="Calibri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theme="1"/>
      <name val="Helvetica"/>
      <family val="2"/>
    </font>
    <font>
      <sz val="11"/>
      <name val="Helvetica"/>
      <family val="2"/>
    </font>
    <font>
      <sz val="11"/>
      <color rgb="FF000000"/>
      <name val="Helvetica"/>
      <family val="2"/>
    </font>
    <font>
      <b/>
      <sz val="11"/>
      <color theme="1"/>
      <name val="Helvetica"/>
      <family val="2"/>
    </font>
    <font>
      <b/>
      <sz val="11"/>
      <name val="Helvetica"/>
      <family val="2"/>
    </font>
    <font>
      <sz val="11"/>
      <color rgb="FFFF0000"/>
      <name val="Arial"/>
      <family val="2"/>
    </font>
    <font>
      <b/>
      <sz val="11"/>
      <color rgb="FFFFFF00"/>
      <name val="Helvetica"/>
      <family val="2"/>
    </font>
    <font>
      <b/>
      <sz val="11"/>
      <name val="Arial"/>
      <family val="2"/>
    </font>
    <font>
      <sz val="11"/>
      <color rgb="FFFF0000"/>
      <name val="Helvetica"/>
      <family val="2"/>
    </font>
    <font>
      <b/>
      <sz val="11"/>
      <color rgb="FFFF0000"/>
      <name val="Helvetica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DDD9C3"/>
        <bgColor rgb="FFDDD9C3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theme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6"/>
        <bgColor indexed="64"/>
      </patternFill>
    </fill>
    <fill>
      <patternFill patternType="solid">
        <fgColor theme="6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/>
      </patternFill>
    </fill>
  </fills>
  <borders count="4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43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164" fontId="0" fillId="0" borderId="0" xfId="0" applyNumberFormat="1" applyFont="1"/>
    <xf numFmtId="0" fontId="0" fillId="2" borderId="1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1" xfId="0" applyFont="1" applyFill="1" applyBorder="1"/>
    <xf numFmtId="0" fontId="4" fillId="2" borderId="1" xfId="0" applyFont="1" applyFill="1" applyBorder="1"/>
    <xf numFmtId="0" fontId="4" fillId="0" borderId="0" xfId="0" applyFont="1"/>
    <xf numFmtId="0" fontId="0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0" fillId="0" borderId="2" xfId="0" applyFont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wrapText="1"/>
    </xf>
    <xf numFmtId="164" fontId="0" fillId="0" borderId="0" xfId="0" applyNumberFormat="1" applyFont="1" applyAlignment="1">
      <alignment horizontal="center"/>
    </xf>
    <xf numFmtId="0" fontId="4" fillId="5" borderId="2" xfId="0" applyFont="1" applyFill="1" applyBorder="1" applyAlignment="1">
      <alignment wrapText="1"/>
    </xf>
    <xf numFmtId="0" fontId="6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164" fontId="4" fillId="0" borderId="0" xfId="0" applyNumberFormat="1" applyFont="1"/>
    <xf numFmtId="0" fontId="8" fillId="0" borderId="0" xfId="0" applyFont="1" applyAlignment="1">
      <alignment horizontal="left" vertical="center"/>
    </xf>
    <xf numFmtId="0" fontId="0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/>
    <xf numFmtId="164" fontId="6" fillId="0" borderId="0" xfId="0" applyNumberFormat="1" applyFont="1" applyAlignment="1">
      <alignment horizontal="center"/>
    </xf>
    <xf numFmtId="0" fontId="11" fillId="0" borderId="0" xfId="0" applyFont="1"/>
    <xf numFmtId="0" fontId="4" fillId="0" borderId="0" xfId="0" applyFont="1" applyAlignment="1">
      <alignment wrapText="1"/>
    </xf>
    <xf numFmtId="0" fontId="16" fillId="0" borderId="12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164" fontId="14" fillId="0" borderId="0" xfId="0" applyNumberFormat="1" applyFont="1" applyAlignment="1">
      <alignment horizontal="left" vertical="center"/>
    </xf>
    <xf numFmtId="164" fontId="14" fillId="0" borderId="0" xfId="0" applyNumberFormat="1" applyFont="1" applyAlignment="1">
      <alignment horizontal="right" vertical="center"/>
    </xf>
    <xf numFmtId="3" fontId="14" fillId="0" borderId="12" xfId="0" applyNumberFormat="1" applyFont="1" applyBorder="1" applyAlignment="1">
      <alignment horizontal="left"/>
    </xf>
    <xf numFmtId="0" fontId="15" fillId="0" borderId="12" xfId="0" applyFont="1" applyBorder="1" applyAlignment="1">
      <alignment horizontal="left" vertical="center"/>
    </xf>
    <xf numFmtId="0" fontId="14" fillId="0" borderId="12" xfId="0" applyFont="1" applyBorder="1" applyAlignment="1"/>
    <xf numFmtId="0" fontId="14" fillId="0" borderId="20" xfId="0" applyFont="1" applyBorder="1" applyAlignment="1">
      <alignment horizontal="center" vertical="center"/>
    </xf>
    <xf numFmtId="0" fontId="14" fillId="0" borderId="20" xfId="0" applyFont="1" applyBorder="1" applyAlignment="1">
      <alignment horizontal="left" vertical="center" wrapText="1"/>
    </xf>
    <xf numFmtId="0" fontId="14" fillId="2" borderId="20" xfId="0" applyFont="1" applyFill="1" applyBorder="1" applyAlignment="1">
      <alignment horizontal="left" vertical="center" wrapText="1"/>
    </xf>
    <xf numFmtId="164" fontId="14" fillId="4" borderId="20" xfId="0" applyNumberFormat="1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left" wrapText="1"/>
    </xf>
    <xf numFmtId="164" fontId="14" fillId="0" borderId="20" xfId="0" applyNumberFormat="1" applyFont="1" applyBorder="1" applyAlignment="1">
      <alignment horizontal="right" vertical="center" wrapText="1"/>
    </xf>
    <xf numFmtId="164" fontId="14" fillId="2" borderId="20" xfId="0" applyNumberFormat="1" applyFont="1" applyFill="1" applyBorder="1" applyAlignment="1">
      <alignment horizontal="right" vertical="center" wrapText="1"/>
    </xf>
    <xf numFmtId="0" fontId="14" fillId="2" borderId="2" xfId="0" applyFont="1" applyFill="1" applyBorder="1" applyAlignment="1">
      <alignment horizontal="left"/>
    </xf>
    <xf numFmtId="0" fontId="14" fillId="2" borderId="2" xfId="0" applyFont="1" applyFill="1" applyBorder="1" applyAlignment="1">
      <alignment horizontal="left" wrapText="1"/>
    </xf>
    <xf numFmtId="164" fontId="14" fillId="2" borderId="20" xfId="0" applyNumberFormat="1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left" wrapText="1"/>
    </xf>
    <xf numFmtId="164" fontId="14" fillId="0" borderId="20" xfId="0" applyNumberFormat="1" applyFont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left"/>
    </xf>
    <xf numFmtId="0" fontId="14" fillId="4" borderId="1" xfId="0" applyFont="1" applyFill="1" applyBorder="1" applyAlignment="1">
      <alignment horizontal="left"/>
    </xf>
    <xf numFmtId="0" fontId="14" fillId="0" borderId="21" xfId="0" applyFont="1" applyBorder="1" applyAlignment="1">
      <alignment horizontal="center" wrapText="1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center" vertical="center" wrapText="1"/>
    </xf>
    <xf numFmtId="3" fontId="14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center" vertical="center"/>
    </xf>
    <xf numFmtId="0" fontId="14" fillId="0" borderId="17" xfId="0" applyFont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/>
    </xf>
    <xf numFmtId="0" fontId="14" fillId="0" borderId="16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left" vertical="center"/>
    </xf>
    <xf numFmtId="164" fontId="14" fillId="0" borderId="2" xfId="0" applyNumberFormat="1" applyFont="1" applyBorder="1" applyAlignment="1">
      <alignment horizontal="right" vertical="center" wrapText="1"/>
    </xf>
    <xf numFmtId="164" fontId="14" fillId="2" borderId="2" xfId="0" applyNumberFormat="1" applyFont="1" applyFill="1" applyBorder="1" applyAlignment="1">
      <alignment horizontal="right" vertical="center" wrapText="1"/>
    </xf>
    <xf numFmtId="0" fontId="14" fillId="2" borderId="2" xfId="0" applyFont="1" applyFill="1" applyBorder="1" applyAlignment="1">
      <alignment horizontal="left" vertical="center" wrapText="1"/>
    </xf>
    <xf numFmtId="164" fontId="14" fillId="0" borderId="2" xfId="0" applyNumberFormat="1" applyFont="1" applyBorder="1" applyAlignment="1">
      <alignment horizontal="right" vertical="center"/>
    </xf>
    <xf numFmtId="164" fontId="14" fillId="0" borderId="16" xfId="0" applyNumberFormat="1" applyFont="1" applyBorder="1" applyAlignment="1">
      <alignment horizontal="right" vertical="center" wrapText="1"/>
    </xf>
    <xf numFmtId="164" fontId="14" fillId="2" borderId="16" xfId="0" applyNumberFormat="1" applyFont="1" applyFill="1" applyBorder="1" applyAlignment="1">
      <alignment horizontal="right" vertical="center" wrapText="1"/>
    </xf>
    <xf numFmtId="3" fontId="14" fillId="0" borderId="21" xfId="0" applyNumberFormat="1" applyFont="1" applyBorder="1" applyAlignment="1">
      <alignment horizontal="center" vertical="center" wrapText="1"/>
    </xf>
    <xf numFmtId="3" fontId="14" fillId="0" borderId="0" xfId="0" applyNumberFormat="1" applyFont="1" applyAlignment="1">
      <alignment horizontal="left" vertical="center" wrapText="1"/>
    </xf>
    <xf numFmtId="0" fontId="15" fillId="0" borderId="12" xfId="0" applyFont="1" applyBorder="1" applyAlignment="1"/>
    <xf numFmtId="0" fontId="14" fillId="0" borderId="19" xfId="0" applyFont="1" applyBorder="1" applyAlignment="1">
      <alignment horizontal="left" vertical="center" wrapText="1"/>
    </xf>
    <xf numFmtId="0" fontId="14" fillId="0" borderId="2" xfId="0" applyFont="1" applyBorder="1" applyAlignment="1">
      <alignment vertical="center" wrapText="1"/>
    </xf>
    <xf numFmtId="0" fontId="14" fillId="0" borderId="19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14" fillId="2" borderId="2" xfId="0" applyFont="1" applyFill="1" applyBorder="1" applyAlignment="1">
      <alignment vertical="center" wrapText="1"/>
    </xf>
    <xf numFmtId="0" fontId="14" fillId="0" borderId="16" xfId="0" applyFont="1" applyBorder="1" applyAlignment="1">
      <alignment vertical="center" wrapText="1"/>
    </xf>
    <xf numFmtId="0" fontId="14" fillId="2" borderId="16" xfId="0" applyFont="1" applyFill="1" applyBorder="1" applyAlignment="1">
      <alignment horizontal="left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/>
    </xf>
    <xf numFmtId="0" fontId="14" fillId="0" borderId="0" xfId="0" applyFont="1" applyFill="1" applyAlignment="1">
      <alignment horizontal="left" wrapText="1"/>
    </xf>
    <xf numFmtId="0" fontId="14" fillId="0" borderId="12" xfId="0" applyFont="1" applyBorder="1" applyAlignment="1">
      <alignment horizontal="left" wrapText="1"/>
    </xf>
    <xf numFmtId="164" fontId="14" fillId="0" borderId="2" xfId="0" applyNumberFormat="1" applyFont="1" applyBorder="1" applyAlignment="1">
      <alignment horizontal="left" vertical="center" wrapText="1"/>
    </xf>
    <xf numFmtId="164" fontId="14" fillId="2" borderId="2" xfId="0" applyNumberFormat="1" applyFont="1" applyFill="1" applyBorder="1" applyAlignment="1">
      <alignment horizontal="left" vertical="center" wrapText="1"/>
    </xf>
    <xf numFmtId="0" fontId="14" fillId="0" borderId="21" xfId="0" applyFont="1" applyBorder="1" applyAlignment="1">
      <alignment horizontal="center"/>
    </xf>
    <xf numFmtId="0" fontId="15" fillId="0" borderId="12" xfId="0" applyFont="1" applyBorder="1" applyAlignment="1">
      <alignment vertical="center"/>
    </xf>
    <xf numFmtId="0" fontId="14" fillId="0" borderId="12" xfId="0" applyFont="1" applyBorder="1" applyAlignment="1">
      <alignment horizontal="left" vertical="center" wrapText="1"/>
    </xf>
    <xf numFmtId="0" fontId="14" fillId="2" borderId="2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left" vertical="center" wrapText="1"/>
    </xf>
    <xf numFmtId="0" fontId="14" fillId="2" borderId="16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left" vertical="center" wrapText="1"/>
    </xf>
    <xf numFmtId="0" fontId="14" fillId="0" borderId="2" xfId="0" applyFont="1" applyBorder="1" applyAlignment="1">
      <alignment horizontal="right" vertical="center" wrapText="1"/>
    </xf>
    <xf numFmtId="3" fontId="14" fillId="0" borderId="12" xfId="0" applyNumberFormat="1" applyFont="1" applyBorder="1" applyAlignment="1"/>
    <xf numFmtId="0" fontId="14" fillId="0" borderId="21" xfId="0" applyFont="1" applyBorder="1" applyAlignment="1">
      <alignment horizontal="center" vertical="center"/>
    </xf>
    <xf numFmtId="3" fontId="14" fillId="0" borderId="12" xfId="0" applyNumberFormat="1" applyFont="1" applyBorder="1" applyAlignment="1">
      <alignment vertical="center"/>
    </xf>
    <xf numFmtId="0" fontId="14" fillId="0" borderId="20" xfId="0" applyFont="1" applyFill="1" applyBorder="1" applyAlignment="1">
      <alignment horizontal="left" vertical="center"/>
    </xf>
    <xf numFmtId="0" fontId="14" fillId="2" borderId="16" xfId="0" applyFont="1" applyFill="1" applyBorder="1" applyAlignment="1">
      <alignment horizontal="left" wrapText="1"/>
    </xf>
    <xf numFmtId="0" fontId="14" fillId="0" borderId="0" xfId="0" applyFont="1" applyAlignment="1">
      <alignment horizontal="right" vertical="center" wrapText="1"/>
    </xf>
    <xf numFmtId="1" fontId="14" fillId="0" borderId="0" xfId="0" applyNumberFormat="1" applyFont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17" fillId="0" borderId="20" xfId="0" applyFont="1" applyBorder="1" applyAlignment="1">
      <alignment horizontal="left" vertical="center" wrapText="1"/>
    </xf>
    <xf numFmtId="164" fontId="17" fillId="4" borderId="20" xfId="0" applyNumberFormat="1" applyFont="1" applyFill="1" applyBorder="1" applyAlignment="1">
      <alignment horizontal="center" vertical="center"/>
    </xf>
    <xf numFmtId="164" fontId="17" fillId="0" borderId="20" xfId="0" applyNumberFormat="1" applyFont="1" applyBorder="1" applyAlignment="1">
      <alignment horizontal="right" vertical="center"/>
    </xf>
    <xf numFmtId="0" fontId="17" fillId="0" borderId="20" xfId="0" applyFont="1" applyBorder="1" applyAlignment="1">
      <alignment vertical="center" wrapText="1"/>
    </xf>
    <xf numFmtId="164" fontId="17" fillId="4" borderId="20" xfId="0" applyNumberFormat="1" applyFont="1" applyFill="1" applyBorder="1" applyAlignment="1">
      <alignment horizontal="center"/>
    </xf>
    <xf numFmtId="0" fontId="17" fillId="0" borderId="20" xfId="0" applyFont="1" applyBorder="1" applyAlignment="1">
      <alignment wrapText="1"/>
    </xf>
    <xf numFmtId="164" fontId="17" fillId="0" borderId="20" xfId="0" applyNumberFormat="1" applyFont="1" applyBorder="1" applyAlignment="1">
      <alignment horizontal="left" vertical="center"/>
    </xf>
    <xf numFmtId="0" fontId="17" fillId="0" borderId="20" xfId="0" applyFont="1" applyBorder="1" applyAlignment="1">
      <alignment horizontal="center"/>
    </xf>
    <xf numFmtId="164" fontId="14" fillId="2" borderId="16" xfId="0" applyNumberFormat="1" applyFont="1" applyFill="1" applyBorder="1" applyAlignment="1">
      <alignment horizontal="left" vertical="center" wrapText="1"/>
    </xf>
    <xf numFmtId="0" fontId="17" fillId="0" borderId="22" xfId="0" applyFont="1" applyBorder="1" applyAlignment="1">
      <alignment horizontal="center" vertical="center" wrapText="1"/>
    </xf>
    <xf numFmtId="164" fontId="17" fillId="4" borderId="22" xfId="0" applyNumberFormat="1" applyFont="1" applyFill="1" applyBorder="1" applyAlignment="1">
      <alignment horizontal="center" vertical="center"/>
    </xf>
    <xf numFmtId="0" fontId="17" fillId="10" borderId="20" xfId="0" applyFont="1" applyFill="1" applyBorder="1" applyAlignment="1">
      <alignment horizontal="center" vertical="center"/>
    </xf>
    <xf numFmtId="0" fontId="17" fillId="10" borderId="20" xfId="0" applyFont="1" applyFill="1" applyBorder="1" applyAlignment="1">
      <alignment horizontal="left" vertical="center" wrapText="1"/>
    </xf>
    <xf numFmtId="164" fontId="17" fillId="10" borderId="20" xfId="0" applyNumberFormat="1" applyFont="1" applyFill="1" applyBorder="1" applyAlignment="1">
      <alignment horizontal="right" vertical="center" wrapText="1"/>
    </xf>
    <xf numFmtId="164" fontId="17" fillId="11" borderId="20" xfId="0" applyNumberFormat="1" applyFont="1" applyFill="1" applyBorder="1" applyAlignment="1">
      <alignment horizontal="right" vertical="center" wrapText="1"/>
    </xf>
    <xf numFmtId="0" fontId="17" fillId="10" borderId="2" xfId="0" applyFont="1" applyFill="1" applyBorder="1" applyAlignment="1">
      <alignment horizontal="left" vertical="center"/>
    </xf>
    <xf numFmtId="0" fontId="17" fillId="10" borderId="2" xfId="0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left" vertical="center" wrapText="1"/>
    </xf>
    <xf numFmtId="0" fontId="17" fillId="10" borderId="19" xfId="0" applyFont="1" applyFill="1" applyBorder="1" applyAlignment="1">
      <alignment horizontal="left" vertical="center" wrapText="1"/>
    </xf>
    <xf numFmtId="0" fontId="17" fillId="10" borderId="2" xfId="0" applyFont="1" applyFill="1" applyBorder="1" applyAlignment="1">
      <alignment horizontal="left"/>
    </xf>
    <xf numFmtId="0" fontId="17" fillId="10" borderId="2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left" wrapText="1"/>
    </xf>
    <xf numFmtId="0" fontId="17" fillId="10" borderId="3" xfId="0" applyFont="1" applyFill="1" applyBorder="1" applyAlignment="1">
      <alignment horizontal="left"/>
    </xf>
    <xf numFmtId="0" fontId="14" fillId="0" borderId="0" xfId="0" applyFont="1" applyFill="1" applyAlignment="1">
      <alignment horizontal="left"/>
    </xf>
    <xf numFmtId="164" fontId="14" fillId="0" borderId="12" xfId="0" applyNumberFormat="1" applyFont="1" applyFill="1" applyBorder="1" applyAlignment="1">
      <alignment horizontal="left" vertical="center" wrapText="1"/>
    </xf>
    <xf numFmtId="0" fontId="14" fillId="9" borderId="26" xfId="0" applyFont="1" applyFill="1" applyBorder="1" applyAlignment="1">
      <alignment horizontal="left" vertical="center" wrapText="1"/>
    </xf>
    <xf numFmtId="0" fontId="14" fillId="9" borderId="20" xfId="0" applyFont="1" applyFill="1" applyBorder="1" applyAlignment="1">
      <alignment horizontal="left" vertical="center" wrapText="1"/>
    </xf>
    <xf numFmtId="0" fontId="16" fillId="2" borderId="18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left"/>
    </xf>
    <xf numFmtId="0" fontId="17" fillId="0" borderId="20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wrapText="1"/>
    </xf>
    <xf numFmtId="0" fontId="14" fillId="0" borderId="16" xfId="0" applyFont="1" applyBorder="1" applyAlignment="1">
      <alignment horizontal="left" wrapText="1"/>
    </xf>
    <xf numFmtId="0" fontId="0" fillId="0" borderId="2" xfId="0" applyFont="1" applyFill="1" applyBorder="1" applyAlignment="1">
      <alignment horizontal="center" vertical="center"/>
    </xf>
    <xf numFmtId="0" fontId="14" fillId="0" borderId="0" xfId="0" applyFont="1"/>
    <xf numFmtId="0" fontId="14" fillId="0" borderId="0" xfId="0" applyFont="1" applyAlignment="1"/>
    <xf numFmtId="0" fontId="14" fillId="0" borderId="0" xfId="0" applyFont="1" applyAlignment="1">
      <alignment horizontal="center"/>
    </xf>
    <xf numFmtId="0" fontId="17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/>
    </xf>
    <xf numFmtId="0" fontId="14" fillId="0" borderId="2" xfId="0" applyFont="1" applyBorder="1"/>
    <xf numFmtId="0" fontId="14" fillId="0" borderId="2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20" xfId="0" applyFont="1" applyBorder="1" applyAlignment="1"/>
    <xf numFmtId="0" fontId="14" fillId="0" borderId="20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vertical="center" wrapText="1"/>
    </xf>
    <xf numFmtId="0" fontId="0" fillId="0" borderId="0" xfId="0" applyFont="1" applyAlignment="1"/>
    <xf numFmtId="0" fontId="1" fillId="0" borderId="12" xfId="0" applyFont="1" applyBorder="1"/>
    <xf numFmtId="0" fontId="15" fillId="0" borderId="12" xfId="0" applyFont="1" applyBorder="1" applyAlignment="1">
      <alignment horizontal="left"/>
    </xf>
    <xf numFmtId="0" fontId="14" fillId="0" borderId="12" xfId="0" applyFont="1" applyBorder="1" applyAlignment="1">
      <alignment horizontal="left"/>
    </xf>
    <xf numFmtId="0" fontId="14" fillId="0" borderId="12" xfId="0" applyFont="1" applyBorder="1" applyAlignment="1">
      <alignment horizontal="left" vertical="center"/>
    </xf>
    <xf numFmtId="0" fontId="8" fillId="0" borderId="0" xfId="0" applyFont="1" applyAlignment="1">
      <alignment horizontal="center" wrapText="1"/>
    </xf>
    <xf numFmtId="164" fontId="20" fillId="0" borderId="20" xfId="0" applyNumberFormat="1" applyFont="1" applyBorder="1" applyAlignment="1">
      <alignment horizontal="left" vertical="center"/>
    </xf>
    <xf numFmtId="164" fontId="20" fillId="4" borderId="20" xfId="0" applyNumberFormat="1" applyFont="1" applyFill="1" applyBorder="1" applyAlignment="1">
      <alignment horizontal="center" vertical="center"/>
    </xf>
    <xf numFmtId="164" fontId="20" fillId="4" borderId="20" xfId="0" applyNumberFormat="1" applyFont="1" applyFill="1" applyBorder="1" applyAlignment="1">
      <alignment horizontal="center"/>
    </xf>
    <xf numFmtId="0" fontId="14" fillId="9" borderId="20" xfId="0" applyFont="1" applyFill="1" applyBorder="1" applyAlignment="1">
      <alignment horizontal="left" wrapText="1"/>
    </xf>
    <xf numFmtId="164" fontId="20" fillId="8" borderId="20" xfId="0" applyNumberFormat="1" applyFont="1" applyFill="1" applyBorder="1" applyAlignment="1">
      <alignment horizontal="right" vertical="center"/>
    </xf>
    <xf numFmtId="0" fontId="14" fillId="0" borderId="2" xfId="0" applyFont="1" applyFill="1" applyBorder="1" applyAlignment="1">
      <alignment horizontal="center" vertical="center"/>
    </xf>
    <xf numFmtId="164" fontId="14" fillId="0" borderId="0" xfId="0" applyNumberFormat="1" applyFont="1" applyFill="1" applyAlignment="1">
      <alignment horizontal="right" vertical="center"/>
    </xf>
    <xf numFmtId="0" fontId="0" fillId="0" borderId="20" xfId="0" applyFont="1" applyFill="1" applyBorder="1" applyAlignment="1">
      <alignment horizontal="center" vertical="center"/>
    </xf>
    <xf numFmtId="0" fontId="13" fillId="0" borderId="20" xfId="0" applyFont="1" applyFill="1" applyBorder="1" applyAlignment="1">
      <alignment horizontal="left" vertical="center"/>
    </xf>
    <xf numFmtId="0" fontId="0" fillId="0" borderId="20" xfId="0" applyFont="1" applyFill="1" applyBorder="1" applyAlignment="1">
      <alignment horizontal="left" vertical="center"/>
    </xf>
    <xf numFmtId="0" fontId="13" fillId="0" borderId="20" xfId="0" applyFont="1" applyFill="1" applyBorder="1" applyAlignment="1">
      <alignment horizontal="left" vertical="center" wrapText="1"/>
    </xf>
    <xf numFmtId="0" fontId="14" fillId="12" borderId="12" xfId="0" applyFont="1" applyFill="1" applyBorder="1" applyAlignment="1">
      <alignment vertical="center"/>
    </xf>
    <xf numFmtId="0" fontId="0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3" fontId="0" fillId="0" borderId="12" xfId="0" applyNumberFormat="1" applyFont="1" applyBorder="1" applyAlignment="1">
      <alignment horizontal="left"/>
    </xf>
    <xf numFmtId="0" fontId="0" fillId="2" borderId="12" xfId="0" applyFont="1" applyFill="1" applyBorder="1"/>
    <xf numFmtId="0" fontId="0" fillId="2" borderId="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center" wrapText="1"/>
    </xf>
    <xf numFmtId="0" fontId="0" fillId="2" borderId="16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14" xfId="0" applyFont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0" fillId="0" borderId="14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/>
    </xf>
    <xf numFmtId="0" fontId="2" fillId="0" borderId="20" xfId="0" applyFont="1" applyBorder="1" applyAlignment="1">
      <alignment horizontal="center" wrapText="1"/>
    </xf>
    <xf numFmtId="164" fontId="0" fillId="4" borderId="20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 wrapText="1"/>
    </xf>
    <xf numFmtId="164" fontId="0" fillId="0" borderId="20" xfId="0" applyNumberFormat="1" applyFont="1" applyBorder="1" applyAlignment="1">
      <alignment horizontal="center"/>
    </xf>
    <xf numFmtId="0" fontId="0" fillId="2" borderId="16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20" xfId="0" applyFont="1" applyBorder="1" applyAlignment="1">
      <alignment horizontal="left" vertical="center"/>
    </xf>
    <xf numFmtId="0" fontId="0" fillId="2" borderId="20" xfId="0" applyFont="1" applyFill="1" applyBorder="1" applyAlignment="1">
      <alignment horizontal="left" vertical="center" wrapText="1"/>
    </xf>
    <xf numFmtId="0" fontId="0" fillId="0" borderId="20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0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164" fontId="0" fillId="4" borderId="20" xfId="0" applyNumberFormat="1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 vertical="center" wrapText="1"/>
    </xf>
    <xf numFmtId="164" fontId="0" fillId="0" borderId="20" xfId="0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3" fontId="0" fillId="0" borderId="12" xfId="0" applyNumberFormat="1" applyFont="1" applyBorder="1" applyAlignment="1">
      <alignment horizontal="left" vertical="center"/>
    </xf>
    <xf numFmtId="0" fontId="21" fillId="0" borderId="12" xfId="0" applyFont="1" applyBorder="1" applyAlignment="1">
      <alignment horizontal="left" vertical="center"/>
    </xf>
    <xf numFmtId="0" fontId="13" fillId="0" borderId="12" xfId="0" applyFont="1" applyFill="1" applyBorder="1" applyAlignment="1">
      <alignment horizontal="left" vertical="center"/>
    </xf>
    <xf numFmtId="0" fontId="0" fillId="0" borderId="12" xfId="0" applyFont="1" applyBorder="1" applyAlignment="1"/>
    <xf numFmtId="164" fontId="14" fillId="0" borderId="12" xfId="0" applyNumberFormat="1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/>
    </xf>
    <xf numFmtId="0" fontId="0" fillId="0" borderId="16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center" vertical="center" wrapText="1"/>
    </xf>
    <xf numFmtId="164" fontId="0" fillId="4" borderId="22" xfId="0" applyNumberFormat="1" applyFont="1" applyFill="1" applyBorder="1" applyAlignment="1">
      <alignment horizontal="center" vertical="center"/>
    </xf>
    <xf numFmtId="0" fontId="0" fillId="0" borderId="12" xfId="0" applyFont="1" applyBorder="1" applyAlignment="1">
      <alignment wrapText="1"/>
    </xf>
    <xf numFmtId="0" fontId="2" fillId="0" borderId="20" xfId="0" applyFont="1" applyBorder="1" applyAlignment="1">
      <alignment horizontal="center"/>
    </xf>
    <xf numFmtId="164" fontId="0" fillId="0" borderId="0" xfId="0" applyNumberFormat="1" applyFont="1" applyAlignment="1">
      <alignment horizontal="left"/>
    </xf>
    <xf numFmtId="0" fontId="0" fillId="2" borderId="1" xfId="0" applyFont="1" applyFill="1" applyBorder="1" applyAlignment="1">
      <alignment horizontal="left"/>
    </xf>
    <xf numFmtId="0" fontId="2" fillId="0" borderId="12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left"/>
    </xf>
    <xf numFmtId="0" fontId="13" fillId="2" borderId="2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left" vertical="center" wrapText="1"/>
    </xf>
    <xf numFmtId="0" fontId="0" fillId="0" borderId="16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 wrapText="1"/>
    </xf>
    <xf numFmtId="164" fontId="13" fillId="4" borderId="20" xfId="0" applyNumberFormat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0" fillId="2" borderId="20" xfId="0" applyFont="1" applyFill="1" applyBorder="1" applyAlignment="1">
      <alignment horizontal="left" vertical="center"/>
    </xf>
    <xf numFmtId="0" fontId="2" fillId="0" borderId="16" xfId="0" applyFont="1" applyBorder="1" applyAlignment="1">
      <alignment horizontal="center"/>
    </xf>
    <xf numFmtId="0" fontId="2" fillId="0" borderId="16" xfId="0" applyFont="1" applyBorder="1" applyAlignment="1">
      <alignment horizontal="center"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22" xfId="0" applyFont="1" applyBorder="1" applyAlignment="1">
      <alignment horizontal="center" wrapText="1"/>
    </xf>
    <xf numFmtId="164" fontId="0" fillId="4" borderId="22" xfId="0" applyNumberFormat="1" applyFont="1" applyFill="1" applyBorder="1" applyAlignment="1">
      <alignment horizontal="center"/>
    </xf>
    <xf numFmtId="0" fontId="0" fillId="0" borderId="20" xfId="0" applyFont="1" applyFill="1" applyBorder="1" applyAlignment="1">
      <alignment horizontal="left"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/>
    <xf numFmtId="0" fontId="1" fillId="0" borderId="2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13" fillId="13" borderId="20" xfId="0" applyFont="1" applyFill="1" applyBorder="1" applyAlignment="1">
      <alignment horizontal="left" vertical="center"/>
    </xf>
    <xf numFmtId="0" fontId="13" fillId="13" borderId="20" xfId="0" applyFont="1" applyFill="1" applyBorder="1" applyAlignment="1">
      <alignment horizontal="left" vertical="center" wrapText="1"/>
    </xf>
    <xf numFmtId="0" fontId="13" fillId="14" borderId="20" xfId="0" applyFont="1" applyFill="1" applyBorder="1" applyAlignment="1">
      <alignment horizontal="left" vertical="center"/>
    </xf>
    <xf numFmtId="0" fontId="13" fillId="14" borderId="20" xfId="0" applyFont="1" applyFill="1" applyBorder="1" applyAlignment="1">
      <alignment horizontal="left" vertical="center" wrapText="1"/>
    </xf>
    <xf numFmtId="0" fontId="1" fillId="14" borderId="20" xfId="0" applyFont="1" applyFill="1" applyBorder="1" applyAlignment="1">
      <alignment horizontal="left" vertical="center"/>
    </xf>
    <xf numFmtId="0" fontId="1" fillId="14" borderId="20" xfId="0" applyFont="1" applyFill="1" applyBorder="1" applyAlignment="1">
      <alignment horizontal="left" vertical="center" wrapText="1"/>
    </xf>
    <xf numFmtId="0" fontId="13" fillId="15" borderId="20" xfId="0" applyFont="1" applyFill="1" applyBorder="1" applyAlignment="1">
      <alignment horizontal="left" vertical="center" wrapText="1"/>
    </xf>
    <xf numFmtId="0" fontId="13" fillId="15" borderId="20" xfId="0" applyFont="1" applyFill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13" fillId="0" borderId="12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13" fillId="16" borderId="20" xfId="0" applyFont="1" applyFill="1" applyBorder="1" applyAlignment="1">
      <alignment horizontal="left" vertical="center" wrapText="1"/>
    </xf>
    <xf numFmtId="0" fontId="13" fillId="16" borderId="20" xfId="0" applyFont="1" applyFill="1" applyBorder="1" applyAlignment="1">
      <alignment horizontal="left" vertical="center"/>
    </xf>
    <xf numFmtId="0" fontId="1" fillId="16" borderId="20" xfId="0" applyFont="1" applyFill="1" applyBorder="1" applyAlignment="1">
      <alignment horizontal="left" vertical="center"/>
    </xf>
    <xf numFmtId="0" fontId="19" fillId="8" borderId="20" xfId="0" applyFont="1" applyFill="1" applyBorder="1" applyAlignment="1">
      <alignment horizontal="left" vertical="center" wrapText="1"/>
    </xf>
    <xf numFmtId="0" fontId="14" fillId="0" borderId="20" xfId="0" applyFont="1" applyBorder="1" applyAlignment="1">
      <alignment horizontal="left" vertical="center"/>
    </xf>
    <xf numFmtId="0" fontId="17" fillId="0" borderId="20" xfId="0" applyFont="1" applyBorder="1" applyAlignment="1">
      <alignment horizontal="center" vertical="center" wrapText="1"/>
    </xf>
    <xf numFmtId="0" fontId="17" fillId="10" borderId="16" xfId="0" applyFont="1" applyFill="1" applyBorder="1" applyAlignment="1">
      <alignment horizontal="left"/>
    </xf>
    <xf numFmtId="0" fontId="17" fillId="10" borderId="16" xfId="0" applyFont="1" applyFill="1" applyBorder="1" applyAlignment="1">
      <alignment horizontal="center"/>
    </xf>
    <xf numFmtId="0" fontId="17" fillId="10" borderId="16" xfId="0" applyFont="1" applyFill="1" applyBorder="1" applyAlignment="1">
      <alignment horizontal="left" wrapText="1"/>
    </xf>
    <xf numFmtId="0" fontId="17" fillId="10" borderId="17" xfId="0" applyFont="1" applyFill="1" applyBorder="1" applyAlignment="1">
      <alignment horizontal="left"/>
    </xf>
    <xf numFmtId="0" fontId="14" fillId="7" borderId="13" xfId="0" applyFont="1" applyFill="1" applyBorder="1" applyAlignment="1">
      <alignment horizontal="left" vertical="center" wrapText="1"/>
    </xf>
    <xf numFmtId="0" fontId="14" fillId="7" borderId="13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4" fillId="7" borderId="27" xfId="0" applyFont="1" applyFill="1" applyBorder="1" applyAlignment="1">
      <alignment horizontal="left" vertical="center" wrapText="1"/>
    </xf>
    <xf numFmtId="0" fontId="1" fillId="17" borderId="20" xfId="0" applyFont="1" applyFill="1" applyBorder="1" applyAlignment="1">
      <alignment horizontal="left" vertical="center"/>
    </xf>
    <xf numFmtId="0" fontId="1" fillId="17" borderId="20" xfId="0" applyFont="1" applyFill="1" applyBorder="1" applyAlignment="1">
      <alignment horizontal="left" vertical="center" wrapText="1"/>
    </xf>
    <xf numFmtId="0" fontId="15" fillId="18" borderId="2" xfId="0" applyFont="1" applyFill="1" applyBorder="1" applyAlignment="1">
      <alignment horizontal="left" vertical="center" wrapText="1"/>
    </xf>
    <xf numFmtId="0" fontId="15" fillId="18" borderId="20" xfId="0" applyFont="1" applyFill="1" applyBorder="1" applyAlignment="1">
      <alignment horizontal="left" vertical="center" wrapText="1"/>
    </xf>
    <xf numFmtId="0" fontId="13" fillId="0" borderId="12" xfId="0" applyFont="1" applyFill="1" applyBorder="1" applyAlignment="1">
      <alignment horizontal="left" vertical="center" wrapText="1"/>
    </xf>
    <xf numFmtId="0" fontId="13" fillId="13" borderId="12" xfId="0" applyFont="1" applyFill="1" applyBorder="1" applyAlignment="1">
      <alignment horizontal="left" vertical="center"/>
    </xf>
    <xf numFmtId="0" fontId="13" fillId="17" borderId="0" xfId="0" applyFont="1" applyFill="1" applyAlignment="1">
      <alignment horizontal="left" vertical="center"/>
    </xf>
    <xf numFmtId="0" fontId="13" fillId="14" borderId="0" xfId="0" applyFont="1" applyFill="1" applyAlignment="1">
      <alignment horizontal="left" vertical="center"/>
    </xf>
    <xf numFmtId="0" fontId="13" fillId="15" borderId="0" xfId="0" applyFont="1" applyFill="1" applyAlignment="1">
      <alignment horizontal="left" vertical="center"/>
    </xf>
    <xf numFmtId="0" fontId="13" fillId="17" borderId="20" xfId="0" applyFont="1" applyFill="1" applyBorder="1" applyAlignment="1">
      <alignment horizontal="left" vertical="center"/>
    </xf>
    <xf numFmtId="0" fontId="1" fillId="13" borderId="20" xfId="0" applyFont="1" applyFill="1" applyBorder="1" applyAlignment="1">
      <alignment horizontal="left" vertical="center" wrapText="1"/>
    </xf>
    <xf numFmtId="0" fontId="14" fillId="13" borderId="20" xfId="0" applyFont="1" applyFill="1" applyBorder="1" applyAlignment="1">
      <alignment horizontal="left" vertical="center"/>
    </xf>
    <xf numFmtId="0" fontId="14" fillId="13" borderId="20" xfId="0" applyFont="1" applyFill="1" applyBorder="1" applyAlignment="1">
      <alignment horizontal="left" vertical="center" wrapText="1"/>
    </xf>
    <xf numFmtId="0" fontId="14" fillId="0" borderId="20" xfId="0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horizontal="left" vertical="center" wrapText="1"/>
    </xf>
    <xf numFmtId="0" fontId="15" fillId="0" borderId="18" xfId="0" applyFont="1" applyFill="1" applyBorder="1" applyAlignment="1">
      <alignment horizontal="left" vertical="center" wrapText="1"/>
    </xf>
    <xf numFmtId="0" fontId="15" fillId="0" borderId="20" xfId="0" applyFont="1" applyFill="1" applyBorder="1" applyAlignment="1">
      <alignment horizontal="left" vertical="center" wrapText="1"/>
    </xf>
    <xf numFmtId="0" fontId="13" fillId="0" borderId="20" xfId="0" applyFont="1" applyFill="1" applyBorder="1" applyAlignment="1">
      <alignment horizontal="center" vertical="center"/>
    </xf>
    <xf numFmtId="0" fontId="22" fillId="8" borderId="20" xfId="0" applyFont="1" applyFill="1" applyBorder="1" applyAlignment="1">
      <alignment horizontal="left" vertical="center"/>
    </xf>
    <xf numFmtId="0" fontId="22" fillId="8" borderId="20" xfId="0" applyFont="1" applyFill="1" applyBorder="1" applyAlignment="1">
      <alignment horizontal="left" vertical="center" wrapText="1"/>
    </xf>
    <xf numFmtId="0" fontId="19" fillId="8" borderId="20" xfId="0" applyFont="1" applyFill="1" applyBorder="1" applyAlignment="1">
      <alignment horizontal="left" vertical="center"/>
    </xf>
    <xf numFmtId="0" fontId="13" fillId="16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0" fontId="13" fillId="19" borderId="20" xfId="0" applyFont="1" applyFill="1" applyBorder="1" applyAlignment="1">
      <alignment horizontal="left" vertical="center"/>
    </xf>
    <xf numFmtId="0" fontId="14" fillId="19" borderId="20" xfId="0" applyFont="1" applyFill="1" applyBorder="1" applyAlignment="1">
      <alignment horizontal="left" vertical="center"/>
    </xf>
    <xf numFmtId="0" fontId="13" fillId="19" borderId="20" xfId="0" applyFont="1" applyFill="1" applyBorder="1" applyAlignment="1">
      <alignment horizontal="left" vertical="center" wrapText="1"/>
    </xf>
    <xf numFmtId="0" fontId="15" fillId="20" borderId="18" xfId="0" applyFont="1" applyFill="1" applyBorder="1" applyAlignment="1">
      <alignment horizontal="left" vertical="center" wrapText="1"/>
    </xf>
    <xf numFmtId="0" fontId="1" fillId="19" borderId="20" xfId="0" applyFont="1" applyFill="1" applyBorder="1" applyAlignment="1">
      <alignment horizontal="left" vertical="center" wrapText="1"/>
    </xf>
    <xf numFmtId="164" fontId="16" fillId="0" borderId="20" xfId="0" applyNumberFormat="1" applyFont="1" applyBorder="1" applyAlignment="1">
      <alignment horizontal="center" vertical="center" wrapText="1"/>
    </xf>
    <xf numFmtId="0" fontId="14" fillId="0" borderId="20" xfId="0" applyFont="1" applyBorder="1" applyAlignment="1">
      <alignment horizontal="left"/>
    </xf>
    <xf numFmtId="0" fontId="14" fillId="0" borderId="20" xfId="0" applyFont="1" applyFill="1" applyBorder="1" applyAlignment="1">
      <alignment horizontal="left"/>
    </xf>
    <xf numFmtId="164" fontId="14" fillId="0" borderId="20" xfId="0" applyNumberFormat="1" applyFont="1" applyBorder="1" applyAlignment="1">
      <alignment horizontal="center"/>
    </xf>
    <xf numFmtId="0" fontId="13" fillId="0" borderId="0" xfId="0" applyFont="1" applyAlignment="1">
      <alignment horizontal="left"/>
    </xf>
    <xf numFmtId="0" fontId="14" fillId="0" borderId="12" xfId="0" applyFont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13" fillId="0" borderId="12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5" fillId="0" borderId="20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left" vertical="center"/>
    </xf>
    <xf numFmtId="0" fontId="0" fillId="0" borderId="0" xfId="0" applyFont="1" applyAlignment="1"/>
    <xf numFmtId="0" fontId="14" fillId="0" borderId="12" xfId="0" applyFont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13" fillId="0" borderId="12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22" fillId="0" borderId="20" xfId="0" applyFont="1" applyFill="1" applyBorder="1" applyAlignment="1">
      <alignment horizontal="center" vertical="center"/>
    </xf>
    <xf numFmtId="0" fontId="22" fillId="0" borderId="20" xfId="0" applyFont="1" applyFill="1" applyBorder="1" applyAlignment="1">
      <alignment horizontal="right" vertical="center"/>
    </xf>
    <xf numFmtId="0" fontId="0" fillId="0" borderId="20" xfId="0" applyFont="1" applyBorder="1" applyAlignment="1"/>
    <xf numFmtId="0" fontId="13" fillId="21" borderId="20" xfId="0" applyFont="1" applyFill="1" applyBorder="1" applyAlignment="1">
      <alignment horizontal="left" vertical="center"/>
    </xf>
    <xf numFmtId="0" fontId="13" fillId="21" borderId="20" xfId="0" applyFont="1" applyFill="1" applyBorder="1" applyAlignment="1">
      <alignment horizontal="left" vertical="center" wrapText="1"/>
    </xf>
    <xf numFmtId="0" fontId="13" fillId="21" borderId="20" xfId="0" applyFont="1" applyFill="1" applyBorder="1" applyAlignment="1">
      <alignment horizontal="center" vertical="center" wrapText="1"/>
    </xf>
    <xf numFmtId="0" fontId="1" fillId="21" borderId="20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/>
    <xf numFmtId="0" fontId="13" fillId="0" borderId="20" xfId="0" applyFont="1" applyBorder="1" applyAlignment="1">
      <alignment wrapText="1"/>
    </xf>
    <xf numFmtId="3" fontId="13" fillId="0" borderId="20" xfId="0" applyNumberFormat="1" applyFont="1" applyBorder="1" applyAlignment="1">
      <alignment vertical="center"/>
    </xf>
    <xf numFmtId="0" fontId="13" fillId="0" borderId="20" xfId="0" applyFont="1" applyBorder="1"/>
    <xf numFmtId="3" fontId="13" fillId="0" borderId="24" xfId="0" applyNumberFormat="1" applyFont="1" applyBorder="1" applyAlignment="1">
      <alignment vertical="center"/>
    </xf>
    <xf numFmtId="3" fontId="13" fillId="0" borderId="28" xfId="0" applyNumberFormat="1" applyFont="1" applyBorder="1" applyAlignment="1">
      <alignment vertical="center"/>
    </xf>
    <xf numFmtId="0" fontId="13" fillId="0" borderId="25" xfId="0" applyFont="1" applyBorder="1"/>
    <xf numFmtId="0" fontId="12" fillId="0" borderId="20" xfId="0" applyFont="1" applyBorder="1" applyAlignment="1">
      <alignment vertical="center" wrapText="1"/>
    </xf>
    <xf numFmtId="0" fontId="2" fillId="0" borderId="20" xfId="0" applyFont="1" applyBorder="1" applyAlignment="1"/>
    <xf numFmtId="0" fontId="13" fillId="0" borderId="20" xfId="0" applyFont="1" applyBorder="1" applyAlignment="1">
      <alignment horizontal="center"/>
    </xf>
    <xf numFmtId="0" fontId="13" fillId="0" borderId="0" xfId="0" applyFont="1" applyAlignment="1">
      <alignment wrapText="1"/>
    </xf>
    <xf numFmtId="0" fontId="2" fillId="0" borderId="20" xfId="0" applyFont="1" applyBorder="1" applyAlignment="1">
      <alignment wrapText="1"/>
    </xf>
    <xf numFmtId="0" fontId="13" fillId="12" borderId="20" xfId="0" applyFont="1" applyFill="1" applyBorder="1" applyAlignment="1">
      <alignment horizontal="left" vertical="center"/>
    </xf>
    <xf numFmtId="0" fontId="13" fillId="12" borderId="20" xfId="0" applyFont="1" applyFill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/>
    </xf>
    <xf numFmtId="1" fontId="14" fillId="0" borderId="12" xfId="0" applyNumberFormat="1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left" vertical="center" wrapText="1"/>
    </xf>
    <xf numFmtId="164" fontId="22" fillId="2" borderId="2" xfId="0" applyNumberFormat="1" applyFont="1" applyFill="1" applyBorder="1" applyAlignment="1">
      <alignment horizontal="right" vertical="center" wrapText="1"/>
    </xf>
    <xf numFmtId="0" fontId="0" fillId="0" borderId="0" xfId="0" applyFont="1" applyAlignment="1"/>
    <xf numFmtId="0" fontId="1" fillId="0" borderId="20" xfId="0" applyFont="1" applyFill="1" applyBorder="1" applyAlignment="1">
      <alignment horizontal="center" vertical="center" wrapText="1"/>
    </xf>
    <xf numFmtId="164" fontId="14" fillId="0" borderId="12" xfId="0" applyNumberFormat="1" applyFont="1" applyBorder="1" applyAlignment="1">
      <alignment horizontal="right" vertical="center"/>
    </xf>
    <xf numFmtId="0" fontId="0" fillId="0" borderId="2" xfId="0" applyFont="1" applyFill="1" applyBorder="1" applyAlignment="1">
      <alignment horizontal="left" wrapText="1"/>
    </xf>
    <xf numFmtId="0" fontId="14" fillId="0" borderId="12" xfId="0" applyFont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13" fillId="0" borderId="12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14" fillId="0" borderId="0" xfId="0" applyFont="1" applyAlignment="1">
      <alignment horizontal="left" vertical="center" wrapText="1"/>
    </xf>
    <xf numFmtId="0" fontId="14" fillId="0" borderId="20" xfId="0" applyFont="1" applyBorder="1" applyAlignment="1">
      <alignment horizontal="left" vertical="center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7" fillId="10" borderId="20" xfId="0" applyFont="1" applyFill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7" fillId="0" borderId="20" xfId="0" applyFont="1" applyBorder="1" applyAlignment="1">
      <alignment horizontal="center" vertical="center" wrapText="1"/>
    </xf>
    <xf numFmtId="0" fontId="17" fillId="10" borderId="3" xfId="0" applyFont="1" applyFill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2" borderId="20" xfId="0" applyFont="1" applyFill="1" applyBorder="1" applyAlignment="1">
      <alignment horizontal="left" vertical="center"/>
    </xf>
    <xf numFmtId="0" fontId="14" fillId="0" borderId="3" xfId="0" applyFont="1" applyBorder="1" applyAlignment="1">
      <alignment horizontal="left"/>
    </xf>
    <xf numFmtId="0" fontId="14" fillId="0" borderId="3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/>
    </xf>
    <xf numFmtId="0" fontId="14" fillId="0" borderId="12" xfId="0" applyFont="1" applyBorder="1" applyAlignment="1">
      <alignment horizontal="left"/>
    </xf>
    <xf numFmtId="0" fontId="14" fillId="0" borderId="0" xfId="0" applyFont="1" applyAlignment="1"/>
    <xf numFmtId="0" fontId="14" fillId="0" borderId="12" xfId="0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4" fillId="0" borderId="18" xfId="0" applyFont="1" applyBorder="1" applyAlignment="1">
      <alignment horizontal="center" vertical="center"/>
    </xf>
    <xf numFmtId="0" fontId="17" fillId="0" borderId="12" xfId="0" applyFont="1" applyBorder="1" applyAlignment="1">
      <alignment horizontal="left" vertical="center"/>
    </xf>
    <xf numFmtId="0" fontId="17" fillId="22" borderId="2" xfId="0" applyFont="1" applyFill="1" applyBorder="1" applyAlignment="1">
      <alignment horizontal="center" vertical="center"/>
    </xf>
    <xf numFmtId="0" fontId="17" fillId="22" borderId="18" xfId="0" applyFont="1" applyFill="1" applyBorder="1" applyAlignment="1">
      <alignment horizontal="center" vertical="center"/>
    </xf>
    <xf numFmtId="0" fontId="17" fillId="22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/>
    </xf>
    <xf numFmtId="164" fontId="17" fillId="23" borderId="2" xfId="0" applyNumberFormat="1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164" fontId="14" fillId="2" borderId="2" xfId="0" applyNumberFormat="1" applyFont="1" applyFill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vertical="center" wrapText="1"/>
    </xf>
    <xf numFmtId="0" fontId="14" fillId="6" borderId="1" xfId="0" applyFont="1" applyFill="1" applyBorder="1" applyAlignment="1">
      <alignment vertical="center"/>
    </xf>
    <xf numFmtId="0" fontId="14" fillId="4" borderId="1" xfId="0" applyFont="1" applyFill="1" applyBorder="1" applyAlignment="1">
      <alignment vertical="center"/>
    </xf>
    <xf numFmtId="0" fontId="17" fillId="0" borderId="20" xfId="0" applyFont="1" applyBorder="1" applyAlignment="1">
      <alignment horizontal="right" vertical="center" wrapText="1"/>
    </xf>
    <xf numFmtId="164" fontId="14" fillId="0" borderId="20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0" fontId="14" fillId="2" borderId="16" xfId="0" applyFont="1" applyFill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4" fillId="2" borderId="16" xfId="0" applyNumberFormat="1" applyFont="1" applyFill="1" applyBorder="1" applyAlignment="1">
      <alignment horizontal="center" vertical="center" wrapText="1"/>
    </xf>
    <xf numFmtId="164" fontId="14" fillId="6" borderId="20" xfId="0" applyNumberFormat="1" applyFont="1" applyFill="1" applyBorder="1" applyAlignment="1">
      <alignment horizontal="center" vertical="center"/>
    </xf>
    <xf numFmtId="0" fontId="17" fillId="22" borderId="20" xfId="0" applyFont="1" applyFill="1" applyBorder="1" applyAlignment="1">
      <alignment horizontal="center" vertical="center"/>
    </xf>
    <xf numFmtId="0" fontId="17" fillId="22" borderId="19" xfId="0" applyFont="1" applyFill="1" applyBorder="1" applyAlignment="1">
      <alignment horizontal="center" vertical="center" wrapText="1"/>
    </xf>
    <xf numFmtId="0" fontId="14" fillId="0" borderId="12" xfId="0" applyFont="1" applyBorder="1" applyAlignment="1">
      <alignment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22" borderId="20" xfId="0" applyFont="1" applyFill="1" applyBorder="1" applyAlignment="1">
      <alignment horizontal="center" vertical="center" wrapText="1"/>
    </xf>
    <xf numFmtId="164" fontId="17" fillId="23" borderId="20" xfId="0" applyNumberFormat="1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/>
    </xf>
    <xf numFmtId="0" fontId="14" fillId="0" borderId="20" xfId="0" applyFont="1" applyBorder="1" applyAlignment="1">
      <alignment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center" vertical="center" wrapText="1"/>
    </xf>
    <xf numFmtId="164" fontId="17" fillId="2" borderId="2" xfId="0" applyNumberFormat="1" applyFont="1" applyFill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/>
    <xf numFmtId="0" fontId="17" fillId="0" borderId="19" xfId="0" applyFont="1" applyBorder="1" applyAlignment="1">
      <alignment horizontal="center" vertical="center" wrapText="1"/>
    </xf>
    <xf numFmtId="0" fontId="22" fillId="2" borderId="20" xfId="0" applyFont="1" applyFill="1" applyBorder="1" applyAlignment="1">
      <alignment horizontal="center" vertical="center" wrapText="1"/>
    </xf>
    <xf numFmtId="0" fontId="22" fillId="2" borderId="20" xfId="0" applyFont="1" applyFill="1" applyBorder="1" applyAlignment="1">
      <alignment horizontal="center" vertical="center"/>
    </xf>
    <xf numFmtId="0" fontId="22" fillId="2" borderId="24" xfId="0" applyFont="1" applyFill="1" applyBorder="1" applyAlignment="1">
      <alignment horizontal="center" vertical="center" wrapText="1"/>
    </xf>
    <xf numFmtId="0" fontId="22" fillId="2" borderId="19" xfId="0" applyFont="1" applyFill="1" applyBorder="1" applyAlignment="1">
      <alignment horizontal="center" vertical="center" wrapText="1"/>
    </xf>
    <xf numFmtId="164" fontId="17" fillId="22" borderId="2" xfId="0" applyNumberFormat="1" applyFont="1" applyFill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164" fontId="17" fillId="22" borderId="20" xfId="0" applyNumberFormat="1" applyFont="1" applyFill="1" applyBorder="1" applyAlignment="1">
      <alignment horizontal="center" vertical="center" wrapText="1"/>
    </xf>
    <xf numFmtId="164" fontId="17" fillId="0" borderId="2" xfId="0" applyNumberFormat="1" applyFont="1" applyBorder="1" applyAlignment="1">
      <alignment horizontal="center" vertical="center" wrapText="1"/>
    </xf>
    <xf numFmtId="0" fontId="23" fillId="0" borderId="12" xfId="0" applyFont="1" applyBorder="1" applyAlignment="1">
      <alignment horizontal="left" vertical="center"/>
    </xf>
    <xf numFmtId="0" fontId="17" fillId="0" borderId="12" xfId="0" applyFont="1" applyBorder="1" applyAlignment="1">
      <alignment horizontal="center" vertical="center"/>
    </xf>
    <xf numFmtId="3" fontId="14" fillId="0" borderId="12" xfId="0" applyNumberFormat="1" applyFont="1" applyBorder="1" applyAlignment="1">
      <alignment horizontal="center" vertical="center"/>
    </xf>
    <xf numFmtId="0" fontId="15" fillId="0" borderId="12" xfId="0" applyFont="1" applyBorder="1"/>
    <xf numFmtId="164" fontId="14" fillId="0" borderId="12" xfId="0" applyNumberFormat="1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/>
    </xf>
    <xf numFmtId="0" fontId="14" fillId="2" borderId="20" xfId="0" applyFont="1" applyFill="1" applyBorder="1" applyAlignment="1">
      <alignment horizontal="center" vertical="center" wrapText="1"/>
    </xf>
    <xf numFmtId="0" fontId="17" fillId="22" borderId="16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left" vertical="center"/>
    </xf>
    <xf numFmtId="0" fontId="14" fillId="2" borderId="19" xfId="0" applyFont="1" applyFill="1" applyBorder="1" applyAlignment="1">
      <alignment horizontal="left" vertical="center"/>
    </xf>
    <xf numFmtId="0" fontId="14" fillId="2" borderId="19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left" vertical="center" wrapText="1"/>
    </xf>
    <xf numFmtId="0" fontId="14" fillId="0" borderId="16" xfId="0" applyFont="1" applyFill="1" applyBorder="1" applyAlignment="1">
      <alignment horizontal="left" vertical="center" wrapText="1"/>
    </xf>
    <xf numFmtId="0" fontId="14" fillId="0" borderId="16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left" vertical="center"/>
    </xf>
    <xf numFmtId="3" fontId="14" fillId="0" borderId="12" xfId="0" applyNumberFormat="1" applyFont="1" applyFill="1" applyBorder="1" applyAlignment="1">
      <alignment horizontal="left" vertical="center"/>
    </xf>
    <xf numFmtId="0" fontId="14" fillId="0" borderId="12" xfId="0" applyFont="1" applyFill="1" applyBorder="1" applyAlignment="1">
      <alignment horizontal="left" vertical="center"/>
    </xf>
    <xf numFmtId="0" fontId="15" fillId="0" borderId="12" xfId="0" applyFont="1" applyFill="1" applyBorder="1"/>
    <xf numFmtId="0" fontId="16" fillId="2" borderId="20" xfId="0" applyFont="1" applyFill="1" applyBorder="1" applyAlignment="1">
      <alignment horizontal="center" vertical="center"/>
    </xf>
    <xf numFmtId="164" fontId="14" fillId="2" borderId="20" xfId="0" applyNumberFormat="1" applyFont="1" applyFill="1" applyBorder="1" applyAlignment="1">
      <alignment horizontal="center" vertical="center"/>
    </xf>
    <xf numFmtId="164" fontId="22" fillId="2" borderId="2" xfId="0" applyNumberFormat="1" applyFont="1" applyFill="1" applyBorder="1" applyAlignment="1">
      <alignment horizontal="center" vertical="center" wrapText="1"/>
    </xf>
    <xf numFmtId="0" fontId="17" fillId="22" borderId="24" xfId="0" applyFont="1" applyFill="1" applyBorder="1" applyAlignment="1">
      <alignment horizontal="center" vertical="center" wrapText="1"/>
    </xf>
    <xf numFmtId="0" fontId="22" fillId="2" borderId="18" xfId="0" applyFont="1" applyFill="1" applyBorder="1" applyAlignment="1">
      <alignment horizontal="center" vertical="center"/>
    </xf>
    <xf numFmtId="0" fontId="22" fillId="2" borderId="20" xfId="0" applyFont="1" applyFill="1" applyBorder="1" applyAlignment="1">
      <alignment vertical="center" wrapText="1"/>
    </xf>
    <xf numFmtId="164" fontId="22" fillId="0" borderId="20" xfId="0" applyNumberFormat="1" applyFont="1" applyBorder="1" applyAlignment="1">
      <alignment horizontal="center" vertical="center" wrapText="1"/>
    </xf>
    <xf numFmtId="164" fontId="22" fillId="2" borderId="20" xfId="0" applyNumberFormat="1" applyFont="1" applyFill="1" applyBorder="1" applyAlignment="1">
      <alignment horizontal="center" vertical="center" wrapText="1"/>
    </xf>
    <xf numFmtId="164" fontId="22" fillId="0" borderId="2" xfId="0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left" vertical="center"/>
    </xf>
    <xf numFmtId="0" fontId="22" fillId="2" borderId="18" xfId="0" applyFont="1" applyFill="1" applyBorder="1" applyAlignment="1">
      <alignment horizontal="left" vertical="center" wrapText="1"/>
    </xf>
    <xf numFmtId="0" fontId="22" fillId="0" borderId="20" xfId="0" applyFont="1" applyBorder="1" applyAlignment="1">
      <alignment horizontal="left" vertical="center" wrapText="1"/>
    </xf>
    <xf numFmtId="0" fontId="22" fillId="2" borderId="2" xfId="0" applyFont="1" applyFill="1" applyBorder="1" applyAlignment="1">
      <alignment horizontal="left" vertical="center"/>
    </xf>
    <xf numFmtId="0" fontId="14" fillId="0" borderId="31" xfId="0" applyFont="1" applyBorder="1" applyAlignment="1"/>
    <xf numFmtId="0" fontId="17" fillId="0" borderId="32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/>
    </xf>
    <xf numFmtId="0" fontId="14" fillId="0" borderId="32" xfId="0" applyFont="1" applyBorder="1" applyAlignment="1">
      <alignment vertical="center" wrapText="1"/>
    </xf>
    <xf numFmtId="164" fontId="14" fillId="0" borderId="32" xfId="0" applyNumberFormat="1" applyFont="1" applyBorder="1" applyAlignment="1">
      <alignment vertical="center"/>
    </xf>
    <xf numFmtId="164" fontId="14" fillId="0" borderId="33" xfId="0" applyNumberFormat="1" applyFont="1" applyBorder="1" applyAlignment="1">
      <alignment vertical="center"/>
    </xf>
    <xf numFmtId="0" fontId="14" fillId="0" borderId="34" xfId="0" applyFont="1" applyBorder="1" applyAlignment="1"/>
    <xf numFmtId="164" fontId="14" fillId="0" borderId="35" xfId="0" applyNumberFormat="1" applyFont="1" applyBorder="1" applyAlignment="1">
      <alignment vertical="center"/>
    </xf>
    <xf numFmtId="0" fontId="14" fillId="0" borderId="35" xfId="0" applyFont="1" applyBorder="1" applyAlignment="1"/>
    <xf numFmtId="0" fontId="14" fillId="0" borderId="18" xfId="0" applyFont="1" applyBorder="1" applyAlignment="1">
      <alignment horizontal="center" vertical="center" wrapText="1"/>
    </xf>
    <xf numFmtId="0" fontId="17" fillId="0" borderId="12" xfId="0" applyFont="1" applyBorder="1" applyAlignment="1">
      <alignment vertical="center" wrapText="1"/>
    </xf>
    <xf numFmtId="0" fontId="14" fillId="0" borderId="36" xfId="0" applyFont="1" applyBorder="1" applyAlignment="1"/>
    <xf numFmtId="0" fontId="14" fillId="0" borderId="37" xfId="0" applyFont="1" applyBorder="1" applyAlignment="1">
      <alignment horizontal="center" vertical="center"/>
    </xf>
    <xf numFmtId="0" fontId="14" fillId="0" borderId="37" xfId="0" applyFont="1" applyBorder="1" applyAlignment="1"/>
    <xf numFmtId="164" fontId="14" fillId="0" borderId="37" xfId="0" applyNumberFormat="1" applyFont="1" applyBorder="1" applyAlignment="1">
      <alignment vertical="center"/>
    </xf>
    <xf numFmtId="164" fontId="14" fillId="0" borderId="38" xfId="0" applyNumberFormat="1" applyFont="1" applyBorder="1" applyAlignment="1">
      <alignment vertical="center"/>
    </xf>
    <xf numFmtId="0" fontId="14" fillId="0" borderId="32" xfId="0" applyFont="1" applyBorder="1" applyAlignment="1"/>
    <xf numFmtId="0" fontId="17" fillId="0" borderId="37" xfId="0" applyFont="1" applyBorder="1" applyAlignment="1">
      <alignment horizontal="center" vertical="center"/>
    </xf>
    <xf numFmtId="0" fontId="14" fillId="0" borderId="18" xfId="0" applyFont="1" applyBorder="1" applyAlignment="1">
      <alignment horizontal="left" vertical="center" wrapText="1"/>
    </xf>
    <xf numFmtId="0" fontId="14" fillId="0" borderId="37" xfId="0" applyFont="1" applyBorder="1" applyAlignment="1">
      <alignment horizontal="center" vertical="center" wrapText="1"/>
    </xf>
    <xf numFmtId="0" fontId="14" fillId="0" borderId="37" xfId="0" applyFont="1" applyBorder="1" applyAlignment="1">
      <alignment vertical="center" wrapText="1"/>
    </xf>
    <xf numFmtId="0" fontId="14" fillId="0" borderId="18" xfId="0" applyFont="1" applyBorder="1" applyAlignment="1">
      <alignment horizontal="left" vertical="center"/>
    </xf>
    <xf numFmtId="164" fontId="14" fillId="0" borderId="32" xfId="0" applyNumberFormat="1" applyFont="1" applyBorder="1" applyAlignment="1">
      <alignment horizontal="center" vertical="center"/>
    </xf>
    <xf numFmtId="0" fontId="17" fillId="22" borderId="19" xfId="0" applyFont="1" applyFill="1" applyBorder="1" applyAlignment="1">
      <alignment horizontal="center" vertical="center"/>
    </xf>
    <xf numFmtId="0" fontId="14" fillId="0" borderId="19" xfId="0" applyFont="1" applyBorder="1" applyAlignment="1">
      <alignment horizontal="left" vertical="center"/>
    </xf>
    <xf numFmtId="164" fontId="14" fillId="0" borderId="12" xfId="0" applyNumberFormat="1" applyFont="1" applyFill="1" applyBorder="1" applyAlignment="1">
      <alignment vertical="center"/>
    </xf>
    <xf numFmtId="164" fontId="14" fillId="0" borderId="35" xfId="0" applyNumberFormat="1" applyFont="1" applyFill="1" applyBorder="1" applyAlignment="1">
      <alignment vertical="center"/>
    </xf>
    <xf numFmtId="0" fontId="14" fillId="0" borderId="34" xfId="0" applyFont="1" applyFill="1" applyBorder="1" applyAlignment="1"/>
    <xf numFmtId="0" fontId="14" fillId="0" borderId="35" xfId="0" applyFont="1" applyFill="1" applyBorder="1" applyAlignment="1"/>
    <xf numFmtId="0" fontId="14" fillId="2" borderId="12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vertical="center" wrapText="1"/>
    </xf>
    <xf numFmtId="0" fontId="22" fillId="0" borderId="20" xfId="0" applyFont="1" applyFill="1" applyBorder="1" applyAlignment="1">
      <alignment horizontal="left" vertical="center"/>
    </xf>
    <xf numFmtId="0" fontId="22" fillId="0" borderId="20" xfId="0" applyFont="1" applyFill="1" applyBorder="1" applyAlignment="1">
      <alignment horizontal="left" vertical="center" wrapText="1"/>
    </xf>
    <xf numFmtId="0" fontId="14" fillId="0" borderId="20" xfId="0" applyFont="1" applyFill="1" applyBorder="1" applyAlignment="1">
      <alignment horizontal="center" vertical="center"/>
    </xf>
    <xf numFmtId="0" fontId="22" fillId="0" borderId="12" xfId="0" applyFont="1" applyBorder="1" applyAlignment="1">
      <alignment vertical="center"/>
    </xf>
    <xf numFmtId="0" fontId="15" fillId="0" borderId="13" xfId="0" applyFont="1" applyBorder="1"/>
    <xf numFmtId="0" fontId="14" fillId="0" borderId="39" xfId="0" applyFont="1" applyBorder="1" applyAlignment="1">
      <alignment horizontal="center" vertical="center"/>
    </xf>
    <xf numFmtId="0" fontId="14" fillId="0" borderId="24" xfId="0" applyFont="1" applyBorder="1" applyAlignment="1"/>
    <xf numFmtId="0" fontId="0" fillId="2" borderId="13" xfId="0" applyFont="1" applyFill="1" applyBorder="1" applyAlignment="1">
      <alignment horizontal="left" vertical="center" wrapText="1"/>
    </xf>
    <xf numFmtId="0" fontId="0" fillId="0" borderId="13" xfId="0" applyFont="1" applyBorder="1" applyAlignment="1">
      <alignment horizontal="left" vertical="center" wrapText="1"/>
    </xf>
    <xf numFmtId="0" fontId="0" fillId="0" borderId="13" xfId="0" applyFont="1" applyBorder="1" applyAlignment="1">
      <alignment horizontal="center" vertical="center"/>
    </xf>
    <xf numFmtId="0" fontId="0" fillId="0" borderId="20" xfId="0" applyFont="1" applyBorder="1" applyAlignment="1">
      <alignment wrapText="1"/>
    </xf>
    <xf numFmtId="0" fontId="0" fillId="0" borderId="20" xfId="0" applyFont="1" applyBorder="1" applyAlignment="1">
      <alignment horizont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164" fontId="1" fillId="0" borderId="0" xfId="0" applyNumberFormat="1" applyFont="1"/>
    <xf numFmtId="0" fontId="1" fillId="2" borderId="1" xfId="0" applyFont="1" applyFill="1" applyBorder="1"/>
    <xf numFmtId="0" fontId="1" fillId="0" borderId="0" xfId="0" applyFont="1"/>
    <xf numFmtId="0" fontId="1" fillId="0" borderId="0" xfId="0" applyFont="1" applyAlignment="1"/>
    <xf numFmtId="0" fontId="0" fillId="0" borderId="16" xfId="0" applyFont="1" applyBorder="1" applyAlignment="1">
      <alignment horizontal="left" wrapText="1"/>
    </xf>
    <xf numFmtId="0" fontId="13" fillId="2" borderId="2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2" borderId="18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14" fillId="0" borderId="18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 wrapText="1"/>
    </xf>
    <xf numFmtId="0" fontId="17" fillId="22" borderId="18" xfId="0" applyFont="1" applyFill="1" applyBorder="1" applyAlignment="1">
      <alignment horizontal="center" vertical="center"/>
    </xf>
    <xf numFmtId="0" fontId="15" fillId="22" borderId="19" xfId="0" applyFont="1" applyFill="1" applyBorder="1"/>
    <xf numFmtId="0" fontId="14" fillId="0" borderId="18" xfId="0" applyFont="1" applyBorder="1" applyAlignment="1">
      <alignment horizontal="center" vertical="center"/>
    </xf>
    <xf numFmtId="0" fontId="15" fillId="0" borderId="19" xfId="0" applyFont="1" applyBorder="1"/>
    <xf numFmtId="0" fontId="17" fillId="22" borderId="30" xfId="0" applyFont="1" applyFill="1" applyBorder="1" applyAlignment="1">
      <alignment horizontal="center" vertical="center"/>
    </xf>
    <xf numFmtId="0" fontId="14" fillId="2" borderId="30" xfId="0" applyFont="1" applyFill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2" borderId="18" xfId="0" applyFont="1" applyFill="1" applyBorder="1" applyAlignment="1">
      <alignment horizontal="center" vertical="center"/>
    </xf>
    <xf numFmtId="0" fontId="14" fillId="0" borderId="18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wrapText="1"/>
    </xf>
    <xf numFmtId="0" fontId="17" fillId="0" borderId="12" xfId="0" applyFont="1" applyBorder="1" applyAlignment="1">
      <alignment horizontal="center" vertical="center" wrapText="1"/>
    </xf>
    <xf numFmtId="0" fontId="14" fillId="0" borderId="12" xfId="0" applyFont="1" applyBorder="1" applyAlignment="1"/>
    <xf numFmtId="0" fontId="17" fillId="0" borderId="37" xfId="0" applyFont="1" applyBorder="1" applyAlignment="1">
      <alignment horizontal="center" vertical="center" wrapText="1"/>
    </xf>
    <xf numFmtId="0" fontId="14" fillId="0" borderId="37" xfId="0" applyFont="1" applyBorder="1" applyAlignment="1"/>
    <xf numFmtId="0" fontId="15" fillId="0" borderId="15" xfId="0" applyFont="1" applyBorder="1"/>
    <xf numFmtId="0" fontId="15" fillId="0" borderId="13" xfId="0" applyFont="1" applyBorder="1"/>
    <xf numFmtId="0" fontId="14" fillId="0" borderId="32" xfId="0" applyFont="1" applyBorder="1" applyAlignment="1">
      <alignment horizontal="center" vertical="center" wrapText="1"/>
    </xf>
    <xf numFmtId="0" fontId="14" fillId="0" borderId="32" xfId="0" applyFont="1" applyBorder="1" applyAlignment="1"/>
    <xf numFmtId="0" fontId="14" fillId="5" borderId="14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0" fontId="14" fillId="0" borderId="0" xfId="0" applyFont="1" applyAlignment="1"/>
    <xf numFmtId="0" fontId="15" fillId="0" borderId="9" xfId="0" applyFont="1" applyBorder="1"/>
    <xf numFmtId="0" fontId="15" fillId="0" borderId="10" xfId="0" applyFont="1" applyBorder="1"/>
    <xf numFmtId="0" fontId="15" fillId="0" borderId="11" xfId="0" applyFont="1" applyBorder="1"/>
    <xf numFmtId="0" fontId="15" fillId="0" borderId="12" xfId="0" applyFont="1" applyBorder="1"/>
    <xf numFmtId="0" fontId="14" fillId="0" borderId="0" xfId="0" applyFont="1" applyAlignment="1">
      <alignment horizontal="center" vertical="center" wrapText="1"/>
    </xf>
    <xf numFmtId="0" fontId="14" fillId="0" borderId="20" xfId="0" applyFont="1" applyBorder="1" applyAlignment="1">
      <alignment horizontal="left" vertical="center"/>
    </xf>
    <xf numFmtId="0" fontId="17" fillId="0" borderId="20" xfId="0" applyFont="1" applyBorder="1" applyAlignment="1">
      <alignment horizontal="left" vertical="center" wrapText="1"/>
    </xf>
    <xf numFmtId="0" fontId="17" fillId="22" borderId="20" xfId="0" applyFont="1" applyFill="1" applyBorder="1" applyAlignment="1">
      <alignment horizontal="center" vertical="center"/>
    </xf>
    <xf numFmtId="0" fontId="15" fillId="22" borderId="20" xfId="0" applyFont="1" applyFill="1" applyBorder="1"/>
    <xf numFmtId="0" fontId="22" fillId="0" borderId="18" xfId="0" applyFont="1" applyBorder="1" applyAlignment="1">
      <alignment horizontal="left" vertical="center"/>
    </xf>
    <xf numFmtId="0" fontId="22" fillId="0" borderId="19" xfId="0" applyFont="1" applyBorder="1" applyAlignment="1">
      <alignment horizontal="left"/>
    </xf>
    <xf numFmtId="0" fontId="14" fillId="2" borderId="18" xfId="0" applyFont="1" applyFill="1" applyBorder="1" applyAlignment="1">
      <alignment horizontal="left" vertical="center"/>
    </xf>
    <xf numFmtId="0" fontId="15" fillId="0" borderId="19" xfId="0" applyFont="1" applyBorder="1" applyAlignment="1">
      <alignment horizontal="left" vertical="center"/>
    </xf>
    <xf numFmtId="0" fontId="14" fillId="0" borderId="20" xfId="0" applyFont="1" applyBorder="1" applyAlignment="1">
      <alignment horizontal="center" vertical="center"/>
    </xf>
    <xf numFmtId="0" fontId="15" fillId="0" borderId="20" xfId="0" applyFont="1" applyBorder="1"/>
    <xf numFmtId="0" fontId="14" fillId="0" borderId="12" xfId="0" applyFont="1" applyBorder="1" applyAlignment="1">
      <alignment horizontal="center" vertical="center" wrapText="1"/>
    </xf>
    <xf numFmtId="0" fontId="15" fillId="22" borderId="19" xfId="0" applyFont="1" applyFill="1" applyBorder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/>
    <xf numFmtId="0" fontId="14" fillId="0" borderId="37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0" fontId="14" fillId="0" borderId="0" xfId="0" applyFont="1" applyAlignment="1">
      <alignment horizontal="left" wrapText="1"/>
    </xf>
    <xf numFmtId="0" fontId="14" fillId="3" borderId="5" xfId="0" applyFont="1" applyFill="1" applyBorder="1" applyAlignment="1">
      <alignment horizontal="left" vertical="center"/>
    </xf>
    <xf numFmtId="0" fontId="15" fillId="0" borderId="6" xfId="0" applyFont="1" applyBorder="1" applyAlignment="1">
      <alignment horizontal="left"/>
    </xf>
    <xf numFmtId="0" fontId="15" fillId="0" borderId="7" xfId="0" applyFont="1" applyBorder="1" applyAlignment="1">
      <alignment horizontal="left"/>
    </xf>
    <xf numFmtId="0" fontId="15" fillId="0" borderId="8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5" fillId="0" borderId="9" xfId="0" applyFont="1" applyBorder="1" applyAlignment="1">
      <alignment horizontal="left"/>
    </xf>
    <xf numFmtId="0" fontId="15" fillId="0" borderId="10" xfId="0" applyFont="1" applyBorder="1" applyAlignment="1">
      <alignment horizontal="left"/>
    </xf>
    <xf numFmtId="0" fontId="15" fillId="0" borderId="11" xfId="0" applyFont="1" applyBorder="1" applyAlignment="1">
      <alignment horizontal="left"/>
    </xf>
    <xf numFmtId="0" fontId="15" fillId="0" borderId="12" xfId="0" applyFont="1" applyBorder="1" applyAlignment="1">
      <alignment horizontal="left"/>
    </xf>
    <xf numFmtId="0" fontId="14" fillId="0" borderId="12" xfId="0" applyFont="1" applyBorder="1" applyAlignment="1">
      <alignment horizontal="left"/>
    </xf>
    <xf numFmtId="0" fontId="15" fillId="0" borderId="20" xfId="0" applyFont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5" fillId="0" borderId="15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4" fillId="5" borderId="14" xfId="0" applyFont="1" applyFill="1" applyBorder="1" applyAlignment="1">
      <alignment horizontal="left"/>
    </xf>
    <xf numFmtId="0" fontId="14" fillId="0" borderId="14" xfId="0" applyFont="1" applyBorder="1" applyAlignment="1">
      <alignment horizontal="left" vertical="center"/>
    </xf>
    <xf numFmtId="0" fontId="14" fillId="2" borderId="14" xfId="0" applyFont="1" applyFill="1" applyBorder="1" applyAlignment="1">
      <alignment horizontal="left"/>
    </xf>
    <xf numFmtId="0" fontId="17" fillId="10" borderId="20" xfId="0" applyFont="1" applyFill="1" applyBorder="1" applyAlignment="1">
      <alignment horizontal="left" vertical="center"/>
    </xf>
    <xf numFmtId="0" fontId="18" fillId="10" borderId="20" xfId="0" applyFont="1" applyFill="1" applyBorder="1" applyAlignment="1">
      <alignment horizontal="left" vertical="center"/>
    </xf>
    <xf numFmtId="0" fontId="14" fillId="2" borderId="20" xfId="0" applyFont="1" applyFill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7" fillId="10" borderId="3" xfId="0" applyFont="1" applyFill="1" applyBorder="1" applyAlignment="1">
      <alignment horizontal="left" vertical="center"/>
    </xf>
    <xf numFmtId="0" fontId="18" fillId="10" borderId="4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4" fillId="2" borderId="3" xfId="0" applyFont="1" applyFill="1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14" fillId="2" borderId="3" xfId="0" applyFont="1" applyFill="1" applyBorder="1" applyAlignment="1">
      <alignment horizontal="left"/>
    </xf>
    <xf numFmtId="0" fontId="14" fillId="0" borderId="12" xfId="0" applyFont="1" applyBorder="1" applyAlignment="1">
      <alignment horizontal="left" vertical="center"/>
    </xf>
    <xf numFmtId="0" fontId="17" fillId="0" borderId="20" xfId="0" applyFont="1" applyBorder="1" applyAlignment="1">
      <alignment horizontal="center" wrapText="1"/>
    </xf>
    <xf numFmtId="0" fontId="17" fillId="0" borderId="23" xfId="0" applyFont="1" applyBorder="1" applyAlignment="1">
      <alignment horizontal="center" wrapText="1"/>
    </xf>
    <xf numFmtId="0" fontId="17" fillId="0" borderId="24" xfId="0" applyFont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12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3" fontId="0" fillId="0" borderId="12" xfId="0" applyNumberFormat="1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8" fillId="0" borderId="0" xfId="0" applyFont="1" applyAlignment="1">
      <alignment horizontal="center" wrapText="1"/>
    </xf>
    <xf numFmtId="0" fontId="0" fillId="0" borderId="0" xfId="0" applyFont="1" applyAlignment="1"/>
    <xf numFmtId="0" fontId="3" fillId="0" borderId="14" xfId="0" applyFont="1" applyBorder="1" applyAlignment="1">
      <alignment horizontal="center" vertical="center"/>
    </xf>
    <xf numFmtId="0" fontId="1" fillId="0" borderId="15" xfId="0" applyFont="1" applyBorder="1"/>
    <xf numFmtId="0" fontId="1" fillId="0" borderId="13" xfId="0" applyFont="1" applyBorder="1"/>
    <xf numFmtId="0" fontId="4" fillId="5" borderId="14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</cellXfs>
  <cellStyles count="1">
    <cellStyle name="Normal" xfId="0" builtinId="0"/>
  </cellStyles>
  <dxfs count="188"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FF0000"/>
        </patternFill>
      </fill>
    </dxf>
    <dxf>
      <fill>
        <patternFill patternType="solid">
          <fgColor rgb="FF92D05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FF0000"/>
        </patternFill>
      </fill>
    </dxf>
    <dxf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psolano\Desktop\BASES%20DE%20DATOS\lista%20de%20docentes%202020-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4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81"/>
  <sheetViews>
    <sheetView topLeftCell="A332" zoomScale="110" zoomScaleNormal="150" zoomScalePageLayoutView="65" workbookViewId="0">
      <selection activeCell="B348" sqref="B348"/>
    </sheetView>
  </sheetViews>
  <sheetFormatPr baseColWidth="10" defaultColWidth="12.625" defaultRowHeight="15" customHeight="1" x14ac:dyDescent="0.2"/>
  <cols>
    <col min="1" max="1" width="3.625" style="391" customWidth="1"/>
    <col min="2" max="2" width="24.125" style="391" bestFit="1" customWidth="1"/>
    <col min="3" max="3" width="10.125" style="391" bestFit="1" customWidth="1"/>
    <col min="4" max="4" width="6.375" style="391" bestFit="1" customWidth="1"/>
    <col min="5" max="5" width="41.375" style="391" customWidth="1"/>
    <col min="6" max="6" width="39.875" style="391" customWidth="1"/>
    <col min="7" max="7" width="16.375" style="391" bestFit="1" customWidth="1"/>
    <col min="8" max="8" width="9.125" style="391" bestFit="1" customWidth="1"/>
    <col min="9" max="9" width="4.125" style="391" customWidth="1"/>
    <col min="10" max="29" width="8" style="391" customWidth="1"/>
    <col min="30" max="30" width="22.625" style="391" customWidth="1"/>
    <col min="31" max="32" width="8" style="391" customWidth="1"/>
    <col min="33" max="33" width="14.625" style="391" customWidth="1"/>
    <col min="34" max="34" width="11.625" style="391" customWidth="1"/>
    <col min="35" max="35" width="61.375" style="391" customWidth="1"/>
    <col min="36" max="36" width="8" style="391" customWidth="1"/>
    <col min="37" max="37" width="17.125" style="391" customWidth="1"/>
    <col min="38" max="39" width="8" style="391" customWidth="1"/>
    <col min="40" max="16384" width="12.625" style="391"/>
  </cols>
  <sheetData>
    <row r="1" spans="1:39" ht="15" customHeight="1" x14ac:dyDescent="0.2">
      <c r="A1" s="479"/>
      <c r="B1" s="480"/>
      <c r="C1" s="481"/>
      <c r="D1" s="482"/>
      <c r="E1" s="482"/>
      <c r="F1" s="482"/>
      <c r="G1" s="483"/>
      <c r="H1" s="484"/>
      <c r="I1" s="485"/>
      <c r="J1" s="399"/>
      <c r="K1" s="399"/>
      <c r="L1" s="399"/>
      <c r="M1" s="399"/>
      <c r="N1" s="399"/>
      <c r="O1" s="399"/>
      <c r="P1" s="399"/>
      <c r="Q1" s="399"/>
      <c r="R1" s="399"/>
      <c r="S1" s="399"/>
      <c r="T1" s="399"/>
      <c r="U1" s="399"/>
      <c r="V1" s="399"/>
      <c r="W1" s="399"/>
      <c r="X1" s="399"/>
      <c r="Y1" s="399"/>
      <c r="Z1" s="399"/>
      <c r="AA1" s="399"/>
      <c r="AB1" s="399"/>
      <c r="AC1" s="399"/>
      <c r="AD1" s="400" t="s">
        <v>2</v>
      </c>
      <c r="AE1" s="399"/>
      <c r="AF1" s="399"/>
      <c r="AG1" s="560" t="s">
        <v>5</v>
      </c>
      <c r="AH1" s="561"/>
      <c r="AI1" s="561"/>
      <c r="AJ1" s="561"/>
      <c r="AK1" s="561"/>
      <c r="AL1" s="562"/>
      <c r="AM1" s="399"/>
    </row>
    <row r="2" spans="1:39" x14ac:dyDescent="0.2">
      <c r="A2" s="486"/>
      <c r="B2" s="392"/>
      <c r="C2" s="382" t="s">
        <v>510</v>
      </c>
      <c r="D2" s="46"/>
      <c r="E2" s="402" t="s">
        <v>11</v>
      </c>
      <c r="F2" s="382" t="s">
        <v>515</v>
      </c>
      <c r="G2" s="228" t="s">
        <v>513</v>
      </c>
      <c r="H2" s="47"/>
      <c r="I2" s="487"/>
      <c r="J2" s="399"/>
      <c r="K2" s="399"/>
      <c r="L2" s="399"/>
      <c r="M2" s="399"/>
      <c r="N2" s="399"/>
      <c r="O2" s="399"/>
      <c r="P2" s="399"/>
      <c r="Q2" s="399"/>
      <c r="R2" s="399"/>
      <c r="S2" s="399"/>
      <c r="T2" s="399"/>
      <c r="U2" s="399"/>
      <c r="V2" s="399"/>
      <c r="W2" s="399"/>
      <c r="X2" s="399"/>
      <c r="Y2" s="399"/>
      <c r="Z2" s="399"/>
      <c r="AA2" s="399"/>
      <c r="AB2" s="399"/>
      <c r="AC2" s="399"/>
      <c r="AD2" s="399" t="s">
        <v>4</v>
      </c>
      <c r="AE2" s="399"/>
      <c r="AF2" s="399"/>
      <c r="AG2" s="563"/>
      <c r="AH2" s="564"/>
      <c r="AI2" s="564"/>
      <c r="AJ2" s="564"/>
      <c r="AK2" s="564"/>
      <c r="AL2" s="565"/>
      <c r="AM2" s="399"/>
    </row>
    <row r="3" spans="1:39" ht="14.25" x14ac:dyDescent="0.2">
      <c r="A3" s="486"/>
      <c r="B3" s="392"/>
      <c r="C3" s="382" t="s">
        <v>3</v>
      </c>
      <c r="D3" s="46"/>
      <c r="E3" s="66">
        <v>89005354</v>
      </c>
      <c r="F3" s="46" t="s">
        <v>514</v>
      </c>
      <c r="G3" s="228" t="s">
        <v>513</v>
      </c>
      <c r="H3" s="47"/>
      <c r="I3" s="487"/>
      <c r="J3" s="399"/>
      <c r="K3" s="399"/>
      <c r="L3" s="399"/>
      <c r="M3" s="399"/>
      <c r="N3" s="399"/>
      <c r="O3" s="399"/>
      <c r="P3" s="399"/>
      <c r="Q3" s="399"/>
      <c r="R3" s="399"/>
      <c r="S3" s="399"/>
      <c r="T3" s="399"/>
      <c r="U3" s="399"/>
      <c r="V3" s="399"/>
      <c r="W3" s="399"/>
      <c r="X3" s="399"/>
      <c r="Y3" s="399"/>
      <c r="Z3" s="399"/>
      <c r="AA3" s="399"/>
      <c r="AB3" s="399"/>
      <c r="AC3" s="399"/>
      <c r="AD3" s="399" t="s">
        <v>7</v>
      </c>
      <c r="AE3" s="399"/>
      <c r="AF3" s="399"/>
      <c r="AG3" s="563"/>
      <c r="AH3" s="564"/>
      <c r="AI3" s="564"/>
      <c r="AJ3" s="564"/>
      <c r="AK3" s="564"/>
      <c r="AL3" s="565"/>
      <c r="AM3" s="399"/>
    </row>
    <row r="4" spans="1:39" ht="14.25" x14ac:dyDescent="0.2">
      <c r="A4" s="486"/>
      <c r="B4" s="392"/>
      <c r="C4" s="382" t="s">
        <v>6</v>
      </c>
      <c r="D4" s="46"/>
      <c r="E4" s="382" t="s">
        <v>9</v>
      </c>
      <c r="F4" s="382"/>
      <c r="G4" s="228"/>
      <c r="H4" s="47"/>
      <c r="I4" s="487"/>
      <c r="J4" s="399"/>
      <c r="K4" s="399"/>
      <c r="L4" s="399"/>
      <c r="M4" s="399"/>
      <c r="N4" s="399"/>
      <c r="O4" s="399"/>
      <c r="P4" s="399"/>
      <c r="Q4" s="399"/>
      <c r="R4" s="399"/>
      <c r="S4" s="399"/>
      <c r="T4" s="399"/>
      <c r="U4" s="399"/>
      <c r="V4" s="399"/>
      <c r="W4" s="399"/>
      <c r="X4" s="399"/>
      <c r="Y4" s="399"/>
      <c r="Z4" s="399"/>
      <c r="AA4" s="399"/>
      <c r="AB4" s="399"/>
      <c r="AC4" s="399"/>
      <c r="AD4" s="399" t="s">
        <v>9</v>
      </c>
      <c r="AE4" s="399"/>
      <c r="AF4" s="399"/>
      <c r="AG4" s="563"/>
      <c r="AH4" s="564"/>
      <c r="AI4" s="564"/>
      <c r="AJ4" s="564"/>
      <c r="AK4" s="564"/>
      <c r="AL4" s="565"/>
      <c r="AM4" s="399"/>
    </row>
    <row r="5" spans="1:39" ht="14.25" customHeight="1" x14ac:dyDescent="0.2">
      <c r="A5" s="486"/>
      <c r="B5" s="392"/>
      <c r="C5" s="395"/>
      <c r="D5" s="392"/>
      <c r="E5" s="392"/>
      <c r="F5" s="392"/>
      <c r="G5" s="425"/>
      <c r="H5" s="394"/>
      <c r="I5" s="487"/>
      <c r="J5" s="399"/>
      <c r="K5" s="399"/>
      <c r="L5" s="399"/>
      <c r="M5" s="399"/>
      <c r="N5" s="399"/>
      <c r="O5" s="399"/>
      <c r="P5" s="399"/>
      <c r="Q5" s="399"/>
      <c r="R5" s="399"/>
      <c r="S5" s="399"/>
      <c r="T5" s="399"/>
      <c r="U5" s="399"/>
      <c r="V5" s="399"/>
      <c r="W5" s="399"/>
      <c r="X5" s="399"/>
      <c r="Y5" s="399"/>
      <c r="Z5" s="399"/>
      <c r="AA5" s="399"/>
      <c r="AB5" s="399"/>
      <c r="AC5" s="399"/>
      <c r="AD5" s="399"/>
      <c r="AE5" s="399"/>
      <c r="AF5" s="399"/>
      <c r="AG5" s="566"/>
      <c r="AH5" s="567"/>
      <c r="AI5" s="567"/>
      <c r="AJ5" s="567"/>
      <c r="AK5" s="567"/>
      <c r="AL5" s="568"/>
      <c r="AM5" s="399"/>
    </row>
    <row r="6" spans="1:39" ht="14.25" customHeight="1" x14ac:dyDescent="0.2">
      <c r="A6" s="486"/>
      <c r="B6" s="423" t="s">
        <v>12</v>
      </c>
      <c r="C6" s="503" t="s">
        <v>14</v>
      </c>
      <c r="D6" s="404" t="s">
        <v>506</v>
      </c>
      <c r="E6" s="405" t="s">
        <v>13</v>
      </c>
      <c r="F6" s="404" t="s">
        <v>15</v>
      </c>
      <c r="G6" s="405" t="s">
        <v>16</v>
      </c>
      <c r="H6" s="394"/>
      <c r="I6" s="488"/>
      <c r="J6" s="399"/>
      <c r="K6" s="399"/>
      <c r="L6" s="399"/>
      <c r="M6" s="399"/>
      <c r="N6" s="399"/>
      <c r="O6" s="399"/>
      <c r="P6" s="399"/>
      <c r="Q6" s="399"/>
      <c r="R6" s="399"/>
      <c r="S6" s="399"/>
      <c r="T6" s="399"/>
      <c r="U6" s="399"/>
      <c r="V6" s="399"/>
      <c r="W6" s="399"/>
      <c r="X6" s="399"/>
      <c r="Y6" s="399"/>
      <c r="Z6" s="399"/>
      <c r="AA6" s="399"/>
      <c r="AB6" s="399"/>
      <c r="AC6" s="399"/>
      <c r="AD6" s="399"/>
      <c r="AE6" s="399"/>
      <c r="AF6" s="399"/>
      <c r="AG6" s="399"/>
      <c r="AH6" s="399"/>
      <c r="AI6" s="399"/>
      <c r="AJ6" s="399"/>
      <c r="AK6" s="399"/>
      <c r="AL6" s="399"/>
      <c r="AM6" s="399"/>
    </row>
    <row r="7" spans="1:39" ht="33.75" customHeight="1" x14ac:dyDescent="0.2">
      <c r="A7" s="486"/>
      <c r="B7" s="48" t="s">
        <v>37</v>
      </c>
      <c r="C7" s="434">
        <v>4</v>
      </c>
      <c r="D7" s="401">
        <f>C7*17</f>
        <v>68</v>
      </c>
      <c r="E7" s="406" t="s">
        <v>39</v>
      </c>
      <c r="F7" s="489" t="s">
        <v>40</v>
      </c>
      <c r="G7" s="406" t="s">
        <v>41</v>
      </c>
      <c r="H7" s="394"/>
      <c r="I7" s="488"/>
      <c r="J7" s="399"/>
      <c r="K7" s="399"/>
      <c r="L7" s="399"/>
      <c r="M7" s="399"/>
      <c r="N7" s="399"/>
      <c r="O7" s="399"/>
      <c r="P7" s="399"/>
      <c r="Q7" s="399"/>
      <c r="R7" s="399"/>
      <c r="S7" s="399"/>
      <c r="T7" s="399"/>
      <c r="U7" s="399"/>
      <c r="V7" s="399"/>
      <c r="W7" s="399"/>
      <c r="X7" s="399"/>
      <c r="Y7" s="399"/>
      <c r="Z7" s="399"/>
      <c r="AA7" s="399"/>
      <c r="AB7" s="399"/>
      <c r="AC7" s="399"/>
      <c r="AD7" s="399"/>
      <c r="AE7" s="399"/>
      <c r="AF7" s="399"/>
      <c r="AG7" s="399"/>
      <c r="AH7" s="399"/>
      <c r="AI7" s="399"/>
      <c r="AJ7" s="399"/>
      <c r="AK7" s="399"/>
      <c r="AL7" s="399"/>
      <c r="AM7" s="399"/>
    </row>
    <row r="8" spans="1:39" ht="36" customHeight="1" x14ac:dyDescent="0.2">
      <c r="A8" s="486"/>
      <c r="B8" s="48" t="s">
        <v>42</v>
      </c>
      <c r="C8" s="516">
        <v>5</v>
      </c>
      <c r="D8" s="407">
        <f>C8*17</f>
        <v>85</v>
      </c>
      <c r="E8" s="406" t="s">
        <v>43</v>
      </c>
      <c r="F8" s="406" t="s">
        <v>44</v>
      </c>
      <c r="G8" s="406" t="s">
        <v>45</v>
      </c>
      <c r="H8" s="394"/>
      <c r="I8" s="488"/>
      <c r="J8" s="399"/>
      <c r="K8" s="399"/>
      <c r="L8" s="399"/>
      <c r="M8" s="399"/>
      <c r="N8" s="399"/>
      <c r="O8" s="399"/>
      <c r="P8" s="399"/>
      <c r="Q8" s="399"/>
      <c r="R8" s="399"/>
      <c r="S8" s="399"/>
      <c r="T8" s="399"/>
      <c r="U8" s="399"/>
      <c r="V8" s="399"/>
      <c r="W8" s="399"/>
      <c r="X8" s="399"/>
      <c r="Y8" s="399"/>
      <c r="Z8" s="399"/>
      <c r="AA8" s="399"/>
      <c r="AB8" s="399"/>
      <c r="AC8" s="399"/>
      <c r="AD8" s="399"/>
      <c r="AE8" s="399"/>
      <c r="AF8" s="399"/>
      <c r="AG8" s="399"/>
      <c r="AH8" s="399"/>
      <c r="AI8" s="399"/>
      <c r="AJ8" s="399"/>
      <c r="AK8" s="399"/>
      <c r="AL8" s="399"/>
      <c r="AM8" s="399"/>
    </row>
    <row r="9" spans="1:39" ht="14.25" customHeight="1" x14ac:dyDescent="0.2">
      <c r="A9" s="486"/>
      <c r="B9" s="383" t="s">
        <v>38</v>
      </c>
      <c r="C9" s="517">
        <f>SUM(C7:C8)</f>
        <v>9</v>
      </c>
      <c r="D9" s="51">
        <f>(C7+C8)*17*2.5</f>
        <v>382.5</v>
      </c>
      <c r="E9" s="47"/>
      <c r="F9" s="392"/>
      <c r="G9" s="425"/>
      <c r="H9" s="394"/>
      <c r="I9" s="487"/>
      <c r="J9" s="399"/>
      <c r="K9" s="399"/>
      <c r="L9" s="399"/>
      <c r="M9" s="399"/>
      <c r="N9" s="399"/>
      <c r="O9" s="399"/>
      <c r="P9" s="399"/>
      <c r="Q9" s="399"/>
      <c r="R9" s="399"/>
      <c r="S9" s="399"/>
      <c r="T9" s="399"/>
      <c r="U9" s="399"/>
      <c r="V9" s="399"/>
      <c r="W9" s="399"/>
      <c r="X9" s="399"/>
      <c r="Y9" s="399"/>
      <c r="Z9" s="399"/>
      <c r="AA9" s="399"/>
      <c r="AB9" s="399"/>
      <c r="AC9" s="399"/>
      <c r="AD9" s="399"/>
      <c r="AE9" s="399"/>
      <c r="AF9" s="399"/>
      <c r="AG9" s="399"/>
      <c r="AH9" s="399"/>
      <c r="AI9" s="399"/>
      <c r="AJ9" s="399"/>
      <c r="AK9" s="399"/>
      <c r="AL9" s="399"/>
      <c r="AM9" s="399"/>
    </row>
    <row r="10" spans="1:39" ht="14.25" customHeight="1" x14ac:dyDescent="0.2">
      <c r="A10" s="486"/>
      <c r="B10" s="392"/>
      <c r="C10" s="395"/>
      <c r="D10" s="392"/>
      <c r="E10" s="392"/>
      <c r="F10" s="392"/>
      <c r="G10" s="425"/>
      <c r="H10" s="394"/>
      <c r="I10" s="487"/>
      <c r="J10" s="399"/>
      <c r="K10" s="399"/>
      <c r="L10" s="399"/>
      <c r="M10" s="399"/>
      <c r="N10" s="399"/>
      <c r="O10" s="399"/>
      <c r="P10" s="399"/>
      <c r="Q10" s="399"/>
      <c r="R10" s="399"/>
      <c r="S10" s="399"/>
      <c r="T10" s="399"/>
      <c r="U10" s="399"/>
      <c r="V10" s="399"/>
      <c r="W10" s="399"/>
      <c r="X10" s="399"/>
      <c r="Y10" s="399"/>
      <c r="Z10" s="399"/>
      <c r="AA10" s="399"/>
      <c r="AB10" s="399"/>
      <c r="AC10" s="399"/>
      <c r="AD10" s="399"/>
      <c r="AE10" s="399"/>
      <c r="AF10" s="399"/>
      <c r="AG10" s="399"/>
      <c r="AH10" s="399"/>
      <c r="AI10" s="399"/>
      <c r="AJ10" s="399"/>
      <c r="AK10" s="399"/>
      <c r="AL10" s="399"/>
      <c r="AM10" s="399"/>
    </row>
    <row r="11" spans="1:39" ht="30" x14ac:dyDescent="0.2">
      <c r="A11" s="486"/>
      <c r="B11" s="423" t="s">
        <v>55</v>
      </c>
      <c r="C11" s="544" t="s">
        <v>47</v>
      </c>
      <c r="D11" s="541"/>
      <c r="E11" s="403" t="s">
        <v>48</v>
      </c>
      <c r="F11" s="405" t="s">
        <v>56</v>
      </c>
      <c r="G11" s="443" t="s">
        <v>57</v>
      </c>
      <c r="H11" s="408" t="s">
        <v>64</v>
      </c>
      <c r="I11" s="488"/>
      <c r="J11" s="399"/>
      <c r="K11" s="399"/>
      <c r="L11" s="399"/>
      <c r="M11" s="399"/>
      <c r="N11" s="399"/>
      <c r="O11" s="399"/>
      <c r="P11" s="399"/>
      <c r="Q11" s="399"/>
      <c r="R11" s="399"/>
      <c r="S11" s="399"/>
      <c r="T11" s="399"/>
      <c r="U11" s="399"/>
      <c r="V11" s="399"/>
      <c r="W11" s="399"/>
      <c r="X11" s="399"/>
      <c r="Y11" s="399"/>
      <c r="Z11" s="399"/>
      <c r="AA11" s="399"/>
      <c r="AB11" s="399"/>
      <c r="AC11" s="399"/>
      <c r="AD11" s="399"/>
      <c r="AE11" s="399"/>
      <c r="AF11" s="399"/>
      <c r="AG11" s="399"/>
      <c r="AH11" s="399"/>
      <c r="AI11" s="399"/>
      <c r="AJ11" s="399"/>
      <c r="AK11" s="399"/>
      <c r="AL11" s="399"/>
      <c r="AM11" s="399"/>
    </row>
    <row r="12" spans="1:39" x14ac:dyDescent="0.2">
      <c r="A12" s="486"/>
      <c r="B12" s="429" t="s">
        <v>52</v>
      </c>
      <c r="C12" s="545" t="s">
        <v>61</v>
      </c>
      <c r="D12" s="543"/>
      <c r="E12" s="409" t="s">
        <v>54</v>
      </c>
      <c r="F12" s="92" t="s">
        <v>67</v>
      </c>
      <c r="G12" s="410">
        <v>4</v>
      </c>
      <c r="H12" s="410">
        <f t="shared" ref="H12:H15" si="0">G12*17</f>
        <v>68</v>
      </c>
      <c r="I12" s="488"/>
      <c r="J12" s="399"/>
      <c r="K12" s="399"/>
      <c r="L12" s="399"/>
      <c r="M12" s="399"/>
      <c r="N12" s="399"/>
      <c r="O12" s="399"/>
      <c r="P12" s="399"/>
      <c r="Q12" s="399"/>
      <c r="R12" s="399"/>
      <c r="S12" s="399"/>
      <c r="T12" s="399"/>
      <c r="U12" s="399"/>
      <c r="V12" s="399"/>
      <c r="W12" s="399"/>
      <c r="X12" s="399"/>
      <c r="Y12" s="399"/>
      <c r="Z12" s="399"/>
      <c r="AA12" s="399"/>
      <c r="AB12" s="399"/>
      <c r="AC12" s="399"/>
      <c r="AD12" s="399"/>
      <c r="AE12" s="399"/>
      <c r="AF12" s="399"/>
      <c r="AG12" s="153" t="s">
        <v>46</v>
      </c>
      <c r="AH12" s="153" t="s">
        <v>47</v>
      </c>
      <c r="AI12" s="154" t="s">
        <v>48</v>
      </c>
      <c r="AJ12" s="399"/>
      <c r="AK12" s="399"/>
      <c r="AL12" s="399"/>
      <c r="AM12" s="399"/>
    </row>
    <row r="13" spans="1:39" ht="28.5" x14ac:dyDescent="0.2">
      <c r="A13" s="486"/>
      <c r="B13" s="48" t="s">
        <v>52</v>
      </c>
      <c r="C13" s="546" t="s">
        <v>63</v>
      </c>
      <c r="D13" s="543"/>
      <c r="E13" s="409" t="s">
        <v>72</v>
      </c>
      <c r="F13" s="89" t="s">
        <v>73</v>
      </c>
      <c r="G13" s="411">
        <v>3</v>
      </c>
      <c r="H13" s="410">
        <f t="shared" si="0"/>
        <v>51</v>
      </c>
      <c r="I13" s="488"/>
      <c r="J13" s="399"/>
      <c r="K13" s="399"/>
      <c r="L13" s="399"/>
      <c r="M13" s="399"/>
      <c r="N13" s="399"/>
      <c r="O13" s="399"/>
      <c r="P13" s="399"/>
      <c r="Q13" s="399"/>
      <c r="R13" s="399"/>
      <c r="S13" s="399"/>
      <c r="T13" s="399"/>
      <c r="U13" s="399"/>
      <c r="V13" s="399"/>
      <c r="W13" s="399"/>
      <c r="X13" s="399"/>
      <c r="Y13" s="399"/>
      <c r="Z13" s="399"/>
      <c r="AA13" s="399"/>
      <c r="AB13" s="399"/>
      <c r="AC13" s="399"/>
      <c r="AD13" s="399"/>
      <c r="AE13" s="399"/>
      <c r="AF13" s="399"/>
      <c r="AG13" s="412" t="s">
        <v>49</v>
      </c>
      <c r="AH13" s="104" t="s">
        <v>50</v>
      </c>
      <c r="AI13" s="92" t="s">
        <v>51</v>
      </c>
      <c r="AJ13" s="399"/>
      <c r="AK13" s="399"/>
      <c r="AL13" s="399"/>
      <c r="AM13" s="399"/>
    </row>
    <row r="14" spans="1:39" ht="42.75" x14ac:dyDescent="0.2">
      <c r="A14" s="486"/>
      <c r="B14" s="48" t="s">
        <v>52</v>
      </c>
      <c r="C14" s="546" t="s">
        <v>63</v>
      </c>
      <c r="D14" s="543"/>
      <c r="E14" s="409" t="s">
        <v>81</v>
      </c>
      <c r="F14" s="89" t="s">
        <v>82</v>
      </c>
      <c r="G14" s="411">
        <v>4</v>
      </c>
      <c r="H14" s="410">
        <f t="shared" si="0"/>
        <v>68</v>
      </c>
      <c r="I14" s="488"/>
      <c r="J14" s="399"/>
      <c r="K14" s="399"/>
      <c r="L14" s="399"/>
      <c r="M14" s="399"/>
      <c r="N14" s="399"/>
      <c r="O14" s="399"/>
      <c r="P14" s="399"/>
      <c r="Q14" s="399"/>
      <c r="R14" s="399"/>
      <c r="S14" s="399"/>
      <c r="T14" s="399"/>
      <c r="U14" s="399"/>
      <c r="V14" s="399"/>
      <c r="W14" s="399"/>
      <c r="X14" s="399"/>
      <c r="Y14" s="399"/>
      <c r="Z14" s="399"/>
      <c r="AA14" s="399"/>
      <c r="AB14" s="399"/>
      <c r="AC14" s="399"/>
      <c r="AD14" s="399"/>
      <c r="AE14" s="399"/>
      <c r="AF14" s="399"/>
      <c r="AG14" s="559" t="s">
        <v>52</v>
      </c>
      <c r="AH14" s="558" t="s">
        <v>53</v>
      </c>
      <c r="AI14" s="413" t="s">
        <v>54</v>
      </c>
      <c r="AJ14" s="399"/>
      <c r="AK14" s="399"/>
      <c r="AL14" s="399"/>
      <c r="AM14" s="399"/>
    </row>
    <row r="15" spans="1:39" ht="40.5" customHeight="1" x14ac:dyDescent="0.2">
      <c r="A15" s="486"/>
      <c r="B15" s="48" t="s">
        <v>49</v>
      </c>
      <c r="C15" s="546" t="s">
        <v>50</v>
      </c>
      <c r="D15" s="543"/>
      <c r="E15" s="409" t="s">
        <v>51</v>
      </c>
      <c r="F15" s="89" t="s">
        <v>83</v>
      </c>
      <c r="G15" s="411">
        <v>10</v>
      </c>
      <c r="H15" s="410">
        <f t="shared" si="0"/>
        <v>170</v>
      </c>
      <c r="I15" s="488"/>
      <c r="J15" s="399"/>
      <c r="K15" s="399"/>
      <c r="L15" s="399"/>
      <c r="M15" s="399"/>
      <c r="N15" s="399"/>
      <c r="O15" s="399"/>
      <c r="P15" s="399"/>
      <c r="Q15" s="399"/>
      <c r="R15" s="399"/>
      <c r="S15" s="399"/>
      <c r="T15" s="399"/>
      <c r="U15" s="399"/>
      <c r="V15" s="399"/>
      <c r="W15" s="399"/>
      <c r="X15" s="399"/>
      <c r="Y15" s="399"/>
      <c r="Z15" s="399"/>
      <c r="AA15" s="399"/>
      <c r="AB15" s="399"/>
      <c r="AC15" s="399"/>
      <c r="AD15" s="414" t="s">
        <v>59</v>
      </c>
      <c r="AE15" s="399"/>
      <c r="AF15" s="399"/>
      <c r="AG15" s="554"/>
      <c r="AH15" s="555"/>
      <c r="AI15" s="413" t="s">
        <v>60</v>
      </c>
      <c r="AJ15" s="399"/>
      <c r="AK15" s="399" t="s">
        <v>61</v>
      </c>
      <c r="AL15" s="399"/>
      <c r="AM15" s="399"/>
    </row>
    <row r="16" spans="1:39" ht="27" customHeight="1" x14ac:dyDescent="0.2">
      <c r="A16" s="486"/>
      <c r="B16" s="48" t="s">
        <v>52</v>
      </c>
      <c r="C16" s="546" t="s">
        <v>69</v>
      </c>
      <c r="D16" s="543"/>
      <c r="E16" s="409" t="s">
        <v>70</v>
      </c>
      <c r="F16" s="89" t="s">
        <v>71</v>
      </c>
      <c r="G16" s="411"/>
      <c r="H16" s="410">
        <v>160.5</v>
      </c>
      <c r="I16" s="488"/>
      <c r="J16" s="399"/>
      <c r="K16" s="399"/>
      <c r="L16" s="399"/>
      <c r="M16" s="399"/>
      <c r="N16" s="399"/>
      <c r="O16" s="399"/>
      <c r="P16" s="399"/>
      <c r="Q16" s="399"/>
      <c r="R16" s="399"/>
      <c r="S16" s="399"/>
      <c r="T16" s="399"/>
      <c r="U16" s="399"/>
      <c r="V16" s="399"/>
      <c r="W16" s="399"/>
      <c r="X16" s="399"/>
      <c r="Y16" s="399"/>
      <c r="Z16" s="399"/>
      <c r="AA16" s="399"/>
      <c r="AB16" s="399"/>
      <c r="AC16" s="399"/>
      <c r="AD16" s="415" t="e">
        <f>IF(#REF!="Docencia",Docen,IF(#REF!="Investigación",I,IF(#REF!="Proyección Social",Proy)))</f>
        <v>#REF!</v>
      </c>
      <c r="AE16" s="399"/>
      <c r="AF16" s="399"/>
      <c r="AG16" s="554"/>
      <c r="AH16" s="104" t="s">
        <v>69</v>
      </c>
      <c r="AI16" s="92" t="s">
        <v>70</v>
      </c>
      <c r="AJ16" s="399"/>
      <c r="AK16" s="399" t="s">
        <v>69</v>
      </c>
      <c r="AL16" s="399"/>
      <c r="AM16" s="399"/>
    </row>
    <row r="17" spans="1:39" ht="29.25" customHeight="1" x14ac:dyDescent="0.2">
      <c r="A17" s="486"/>
      <c r="B17" s="392"/>
      <c r="C17" s="395"/>
      <c r="D17" s="392"/>
      <c r="E17" s="392"/>
      <c r="F17" s="416" t="s">
        <v>103</v>
      </c>
      <c r="G17" s="417"/>
      <c r="H17" s="417">
        <f>SUM(H12:H16)+D9</f>
        <v>900</v>
      </c>
      <c r="I17" s="488"/>
      <c r="J17" s="399"/>
      <c r="K17" s="399"/>
      <c r="L17" s="399"/>
      <c r="M17" s="399"/>
      <c r="N17" s="399"/>
      <c r="O17" s="399"/>
      <c r="P17" s="399"/>
      <c r="Q17" s="399"/>
      <c r="R17" s="399"/>
      <c r="S17" s="399"/>
      <c r="T17" s="399"/>
      <c r="U17" s="399"/>
      <c r="V17" s="399"/>
      <c r="W17" s="399"/>
      <c r="X17" s="399"/>
      <c r="Y17" s="399"/>
      <c r="Z17" s="399"/>
      <c r="AA17" s="399"/>
      <c r="AB17" s="399"/>
      <c r="AC17" s="399"/>
      <c r="AD17" s="399" t="e">
        <f>IF(#REF!="Inv des tec",Iej,IF(#REF!="Indirecta",Trab,IF(#REF!="Fund",Dfu,IF(#REF!="Org Comp",Docom,IF(#REF!="Otras ActAcad",Doac,IF(#REF!="Acad Adm",Dadm,IF(#REF!= "Doc Dir",Pde)))))))</f>
        <v>#REF!</v>
      </c>
      <c r="AE17" s="399"/>
      <c r="AF17" s="399"/>
      <c r="AG17" s="554"/>
      <c r="AH17" s="554"/>
      <c r="AI17" s="413" t="s">
        <v>85</v>
      </c>
      <c r="AJ17" s="399"/>
      <c r="AK17" s="399" t="s">
        <v>86</v>
      </c>
      <c r="AL17" s="399"/>
      <c r="AM17" s="399"/>
    </row>
    <row r="18" spans="1:39" ht="14.25" customHeight="1" x14ac:dyDescent="0.2">
      <c r="A18" s="486"/>
      <c r="B18" s="392"/>
      <c r="C18" s="395"/>
      <c r="D18" s="392"/>
      <c r="E18" s="392"/>
      <c r="F18" s="392"/>
      <c r="G18" s="425"/>
      <c r="H18" s="47"/>
      <c r="I18" s="488"/>
      <c r="J18" s="399"/>
      <c r="K18" s="399"/>
      <c r="L18" s="399"/>
      <c r="M18" s="399"/>
      <c r="N18" s="399"/>
      <c r="O18" s="399"/>
      <c r="P18" s="399"/>
      <c r="Q18" s="399"/>
      <c r="R18" s="399"/>
      <c r="S18" s="399"/>
      <c r="T18" s="399"/>
      <c r="U18" s="399"/>
      <c r="V18" s="399"/>
      <c r="W18" s="399"/>
      <c r="X18" s="399"/>
      <c r="Y18" s="399"/>
      <c r="Z18" s="399"/>
      <c r="AA18" s="399"/>
      <c r="AB18" s="399"/>
      <c r="AC18" s="399"/>
      <c r="AD18" s="399"/>
      <c r="AE18" s="399"/>
      <c r="AF18" s="399"/>
      <c r="AG18" s="554"/>
      <c r="AH18" s="555"/>
      <c r="AI18" s="413" t="s">
        <v>81</v>
      </c>
      <c r="AJ18" s="399"/>
      <c r="AK18" s="399" t="s">
        <v>93</v>
      </c>
      <c r="AL18" s="399"/>
      <c r="AM18" s="399"/>
    </row>
    <row r="19" spans="1:39" ht="14.25" customHeight="1" x14ac:dyDescent="0.2">
      <c r="A19" s="486"/>
      <c r="B19" s="392"/>
      <c r="C19" s="395"/>
      <c r="D19" s="392"/>
      <c r="E19" s="392"/>
      <c r="F19" s="392"/>
      <c r="G19" s="490"/>
      <c r="H19" s="47"/>
      <c r="I19" s="488"/>
      <c r="J19" s="399"/>
      <c r="K19" s="399"/>
      <c r="L19" s="399"/>
      <c r="M19" s="399"/>
      <c r="N19" s="399"/>
      <c r="O19" s="399"/>
      <c r="P19" s="399"/>
      <c r="Q19" s="399"/>
      <c r="R19" s="399"/>
      <c r="S19" s="399"/>
      <c r="T19" s="399"/>
      <c r="U19" s="399"/>
      <c r="V19" s="399"/>
      <c r="W19" s="399"/>
      <c r="X19" s="399"/>
      <c r="Y19" s="399"/>
      <c r="Z19" s="399"/>
      <c r="AA19" s="399"/>
      <c r="AB19" s="399"/>
      <c r="AC19" s="399"/>
      <c r="AD19" s="399"/>
      <c r="AE19" s="399"/>
      <c r="AF19" s="399"/>
      <c r="AG19" s="554"/>
      <c r="AH19" s="104" t="s">
        <v>79</v>
      </c>
      <c r="AI19" s="92" t="s">
        <v>96</v>
      </c>
      <c r="AJ19" s="399"/>
      <c r="AK19" s="399"/>
      <c r="AL19" s="399"/>
      <c r="AM19" s="399"/>
    </row>
    <row r="20" spans="1:39" ht="14.25" customHeight="1" x14ac:dyDescent="0.2">
      <c r="A20" s="486"/>
      <c r="B20" s="392"/>
      <c r="C20" s="395"/>
      <c r="D20" s="392"/>
      <c r="E20" s="444" t="str">
        <f>E2</f>
        <v>HEILLER GUTIÉRREZ ZULUAGA</v>
      </c>
      <c r="F20" s="392"/>
      <c r="G20" s="425"/>
      <c r="H20" s="47"/>
      <c r="I20" s="488"/>
      <c r="J20" s="399"/>
      <c r="K20" s="399"/>
      <c r="L20" s="399"/>
      <c r="M20" s="399"/>
      <c r="N20" s="399"/>
      <c r="O20" s="399">
        <v>900</v>
      </c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99"/>
      <c r="AB20" s="399"/>
      <c r="AC20" s="399"/>
      <c r="AD20" s="399"/>
      <c r="AE20" s="399"/>
      <c r="AF20" s="399"/>
      <c r="AG20" s="554"/>
      <c r="AH20" s="558" t="s">
        <v>86</v>
      </c>
      <c r="AI20" s="413" t="s">
        <v>102</v>
      </c>
      <c r="AJ20" s="399"/>
      <c r="AK20" s="399"/>
      <c r="AL20" s="399"/>
      <c r="AM20" s="399"/>
    </row>
    <row r="21" spans="1:39" ht="14.25" customHeight="1" x14ac:dyDescent="0.2">
      <c r="A21" s="486"/>
      <c r="B21" s="392"/>
      <c r="C21" s="395"/>
      <c r="D21" s="392"/>
      <c r="E21" s="395" t="s">
        <v>500</v>
      </c>
      <c r="F21" s="392"/>
      <c r="G21" s="425"/>
      <c r="H21" s="47"/>
      <c r="I21" s="488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99"/>
      <c r="AB21" s="399"/>
      <c r="AC21" s="399"/>
      <c r="AD21" s="399"/>
      <c r="AE21" s="399"/>
      <c r="AF21" s="399"/>
      <c r="AG21" s="555"/>
      <c r="AH21" s="555"/>
      <c r="AI21" s="413" t="s">
        <v>104</v>
      </c>
      <c r="AJ21" s="399"/>
      <c r="AK21" s="399"/>
      <c r="AL21" s="399"/>
      <c r="AM21" s="399"/>
    </row>
    <row r="22" spans="1:39" s="47" customFormat="1" ht="14.25" customHeight="1" thickBot="1" x14ac:dyDescent="0.25">
      <c r="A22" s="491"/>
      <c r="B22" s="492"/>
      <c r="C22" s="552"/>
      <c r="D22" s="553"/>
      <c r="E22" s="493"/>
      <c r="F22" s="493"/>
      <c r="G22" s="493"/>
      <c r="H22" s="494"/>
      <c r="I22" s="495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515"/>
      <c r="AH22" s="515"/>
      <c r="AI22" s="419" t="s">
        <v>107</v>
      </c>
      <c r="AJ22" s="42"/>
      <c r="AK22" s="42"/>
      <c r="AL22" s="42"/>
      <c r="AM22" s="42"/>
    </row>
    <row r="23" spans="1:39" s="47" customFormat="1" ht="14.25" customHeight="1" thickBot="1" x14ac:dyDescent="0.25">
      <c r="B23" s="392"/>
      <c r="C23" s="426"/>
      <c r="H23" s="394"/>
      <c r="I23" s="394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50"/>
      <c r="AH23" s="450"/>
      <c r="AI23" s="510"/>
      <c r="AJ23" s="42"/>
      <c r="AK23" s="42"/>
      <c r="AL23" s="42"/>
      <c r="AM23" s="42"/>
    </row>
    <row r="24" spans="1:39" s="47" customFormat="1" ht="14.25" customHeight="1" x14ac:dyDescent="0.2">
      <c r="A24" s="479"/>
      <c r="B24" s="482"/>
      <c r="C24" s="556"/>
      <c r="D24" s="557"/>
      <c r="E24" s="496"/>
      <c r="F24" s="482"/>
      <c r="G24" s="481"/>
      <c r="H24" s="484"/>
      <c r="I24" s="485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</row>
    <row r="25" spans="1:39" ht="14.25" customHeight="1" x14ac:dyDescent="0.2">
      <c r="A25" s="486"/>
      <c r="B25" s="392"/>
      <c r="C25" s="382" t="s">
        <v>510</v>
      </c>
      <c r="D25" s="46"/>
      <c r="E25" s="402" t="s">
        <v>110</v>
      </c>
      <c r="F25" s="382" t="s">
        <v>515</v>
      </c>
      <c r="G25" s="228" t="s">
        <v>513</v>
      </c>
      <c r="H25" s="394"/>
      <c r="I25" s="487"/>
      <c r="J25" s="399"/>
      <c r="K25" s="399"/>
      <c r="L25" s="68" t="s">
        <v>68</v>
      </c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99"/>
      <c r="AB25" s="399"/>
      <c r="AC25" s="399"/>
      <c r="AD25" s="399"/>
      <c r="AE25" s="399"/>
      <c r="AF25" s="399"/>
      <c r="AG25" s="399"/>
      <c r="AH25" s="399"/>
      <c r="AI25" s="399"/>
      <c r="AJ25" s="399"/>
      <c r="AK25" s="399"/>
      <c r="AL25" s="399"/>
      <c r="AM25" s="399"/>
    </row>
    <row r="26" spans="1:39" ht="14.25" customHeight="1" x14ac:dyDescent="0.2">
      <c r="A26" s="486"/>
      <c r="B26" s="392"/>
      <c r="C26" s="382" t="s">
        <v>3</v>
      </c>
      <c r="D26" s="46"/>
      <c r="E26" s="66">
        <v>14241527</v>
      </c>
      <c r="F26" s="46" t="s">
        <v>514</v>
      </c>
      <c r="G26" s="228" t="s">
        <v>513</v>
      </c>
      <c r="H26" s="394"/>
      <c r="I26" s="487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99"/>
      <c r="AA26" s="399"/>
      <c r="AB26" s="399"/>
      <c r="AC26" s="399"/>
      <c r="AD26" s="399"/>
      <c r="AE26" s="399"/>
      <c r="AF26" s="399"/>
      <c r="AG26" s="399"/>
      <c r="AH26" s="399"/>
      <c r="AI26" s="399"/>
      <c r="AJ26" s="399"/>
      <c r="AK26" s="399"/>
      <c r="AL26" s="399"/>
      <c r="AM26" s="399"/>
    </row>
    <row r="27" spans="1:39" ht="14.25" customHeight="1" x14ac:dyDescent="0.2">
      <c r="A27" s="486"/>
      <c r="B27" s="392"/>
      <c r="C27" s="382" t="s">
        <v>6</v>
      </c>
      <c r="D27" s="46"/>
      <c r="E27" s="67" t="s">
        <v>9</v>
      </c>
      <c r="F27" s="46"/>
      <c r="G27" s="382"/>
      <c r="H27" s="394"/>
      <c r="I27" s="487"/>
      <c r="J27" s="399"/>
      <c r="K27" s="399"/>
      <c r="L27" s="399"/>
      <c r="M27" s="399"/>
      <c r="N27" s="399"/>
      <c r="O27" s="399"/>
      <c r="P27" s="399"/>
      <c r="Q27" s="399"/>
      <c r="R27" s="399"/>
      <c r="S27" s="399"/>
      <c r="T27" s="399"/>
      <c r="U27" s="399"/>
      <c r="V27" s="399"/>
      <c r="W27" s="399"/>
      <c r="X27" s="399"/>
      <c r="Y27" s="399"/>
      <c r="Z27" s="399"/>
      <c r="AA27" s="399"/>
      <c r="AB27" s="399"/>
      <c r="AC27" s="399"/>
      <c r="AD27" s="399"/>
      <c r="AE27" s="399"/>
      <c r="AF27" s="399"/>
      <c r="AG27" s="399"/>
      <c r="AH27" s="399"/>
      <c r="AI27" s="399"/>
      <c r="AJ27" s="399"/>
      <c r="AK27" s="399"/>
      <c r="AL27" s="399"/>
      <c r="AM27" s="399"/>
    </row>
    <row r="28" spans="1:39" ht="14.25" customHeight="1" x14ac:dyDescent="0.2">
      <c r="A28" s="486"/>
      <c r="B28" s="392"/>
      <c r="C28" s="395"/>
      <c r="D28" s="392"/>
      <c r="E28" s="392"/>
      <c r="F28" s="392"/>
      <c r="G28" s="425"/>
      <c r="H28" s="394"/>
      <c r="I28" s="487"/>
      <c r="J28" s="399"/>
      <c r="K28" s="399"/>
      <c r="L28" s="399"/>
      <c r="M28" s="399"/>
      <c r="N28" s="399"/>
      <c r="O28" s="399"/>
      <c r="P28" s="399"/>
      <c r="Q28" s="399"/>
      <c r="R28" s="399"/>
      <c r="S28" s="399"/>
      <c r="T28" s="399"/>
      <c r="U28" s="399"/>
      <c r="V28" s="399"/>
      <c r="W28" s="399"/>
      <c r="X28" s="399"/>
      <c r="Y28" s="399"/>
      <c r="Z28" s="399"/>
      <c r="AA28" s="399"/>
      <c r="AB28" s="399"/>
      <c r="AC28" s="399"/>
      <c r="AD28" s="399"/>
      <c r="AE28" s="399"/>
      <c r="AF28" s="399"/>
      <c r="AG28" s="399"/>
      <c r="AH28" s="399"/>
      <c r="AI28" s="399"/>
      <c r="AJ28" s="399"/>
      <c r="AK28" s="399"/>
      <c r="AL28" s="399"/>
      <c r="AM28" s="399"/>
    </row>
    <row r="29" spans="1:39" ht="14.25" customHeight="1" x14ac:dyDescent="0.2">
      <c r="A29" s="486"/>
      <c r="B29" s="403" t="s">
        <v>12</v>
      </c>
      <c r="C29" s="403" t="s">
        <v>14</v>
      </c>
      <c r="D29" s="403" t="s">
        <v>506</v>
      </c>
      <c r="E29" s="405" t="s">
        <v>13</v>
      </c>
      <c r="F29" s="404" t="s">
        <v>15</v>
      </c>
      <c r="G29" s="405" t="s">
        <v>16</v>
      </c>
      <c r="H29" s="394"/>
      <c r="I29" s="487"/>
      <c r="J29" s="399"/>
      <c r="K29" s="399"/>
      <c r="L29" s="399"/>
      <c r="M29" s="399"/>
      <c r="N29" s="399"/>
      <c r="O29" s="399"/>
      <c r="P29" s="399"/>
      <c r="Q29" s="399"/>
      <c r="R29" s="399"/>
      <c r="S29" s="399"/>
      <c r="T29" s="399"/>
      <c r="U29" s="399"/>
      <c r="V29" s="399"/>
      <c r="W29" s="399"/>
      <c r="X29" s="399"/>
      <c r="Y29" s="399"/>
      <c r="Z29" s="399"/>
      <c r="AA29" s="399"/>
      <c r="AB29" s="399"/>
      <c r="AC29" s="399"/>
      <c r="AD29" s="399"/>
      <c r="AE29" s="399"/>
      <c r="AF29" s="399"/>
      <c r="AG29" s="399"/>
      <c r="AH29" s="399"/>
      <c r="AI29" s="399"/>
      <c r="AJ29" s="399"/>
      <c r="AK29" s="399"/>
      <c r="AL29" s="399"/>
      <c r="AM29" s="399"/>
    </row>
    <row r="30" spans="1:39" ht="28.5" x14ac:dyDescent="0.2">
      <c r="A30" s="486"/>
      <c r="B30" s="406" t="s">
        <v>123</v>
      </c>
      <c r="C30" s="77">
        <v>4</v>
      </c>
      <c r="D30" s="77">
        <f>C30*17</f>
        <v>68</v>
      </c>
      <c r="E30" s="406" t="s">
        <v>124</v>
      </c>
      <c r="F30" s="489" t="s">
        <v>125</v>
      </c>
      <c r="G30" s="406" t="s">
        <v>126</v>
      </c>
      <c r="H30" s="394"/>
      <c r="I30" s="487"/>
      <c r="J30" s="399"/>
      <c r="K30" s="399"/>
      <c r="L30" s="399"/>
      <c r="M30" s="399"/>
      <c r="N30" s="399"/>
      <c r="O30" s="399"/>
      <c r="P30" s="399"/>
      <c r="Q30" s="399"/>
      <c r="R30" s="399"/>
      <c r="S30" s="399"/>
      <c r="T30" s="399"/>
      <c r="U30" s="399"/>
      <c r="V30" s="399"/>
      <c r="W30" s="399"/>
      <c r="X30" s="399"/>
      <c r="Y30" s="399"/>
      <c r="Z30" s="399"/>
      <c r="AA30" s="399"/>
      <c r="AB30" s="399"/>
      <c r="AC30" s="399"/>
      <c r="AD30" s="399"/>
      <c r="AE30" s="399"/>
      <c r="AF30" s="399"/>
      <c r="AG30" s="399"/>
      <c r="AH30" s="399"/>
      <c r="AI30" s="399"/>
      <c r="AJ30" s="399"/>
      <c r="AK30" s="399"/>
      <c r="AL30" s="399"/>
      <c r="AM30" s="399"/>
    </row>
    <row r="31" spans="1:39" ht="28.5" x14ac:dyDescent="0.2">
      <c r="A31" s="486"/>
      <c r="B31" s="406" t="s">
        <v>127</v>
      </c>
      <c r="C31" s="48">
        <v>4</v>
      </c>
      <c r="D31" s="48">
        <f t="shared" ref="D31:D32" si="1">C31*17</f>
        <v>68</v>
      </c>
      <c r="E31" s="418" t="s">
        <v>124</v>
      </c>
      <c r="F31" s="406" t="s">
        <v>128</v>
      </c>
      <c r="G31" s="406" t="s">
        <v>126</v>
      </c>
      <c r="H31" s="394"/>
      <c r="I31" s="487"/>
      <c r="J31" s="399"/>
      <c r="K31" s="399"/>
      <c r="L31" s="399"/>
      <c r="M31" s="399"/>
      <c r="N31" s="399"/>
      <c r="O31" s="399"/>
      <c r="P31" s="399"/>
      <c r="Q31" s="399"/>
      <c r="R31" s="399"/>
      <c r="S31" s="399"/>
      <c r="T31" s="399"/>
      <c r="U31" s="399"/>
      <c r="V31" s="399"/>
      <c r="W31" s="399"/>
      <c r="X31" s="399"/>
      <c r="Y31" s="399"/>
      <c r="Z31" s="399"/>
      <c r="AA31" s="399"/>
      <c r="AB31" s="399"/>
      <c r="AC31" s="399"/>
      <c r="AD31" s="399"/>
      <c r="AE31" s="399"/>
      <c r="AF31" s="399"/>
      <c r="AG31" s="399"/>
      <c r="AH31" s="399"/>
      <c r="AI31" s="399"/>
      <c r="AJ31" s="399"/>
      <c r="AK31" s="399"/>
      <c r="AL31" s="399"/>
      <c r="AM31" s="399"/>
    </row>
    <row r="32" spans="1:39" ht="28.5" x14ac:dyDescent="0.2">
      <c r="A32" s="486"/>
      <c r="B32" s="406" t="s">
        <v>130</v>
      </c>
      <c r="C32" s="48">
        <v>4</v>
      </c>
      <c r="D32" s="48">
        <f t="shared" si="1"/>
        <v>68</v>
      </c>
      <c r="E32" s="418" t="s">
        <v>124</v>
      </c>
      <c r="F32" s="489" t="s">
        <v>133</v>
      </c>
      <c r="G32" s="406" t="s">
        <v>134</v>
      </c>
      <c r="H32" s="394"/>
      <c r="I32" s="487"/>
      <c r="J32" s="399"/>
      <c r="K32" s="399"/>
      <c r="L32" s="399"/>
      <c r="M32" s="399"/>
      <c r="N32" s="399"/>
      <c r="O32" s="399"/>
      <c r="P32" s="399"/>
      <c r="Q32" s="399"/>
      <c r="R32" s="399"/>
      <c r="S32" s="399"/>
      <c r="T32" s="399"/>
      <c r="U32" s="399"/>
      <c r="V32" s="399"/>
      <c r="W32" s="399"/>
      <c r="X32" s="399"/>
      <c r="Y32" s="399"/>
      <c r="Z32" s="399"/>
      <c r="AA32" s="399"/>
      <c r="AB32" s="399"/>
      <c r="AC32" s="399"/>
      <c r="AD32" s="399"/>
      <c r="AE32" s="399"/>
      <c r="AF32" s="399"/>
      <c r="AG32" s="399"/>
      <c r="AH32" s="399"/>
      <c r="AI32" s="399"/>
      <c r="AJ32" s="399"/>
      <c r="AK32" s="399"/>
      <c r="AL32" s="399"/>
      <c r="AM32" s="399"/>
    </row>
    <row r="33" spans="1:39" x14ac:dyDescent="0.2">
      <c r="A33" s="486"/>
      <c r="B33" s="383" t="s">
        <v>38</v>
      </c>
      <c r="C33" s="159">
        <f>SUM(C30:C32)</f>
        <v>12</v>
      </c>
      <c r="D33" s="51">
        <f>SUM(D30:D32)*2.5</f>
        <v>510</v>
      </c>
      <c r="E33" s="47"/>
      <c r="F33" s="392"/>
      <c r="G33" s="425"/>
      <c r="H33" s="394"/>
      <c r="I33" s="487"/>
      <c r="J33" s="399"/>
      <c r="K33" s="399"/>
      <c r="L33" s="399"/>
      <c r="M33" s="399"/>
      <c r="N33" s="399"/>
      <c r="O33" s="399"/>
      <c r="P33" s="399"/>
      <c r="Q33" s="399"/>
      <c r="R33" s="399"/>
      <c r="S33" s="399"/>
      <c r="T33" s="399"/>
      <c r="U33" s="399"/>
      <c r="V33" s="399"/>
      <c r="W33" s="399"/>
      <c r="X33" s="399"/>
      <c r="Y33" s="399"/>
      <c r="Z33" s="399"/>
      <c r="AA33" s="399"/>
      <c r="AB33" s="399"/>
      <c r="AC33" s="399"/>
      <c r="AD33" s="399"/>
      <c r="AE33" s="399"/>
      <c r="AF33" s="399"/>
      <c r="AG33" s="399"/>
      <c r="AH33" s="399"/>
      <c r="AI33" s="399"/>
      <c r="AJ33" s="399"/>
      <c r="AK33" s="399"/>
      <c r="AL33" s="399"/>
      <c r="AM33" s="399"/>
    </row>
    <row r="34" spans="1:39" ht="14.25" customHeight="1" x14ac:dyDescent="0.2">
      <c r="A34" s="486"/>
      <c r="B34" s="392"/>
      <c r="C34" s="395"/>
      <c r="D34" s="392"/>
      <c r="E34" s="392"/>
      <c r="F34" s="392"/>
      <c r="G34" s="425"/>
      <c r="H34" s="394"/>
      <c r="I34" s="488"/>
      <c r="J34" s="399"/>
      <c r="K34" s="399"/>
      <c r="L34" s="399"/>
      <c r="M34" s="399"/>
      <c r="N34" s="399"/>
      <c r="O34" s="399"/>
      <c r="P34" s="399"/>
      <c r="Q34" s="399"/>
      <c r="R34" s="399"/>
      <c r="S34" s="399"/>
      <c r="T34" s="399"/>
      <c r="U34" s="399"/>
      <c r="V34" s="399"/>
      <c r="W34" s="399"/>
      <c r="X34" s="399"/>
      <c r="Y34" s="399"/>
      <c r="Z34" s="399"/>
      <c r="AA34" s="399"/>
      <c r="AB34" s="399"/>
      <c r="AC34" s="399"/>
      <c r="AD34" s="399"/>
      <c r="AE34" s="399"/>
      <c r="AF34" s="399"/>
      <c r="AG34" s="399"/>
      <c r="AH34" s="399"/>
      <c r="AI34" s="399"/>
      <c r="AJ34" s="399"/>
      <c r="AK34" s="399"/>
      <c r="AL34" s="399"/>
      <c r="AM34" s="399"/>
    </row>
    <row r="35" spans="1:39" ht="30" x14ac:dyDescent="0.2">
      <c r="A35" s="486"/>
      <c r="B35" s="403" t="s">
        <v>55</v>
      </c>
      <c r="C35" s="540" t="s">
        <v>47</v>
      </c>
      <c r="D35" s="541"/>
      <c r="E35" s="403" t="s">
        <v>48</v>
      </c>
      <c r="F35" s="405" t="s">
        <v>56</v>
      </c>
      <c r="G35" s="443" t="s">
        <v>57</v>
      </c>
      <c r="H35" s="408" t="s">
        <v>58</v>
      </c>
      <c r="I35" s="488"/>
      <c r="J35" s="399"/>
      <c r="K35" s="399"/>
      <c r="L35" s="399"/>
      <c r="M35" s="399"/>
      <c r="N35" s="399"/>
      <c r="O35" s="399"/>
      <c r="P35" s="399"/>
      <c r="Q35" s="399"/>
      <c r="R35" s="399"/>
      <c r="S35" s="399"/>
      <c r="T35" s="399"/>
      <c r="U35" s="399"/>
      <c r="V35" s="399"/>
      <c r="W35" s="399"/>
      <c r="X35" s="399"/>
      <c r="Y35" s="399"/>
      <c r="Z35" s="399"/>
      <c r="AA35" s="399"/>
      <c r="AB35" s="399"/>
      <c r="AC35" s="399"/>
      <c r="AD35" s="399"/>
      <c r="AE35" s="399"/>
      <c r="AF35" s="399"/>
      <c r="AG35" s="399"/>
      <c r="AH35" s="399"/>
      <c r="AI35" s="399"/>
      <c r="AJ35" s="399"/>
      <c r="AK35" s="399"/>
      <c r="AL35" s="399"/>
      <c r="AM35" s="399"/>
    </row>
    <row r="36" spans="1:39" ht="28.5" x14ac:dyDescent="0.2">
      <c r="A36" s="486"/>
      <c r="B36" s="401" t="s">
        <v>49</v>
      </c>
      <c r="C36" s="542" t="s">
        <v>50</v>
      </c>
      <c r="D36" s="543"/>
      <c r="E36" s="409" t="s">
        <v>51</v>
      </c>
      <c r="F36" s="89" t="s">
        <v>83</v>
      </c>
      <c r="G36" s="411">
        <v>10</v>
      </c>
      <c r="H36" s="410">
        <f>G36*17</f>
        <v>170</v>
      </c>
      <c r="I36" s="488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99"/>
      <c r="AA36" s="399"/>
      <c r="AB36" s="399"/>
      <c r="AC36" s="399"/>
      <c r="AD36" s="399"/>
      <c r="AE36" s="399"/>
      <c r="AF36" s="399"/>
      <c r="AG36" s="399"/>
      <c r="AH36" s="399"/>
      <c r="AI36" s="399"/>
      <c r="AJ36" s="399"/>
      <c r="AK36" s="399"/>
      <c r="AL36" s="399"/>
      <c r="AM36" s="399"/>
    </row>
    <row r="37" spans="1:39" ht="14.25" x14ac:dyDescent="0.2">
      <c r="A37" s="486"/>
      <c r="B37" s="104" t="s">
        <v>143</v>
      </c>
      <c r="C37" s="547" t="s">
        <v>93</v>
      </c>
      <c r="D37" s="543"/>
      <c r="E37" s="104" t="s">
        <v>106</v>
      </c>
      <c r="F37" s="92" t="s">
        <v>144</v>
      </c>
      <c r="G37" s="411">
        <v>10</v>
      </c>
      <c r="H37" s="410">
        <f>G37*17</f>
        <v>170</v>
      </c>
      <c r="I37" s="488"/>
      <c r="J37" s="399"/>
      <c r="K37" s="399"/>
      <c r="L37" s="399"/>
      <c r="M37" s="399"/>
      <c r="N37" s="399"/>
      <c r="O37" s="399"/>
      <c r="P37" s="399"/>
      <c r="Q37" s="399"/>
      <c r="R37" s="399"/>
      <c r="S37" s="399"/>
      <c r="T37" s="399"/>
      <c r="U37" s="399"/>
      <c r="V37" s="399"/>
      <c r="W37" s="399"/>
      <c r="X37" s="399"/>
      <c r="Y37" s="399"/>
      <c r="Z37" s="399"/>
      <c r="AA37" s="399"/>
      <c r="AB37" s="399"/>
      <c r="AC37" s="399"/>
      <c r="AD37" s="399"/>
      <c r="AE37" s="399"/>
      <c r="AF37" s="399"/>
      <c r="AG37" s="399"/>
      <c r="AH37" s="399"/>
      <c r="AI37" s="399"/>
      <c r="AJ37" s="399"/>
      <c r="AK37" s="399"/>
      <c r="AL37" s="399"/>
      <c r="AM37" s="399"/>
    </row>
    <row r="38" spans="1:39" ht="14.25" x14ac:dyDescent="0.2">
      <c r="A38" s="486"/>
      <c r="B38" s="104" t="s">
        <v>52</v>
      </c>
      <c r="C38" s="547" t="s">
        <v>69</v>
      </c>
      <c r="D38" s="543"/>
      <c r="E38" s="104" t="s">
        <v>70</v>
      </c>
      <c r="F38" s="419" t="s">
        <v>71</v>
      </c>
      <c r="G38" s="420"/>
      <c r="H38" s="421">
        <v>50</v>
      </c>
      <c r="I38" s="488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99"/>
      <c r="AB38" s="399"/>
      <c r="AC38" s="399"/>
      <c r="AD38" s="399"/>
      <c r="AE38" s="399"/>
      <c r="AF38" s="399"/>
      <c r="AG38" s="399"/>
      <c r="AH38" s="399"/>
      <c r="AI38" s="399"/>
      <c r="AJ38" s="399"/>
      <c r="AK38" s="399"/>
      <c r="AL38" s="399"/>
      <c r="AM38" s="399"/>
    </row>
    <row r="39" spans="1:39" ht="14.25" customHeight="1" x14ac:dyDescent="0.2">
      <c r="A39" s="486"/>
      <c r="B39" s="392"/>
      <c r="C39" s="395"/>
      <c r="D39" s="392"/>
      <c r="E39" s="392"/>
      <c r="F39" s="416" t="s">
        <v>103</v>
      </c>
      <c r="G39" s="417"/>
      <c r="H39" s="422">
        <f>SUM(H36:H38)+D33</f>
        <v>900</v>
      </c>
      <c r="I39" s="488"/>
      <c r="J39" s="399"/>
      <c r="K39" s="399"/>
      <c r="L39" s="399"/>
      <c r="M39" s="399"/>
      <c r="N39" s="399"/>
      <c r="O39" s="399"/>
      <c r="P39" s="399"/>
      <c r="Q39" s="399"/>
      <c r="R39" s="399"/>
      <c r="S39" s="399"/>
      <c r="T39" s="399"/>
      <c r="U39" s="399"/>
      <c r="V39" s="399"/>
      <c r="W39" s="399"/>
      <c r="X39" s="399"/>
      <c r="Y39" s="399"/>
      <c r="Z39" s="399"/>
      <c r="AA39" s="399"/>
      <c r="AB39" s="399"/>
      <c r="AC39" s="399"/>
      <c r="AD39" s="399"/>
      <c r="AE39" s="399"/>
      <c r="AF39" s="399"/>
      <c r="AG39" s="399"/>
      <c r="AH39" s="399"/>
      <c r="AI39" s="399"/>
      <c r="AJ39" s="399"/>
      <c r="AK39" s="399"/>
      <c r="AL39" s="399"/>
      <c r="AM39" s="399"/>
    </row>
    <row r="40" spans="1:39" ht="14.25" customHeight="1" x14ac:dyDescent="0.2">
      <c r="A40" s="486"/>
      <c r="B40" s="392"/>
      <c r="C40" s="395"/>
      <c r="D40" s="392"/>
      <c r="E40" s="392"/>
      <c r="F40" s="425"/>
      <c r="G40" s="47"/>
      <c r="H40" s="47"/>
      <c r="I40" s="488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99"/>
      <c r="AA40" s="399"/>
      <c r="AB40" s="399"/>
      <c r="AC40" s="399"/>
      <c r="AD40" s="399"/>
      <c r="AE40" s="399"/>
      <c r="AF40" s="399"/>
      <c r="AG40" s="399"/>
      <c r="AH40" s="399"/>
      <c r="AI40" s="399"/>
      <c r="AJ40" s="399"/>
      <c r="AK40" s="399"/>
      <c r="AL40" s="399"/>
      <c r="AM40" s="399"/>
    </row>
    <row r="41" spans="1:39" ht="14.25" customHeight="1" x14ac:dyDescent="0.2">
      <c r="A41" s="486"/>
      <c r="B41" s="392"/>
      <c r="C41" s="395"/>
      <c r="D41" s="392"/>
      <c r="E41" s="392"/>
      <c r="F41" s="392"/>
      <c r="G41" s="490"/>
      <c r="H41" s="47"/>
      <c r="I41" s="488"/>
      <c r="J41" s="399"/>
      <c r="K41" s="399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399"/>
      <c r="AA41" s="399"/>
      <c r="AB41" s="399"/>
      <c r="AC41" s="399"/>
      <c r="AD41" s="399"/>
      <c r="AE41" s="399"/>
      <c r="AF41" s="399"/>
      <c r="AG41" s="399"/>
      <c r="AH41" s="399"/>
      <c r="AI41" s="399"/>
      <c r="AJ41" s="399"/>
      <c r="AK41" s="399"/>
      <c r="AL41" s="399"/>
      <c r="AM41" s="399"/>
    </row>
    <row r="42" spans="1:39" ht="14.25" customHeight="1" x14ac:dyDescent="0.2">
      <c r="A42" s="486"/>
      <c r="B42" s="392"/>
      <c r="C42" s="395"/>
      <c r="D42" s="392"/>
      <c r="E42" s="392"/>
      <c r="F42" s="392"/>
      <c r="G42" s="425"/>
      <c r="H42" s="47"/>
      <c r="I42" s="488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99"/>
      <c r="AB42" s="399"/>
      <c r="AC42" s="399"/>
      <c r="AD42" s="399"/>
      <c r="AE42" s="399"/>
      <c r="AF42" s="399"/>
      <c r="AG42" s="399"/>
      <c r="AH42" s="399"/>
      <c r="AI42" s="399"/>
      <c r="AJ42" s="399"/>
      <c r="AK42" s="399"/>
      <c r="AL42" s="399"/>
      <c r="AM42" s="399"/>
    </row>
    <row r="43" spans="1:39" ht="14.25" customHeight="1" x14ac:dyDescent="0.2">
      <c r="A43" s="486"/>
      <c r="B43" s="392"/>
      <c r="C43" s="395"/>
      <c r="D43" s="392"/>
      <c r="E43" s="444" t="str">
        <f>E25</f>
        <v xml:space="preserve">ELIECER ALDANA BERMÚDEZ </v>
      </c>
      <c r="F43" s="392"/>
      <c r="G43" s="425"/>
      <c r="H43" s="47"/>
      <c r="I43" s="487"/>
      <c r="J43" s="399"/>
      <c r="K43" s="399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399"/>
      <c r="AA43" s="399"/>
      <c r="AB43" s="399"/>
      <c r="AC43" s="399"/>
      <c r="AD43" s="399"/>
      <c r="AE43" s="399"/>
      <c r="AF43" s="399"/>
      <c r="AG43" s="399"/>
      <c r="AH43" s="399"/>
      <c r="AI43" s="399"/>
      <c r="AJ43" s="399"/>
      <c r="AK43" s="399"/>
      <c r="AL43" s="399"/>
      <c r="AM43" s="399"/>
    </row>
    <row r="44" spans="1:39" ht="14.25" customHeight="1" x14ac:dyDescent="0.2">
      <c r="A44" s="486"/>
      <c r="B44" s="392"/>
      <c r="C44" s="395"/>
      <c r="D44" s="392"/>
      <c r="E44" s="395" t="s">
        <v>500</v>
      </c>
      <c r="F44" s="392"/>
      <c r="G44" s="490"/>
      <c r="H44" s="394"/>
      <c r="I44" s="487"/>
      <c r="J44" s="399"/>
      <c r="K44" s="399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399"/>
      <c r="AA44" s="399"/>
      <c r="AB44" s="399"/>
      <c r="AC44" s="399"/>
      <c r="AD44" s="399"/>
      <c r="AE44" s="399"/>
      <c r="AF44" s="399"/>
      <c r="AG44" s="399"/>
      <c r="AH44" s="399"/>
      <c r="AI44" s="399"/>
      <c r="AJ44" s="399"/>
      <c r="AK44" s="399"/>
      <c r="AL44" s="399"/>
      <c r="AM44" s="399"/>
    </row>
    <row r="45" spans="1:39" ht="14.25" customHeight="1" thickBot="1" x14ac:dyDescent="0.25">
      <c r="A45" s="491"/>
      <c r="B45" s="492"/>
      <c r="C45" s="552"/>
      <c r="D45" s="553"/>
      <c r="E45" s="493"/>
      <c r="F45" s="497"/>
      <c r="G45" s="493"/>
      <c r="H45" s="494"/>
      <c r="I45" s="495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99"/>
      <c r="AA45" s="399"/>
      <c r="AB45" s="399"/>
      <c r="AC45" s="399"/>
      <c r="AD45" s="399"/>
      <c r="AE45" s="399"/>
      <c r="AF45" s="399"/>
      <c r="AG45" s="399"/>
      <c r="AH45" s="399"/>
      <c r="AI45" s="399"/>
      <c r="AJ45" s="399"/>
      <c r="AK45" s="399"/>
      <c r="AL45" s="399"/>
      <c r="AM45" s="399"/>
    </row>
    <row r="46" spans="1:39" ht="14.25" customHeight="1" x14ac:dyDescent="0.2">
      <c r="B46" s="396"/>
      <c r="C46" s="569"/>
      <c r="D46" s="564"/>
      <c r="F46" s="396"/>
      <c r="G46" s="65"/>
      <c r="H46" s="398"/>
      <c r="I46" s="398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99"/>
      <c r="AB46" s="399"/>
      <c r="AC46" s="399"/>
      <c r="AD46" s="399"/>
      <c r="AE46" s="399"/>
      <c r="AF46" s="399"/>
      <c r="AG46" s="399"/>
      <c r="AH46" s="399"/>
      <c r="AI46" s="399"/>
      <c r="AJ46" s="399"/>
      <c r="AK46" s="399"/>
      <c r="AL46" s="399"/>
      <c r="AM46" s="399"/>
    </row>
    <row r="47" spans="1:39" ht="14.25" customHeight="1" x14ac:dyDescent="0.2">
      <c r="B47" s="396"/>
      <c r="C47" s="569"/>
      <c r="D47" s="564"/>
      <c r="F47" s="396"/>
      <c r="G47" s="65"/>
      <c r="H47" s="398"/>
      <c r="I47" s="398"/>
      <c r="J47" s="399"/>
      <c r="K47" s="399"/>
      <c r="L47" s="399"/>
      <c r="M47" s="399"/>
      <c r="N47" s="399"/>
      <c r="O47" s="399"/>
      <c r="P47" s="399"/>
      <c r="Q47" s="399"/>
      <c r="R47" s="399"/>
      <c r="S47" s="399"/>
      <c r="T47" s="399"/>
      <c r="U47" s="399"/>
      <c r="V47" s="399"/>
      <c r="W47" s="399"/>
      <c r="X47" s="399"/>
      <c r="Y47" s="399"/>
      <c r="Z47" s="399"/>
      <c r="AA47" s="399"/>
      <c r="AB47" s="399"/>
      <c r="AC47" s="399"/>
      <c r="AD47" s="399"/>
      <c r="AE47" s="399"/>
      <c r="AF47" s="399"/>
      <c r="AG47" s="399"/>
      <c r="AH47" s="399"/>
      <c r="AI47" s="399"/>
      <c r="AJ47" s="399"/>
      <c r="AK47" s="399"/>
      <c r="AL47" s="399"/>
      <c r="AM47" s="399"/>
    </row>
    <row r="48" spans="1:39" ht="14.25" x14ac:dyDescent="0.2">
      <c r="B48" s="396"/>
      <c r="C48" s="65"/>
      <c r="D48" s="396"/>
      <c r="E48" s="396"/>
      <c r="F48" s="396"/>
      <c r="G48" s="397"/>
      <c r="I48" s="398"/>
      <c r="J48" s="399"/>
      <c r="K48" s="399"/>
      <c r="L48" s="399"/>
      <c r="M48" s="399"/>
      <c r="N48" s="399"/>
      <c r="O48" s="399"/>
      <c r="P48" s="399"/>
      <c r="Q48" s="399"/>
      <c r="R48" s="399"/>
      <c r="S48" s="399"/>
      <c r="T48" s="399"/>
      <c r="U48" s="399"/>
      <c r="V48" s="399"/>
      <c r="W48" s="399"/>
      <c r="X48" s="399"/>
      <c r="Y48" s="399"/>
      <c r="Z48" s="399"/>
      <c r="AA48" s="399"/>
      <c r="AB48" s="399"/>
      <c r="AC48" s="399"/>
      <c r="AD48" s="399"/>
      <c r="AE48" s="399"/>
      <c r="AF48" s="399"/>
      <c r="AG48" s="399"/>
      <c r="AH48" s="399"/>
      <c r="AI48" s="399"/>
      <c r="AJ48" s="399"/>
      <c r="AK48" s="399"/>
      <c r="AL48" s="399"/>
      <c r="AM48" s="399"/>
    </row>
    <row r="49" spans="1:39" ht="14.25" customHeight="1" x14ac:dyDescent="0.2">
      <c r="B49" s="396"/>
      <c r="C49" s="65"/>
      <c r="D49" s="396"/>
      <c r="E49" s="396"/>
      <c r="F49" s="396"/>
      <c r="G49" s="397"/>
      <c r="I49" s="398"/>
      <c r="J49" s="399"/>
      <c r="K49" s="399"/>
      <c r="L49" s="399"/>
      <c r="M49" s="399"/>
      <c r="N49" s="399"/>
      <c r="O49" s="399"/>
      <c r="P49" s="399"/>
      <c r="Q49" s="399"/>
      <c r="R49" s="399"/>
      <c r="S49" s="399"/>
      <c r="T49" s="399"/>
      <c r="U49" s="399"/>
      <c r="V49" s="399"/>
      <c r="W49" s="399"/>
      <c r="X49" s="399"/>
      <c r="Y49" s="399"/>
      <c r="Z49" s="399"/>
      <c r="AA49" s="399"/>
      <c r="AB49" s="399"/>
      <c r="AC49" s="399"/>
      <c r="AD49" s="399"/>
      <c r="AE49" s="399"/>
      <c r="AF49" s="399"/>
      <c r="AG49" s="399"/>
      <c r="AH49" s="399"/>
      <c r="AI49" s="399"/>
      <c r="AJ49" s="399"/>
      <c r="AK49" s="399"/>
      <c r="AL49" s="399"/>
      <c r="AM49" s="399"/>
    </row>
    <row r="50" spans="1:39" ht="14.25" customHeight="1" thickBot="1" x14ac:dyDescent="0.25">
      <c r="B50" s="396"/>
      <c r="C50" s="65"/>
      <c r="D50" s="396"/>
      <c r="E50" s="396"/>
      <c r="F50" s="396"/>
      <c r="G50" s="397"/>
      <c r="I50" s="398"/>
      <c r="J50" s="399"/>
      <c r="K50" s="399"/>
      <c r="L50" s="399"/>
      <c r="M50" s="399"/>
      <c r="N50" s="399"/>
      <c r="O50" s="399"/>
      <c r="P50" s="399"/>
      <c r="Q50" s="399"/>
      <c r="R50" s="399"/>
      <c r="S50" s="399"/>
      <c r="T50" s="399"/>
      <c r="U50" s="399"/>
      <c r="V50" s="399"/>
      <c r="W50" s="399"/>
      <c r="X50" s="399"/>
      <c r="Y50" s="399"/>
      <c r="Z50" s="399"/>
      <c r="AA50" s="399"/>
      <c r="AB50" s="399"/>
      <c r="AC50" s="399"/>
      <c r="AD50" s="399"/>
      <c r="AE50" s="399"/>
      <c r="AF50" s="399"/>
      <c r="AG50" s="399"/>
      <c r="AH50" s="399"/>
      <c r="AI50" s="399"/>
      <c r="AJ50" s="399"/>
      <c r="AK50" s="399"/>
      <c r="AL50" s="399"/>
      <c r="AM50" s="399"/>
    </row>
    <row r="51" spans="1:39" ht="14.25" customHeight="1" x14ac:dyDescent="0.2">
      <c r="A51" s="479"/>
      <c r="B51" s="482"/>
      <c r="C51" s="481"/>
      <c r="D51" s="482"/>
      <c r="E51" s="482"/>
      <c r="F51" s="482"/>
      <c r="G51" s="483"/>
      <c r="H51" s="484"/>
      <c r="I51" s="485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99"/>
      <c r="AB51" s="399"/>
      <c r="AC51" s="399"/>
      <c r="AD51" s="399"/>
      <c r="AE51" s="399"/>
      <c r="AF51" s="399"/>
      <c r="AG51" s="399"/>
      <c r="AH51" s="399"/>
      <c r="AI51" s="399"/>
      <c r="AJ51" s="399"/>
      <c r="AK51" s="399"/>
      <c r="AL51" s="399"/>
      <c r="AM51" s="399"/>
    </row>
    <row r="52" spans="1:39" ht="14.25" customHeight="1" x14ac:dyDescent="0.2">
      <c r="A52" s="486"/>
      <c r="B52" s="392"/>
      <c r="C52" s="382" t="s">
        <v>510</v>
      </c>
      <c r="D52" s="46"/>
      <c r="E52" s="402" t="s">
        <v>161</v>
      </c>
      <c r="F52" s="382" t="s">
        <v>515</v>
      </c>
      <c r="G52" s="228" t="s">
        <v>513</v>
      </c>
      <c r="H52" s="394"/>
      <c r="I52" s="487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99"/>
      <c r="AB52" s="399"/>
      <c r="AC52" s="399"/>
      <c r="AD52" s="399"/>
      <c r="AE52" s="399"/>
      <c r="AF52" s="399"/>
      <c r="AG52" s="399"/>
      <c r="AH52" s="399"/>
      <c r="AI52" s="399"/>
      <c r="AJ52" s="399"/>
      <c r="AK52" s="399"/>
      <c r="AL52" s="399"/>
      <c r="AM52" s="399"/>
    </row>
    <row r="53" spans="1:39" ht="14.25" customHeight="1" x14ac:dyDescent="0.2">
      <c r="A53" s="486"/>
      <c r="B53" s="392"/>
      <c r="C53" s="382" t="s">
        <v>3</v>
      </c>
      <c r="D53" s="46"/>
      <c r="E53" s="66">
        <v>41942473</v>
      </c>
      <c r="F53" s="46" t="s">
        <v>514</v>
      </c>
      <c r="G53" s="228" t="s">
        <v>513</v>
      </c>
      <c r="H53" s="394"/>
      <c r="I53" s="487"/>
      <c r="J53" s="399"/>
      <c r="K53" s="399"/>
      <c r="L53" s="399"/>
      <c r="M53" s="399"/>
      <c r="N53" s="399"/>
      <c r="O53" s="399"/>
      <c r="P53" s="399"/>
      <c r="Q53" s="399"/>
      <c r="R53" s="399"/>
      <c r="S53" s="399"/>
      <c r="T53" s="399"/>
      <c r="U53" s="399"/>
      <c r="V53" s="399"/>
      <c r="W53" s="399"/>
      <c r="X53" s="399"/>
      <c r="Y53" s="399"/>
      <c r="Z53" s="399"/>
      <c r="AA53" s="399"/>
      <c r="AB53" s="399"/>
      <c r="AC53" s="399"/>
      <c r="AD53" s="399"/>
      <c r="AE53" s="399"/>
      <c r="AF53" s="399"/>
      <c r="AG53" s="399"/>
      <c r="AH53" s="399"/>
      <c r="AI53" s="399"/>
      <c r="AJ53" s="399"/>
      <c r="AK53" s="399"/>
      <c r="AL53" s="399"/>
      <c r="AM53" s="399"/>
    </row>
    <row r="54" spans="1:39" ht="14.25" customHeight="1" x14ac:dyDescent="0.2">
      <c r="A54" s="486"/>
      <c r="B54" s="392"/>
      <c r="C54" s="382" t="s">
        <v>6</v>
      </c>
      <c r="D54" s="46"/>
      <c r="E54" s="382" t="s">
        <v>7</v>
      </c>
      <c r="F54" s="46"/>
      <c r="G54" s="382"/>
      <c r="H54" s="394"/>
      <c r="I54" s="487"/>
      <c r="J54" s="399"/>
      <c r="K54" s="399"/>
      <c r="L54" s="399"/>
      <c r="M54" s="399"/>
      <c r="N54" s="399"/>
      <c r="O54" s="399"/>
      <c r="P54" s="399"/>
      <c r="Q54" s="399"/>
      <c r="R54" s="399"/>
      <c r="S54" s="399"/>
      <c r="T54" s="399"/>
      <c r="U54" s="399"/>
      <c r="V54" s="399"/>
      <c r="W54" s="399"/>
      <c r="X54" s="399"/>
      <c r="Y54" s="399"/>
      <c r="Z54" s="399"/>
      <c r="AA54" s="399"/>
      <c r="AB54" s="399"/>
      <c r="AC54" s="399"/>
      <c r="AD54" s="399"/>
      <c r="AE54" s="399"/>
      <c r="AF54" s="399"/>
      <c r="AG54" s="399"/>
      <c r="AH54" s="399"/>
      <c r="AI54" s="399"/>
      <c r="AJ54" s="399"/>
      <c r="AK54" s="399"/>
      <c r="AL54" s="399"/>
      <c r="AM54" s="399"/>
    </row>
    <row r="55" spans="1:39" ht="14.25" customHeight="1" x14ac:dyDescent="0.2">
      <c r="A55" s="486"/>
      <c r="B55" s="392"/>
      <c r="C55" s="395"/>
      <c r="D55" s="392"/>
      <c r="E55" s="392"/>
      <c r="F55" s="392"/>
      <c r="G55" s="425"/>
      <c r="H55" s="394"/>
      <c r="I55" s="487"/>
      <c r="J55" s="399"/>
      <c r="K55" s="399"/>
      <c r="L55" s="399"/>
      <c r="M55" s="399"/>
      <c r="N55" s="399"/>
      <c r="O55" s="399"/>
      <c r="P55" s="399"/>
      <c r="Q55" s="399"/>
      <c r="R55" s="399"/>
      <c r="S55" s="399"/>
      <c r="T55" s="399"/>
      <c r="U55" s="399"/>
      <c r="V55" s="399"/>
      <c r="W55" s="399"/>
      <c r="X55" s="399"/>
      <c r="Y55" s="399"/>
      <c r="Z55" s="399"/>
      <c r="AA55" s="399"/>
      <c r="AB55" s="399"/>
      <c r="AC55" s="399"/>
      <c r="AD55" s="399"/>
      <c r="AE55" s="399"/>
      <c r="AF55" s="399"/>
      <c r="AG55" s="399"/>
      <c r="AH55" s="399"/>
      <c r="AI55" s="399"/>
      <c r="AJ55" s="399"/>
      <c r="AK55" s="399"/>
      <c r="AL55" s="399"/>
      <c r="AM55" s="399"/>
    </row>
    <row r="56" spans="1:39" ht="14.25" customHeight="1" x14ac:dyDescent="0.2">
      <c r="A56" s="486"/>
      <c r="B56" s="423" t="s">
        <v>12</v>
      </c>
      <c r="C56" s="423" t="s">
        <v>14</v>
      </c>
      <c r="D56" s="423" t="s">
        <v>14</v>
      </c>
      <c r="E56" s="424" t="s">
        <v>13</v>
      </c>
      <c r="F56" s="404" t="s">
        <v>15</v>
      </c>
      <c r="G56" s="405" t="s">
        <v>16</v>
      </c>
      <c r="H56" s="394"/>
      <c r="I56" s="487"/>
      <c r="J56" s="399"/>
      <c r="K56" s="399"/>
      <c r="L56" s="399"/>
      <c r="M56" s="399"/>
      <c r="N56" s="399"/>
      <c r="O56" s="399"/>
      <c r="P56" s="399"/>
      <c r="Q56" s="399"/>
      <c r="R56" s="399"/>
      <c r="S56" s="399"/>
      <c r="T56" s="399"/>
      <c r="U56" s="399"/>
      <c r="V56" s="399"/>
      <c r="W56" s="399"/>
      <c r="X56" s="399"/>
      <c r="Y56" s="399"/>
      <c r="Z56" s="399"/>
      <c r="AA56" s="399"/>
      <c r="AB56" s="399"/>
      <c r="AC56" s="399"/>
      <c r="AD56" s="399"/>
      <c r="AE56" s="399"/>
      <c r="AF56" s="399"/>
      <c r="AG56" s="399"/>
      <c r="AH56" s="399"/>
      <c r="AI56" s="399"/>
      <c r="AJ56" s="399"/>
      <c r="AK56" s="399"/>
      <c r="AL56" s="399"/>
      <c r="AM56" s="399"/>
    </row>
    <row r="57" spans="1:39" ht="28.5" x14ac:dyDescent="0.2">
      <c r="A57" s="486"/>
      <c r="B57" s="378" t="s">
        <v>170</v>
      </c>
      <c r="C57" s="48">
        <v>4</v>
      </c>
      <c r="D57" s="48">
        <f>C57*17</f>
        <v>68</v>
      </c>
      <c r="E57" s="418" t="s">
        <v>171</v>
      </c>
      <c r="F57" s="489" t="s">
        <v>172</v>
      </c>
      <c r="G57" s="406" t="s">
        <v>173</v>
      </c>
      <c r="H57" s="394"/>
      <c r="I57" s="487"/>
      <c r="J57" s="399"/>
      <c r="K57" s="399"/>
      <c r="L57" s="399"/>
      <c r="M57" s="399"/>
      <c r="N57" s="399"/>
      <c r="O57" s="399"/>
      <c r="P57" s="399"/>
      <c r="Q57" s="399"/>
      <c r="R57" s="399"/>
      <c r="S57" s="399"/>
      <c r="T57" s="399"/>
      <c r="U57" s="399"/>
      <c r="V57" s="399"/>
      <c r="W57" s="399"/>
      <c r="X57" s="399"/>
      <c r="Y57" s="399"/>
      <c r="Z57" s="399"/>
      <c r="AA57" s="399"/>
      <c r="AB57" s="399"/>
      <c r="AC57" s="399"/>
      <c r="AD57" s="399"/>
      <c r="AE57" s="399"/>
      <c r="AF57" s="399"/>
      <c r="AG57" s="399"/>
      <c r="AH57" s="399"/>
      <c r="AI57" s="399"/>
      <c r="AJ57" s="399"/>
      <c r="AK57" s="399"/>
      <c r="AL57" s="399"/>
      <c r="AM57" s="399"/>
    </row>
    <row r="58" spans="1:39" ht="28.5" x14ac:dyDescent="0.2">
      <c r="A58" s="486"/>
      <c r="B58" s="49" t="s">
        <v>174</v>
      </c>
      <c r="C58" s="48">
        <v>5</v>
      </c>
      <c r="D58" s="48">
        <f>C58*17</f>
        <v>85</v>
      </c>
      <c r="E58" s="418" t="s">
        <v>116</v>
      </c>
      <c r="F58" s="406" t="s">
        <v>176</v>
      </c>
      <c r="G58" s="409" t="s">
        <v>177</v>
      </c>
      <c r="H58" s="394"/>
      <c r="I58" s="487"/>
      <c r="J58" s="399"/>
      <c r="K58" s="399"/>
      <c r="L58" s="399"/>
      <c r="M58" s="399"/>
      <c r="N58" s="399"/>
      <c r="O58" s="399"/>
      <c r="P58" s="399"/>
      <c r="Q58" s="399"/>
      <c r="R58" s="399"/>
      <c r="S58" s="399"/>
      <c r="T58" s="399"/>
      <c r="U58" s="399"/>
      <c r="V58" s="399"/>
      <c r="W58" s="399"/>
      <c r="X58" s="399"/>
      <c r="Y58" s="399"/>
      <c r="Z58" s="399"/>
      <c r="AA58" s="399"/>
      <c r="AB58" s="399"/>
      <c r="AC58" s="399"/>
      <c r="AD58" s="399"/>
      <c r="AE58" s="399"/>
      <c r="AF58" s="399"/>
      <c r="AG58" s="399"/>
      <c r="AH58" s="399"/>
      <c r="AI58" s="399"/>
      <c r="AJ58" s="399"/>
      <c r="AK58" s="399"/>
      <c r="AL58" s="399"/>
      <c r="AM58" s="399"/>
    </row>
    <row r="59" spans="1:39" ht="30" customHeight="1" x14ac:dyDescent="0.2">
      <c r="A59" s="486"/>
      <c r="B59" s="378" t="s">
        <v>658</v>
      </c>
      <c r="C59" s="48">
        <f>SUM(C57:C58)</f>
        <v>9</v>
      </c>
      <c r="D59" s="48">
        <f>SUM(D57:D58)*2.5</f>
        <v>382.5</v>
      </c>
      <c r="E59" s="47"/>
      <c r="F59" s="392"/>
      <c r="G59" s="425"/>
      <c r="H59" s="394"/>
      <c r="I59" s="487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99"/>
      <c r="AA59" s="399"/>
      <c r="AB59" s="399"/>
      <c r="AC59" s="399"/>
      <c r="AD59" s="399"/>
      <c r="AE59" s="399"/>
      <c r="AF59" s="399"/>
      <c r="AG59" s="399"/>
      <c r="AH59" s="399"/>
      <c r="AI59" s="399"/>
      <c r="AJ59" s="399"/>
      <c r="AK59" s="399"/>
      <c r="AL59" s="399"/>
      <c r="AM59" s="399"/>
    </row>
    <row r="60" spans="1:39" ht="14.25" customHeight="1" x14ac:dyDescent="0.2">
      <c r="A60" s="486"/>
      <c r="B60" s="570" t="s">
        <v>180</v>
      </c>
      <c r="C60" s="570"/>
      <c r="D60" s="48">
        <v>68</v>
      </c>
      <c r="E60" s="392"/>
      <c r="F60" s="392"/>
      <c r="G60" s="425"/>
      <c r="H60" s="394"/>
      <c r="I60" s="487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99"/>
      <c r="AA60" s="399"/>
      <c r="AB60" s="399"/>
      <c r="AC60" s="399"/>
      <c r="AD60" s="399"/>
      <c r="AE60" s="399"/>
      <c r="AF60" s="399"/>
      <c r="AG60" s="399"/>
      <c r="AH60" s="399"/>
      <c r="AI60" s="399"/>
      <c r="AJ60" s="399"/>
      <c r="AK60" s="399"/>
      <c r="AL60" s="399"/>
      <c r="AM60" s="399"/>
    </row>
    <row r="61" spans="1:39" s="47" customFormat="1" ht="14.25" customHeight="1" x14ac:dyDescent="0.2">
      <c r="A61" s="486"/>
      <c r="B61" s="571" t="s">
        <v>38</v>
      </c>
      <c r="C61" s="571"/>
      <c r="D61" s="51">
        <f>SUM(D59:D60)</f>
        <v>450.5</v>
      </c>
      <c r="E61" s="392"/>
      <c r="F61" s="392"/>
      <c r="G61" s="425"/>
      <c r="H61" s="394"/>
      <c r="I61" s="487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</row>
    <row r="62" spans="1:39" s="47" customFormat="1" ht="14.25" customHeight="1" x14ac:dyDescent="0.2">
      <c r="A62" s="486"/>
      <c r="B62" s="426"/>
      <c r="C62" s="426"/>
      <c r="D62" s="392"/>
      <c r="E62" s="392"/>
      <c r="F62" s="392"/>
      <c r="G62" s="425"/>
      <c r="H62" s="394"/>
      <c r="I62" s="487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</row>
    <row r="63" spans="1:39" s="47" customFormat="1" ht="14.25" customHeight="1" x14ac:dyDescent="0.2">
      <c r="A63" s="486"/>
      <c r="B63" s="423" t="s">
        <v>55</v>
      </c>
      <c r="C63" s="572" t="s">
        <v>47</v>
      </c>
      <c r="D63" s="573"/>
      <c r="E63" s="423" t="s">
        <v>48</v>
      </c>
      <c r="F63" s="427" t="s">
        <v>56</v>
      </c>
      <c r="G63" s="445" t="s">
        <v>57</v>
      </c>
      <c r="H63" s="428" t="s">
        <v>58</v>
      </c>
      <c r="I63" s="488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</row>
    <row r="64" spans="1:39" ht="14.25" x14ac:dyDescent="0.2">
      <c r="A64" s="486"/>
      <c r="B64" s="48" t="s">
        <v>52</v>
      </c>
      <c r="C64" s="578" t="s">
        <v>61</v>
      </c>
      <c r="D64" s="579"/>
      <c r="E64" s="429" t="s">
        <v>181</v>
      </c>
      <c r="F64" s="430" t="s">
        <v>182</v>
      </c>
      <c r="G64" s="60">
        <v>10</v>
      </c>
      <c r="H64" s="58">
        <f>G64*17</f>
        <v>170</v>
      </c>
      <c r="I64" s="488"/>
      <c r="J64" s="399"/>
      <c r="K64" s="399"/>
      <c r="L64" s="399"/>
      <c r="M64" s="399"/>
      <c r="N64" s="399"/>
      <c r="O64" s="399"/>
      <c r="P64" s="399"/>
      <c r="Q64" s="399"/>
      <c r="R64" s="399"/>
      <c r="S64" s="399"/>
      <c r="T64" s="399"/>
      <c r="U64" s="399"/>
      <c r="V64" s="399"/>
      <c r="W64" s="399"/>
      <c r="X64" s="399"/>
      <c r="Y64" s="399"/>
      <c r="Z64" s="399"/>
      <c r="AA64" s="399"/>
      <c r="AB64" s="399"/>
      <c r="AC64" s="399"/>
      <c r="AD64" s="399"/>
      <c r="AE64" s="399"/>
      <c r="AF64" s="399"/>
      <c r="AG64" s="399"/>
      <c r="AH64" s="399"/>
      <c r="AI64" s="399"/>
      <c r="AJ64" s="399"/>
      <c r="AK64" s="399"/>
      <c r="AL64" s="399"/>
      <c r="AM64" s="399"/>
    </row>
    <row r="65" spans="1:39" ht="28.5" x14ac:dyDescent="0.2">
      <c r="A65" s="486"/>
      <c r="B65" s="48" t="s">
        <v>52</v>
      </c>
      <c r="C65" s="578" t="s">
        <v>63</v>
      </c>
      <c r="D65" s="579"/>
      <c r="E65" s="429" t="s">
        <v>81</v>
      </c>
      <c r="F65" s="430" t="s">
        <v>183</v>
      </c>
      <c r="G65" s="60">
        <v>2</v>
      </c>
      <c r="H65" s="58">
        <f>G65*17</f>
        <v>34</v>
      </c>
      <c r="I65" s="488"/>
      <c r="J65" s="399"/>
      <c r="K65" s="399"/>
      <c r="L65" s="399"/>
      <c r="M65" s="399"/>
      <c r="N65" s="399"/>
      <c r="O65" s="399"/>
      <c r="P65" s="399"/>
      <c r="Q65" s="399"/>
      <c r="R65" s="399"/>
      <c r="S65" s="399"/>
      <c r="T65" s="399"/>
      <c r="U65" s="399"/>
      <c r="V65" s="399"/>
      <c r="W65" s="399"/>
      <c r="X65" s="399"/>
      <c r="Y65" s="399"/>
      <c r="Z65" s="399"/>
      <c r="AA65" s="399"/>
      <c r="AB65" s="399"/>
      <c r="AC65" s="399"/>
      <c r="AD65" s="399"/>
      <c r="AE65" s="399"/>
      <c r="AF65" s="399"/>
      <c r="AG65" s="399"/>
      <c r="AH65" s="399"/>
      <c r="AI65" s="399"/>
      <c r="AJ65" s="399"/>
      <c r="AK65" s="399"/>
      <c r="AL65" s="399"/>
      <c r="AM65" s="399"/>
    </row>
    <row r="66" spans="1:39" ht="14.25" x14ac:dyDescent="0.2">
      <c r="A66" s="486"/>
      <c r="B66" s="48" t="s">
        <v>52</v>
      </c>
      <c r="C66" s="578" t="s">
        <v>61</v>
      </c>
      <c r="D66" s="579"/>
      <c r="E66" s="429" t="s">
        <v>54</v>
      </c>
      <c r="F66" s="430" t="s">
        <v>184</v>
      </c>
      <c r="G66" s="60">
        <v>4</v>
      </c>
      <c r="H66" s="58">
        <f>G66*17</f>
        <v>68</v>
      </c>
      <c r="I66" s="488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99"/>
      <c r="AB66" s="399"/>
      <c r="AC66" s="399"/>
      <c r="AD66" s="399"/>
      <c r="AE66" s="399"/>
      <c r="AF66" s="399"/>
      <c r="AG66" s="399"/>
      <c r="AH66" s="399"/>
      <c r="AI66" s="399"/>
      <c r="AJ66" s="399"/>
      <c r="AK66" s="399"/>
      <c r="AL66" s="399"/>
      <c r="AM66" s="399"/>
    </row>
    <row r="67" spans="1:39" ht="14.25" x14ac:dyDescent="0.2">
      <c r="A67" s="486"/>
      <c r="B67" s="48" t="s">
        <v>52</v>
      </c>
      <c r="C67" s="578" t="s">
        <v>69</v>
      </c>
      <c r="D67" s="579"/>
      <c r="E67" s="429" t="s">
        <v>70</v>
      </c>
      <c r="F67" s="430" t="s">
        <v>71</v>
      </c>
      <c r="G67" s="60"/>
      <c r="H67" s="58">
        <v>177.5</v>
      </c>
      <c r="I67" s="488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99"/>
      <c r="AB67" s="399"/>
      <c r="AC67" s="399"/>
      <c r="AD67" s="399"/>
      <c r="AE67" s="399"/>
      <c r="AF67" s="399"/>
      <c r="AG67" s="399"/>
      <c r="AH67" s="399"/>
      <c r="AI67" s="399"/>
      <c r="AJ67" s="399"/>
      <c r="AK67" s="399"/>
      <c r="AL67" s="399"/>
      <c r="AM67" s="399"/>
    </row>
    <row r="68" spans="1:39" ht="14.25" customHeight="1" x14ac:dyDescent="0.2">
      <c r="A68" s="486"/>
      <c r="B68" s="392"/>
      <c r="C68" s="395"/>
      <c r="D68" s="392"/>
      <c r="E68" s="392"/>
      <c r="F68" s="416" t="s">
        <v>103</v>
      </c>
      <c r="G68" s="417">
        <f>SUM(G64:G67)</f>
        <v>16</v>
      </c>
      <c r="H68" s="417">
        <f>SUM(H64:H67)+D59+D60</f>
        <v>900</v>
      </c>
      <c r="I68" s="488"/>
      <c r="J68" s="399"/>
      <c r="K68" s="399"/>
      <c r="L68" s="399"/>
      <c r="M68" s="399"/>
      <c r="N68" s="399"/>
      <c r="O68" s="399"/>
      <c r="P68" s="399"/>
      <c r="Q68" s="399"/>
      <c r="R68" s="399"/>
      <c r="S68" s="399"/>
      <c r="T68" s="399"/>
      <c r="U68" s="399"/>
      <c r="V68" s="399"/>
      <c r="W68" s="399"/>
      <c r="X68" s="399"/>
      <c r="Y68" s="399"/>
      <c r="Z68" s="399"/>
      <c r="AA68" s="399"/>
      <c r="AB68" s="399"/>
      <c r="AC68" s="399"/>
      <c r="AD68" s="399"/>
      <c r="AE68" s="399"/>
      <c r="AF68" s="399"/>
      <c r="AG68" s="399"/>
      <c r="AH68" s="399"/>
      <c r="AI68" s="399"/>
      <c r="AJ68" s="399"/>
      <c r="AK68" s="399"/>
      <c r="AL68" s="399"/>
      <c r="AM68" s="399"/>
    </row>
    <row r="69" spans="1:39" ht="14.25" customHeight="1" x14ac:dyDescent="0.2">
      <c r="A69" s="486"/>
      <c r="B69" s="392"/>
      <c r="C69" s="580"/>
      <c r="D69" s="551"/>
      <c r="E69" s="47"/>
      <c r="F69" s="392"/>
      <c r="G69" s="395"/>
      <c r="H69" s="47"/>
      <c r="I69" s="488"/>
      <c r="J69" s="399"/>
      <c r="K69" s="399"/>
      <c r="L69" s="399"/>
      <c r="M69" s="399"/>
      <c r="N69" s="399"/>
      <c r="O69" s="399"/>
      <c r="P69" s="399"/>
      <c r="Q69" s="399"/>
      <c r="R69" s="399"/>
      <c r="S69" s="399"/>
      <c r="T69" s="399"/>
      <c r="U69" s="399"/>
      <c r="V69" s="399"/>
      <c r="W69" s="399"/>
      <c r="X69" s="399"/>
      <c r="Y69" s="399"/>
      <c r="Z69" s="399"/>
      <c r="AA69" s="399"/>
      <c r="AB69" s="399"/>
      <c r="AC69" s="399"/>
      <c r="AD69" s="399"/>
      <c r="AE69" s="399"/>
      <c r="AF69" s="399"/>
      <c r="AG69" s="399"/>
      <c r="AH69" s="399"/>
      <c r="AI69" s="399"/>
      <c r="AJ69" s="399"/>
      <c r="AK69" s="399"/>
      <c r="AL69" s="399"/>
      <c r="AM69" s="399"/>
    </row>
    <row r="70" spans="1:39" ht="14.25" customHeight="1" x14ac:dyDescent="0.2">
      <c r="A70" s="486"/>
      <c r="B70" s="392"/>
      <c r="C70" s="395"/>
      <c r="D70" s="392"/>
      <c r="E70" s="392"/>
      <c r="F70" s="392"/>
      <c r="G70" s="425"/>
      <c r="H70" s="47"/>
      <c r="I70" s="488"/>
      <c r="J70" s="399"/>
      <c r="K70" s="399"/>
      <c r="L70" s="399"/>
      <c r="M70" s="399"/>
      <c r="N70" s="399"/>
      <c r="O70" s="399"/>
      <c r="P70" s="399"/>
      <c r="Q70" s="399"/>
      <c r="R70" s="399"/>
      <c r="S70" s="399"/>
      <c r="T70" s="399"/>
      <c r="U70" s="399"/>
      <c r="V70" s="399"/>
      <c r="W70" s="399"/>
      <c r="X70" s="399"/>
      <c r="Y70" s="399"/>
      <c r="Z70" s="399"/>
      <c r="AA70" s="399"/>
      <c r="AB70" s="399"/>
      <c r="AC70" s="399"/>
      <c r="AD70" s="399"/>
      <c r="AE70" s="399"/>
      <c r="AF70" s="399"/>
      <c r="AG70" s="399"/>
      <c r="AH70" s="399"/>
      <c r="AI70" s="399"/>
      <c r="AJ70" s="399"/>
      <c r="AK70" s="399"/>
      <c r="AL70" s="399"/>
      <c r="AM70" s="399"/>
    </row>
    <row r="71" spans="1:39" ht="14.25" customHeight="1" x14ac:dyDescent="0.2">
      <c r="A71" s="486"/>
      <c r="B71" s="392"/>
      <c r="C71" s="550"/>
      <c r="D71" s="551"/>
      <c r="E71" s="47"/>
      <c r="F71" s="448"/>
      <c r="G71" s="47"/>
      <c r="H71" s="47"/>
      <c r="I71" s="488"/>
      <c r="J71" s="399"/>
      <c r="K71" s="399"/>
      <c r="L71" s="399"/>
      <c r="M71" s="399"/>
      <c r="N71" s="399"/>
      <c r="O71" s="399"/>
      <c r="P71" s="399"/>
      <c r="Q71" s="399"/>
      <c r="R71" s="399"/>
      <c r="S71" s="399"/>
      <c r="T71" s="399"/>
      <c r="U71" s="399"/>
      <c r="V71" s="399"/>
      <c r="W71" s="399"/>
      <c r="X71" s="399"/>
      <c r="Y71" s="399"/>
      <c r="Z71" s="399"/>
      <c r="AA71" s="399"/>
      <c r="AB71" s="399"/>
      <c r="AC71" s="399"/>
      <c r="AD71" s="399"/>
      <c r="AE71" s="399"/>
      <c r="AF71" s="399"/>
      <c r="AG71" s="399"/>
      <c r="AH71" s="399"/>
      <c r="AI71" s="399"/>
      <c r="AJ71" s="399"/>
      <c r="AK71" s="399"/>
      <c r="AL71" s="399"/>
      <c r="AM71" s="399"/>
    </row>
    <row r="72" spans="1:39" ht="14.25" customHeight="1" x14ac:dyDescent="0.2">
      <c r="A72" s="486"/>
      <c r="B72" s="392"/>
      <c r="C72" s="580"/>
      <c r="D72" s="551"/>
      <c r="E72" s="444" t="str">
        <f>E52</f>
        <v xml:space="preserve">DIANA MILENA GALVIS SOTO </v>
      </c>
      <c r="F72" s="392"/>
      <c r="G72" s="395"/>
      <c r="H72" s="47"/>
      <c r="I72" s="487"/>
      <c r="J72" s="399"/>
      <c r="K72" s="399"/>
      <c r="L72" s="399"/>
      <c r="M72" s="399"/>
      <c r="N72" s="399"/>
      <c r="O72" s="399"/>
      <c r="P72" s="399"/>
      <c r="Q72" s="399"/>
      <c r="R72" s="399"/>
      <c r="S72" s="399"/>
      <c r="T72" s="399"/>
      <c r="U72" s="399"/>
      <c r="V72" s="399"/>
      <c r="W72" s="399"/>
      <c r="X72" s="399"/>
      <c r="Y72" s="399"/>
      <c r="Z72" s="399"/>
      <c r="AA72" s="399"/>
      <c r="AB72" s="399"/>
      <c r="AC72" s="399"/>
      <c r="AD72" s="399"/>
      <c r="AE72" s="399"/>
      <c r="AF72" s="399"/>
      <c r="AG72" s="399"/>
      <c r="AH72" s="399"/>
      <c r="AI72" s="399"/>
      <c r="AJ72" s="399"/>
      <c r="AK72" s="399"/>
      <c r="AL72" s="399"/>
      <c r="AM72" s="399"/>
    </row>
    <row r="73" spans="1:39" ht="14.25" customHeight="1" x14ac:dyDescent="0.2">
      <c r="A73" s="486"/>
      <c r="B73" s="392"/>
      <c r="C73" s="580"/>
      <c r="D73" s="551"/>
      <c r="E73" s="395" t="s">
        <v>500</v>
      </c>
      <c r="F73" s="392"/>
      <c r="G73" s="395"/>
      <c r="H73" s="394"/>
      <c r="I73" s="487"/>
      <c r="J73" s="399"/>
      <c r="K73" s="399"/>
      <c r="L73" s="399"/>
      <c r="M73" s="399"/>
      <c r="N73" s="399"/>
      <c r="O73" s="399"/>
      <c r="P73" s="399"/>
      <c r="Q73" s="399"/>
      <c r="R73" s="399"/>
      <c r="S73" s="399"/>
      <c r="T73" s="399"/>
      <c r="U73" s="399"/>
      <c r="V73" s="399"/>
      <c r="W73" s="399"/>
      <c r="X73" s="399"/>
      <c r="Y73" s="399"/>
      <c r="Z73" s="399"/>
      <c r="AA73" s="399"/>
      <c r="AB73" s="399"/>
      <c r="AC73" s="399"/>
      <c r="AD73" s="399"/>
      <c r="AE73" s="399"/>
      <c r="AF73" s="399"/>
      <c r="AG73" s="399"/>
      <c r="AH73" s="399"/>
      <c r="AI73" s="399"/>
      <c r="AJ73" s="399"/>
      <c r="AK73" s="399"/>
      <c r="AL73" s="399"/>
      <c r="AM73" s="399"/>
    </row>
    <row r="74" spans="1:39" ht="14.25" customHeight="1" thickBot="1" x14ac:dyDescent="0.25">
      <c r="A74" s="491"/>
      <c r="B74" s="492"/>
      <c r="C74" s="499"/>
      <c r="D74" s="492"/>
      <c r="E74" s="492"/>
      <c r="F74" s="492"/>
      <c r="G74" s="500"/>
      <c r="H74" s="494"/>
      <c r="I74" s="495"/>
      <c r="J74" s="399"/>
      <c r="K74" s="399"/>
      <c r="L74" s="399"/>
      <c r="M74" s="399"/>
      <c r="N74" s="399"/>
      <c r="O74" s="399"/>
      <c r="P74" s="399"/>
      <c r="Q74" s="399"/>
      <c r="R74" s="399"/>
      <c r="S74" s="399"/>
      <c r="T74" s="399"/>
      <c r="U74" s="399"/>
      <c r="V74" s="399"/>
      <c r="W74" s="399"/>
      <c r="X74" s="399"/>
      <c r="Y74" s="399"/>
      <c r="Z74" s="399"/>
      <c r="AA74" s="399"/>
      <c r="AB74" s="399"/>
      <c r="AC74" s="399"/>
      <c r="AD74" s="399"/>
      <c r="AE74" s="399"/>
      <c r="AF74" s="399"/>
      <c r="AG74" s="399"/>
      <c r="AH74" s="399"/>
      <c r="AI74" s="399"/>
      <c r="AJ74" s="399"/>
      <c r="AK74" s="399"/>
      <c r="AL74" s="399"/>
      <c r="AM74" s="399"/>
    </row>
    <row r="75" spans="1:39" ht="14.25" x14ac:dyDescent="0.2">
      <c r="B75" s="396"/>
      <c r="C75" s="65"/>
      <c r="D75" s="396"/>
      <c r="E75" s="396"/>
      <c r="F75" s="396"/>
      <c r="G75" s="397"/>
      <c r="I75" s="398"/>
      <c r="J75" s="399"/>
      <c r="K75" s="399"/>
      <c r="L75" s="399"/>
      <c r="M75" s="399"/>
      <c r="N75" s="399"/>
      <c r="O75" s="399"/>
      <c r="P75" s="399"/>
      <c r="Q75" s="399"/>
      <c r="R75" s="399"/>
      <c r="S75" s="399"/>
      <c r="T75" s="399"/>
      <c r="U75" s="399"/>
      <c r="V75" s="399"/>
      <c r="W75" s="399"/>
      <c r="X75" s="399"/>
      <c r="Y75" s="399"/>
      <c r="Z75" s="399"/>
      <c r="AA75" s="399"/>
      <c r="AB75" s="399"/>
      <c r="AC75" s="399"/>
      <c r="AD75" s="399"/>
      <c r="AE75" s="399"/>
      <c r="AF75" s="399"/>
      <c r="AG75" s="399"/>
      <c r="AH75" s="399"/>
      <c r="AI75" s="399"/>
      <c r="AJ75" s="399"/>
      <c r="AK75" s="399"/>
      <c r="AL75" s="399"/>
      <c r="AM75" s="399"/>
    </row>
    <row r="76" spans="1:39" ht="14.25" customHeight="1" x14ac:dyDescent="0.2">
      <c r="B76" s="396"/>
      <c r="C76" s="65"/>
      <c r="D76" s="396"/>
      <c r="E76" s="396"/>
      <c r="F76" s="396"/>
      <c r="G76" s="397"/>
      <c r="I76" s="398"/>
      <c r="J76" s="399"/>
      <c r="K76" s="399"/>
      <c r="L76" s="399"/>
      <c r="M76" s="399"/>
      <c r="N76" s="399"/>
      <c r="O76" s="399"/>
      <c r="P76" s="399"/>
      <c r="Q76" s="399"/>
      <c r="R76" s="399"/>
      <c r="S76" s="399"/>
      <c r="T76" s="399"/>
      <c r="U76" s="399"/>
      <c r="V76" s="399"/>
      <c r="W76" s="399"/>
      <c r="X76" s="399"/>
      <c r="Y76" s="399"/>
      <c r="Z76" s="399"/>
      <c r="AA76" s="399"/>
      <c r="AB76" s="399"/>
      <c r="AC76" s="399"/>
      <c r="AD76" s="399"/>
      <c r="AE76" s="399"/>
      <c r="AF76" s="399"/>
      <c r="AG76" s="399"/>
      <c r="AH76" s="399"/>
      <c r="AI76" s="399"/>
      <c r="AJ76" s="399"/>
      <c r="AK76" s="399"/>
      <c r="AL76" s="399"/>
      <c r="AM76" s="399"/>
    </row>
    <row r="77" spans="1:39" ht="14.25" customHeight="1" thickBot="1" x14ac:dyDescent="0.25">
      <c r="B77" s="396"/>
      <c r="C77" s="65"/>
      <c r="D77" s="396"/>
      <c r="E77" s="396"/>
      <c r="F77" s="396"/>
      <c r="G77" s="397"/>
      <c r="I77" s="398"/>
      <c r="J77" s="399"/>
      <c r="K77" s="399"/>
      <c r="L77" s="399"/>
      <c r="M77" s="399"/>
      <c r="N77" s="399"/>
      <c r="O77" s="399"/>
      <c r="P77" s="399"/>
      <c r="Q77" s="399"/>
      <c r="R77" s="399"/>
      <c r="S77" s="399"/>
      <c r="T77" s="399"/>
      <c r="U77" s="399"/>
      <c r="V77" s="399"/>
      <c r="W77" s="399"/>
      <c r="X77" s="399"/>
      <c r="Y77" s="399"/>
      <c r="Z77" s="399"/>
      <c r="AA77" s="399"/>
      <c r="AB77" s="399"/>
      <c r="AC77" s="399"/>
      <c r="AD77" s="399"/>
      <c r="AE77" s="399"/>
      <c r="AF77" s="399"/>
      <c r="AG77" s="399"/>
      <c r="AH77" s="399"/>
      <c r="AI77" s="399"/>
      <c r="AJ77" s="399"/>
      <c r="AK77" s="399"/>
      <c r="AL77" s="399"/>
      <c r="AM77" s="399"/>
    </row>
    <row r="78" spans="1:39" ht="14.25" customHeight="1" x14ac:dyDescent="0.2">
      <c r="A78" s="479"/>
      <c r="B78" s="482"/>
      <c r="C78" s="481"/>
      <c r="D78" s="482"/>
      <c r="E78" s="482"/>
      <c r="F78" s="482"/>
      <c r="G78" s="483"/>
      <c r="H78" s="484"/>
      <c r="I78" s="485"/>
      <c r="J78" s="399"/>
      <c r="K78" s="399"/>
      <c r="L78" s="399"/>
      <c r="M78" s="399"/>
      <c r="N78" s="399"/>
      <c r="O78" s="399"/>
      <c r="P78" s="399"/>
      <c r="Q78" s="399"/>
      <c r="R78" s="399"/>
      <c r="S78" s="399"/>
      <c r="T78" s="399"/>
      <c r="U78" s="399"/>
      <c r="V78" s="399"/>
      <c r="W78" s="399"/>
      <c r="X78" s="399"/>
      <c r="Y78" s="399"/>
      <c r="Z78" s="399"/>
      <c r="AA78" s="399"/>
      <c r="AB78" s="399"/>
      <c r="AC78" s="399"/>
      <c r="AD78" s="399"/>
      <c r="AE78" s="399"/>
      <c r="AF78" s="399"/>
      <c r="AG78" s="399"/>
      <c r="AH78" s="399"/>
      <c r="AI78" s="399"/>
      <c r="AJ78" s="399"/>
      <c r="AK78" s="399"/>
      <c r="AL78" s="399"/>
      <c r="AM78" s="399"/>
    </row>
    <row r="79" spans="1:39" ht="14.25" customHeight="1" x14ac:dyDescent="0.2">
      <c r="A79" s="486"/>
      <c r="B79" s="392"/>
      <c r="C79" s="42" t="s">
        <v>510</v>
      </c>
      <c r="D79" s="87"/>
      <c r="E79" s="447" t="s">
        <v>205</v>
      </c>
      <c r="F79" s="382" t="s">
        <v>515</v>
      </c>
      <c r="G79" s="228" t="s">
        <v>513</v>
      </c>
      <c r="H79" s="394"/>
      <c r="I79" s="487"/>
      <c r="J79" s="399"/>
      <c r="K79" s="399"/>
      <c r="L79" s="399"/>
      <c r="M79" s="399"/>
      <c r="N79" s="399"/>
      <c r="O79" s="399"/>
      <c r="P79" s="399"/>
      <c r="Q79" s="399"/>
      <c r="R79" s="399"/>
      <c r="S79" s="399"/>
      <c r="T79" s="399"/>
      <c r="U79" s="399"/>
      <c r="V79" s="399"/>
      <c r="W79" s="399"/>
      <c r="X79" s="399"/>
      <c r="Y79" s="399"/>
      <c r="Z79" s="399"/>
      <c r="AA79" s="399"/>
      <c r="AB79" s="399"/>
      <c r="AC79" s="399"/>
      <c r="AD79" s="399"/>
      <c r="AE79" s="399"/>
      <c r="AF79" s="399"/>
      <c r="AG79" s="399"/>
      <c r="AH79" s="399"/>
      <c r="AI79" s="399"/>
      <c r="AJ79" s="399"/>
      <c r="AK79" s="399"/>
      <c r="AL79" s="399"/>
      <c r="AM79" s="399"/>
    </row>
    <row r="80" spans="1:39" ht="14.25" customHeight="1" x14ac:dyDescent="0.2">
      <c r="A80" s="486"/>
      <c r="B80" s="392"/>
      <c r="C80" s="42" t="s">
        <v>3</v>
      </c>
      <c r="D80" s="87"/>
      <c r="E80" s="66">
        <v>33215449</v>
      </c>
      <c r="F80" s="46" t="s">
        <v>514</v>
      </c>
      <c r="G80" s="228" t="s">
        <v>513</v>
      </c>
      <c r="H80" s="394"/>
      <c r="I80" s="487"/>
      <c r="J80" s="399"/>
      <c r="K80" s="399"/>
      <c r="L80" s="399"/>
      <c r="M80" s="399"/>
      <c r="N80" s="399"/>
      <c r="O80" s="399"/>
      <c r="P80" s="399"/>
      <c r="Q80" s="399"/>
      <c r="R80" s="399"/>
      <c r="S80" s="399"/>
      <c r="T80" s="399"/>
      <c r="U80" s="399"/>
      <c r="V80" s="399"/>
      <c r="W80" s="399"/>
      <c r="X80" s="399"/>
      <c r="Y80" s="399"/>
      <c r="Z80" s="399"/>
      <c r="AA80" s="399"/>
      <c r="AB80" s="399"/>
      <c r="AC80" s="399"/>
      <c r="AD80" s="399"/>
      <c r="AE80" s="399"/>
      <c r="AF80" s="399"/>
      <c r="AG80" s="399"/>
      <c r="AH80" s="399"/>
      <c r="AI80" s="399"/>
      <c r="AJ80" s="399"/>
      <c r="AK80" s="399"/>
      <c r="AL80" s="399"/>
      <c r="AM80" s="399"/>
    </row>
    <row r="81" spans="1:39" ht="14.25" customHeight="1" x14ac:dyDescent="0.2">
      <c r="A81" s="486"/>
      <c r="B81" s="392"/>
      <c r="C81" s="42" t="s">
        <v>6</v>
      </c>
      <c r="D81" s="87"/>
      <c r="E81" s="382" t="s">
        <v>9</v>
      </c>
      <c r="F81" s="389"/>
      <c r="G81" s="47"/>
      <c r="H81" s="394"/>
      <c r="I81" s="487"/>
      <c r="J81" s="399"/>
      <c r="K81" s="399"/>
      <c r="L81" s="399"/>
      <c r="M81" s="399"/>
      <c r="N81" s="399"/>
      <c r="O81" s="399"/>
      <c r="P81" s="399"/>
      <c r="Q81" s="399"/>
      <c r="R81" s="399"/>
      <c r="S81" s="399"/>
      <c r="T81" s="399"/>
      <c r="U81" s="399"/>
      <c r="V81" s="399"/>
      <c r="W81" s="399"/>
      <c r="X81" s="399"/>
      <c r="Y81" s="399"/>
      <c r="Z81" s="399"/>
      <c r="AA81" s="399"/>
      <c r="AB81" s="399"/>
      <c r="AC81" s="399"/>
      <c r="AD81" s="399"/>
      <c r="AE81" s="399"/>
      <c r="AF81" s="399"/>
      <c r="AG81" s="399"/>
      <c r="AH81" s="399"/>
      <c r="AI81" s="399"/>
      <c r="AJ81" s="399"/>
      <c r="AK81" s="399"/>
      <c r="AL81" s="399"/>
      <c r="AM81" s="399"/>
    </row>
    <row r="82" spans="1:39" ht="14.25" customHeight="1" x14ac:dyDescent="0.2">
      <c r="A82" s="486"/>
      <c r="B82" s="392"/>
      <c r="C82" s="395"/>
      <c r="D82" s="392"/>
      <c r="E82" s="392"/>
      <c r="F82" s="392"/>
      <c r="G82" s="425"/>
      <c r="H82" s="394"/>
      <c r="I82" s="487"/>
      <c r="J82" s="399"/>
      <c r="K82" s="399"/>
      <c r="L82" s="399"/>
      <c r="M82" s="399"/>
      <c r="N82" s="399"/>
      <c r="O82" s="399"/>
      <c r="P82" s="399"/>
      <c r="Q82" s="399"/>
      <c r="R82" s="399"/>
      <c r="S82" s="399"/>
      <c r="T82" s="399"/>
      <c r="U82" s="399"/>
      <c r="V82" s="399"/>
      <c r="W82" s="399"/>
      <c r="X82" s="399"/>
      <c r="Y82" s="399"/>
      <c r="Z82" s="399"/>
      <c r="AA82" s="399"/>
      <c r="AB82" s="399"/>
      <c r="AC82" s="399"/>
      <c r="AD82" s="399"/>
      <c r="AE82" s="399"/>
      <c r="AF82" s="399"/>
      <c r="AG82" s="399"/>
      <c r="AH82" s="399"/>
      <c r="AI82" s="399"/>
      <c r="AJ82" s="399"/>
      <c r="AK82" s="399"/>
      <c r="AL82" s="399"/>
      <c r="AM82" s="399"/>
    </row>
    <row r="83" spans="1:39" ht="14.25" customHeight="1" x14ac:dyDescent="0.2">
      <c r="A83" s="486"/>
      <c r="B83" s="423" t="s">
        <v>12</v>
      </c>
      <c r="C83" s="423" t="s">
        <v>14</v>
      </c>
      <c r="D83" s="423" t="s">
        <v>506</v>
      </c>
      <c r="E83" s="424" t="s">
        <v>13</v>
      </c>
      <c r="F83" s="404" t="s">
        <v>15</v>
      </c>
      <c r="G83" s="405" t="s">
        <v>16</v>
      </c>
      <c r="H83" s="394"/>
      <c r="I83" s="487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99"/>
      <c r="AA83" s="399"/>
      <c r="AB83" s="399"/>
      <c r="AC83" s="399"/>
      <c r="AD83" s="399"/>
      <c r="AE83" s="399"/>
      <c r="AF83" s="399"/>
      <c r="AG83" s="399"/>
      <c r="AH83" s="399"/>
      <c r="AI83" s="399"/>
      <c r="AJ83" s="399"/>
      <c r="AK83" s="399"/>
      <c r="AL83" s="399"/>
      <c r="AM83" s="399"/>
    </row>
    <row r="84" spans="1:39" ht="42.75" x14ac:dyDescent="0.2">
      <c r="A84" s="486"/>
      <c r="B84" s="378" t="s">
        <v>207</v>
      </c>
      <c r="C84" s="48">
        <v>6</v>
      </c>
      <c r="D84" s="48">
        <f>C84*17</f>
        <v>102</v>
      </c>
      <c r="E84" s="88" t="s">
        <v>109</v>
      </c>
      <c r="F84" s="498" t="s">
        <v>208</v>
      </c>
      <c r="G84" s="406" t="s">
        <v>209</v>
      </c>
      <c r="H84" s="394"/>
      <c r="I84" s="487"/>
      <c r="J84" s="399"/>
      <c r="K84" s="399"/>
      <c r="L84" s="399"/>
      <c r="M84" s="399"/>
      <c r="N84" s="399"/>
      <c r="O84" s="399"/>
      <c r="P84" s="399"/>
      <c r="Q84" s="399"/>
      <c r="R84" s="399"/>
      <c r="S84" s="399"/>
      <c r="T84" s="399"/>
      <c r="U84" s="399"/>
      <c r="V84" s="399"/>
      <c r="W84" s="399"/>
      <c r="X84" s="399"/>
      <c r="Y84" s="399"/>
      <c r="Z84" s="399"/>
      <c r="AA84" s="399"/>
      <c r="AB84" s="399"/>
      <c r="AC84" s="399"/>
      <c r="AD84" s="399"/>
      <c r="AE84" s="399"/>
      <c r="AF84" s="399"/>
      <c r="AG84" s="399"/>
      <c r="AH84" s="399"/>
      <c r="AI84" s="399"/>
      <c r="AJ84" s="399"/>
      <c r="AK84" s="399"/>
      <c r="AL84" s="399"/>
      <c r="AM84" s="399"/>
    </row>
    <row r="85" spans="1:39" ht="28.5" x14ac:dyDescent="0.2">
      <c r="A85" s="486"/>
      <c r="B85" s="378" t="s">
        <v>210</v>
      </c>
      <c r="C85" s="48">
        <v>4</v>
      </c>
      <c r="D85" s="48">
        <f>C85*17</f>
        <v>68</v>
      </c>
      <c r="E85" s="88" t="s">
        <v>109</v>
      </c>
      <c r="F85" s="71" t="s">
        <v>211</v>
      </c>
      <c r="G85" s="406" t="s">
        <v>212</v>
      </c>
      <c r="H85" s="394"/>
      <c r="I85" s="487"/>
      <c r="J85" s="399"/>
      <c r="K85" s="399"/>
      <c r="L85" s="399"/>
      <c r="M85" s="399"/>
      <c r="N85" s="399"/>
      <c r="O85" s="399"/>
      <c r="P85" s="399"/>
      <c r="Q85" s="399"/>
      <c r="R85" s="399"/>
      <c r="S85" s="399"/>
      <c r="T85" s="399"/>
      <c r="U85" s="399"/>
      <c r="V85" s="399"/>
      <c r="W85" s="399"/>
      <c r="X85" s="399"/>
      <c r="Y85" s="399"/>
      <c r="Z85" s="399"/>
      <c r="AA85" s="399"/>
      <c r="AB85" s="399"/>
      <c r="AC85" s="399"/>
      <c r="AD85" s="399"/>
      <c r="AE85" s="399"/>
      <c r="AF85" s="399"/>
      <c r="AG85" s="399"/>
      <c r="AH85" s="399"/>
      <c r="AI85" s="399"/>
      <c r="AJ85" s="399"/>
      <c r="AK85" s="399"/>
      <c r="AL85" s="399"/>
      <c r="AM85" s="399"/>
    </row>
    <row r="86" spans="1:39" ht="14.25" customHeight="1" x14ac:dyDescent="0.2">
      <c r="A86" s="486"/>
      <c r="B86" s="383" t="s">
        <v>38</v>
      </c>
      <c r="C86" s="431">
        <f>SUM(C84:C85)</f>
        <v>10</v>
      </c>
      <c r="D86" s="51">
        <f>(D84+D85)*2.5</f>
        <v>425</v>
      </c>
      <c r="E86" s="392"/>
      <c r="F86" s="392"/>
      <c r="G86" s="425"/>
      <c r="H86" s="394"/>
      <c r="I86" s="487"/>
      <c r="J86" s="399"/>
      <c r="K86" s="399"/>
      <c r="L86" s="399"/>
      <c r="M86" s="399"/>
      <c r="N86" s="399"/>
      <c r="O86" s="399"/>
      <c r="P86" s="399"/>
      <c r="Q86" s="399"/>
      <c r="R86" s="399"/>
      <c r="S86" s="399"/>
      <c r="T86" s="399"/>
      <c r="U86" s="399"/>
      <c r="V86" s="399"/>
      <c r="W86" s="399"/>
      <c r="X86" s="399"/>
      <c r="Y86" s="399"/>
      <c r="Z86" s="399"/>
      <c r="AA86" s="399"/>
      <c r="AB86" s="399"/>
      <c r="AC86" s="399"/>
      <c r="AD86" s="399"/>
      <c r="AE86" s="399"/>
      <c r="AF86" s="399"/>
      <c r="AG86" s="399"/>
      <c r="AH86" s="399"/>
      <c r="AI86" s="399"/>
      <c r="AJ86" s="399"/>
      <c r="AK86" s="399"/>
      <c r="AL86" s="399"/>
      <c r="AM86" s="399"/>
    </row>
    <row r="87" spans="1:39" ht="14.25" customHeight="1" x14ac:dyDescent="0.2">
      <c r="A87" s="486"/>
      <c r="B87" s="392"/>
      <c r="C87" s="395"/>
      <c r="D87" s="392"/>
      <c r="E87" s="392"/>
      <c r="F87" s="392"/>
      <c r="G87" s="425"/>
      <c r="H87" s="394"/>
      <c r="I87" s="487"/>
      <c r="J87" s="399"/>
      <c r="K87" s="399"/>
      <c r="L87" s="399"/>
      <c r="M87" s="399"/>
      <c r="N87" s="399"/>
      <c r="O87" s="399"/>
      <c r="P87" s="399"/>
      <c r="Q87" s="399"/>
      <c r="R87" s="399"/>
      <c r="S87" s="399"/>
      <c r="T87" s="399"/>
      <c r="U87" s="399"/>
      <c r="V87" s="399"/>
      <c r="W87" s="399"/>
      <c r="X87" s="399"/>
      <c r="Y87" s="399"/>
      <c r="Z87" s="399"/>
      <c r="AA87" s="399"/>
      <c r="AB87" s="399"/>
      <c r="AC87" s="399"/>
      <c r="AD87" s="399"/>
      <c r="AE87" s="399"/>
      <c r="AF87" s="399"/>
      <c r="AG87" s="399"/>
      <c r="AH87" s="399"/>
      <c r="AI87" s="399"/>
      <c r="AJ87" s="399"/>
      <c r="AK87" s="399"/>
      <c r="AL87" s="399"/>
      <c r="AM87" s="399"/>
    </row>
    <row r="88" spans="1:39" ht="30" x14ac:dyDescent="0.2">
      <c r="A88" s="486"/>
      <c r="B88" s="403" t="s">
        <v>55</v>
      </c>
      <c r="C88" s="540" t="s">
        <v>47</v>
      </c>
      <c r="D88" s="541"/>
      <c r="E88" s="404" t="s">
        <v>48</v>
      </c>
      <c r="F88" s="427" t="s">
        <v>56</v>
      </c>
      <c r="G88" s="445" t="s">
        <v>57</v>
      </c>
      <c r="H88" s="428" t="s">
        <v>58</v>
      </c>
      <c r="I88" s="488"/>
      <c r="J88" s="399"/>
      <c r="K88" s="399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399"/>
      <c r="AA88" s="399"/>
      <c r="AB88" s="399"/>
      <c r="AC88" s="399"/>
      <c r="AD88" s="399"/>
      <c r="AE88" s="399"/>
      <c r="AF88" s="399"/>
      <c r="AG88" s="399"/>
      <c r="AH88" s="399"/>
      <c r="AI88" s="399"/>
      <c r="AJ88" s="399"/>
      <c r="AK88" s="399"/>
      <c r="AL88" s="399"/>
      <c r="AM88" s="399"/>
    </row>
    <row r="89" spans="1:39" ht="28.5" x14ac:dyDescent="0.2">
      <c r="A89" s="486"/>
      <c r="B89" s="456" t="s">
        <v>49</v>
      </c>
      <c r="C89" s="576" t="s">
        <v>50</v>
      </c>
      <c r="D89" s="537"/>
      <c r="E89" s="105" t="s">
        <v>51</v>
      </c>
      <c r="F89" s="50" t="s">
        <v>213</v>
      </c>
      <c r="G89" s="58">
        <v>10</v>
      </c>
      <c r="H89" s="58">
        <f>G89*17</f>
        <v>170</v>
      </c>
      <c r="I89" s="488"/>
      <c r="J89" s="399"/>
      <c r="K89" s="399"/>
      <c r="L89" s="399"/>
      <c r="M89" s="399"/>
      <c r="N89" s="399"/>
      <c r="O89" s="399"/>
      <c r="P89" s="399"/>
      <c r="Q89" s="399"/>
      <c r="R89" s="399"/>
      <c r="S89" s="399"/>
      <c r="T89" s="399"/>
      <c r="U89" s="399"/>
      <c r="V89" s="399"/>
      <c r="W89" s="399"/>
      <c r="X89" s="399"/>
      <c r="Y89" s="399"/>
      <c r="Z89" s="399"/>
      <c r="AA89" s="399"/>
      <c r="AB89" s="399"/>
      <c r="AC89" s="399"/>
      <c r="AD89" s="399"/>
      <c r="AE89" s="399"/>
      <c r="AF89" s="399"/>
      <c r="AG89" s="399"/>
      <c r="AH89" s="399"/>
      <c r="AI89" s="399"/>
      <c r="AJ89" s="399"/>
      <c r="AK89" s="399"/>
      <c r="AL89" s="399"/>
      <c r="AM89" s="399"/>
    </row>
    <row r="90" spans="1:39" ht="14.25" x14ac:dyDescent="0.2">
      <c r="A90" s="486"/>
      <c r="B90" s="69" t="s">
        <v>52</v>
      </c>
      <c r="C90" s="536" t="s">
        <v>61</v>
      </c>
      <c r="D90" s="537"/>
      <c r="E90" s="105" t="s">
        <v>181</v>
      </c>
      <c r="F90" s="49" t="s">
        <v>221</v>
      </c>
      <c r="G90" s="60">
        <v>7</v>
      </c>
      <c r="H90" s="58">
        <f>G90*17</f>
        <v>119</v>
      </c>
      <c r="I90" s="488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99"/>
      <c r="AA90" s="399"/>
      <c r="AB90" s="399"/>
      <c r="AC90" s="399"/>
      <c r="AD90" s="399"/>
      <c r="AE90" s="399"/>
      <c r="AF90" s="399"/>
      <c r="AG90" s="399"/>
      <c r="AH90" s="399"/>
      <c r="AI90" s="399"/>
      <c r="AJ90" s="399"/>
      <c r="AK90" s="399"/>
      <c r="AL90" s="399"/>
      <c r="AM90" s="399"/>
    </row>
    <row r="91" spans="1:39" ht="14.25" x14ac:dyDescent="0.2">
      <c r="A91" s="486"/>
      <c r="B91" s="475" t="s">
        <v>52</v>
      </c>
      <c r="C91" s="574" t="s">
        <v>69</v>
      </c>
      <c r="D91" s="575"/>
      <c r="E91" s="476" t="s">
        <v>70</v>
      </c>
      <c r="F91" s="477" t="s">
        <v>71</v>
      </c>
      <c r="G91" s="472"/>
      <c r="H91" s="473">
        <f>135-34</f>
        <v>101</v>
      </c>
      <c r="I91" s="488"/>
      <c r="J91" s="399"/>
      <c r="K91" s="399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399"/>
      <c r="AA91" s="399"/>
      <c r="AB91" s="399"/>
      <c r="AC91" s="399"/>
      <c r="AD91" s="399"/>
      <c r="AE91" s="399"/>
      <c r="AF91" s="399"/>
      <c r="AG91" s="399"/>
      <c r="AH91" s="399"/>
      <c r="AI91" s="399"/>
      <c r="AJ91" s="399"/>
      <c r="AK91" s="399"/>
      <c r="AL91" s="399"/>
      <c r="AM91" s="399"/>
    </row>
    <row r="92" spans="1:39" ht="28.5" x14ac:dyDescent="0.2">
      <c r="A92" s="486"/>
      <c r="B92" s="475" t="s">
        <v>52</v>
      </c>
      <c r="C92" s="574" t="s">
        <v>63</v>
      </c>
      <c r="D92" s="575"/>
      <c r="E92" s="478" t="s">
        <v>81</v>
      </c>
      <c r="F92" s="364" t="s">
        <v>256</v>
      </c>
      <c r="G92" s="474">
        <v>2</v>
      </c>
      <c r="H92" s="468">
        <f>G92*17</f>
        <v>34</v>
      </c>
      <c r="I92" s="488"/>
      <c r="J92" s="399"/>
      <c r="K92" s="399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399"/>
      <c r="AA92" s="399"/>
      <c r="AB92" s="399"/>
      <c r="AC92" s="399"/>
      <c r="AD92" s="399"/>
      <c r="AE92" s="399"/>
      <c r="AF92" s="399"/>
      <c r="AG92" s="399"/>
      <c r="AH92" s="399"/>
      <c r="AI92" s="399"/>
      <c r="AJ92" s="399"/>
      <c r="AK92" s="399"/>
      <c r="AL92" s="399"/>
      <c r="AM92" s="399"/>
    </row>
    <row r="93" spans="1:39" ht="28.5" x14ac:dyDescent="0.2">
      <c r="A93" s="486"/>
      <c r="B93" s="69" t="s">
        <v>52</v>
      </c>
      <c r="C93" s="536" t="s">
        <v>63</v>
      </c>
      <c r="D93" s="537"/>
      <c r="E93" s="105" t="s">
        <v>72</v>
      </c>
      <c r="F93" s="49" t="s">
        <v>141</v>
      </c>
      <c r="G93" s="60">
        <v>3</v>
      </c>
      <c r="H93" s="58">
        <f>G93*17</f>
        <v>51</v>
      </c>
      <c r="I93" s="488"/>
      <c r="J93" s="399"/>
      <c r="K93" s="399"/>
      <c r="L93" s="399"/>
      <c r="M93" s="399"/>
      <c r="N93" s="399"/>
      <c r="O93" s="399"/>
      <c r="P93" s="399"/>
      <c r="Q93" s="399"/>
      <c r="R93" s="399"/>
      <c r="S93" s="399"/>
      <c r="T93" s="399"/>
      <c r="U93" s="399"/>
      <c r="V93" s="399"/>
      <c r="W93" s="399"/>
      <c r="X93" s="399"/>
      <c r="Y93" s="399"/>
      <c r="Z93" s="399"/>
      <c r="AA93" s="399"/>
      <c r="AB93" s="399"/>
      <c r="AC93" s="399"/>
      <c r="AD93" s="399"/>
      <c r="AE93" s="399"/>
      <c r="AF93" s="399"/>
      <c r="AG93" s="399"/>
      <c r="AH93" s="399"/>
      <c r="AI93" s="399"/>
      <c r="AJ93" s="399"/>
      <c r="AK93" s="399"/>
      <c r="AL93" s="399"/>
      <c r="AM93" s="399"/>
    </row>
    <row r="94" spans="1:39" x14ac:dyDescent="0.2">
      <c r="A94" s="486"/>
      <c r="B94" s="392"/>
      <c r="C94" s="395"/>
      <c r="D94" s="392"/>
      <c r="E94" s="392"/>
      <c r="F94" s="416" t="s">
        <v>103</v>
      </c>
      <c r="G94" s="159"/>
      <c r="H94" s="417">
        <f>SUM(H89:H93)+D86</f>
        <v>900</v>
      </c>
      <c r="I94" s="488"/>
      <c r="J94" s="399"/>
      <c r="K94" s="399"/>
      <c r="L94" s="399"/>
      <c r="M94" s="399"/>
      <c r="N94" s="399"/>
      <c r="O94" s="399"/>
      <c r="P94" s="399"/>
      <c r="Q94" s="399"/>
      <c r="R94" s="399"/>
      <c r="S94" s="399"/>
      <c r="T94" s="399"/>
      <c r="U94" s="399"/>
      <c r="V94" s="399"/>
      <c r="W94" s="399"/>
      <c r="X94" s="399"/>
      <c r="Y94" s="399"/>
      <c r="Z94" s="399"/>
      <c r="AA94" s="399"/>
      <c r="AB94" s="399"/>
      <c r="AC94" s="399"/>
      <c r="AD94" s="399"/>
      <c r="AE94" s="399"/>
      <c r="AF94" s="399"/>
      <c r="AG94" s="399"/>
      <c r="AH94" s="399"/>
      <c r="AI94" s="399"/>
      <c r="AJ94" s="399"/>
      <c r="AK94" s="399"/>
      <c r="AL94" s="399"/>
      <c r="AM94" s="399"/>
    </row>
    <row r="95" spans="1:39" ht="14.25" customHeight="1" x14ac:dyDescent="0.2">
      <c r="A95" s="486"/>
      <c r="B95" s="392"/>
      <c r="C95" s="395"/>
      <c r="D95" s="392"/>
      <c r="E95" s="392"/>
      <c r="F95" s="392"/>
      <c r="G95" s="425"/>
      <c r="H95" s="47"/>
      <c r="I95" s="488"/>
      <c r="J95" s="399"/>
      <c r="K95" s="399"/>
      <c r="L95" s="399"/>
      <c r="M95" s="399"/>
      <c r="N95" s="399"/>
      <c r="O95" s="399"/>
      <c r="P95" s="399"/>
      <c r="Q95" s="399"/>
      <c r="R95" s="399"/>
      <c r="S95" s="399"/>
      <c r="T95" s="399"/>
      <c r="U95" s="399"/>
      <c r="V95" s="399"/>
      <c r="W95" s="399"/>
      <c r="X95" s="399"/>
      <c r="Y95" s="399"/>
      <c r="Z95" s="399"/>
      <c r="AA95" s="399"/>
      <c r="AB95" s="399"/>
      <c r="AC95" s="399"/>
      <c r="AD95" s="399"/>
      <c r="AE95" s="399"/>
      <c r="AF95" s="399"/>
      <c r="AG95" s="399"/>
      <c r="AH95" s="399"/>
      <c r="AI95" s="399"/>
      <c r="AJ95" s="399"/>
      <c r="AK95" s="399"/>
      <c r="AL95" s="399"/>
      <c r="AM95" s="399"/>
    </row>
    <row r="96" spans="1:39" ht="14.25" customHeight="1" x14ac:dyDescent="0.2">
      <c r="A96" s="486"/>
      <c r="B96" s="392"/>
      <c r="C96" s="395"/>
      <c r="D96" s="392"/>
      <c r="E96" s="392"/>
      <c r="F96" s="392"/>
      <c r="G96" s="425"/>
      <c r="H96" s="47"/>
      <c r="I96" s="488"/>
      <c r="J96" s="399"/>
      <c r="K96" s="399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399"/>
      <c r="AA96" s="399"/>
      <c r="AB96" s="399"/>
      <c r="AC96" s="399"/>
      <c r="AD96" s="399"/>
      <c r="AE96" s="399"/>
      <c r="AF96" s="399"/>
      <c r="AG96" s="399"/>
      <c r="AH96" s="399"/>
      <c r="AI96" s="399"/>
      <c r="AJ96" s="399"/>
      <c r="AK96" s="399"/>
      <c r="AL96" s="399"/>
      <c r="AM96" s="399"/>
    </row>
    <row r="97" spans="1:39" ht="14.25" customHeight="1" x14ac:dyDescent="0.2">
      <c r="A97" s="486"/>
      <c r="B97" s="392"/>
      <c r="C97" s="395"/>
      <c r="D97" s="392"/>
      <c r="E97" s="392"/>
      <c r="F97" s="392"/>
      <c r="G97" s="425"/>
      <c r="H97" s="47"/>
      <c r="I97" s="488"/>
      <c r="J97" s="399"/>
      <c r="K97" s="399"/>
      <c r="L97" s="399"/>
      <c r="M97" s="399"/>
      <c r="N97" s="399"/>
      <c r="O97" s="399"/>
      <c r="P97" s="399"/>
      <c r="Q97" s="399"/>
      <c r="R97" s="399"/>
      <c r="S97" s="399"/>
      <c r="T97" s="399"/>
      <c r="U97" s="399"/>
      <c r="V97" s="399"/>
      <c r="W97" s="399"/>
      <c r="X97" s="399"/>
      <c r="Y97" s="399"/>
      <c r="Z97" s="399"/>
      <c r="AA97" s="399"/>
      <c r="AB97" s="399"/>
      <c r="AC97" s="399"/>
      <c r="AD97" s="399"/>
      <c r="AE97" s="399"/>
      <c r="AF97" s="399"/>
      <c r="AG97" s="399"/>
      <c r="AH97" s="399"/>
      <c r="AI97" s="399"/>
      <c r="AJ97" s="399"/>
      <c r="AK97" s="399"/>
      <c r="AL97" s="399"/>
      <c r="AM97" s="399"/>
    </row>
    <row r="98" spans="1:39" ht="14.25" customHeight="1" x14ac:dyDescent="0.2">
      <c r="A98" s="486"/>
      <c r="B98" s="392"/>
      <c r="C98" s="395"/>
      <c r="D98" s="392"/>
      <c r="E98" s="110" t="str">
        <f>E79</f>
        <v>ROSA MARIA MENDEZ PARRRA</v>
      </c>
      <c r="F98" s="392"/>
      <c r="G98" s="425"/>
      <c r="H98" s="393"/>
      <c r="I98" s="487"/>
      <c r="J98" s="399"/>
      <c r="K98" s="399"/>
      <c r="L98" s="399"/>
      <c r="M98" s="399"/>
      <c r="N98" s="399"/>
      <c r="O98" s="399"/>
      <c r="P98" s="399"/>
      <c r="Q98" s="399"/>
      <c r="R98" s="399"/>
      <c r="S98" s="399"/>
      <c r="T98" s="399"/>
      <c r="U98" s="399"/>
      <c r="V98" s="399"/>
      <c r="W98" s="399"/>
      <c r="X98" s="399"/>
      <c r="Y98" s="399"/>
      <c r="Z98" s="399"/>
      <c r="AA98" s="399"/>
      <c r="AB98" s="399"/>
      <c r="AC98" s="399"/>
      <c r="AD98" s="399"/>
      <c r="AE98" s="399"/>
      <c r="AF98" s="399"/>
      <c r="AG98" s="399"/>
      <c r="AH98" s="399"/>
      <c r="AI98" s="399"/>
      <c r="AJ98" s="399"/>
      <c r="AK98" s="399"/>
      <c r="AL98" s="399"/>
      <c r="AM98" s="399"/>
    </row>
    <row r="99" spans="1:39" ht="14.25" customHeight="1" x14ac:dyDescent="0.2">
      <c r="A99" s="486"/>
      <c r="B99" s="392"/>
      <c r="C99" s="395"/>
      <c r="D99" s="392"/>
      <c r="E99" s="395" t="s">
        <v>500</v>
      </c>
      <c r="F99" s="392"/>
      <c r="G99" s="425"/>
      <c r="H99" s="394"/>
      <c r="I99" s="487"/>
      <c r="J99" s="399"/>
      <c r="K99" s="399"/>
      <c r="L99" s="399"/>
      <c r="M99" s="399"/>
      <c r="N99" s="399"/>
      <c r="O99" s="399"/>
      <c r="P99" s="399"/>
      <c r="Q99" s="399"/>
      <c r="R99" s="399"/>
      <c r="S99" s="399"/>
      <c r="T99" s="399"/>
      <c r="U99" s="399"/>
      <c r="V99" s="399"/>
      <c r="W99" s="399"/>
      <c r="X99" s="399"/>
      <c r="Y99" s="399"/>
      <c r="Z99" s="399"/>
      <c r="AA99" s="399"/>
      <c r="AB99" s="399"/>
      <c r="AC99" s="399"/>
      <c r="AD99" s="399"/>
      <c r="AE99" s="399"/>
      <c r="AF99" s="399"/>
      <c r="AG99" s="399"/>
      <c r="AH99" s="399"/>
      <c r="AI99" s="399"/>
      <c r="AJ99" s="399"/>
      <c r="AK99" s="399"/>
      <c r="AL99" s="399"/>
      <c r="AM99" s="399"/>
    </row>
    <row r="100" spans="1:39" ht="14.25" customHeight="1" thickBot="1" x14ac:dyDescent="0.25">
      <c r="A100" s="491"/>
      <c r="B100" s="492"/>
      <c r="C100" s="499"/>
      <c r="D100" s="492"/>
      <c r="E100" s="492"/>
      <c r="F100" s="492"/>
      <c r="G100" s="500"/>
      <c r="H100" s="493"/>
      <c r="I100" s="495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99"/>
      <c r="AA100" s="399"/>
      <c r="AB100" s="399"/>
      <c r="AC100" s="399"/>
      <c r="AD100" s="399"/>
      <c r="AE100" s="399"/>
      <c r="AF100" s="399"/>
      <c r="AG100" s="399"/>
      <c r="AH100" s="399"/>
      <c r="AI100" s="399"/>
      <c r="AJ100" s="399"/>
      <c r="AK100" s="399"/>
      <c r="AL100" s="399"/>
      <c r="AM100" s="399"/>
    </row>
    <row r="101" spans="1:39" ht="14.25" customHeight="1" x14ac:dyDescent="0.2">
      <c r="B101" s="396"/>
      <c r="C101" s="65"/>
      <c r="D101" s="396"/>
      <c r="E101" s="396"/>
      <c r="F101" s="396"/>
      <c r="G101" s="397"/>
      <c r="I101" s="398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99"/>
      <c r="AA101" s="399"/>
      <c r="AB101" s="399"/>
      <c r="AC101" s="399"/>
      <c r="AD101" s="399"/>
      <c r="AE101" s="399"/>
      <c r="AF101" s="399"/>
      <c r="AG101" s="399"/>
      <c r="AH101" s="399"/>
      <c r="AI101" s="399"/>
      <c r="AJ101" s="399"/>
      <c r="AK101" s="399"/>
      <c r="AL101" s="399"/>
      <c r="AM101" s="399"/>
    </row>
    <row r="102" spans="1:39" ht="14.25" customHeight="1" x14ac:dyDescent="0.2">
      <c r="B102" s="396"/>
      <c r="C102" s="65"/>
      <c r="D102" s="396"/>
      <c r="E102" s="396"/>
      <c r="F102" s="396"/>
      <c r="G102" s="397"/>
      <c r="I102" s="398"/>
      <c r="J102" s="399"/>
      <c r="K102" s="399"/>
      <c r="L102" s="399"/>
      <c r="M102" s="399"/>
      <c r="N102" s="399"/>
      <c r="O102" s="399"/>
      <c r="P102" s="399"/>
      <c r="Q102" s="399"/>
      <c r="R102" s="399"/>
      <c r="S102" s="399"/>
      <c r="T102" s="399"/>
      <c r="U102" s="399"/>
      <c r="V102" s="399"/>
      <c r="W102" s="399"/>
      <c r="X102" s="399"/>
      <c r="Y102" s="399"/>
      <c r="Z102" s="399"/>
      <c r="AA102" s="399"/>
      <c r="AB102" s="399"/>
      <c r="AC102" s="399"/>
      <c r="AD102" s="399"/>
      <c r="AE102" s="399"/>
      <c r="AF102" s="399"/>
      <c r="AG102" s="399"/>
      <c r="AH102" s="399"/>
      <c r="AI102" s="399"/>
      <c r="AJ102" s="399"/>
      <c r="AK102" s="399"/>
      <c r="AL102" s="399"/>
      <c r="AM102" s="399"/>
    </row>
    <row r="103" spans="1:39" ht="14.25" customHeight="1" thickBot="1" x14ac:dyDescent="0.25">
      <c r="B103" s="396"/>
      <c r="C103" s="65"/>
      <c r="D103" s="396"/>
      <c r="E103" s="396"/>
      <c r="F103" s="396"/>
      <c r="G103" s="397"/>
      <c r="H103" s="398"/>
      <c r="I103" s="398"/>
      <c r="J103" s="399"/>
      <c r="K103" s="399"/>
      <c r="L103" s="399"/>
      <c r="M103" s="399"/>
      <c r="N103" s="399"/>
      <c r="O103" s="399"/>
      <c r="P103" s="399"/>
      <c r="Q103" s="399"/>
      <c r="R103" s="399"/>
      <c r="S103" s="399"/>
      <c r="T103" s="399"/>
      <c r="U103" s="399"/>
      <c r="V103" s="399"/>
      <c r="W103" s="399"/>
      <c r="X103" s="399"/>
      <c r="Y103" s="399"/>
      <c r="Z103" s="399"/>
      <c r="AA103" s="399"/>
      <c r="AB103" s="399"/>
      <c r="AC103" s="399"/>
      <c r="AD103" s="399"/>
      <c r="AE103" s="399"/>
      <c r="AF103" s="399"/>
      <c r="AG103" s="399"/>
      <c r="AH103" s="399"/>
      <c r="AI103" s="399"/>
      <c r="AJ103" s="399"/>
      <c r="AK103" s="399"/>
      <c r="AL103" s="399"/>
      <c r="AM103" s="399"/>
    </row>
    <row r="104" spans="1:39" ht="14.25" customHeight="1" x14ac:dyDescent="0.2">
      <c r="A104" s="479"/>
      <c r="B104" s="482"/>
      <c r="C104" s="481"/>
      <c r="D104" s="482"/>
      <c r="E104" s="482"/>
      <c r="F104" s="482"/>
      <c r="G104" s="483"/>
      <c r="H104" s="484"/>
      <c r="I104" s="485"/>
      <c r="J104" s="399"/>
      <c r="K104" s="399"/>
      <c r="L104" s="399"/>
      <c r="M104" s="399"/>
      <c r="N104" s="399"/>
      <c r="O104" s="399"/>
      <c r="P104" s="399"/>
      <c r="Q104" s="399"/>
      <c r="R104" s="399"/>
      <c r="S104" s="399"/>
      <c r="T104" s="399"/>
      <c r="U104" s="399"/>
      <c r="V104" s="399"/>
      <c r="W104" s="399"/>
      <c r="X104" s="399"/>
      <c r="Y104" s="399"/>
      <c r="Z104" s="399"/>
      <c r="AA104" s="399"/>
      <c r="AB104" s="399"/>
      <c r="AC104" s="399"/>
      <c r="AD104" s="399"/>
      <c r="AE104" s="399"/>
      <c r="AF104" s="399"/>
      <c r="AG104" s="399"/>
      <c r="AH104" s="399"/>
      <c r="AI104" s="399"/>
      <c r="AJ104" s="399"/>
      <c r="AK104" s="399"/>
      <c r="AL104" s="399"/>
      <c r="AM104" s="399"/>
    </row>
    <row r="105" spans="1:39" x14ac:dyDescent="0.2">
      <c r="A105" s="486"/>
      <c r="B105" s="392"/>
      <c r="C105" s="382" t="s">
        <v>510</v>
      </c>
      <c r="D105" s="382"/>
      <c r="E105" s="402" t="s">
        <v>237</v>
      </c>
      <c r="F105" s="382" t="s">
        <v>515</v>
      </c>
      <c r="G105" s="228" t="s">
        <v>513</v>
      </c>
      <c r="H105" s="394"/>
      <c r="I105" s="487"/>
      <c r="J105" s="399"/>
      <c r="K105" s="399"/>
      <c r="L105" s="399"/>
      <c r="M105" s="399"/>
      <c r="N105" s="399"/>
      <c r="O105" s="399"/>
      <c r="P105" s="399"/>
      <c r="Q105" s="399"/>
      <c r="R105" s="399"/>
      <c r="S105" s="399"/>
      <c r="T105" s="399"/>
      <c r="U105" s="399"/>
      <c r="V105" s="399"/>
      <c r="W105" s="399"/>
      <c r="X105" s="399"/>
      <c r="Y105" s="399"/>
      <c r="Z105" s="399"/>
      <c r="AA105" s="399"/>
      <c r="AB105" s="399"/>
      <c r="AC105" s="399"/>
      <c r="AD105" s="399"/>
      <c r="AE105" s="399"/>
      <c r="AF105" s="399"/>
      <c r="AG105" s="399"/>
      <c r="AH105" s="399"/>
      <c r="AI105" s="399"/>
      <c r="AJ105" s="399"/>
      <c r="AK105" s="399"/>
      <c r="AL105" s="399"/>
      <c r="AM105" s="399"/>
    </row>
    <row r="106" spans="1:39" ht="14.25" x14ac:dyDescent="0.2">
      <c r="A106" s="486"/>
      <c r="B106" s="392"/>
      <c r="C106" s="382" t="s">
        <v>3</v>
      </c>
      <c r="D106" s="382"/>
      <c r="E106" s="66">
        <v>7520464</v>
      </c>
      <c r="F106" s="46" t="s">
        <v>514</v>
      </c>
      <c r="G106" s="228" t="s">
        <v>513</v>
      </c>
      <c r="H106" s="394"/>
      <c r="I106" s="487"/>
      <c r="J106" s="399"/>
      <c r="K106" s="399"/>
      <c r="L106" s="399"/>
      <c r="M106" s="399"/>
      <c r="N106" s="399"/>
      <c r="O106" s="399"/>
      <c r="P106" s="399"/>
      <c r="Q106" s="399"/>
      <c r="R106" s="399"/>
      <c r="S106" s="399"/>
      <c r="T106" s="399"/>
      <c r="U106" s="399"/>
      <c r="V106" s="399"/>
      <c r="W106" s="399"/>
      <c r="X106" s="399"/>
      <c r="Y106" s="399"/>
      <c r="Z106" s="399"/>
      <c r="AA106" s="399"/>
      <c r="AB106" s="399"/>
      <c r="AC106" s="399"/>
      <c r="AD106" s="399"/>
      <c r="AE106" s="399"/>
      <c r="AF106" s="399"/>
      <c r="AG106" s="399"/>
      <c r="AH106" s="399"/>
      <c r="AI106" s="399"/>
      <c r="AJ106" s="399"/>
      <c r="AK106" s="399"/>
      <c r="AL106" s="399"/>
      <c r="AM106" s="399"/>
    </row>
    <row r="107" spans="1:39" ht="14.25" x14ac:dyDescent="0.2">
      <c r="A107" s="486"/>
      <c r="B107" s="392"/>
      <c r="C107" s="382" t="s">
        <v>6</v>
      </c>
      <c r="D107" s="382"/>
      <c r="E107" s="382" t="s">
        <v>10</v>
      </c>
      <c r="F107" s="46"/>
      <c r="G107" s="382"/>
      <c r="H107" s="394"/>
      <c r="I107" s="487"/>
      <c r="J107" s="399"/>
      <c r="K107" s="399"/>
      <c r="L107" s="399"/>
      <c r="M107" s="399"/>
      <c r="N107" s="399"/>
      <c r="O107" s="399"/>
      <c r="P107" s="399"/>
      <c r="Q107" s="399"/>
      <c r="R107" s="399"/>
      <c r="S107" s="399"/>
      <c r="T107" s="399"/>
      <c r="U107" s="399"/>
      <c r="V107" s="399"/>
      <c r="W107" s="399"/>
      <c r="X107" s="399"/>
      <c r="Y107" s="399"/>
      <c r="Z107" s="399"/>
      <c r="AA107" s="399"/>
      <c r="AB107" s="399"/>
      <c r="AC107" s="399"/>
      <c r="AD107" s="399"/>
      <c r="AE107" s="399"/>
      <c r="AF107" s="399"/>
      <c r="AG107" s="399"/>
      <c r="AH107" s="399"/>
      <c r="AI107" s="399"/>
      <c r="AJ107" s="399"/>
      <c r="AK107" s="399"/>
      <c r="AL107" s="399"/>
      <c r="AM107" s="399"/>
    </row>
    <row r="108" spans="1:39" ht="14.25" customHeight="1" x14ac:dyDescent="0.2">
      <c r="A108" s="486"/>
      <c r="B108" s="392"/>
      <c r="C108" s="395"/>
      <c r="D108" s="392"/>
      <c r="E108" s="392"/>
      <c r="F108" s="392"/>
      <c r="G108" s="425"/>
      <c r="H108" s="394"/>
      <c r="I108" s="487"/>
      <c r="J108" s="399"/>
      <c r="K108" s="399"/>
      <c r="L108" s="399"/>
      <c r="M108" s="399"/>
      <c r="N108" s="399"/>
      <c r="O108" s="399"/>
      <c r="P108" s="399"/>
      <c r="Q108" s="399"/>
      <c r="R108" s="399"/>
      <c r="S108" s="399"/>
      <c r="T108" s="399"/>
      <c r="U108" s="399"/>
      <c r="V108" s="399"/>
      <c r="W108" s="399"/>
      <c r="X108" s="399"/>
      <c r="Y108" s="399"/>
      <c r="Z108" s="399"/>
      <c r="AA108" s="399"/>
      <c r="AB108" s="399"/>
      <c r="AC108" s="399"/>
      <c r="AD108" s="399"/>
      <c r="AE108" s="399"/>
      <c r="AF108" s="399"/>
      <c r="AG108" s="399"/>
      <c r="AH108" s="399"/>
      <c r="AI108" s="399"/>
      <c r="AJ108" s="399"/>
      <c r="AK108" s="399"/>
      <c r="AL108" s="399"/>
      <c r="AM108" s="399"/>
    </row>
    <row r="109" spans="1:39" ht="14.25" customHeight="1" x14ac:dyDescent="0.2">
      <c r="A109" s="486"/>
      <c r="B109" s="116" t="s">
        <v>12</v>
      </c>
      <c r="C109" s="116" t="s">
        <v>14</v>
      </c>
      <c r="D109" s="116" t="s">
        <v>14</v>
      </c>
      <c r="E109" s="438" t="s">
        <v>13</v>
      </c>
      <c r="F109" s="155" t="s">
        <v>15</v>
      </c>
      <c r="G109" s="154" t="s">
        <v>16</v>
      </c>
      <c r="H109" s="394"/>
      <c r="I109" s="487"/>
      <c r="J109" s="399"/>
      <c r="K109" s="399"/>
      <c r="L109" s="399"/>
      <c r="M109" s="399"/>
      <c r="N109" s="399"/>
      <c r="O109" s="399"/>
      <c r="P109" s="399"/>
      <c r="Q109" s="399"/>
      <c r="R109" s="399"/>
      <c r="S109" s="399"/>
      <c r="T109" s="399"/>
      <c r="U109" s="399"/>
      <c r="V109" s="399"/>
      <c r="W109" s="399"/>
      <c r="X109" s="399"/>
      <c r="Y109" s="399"/>
      <c r="Z109" s="399"/>
      <c r="AA109" s="399"/>
      <c r="AB109" s="399"/>
      <c r="AC109" s="399"/>
      <c r="AD109" s="399"/>
      <c r="AE109" s="399"/>
      <c r="AF109" s="399"/>
      <c r="AG109" s="399"/>
      <c r="AH109" s="399"/>
      <c r="AI109" s="399"/>
      <c r="AJ109" s="399"/>
      <c r="AK109" s="399"/>
      <c r="AL109" s="399"/>
      <c r="AM109" s="399"/>
    </row>
    <row r="110" spans="1:39" ht="14.25" customHeight="1" x14ac:dyDescent="0.2">
      <c r="A110" s="486"/>
      <c r="B110" s="48" t="s">
        <v>245</v>
      </c>
      <c r="C110" s="48">
        <v>3</v>
      </c>
      <c r="D110" s="48">
        <f>C110*17</f>
        <v>51</v>
      </c>
      <c r="E110" s="418" t="s">
        <v>32</v>
      </c>
      <c r="F110" s="489" t="s">
        <v>226</v>
      </c>
      <c r="G110" s="406"/>
      <c r="H110" s="394"/>
      <c r="I110" s="487"/>
      <c r="J110" s="399"/>
      <c r="K110" s="399"/>
      <c r="L110" s="399"/>
      <c r="M110" s="399"/>
      <c r="N110" s="399"/>
      <c r="O110" s="399"/>
      <c r="P110" s="399"/>
      <c r="Q110" s="399"/>
      <c r="R110" s="399"/>
      <c r="S110" s="399"/>
      <c r="T110" s="399"/>
      <c r="U110" s="399"/>
      <c r="V110" s="399"/>
      <c r="W110" s="399"/>
      <c r="X110" s="399"/>
      <c r="Y110" s="399"/>
      <c r="Z110" s="399"/>
      <c r="AA110" s="399"/>
      <c r="AB110" s="399"/>
      <c r="AC110" s="399"/>
      <c r="AD110" s="399"/>
      <c r="AE110" s="399"/>
      <c r="AF110" s="399"/>
      <c r="AG110" s="399"/>
      <c r="AH110" s="399"/>
      <c r="AI110" s="399"/>
      <c r="AJ110" s="399"/>
      <c r="AK110" s="399"/>
      <c r="AL110" s="399"/>
      <c r="AM110" s="399"/>
    </row>
    <row r="111" spans="1:39" ht="14.25" customHeight="1" x14ac:dyDescent="0.2">
      <c r="A111" s="486"/>
      <c r="B111" s="48" t="s">
        <v>246</v>
      </c>
      <c r="C111" s="48">
        <v>4</v>
      </c>
      <c r="D111" s="48">
        <f t="shared" ref="D111:D112" si="2">C111*17</f>
        <v>68</v>
      </c>
      <c r="E111" s="418" t="s">
        <v>124</v>
      </c>
      <c r="F111" s="406" t="s">
        <v>247</v>
      </c>
      <c r="G111" s="406" t="s">
        <v>248</v>
      </c>
      <c r="H111" s="394"/>
      <c r="I111" s="487"/>
      <c r="J111" s="399"/>
      <c r="K111" s="399"/>
      <c r="L111" s="399"/>
      <c r="M111" s="399"/>
      <c r="N111" s="399"/>
      <c r="O111" s="399"/>
      <c r="P111" s="399"/>
      <c r="Q111" s="399"/>
      <c r="R111" s="399"/>
      <c r="S111" s="399"/>
      <c r="T111" s="399"/>
      <c r="U111" s="399"/>
      <c r="V111" s="399"/>
      <c r="W111" s="399"/>
      <c r="X111" s="399"/>
      <c r="Y111" s="399"/>
      <c r="Z111" s="399"/>
      <c r="AA111" s="399"/>
      <c r="AB111" s="399"/>
      <c r="AC111" s="399"/>
      <c r="AD111" s="399"/>
      <c r="AE111" s="399"/>
      <c r="AF111" s="399"/>
      <c r="AG111" s="399"/>
      <c r="AH111" s="399"/>
      <c r="AI111" s="399"/>
      <c r="AJ111" s="399"/>
      <c r="AK111" s="399"/>
      <c r="AL111" s="399"/>
      <c r="AM111" s="399"/>
    </row>
    <row r="112" spans="1:39" ht="14.25" customHeight="1" x14ac:dyDescent="0.2">
      <c r="A112" s="486"/>
      <c r="B112" s="431" t="s">
        <v>250</v>
      </c>
      <c r="C112" s="48">
        <v>4</v>
      </c>
      <c r="D112" s="48">
        <f t="shared" si="2"/>
        <v>68</v>
      </c>
      <c r="E112" s="418" t="s">
        <v>124</v>
      </c>
      <c r="F112" s="406" t="s">
        <v>88</v>
      </c>
      <c r="G112" s="89"/>
      <c r="H112" s="394"/>
      <c r="I112" s="487"/>
      <c r="J112" s="399"/>
      <c r="K112" s="399"/>
      <c r="L112" s="399"/>
      <c r="M112" s="399"/>
      <c r="N112" s="399"/>
      <c r="O112" s="399"/>
      <c r="P112" s="399"/>
      <c r="Q112" s="399"/>
      <c r="R112" s="399"/>
      <c r="S112" s="399"/>
      <c r="T112" s="399"/>
      <c r="U112" s="399"/>
      <c r="V112" s="399"/>
      <c r="W112" s="399"/>
      <c r="X112" s="399"/>
      <c r="Y112" s="399"/>
      <c r="Z112" s="399"/>
      <c r="AA112" s="399"/>
      <c r="AB112" s="399"/>
      <c r="AC112" s="399"/>
      <c r="AD112" s="399"/>
      <c r="AE112" s="399"/>
      <c r="AF112" s="399"/>
      <c r="AG112" s="399"/>
      <c r="AH112" s="399"/>
      <c r="AI112" s="399"/>
      <c r="AJ112" s="399"/>
      <c r="AK112" s="399"/>
      <c r="AL112" s="399"/>
      <c r="AM112" s="399"/>
    </row>
    <row r="113" spans="1:39" ht="14.25" customHeight="1" x14ac:dyDescent="0.2">
      <c r="A113" s="486"/>
      <c r="B113" s="383" t="s">
        <v>38</v>
      </c>
      <c r="C113" s="383">
        <f>SUM(C110:C112)</f>
        <v>11</v>
      </c>
      <c r="D113" s="51">
        <f>SUM(D110:D112)*2.5</f>
        <v>467.5</v>
      </c>
      <c r="E113" s="451"/>
      <c r="F113" s="392"/>
      <c r="G113" s="425"/>
      <c r="H113" s="394"/>
      <c r="I113" s="487"/>
      <c r="J113" s="399"/>
      <c r="K113" s="399"/>
      <c r="L113" s="399"/>
      <c r="M113" s="399"/>
      <c r="N113" s="399"/>
      <c r="O113" s="399"/>
      <c r="P113" s="399"/>
      <c r="Q113" s="399"/>
      <c r="R113" s="399"/>
      <c r="S113" s="399"/>
      <c r="T113" s="399"/>
      <c r="U113" s="399"/>
      <c r="V113" s="399"/>
      <c r="W113" s="399"/>
      <c r="X113" s="399"/>
      <c r="Y113" s="399"/>
      <c r="Z113" s="399"/>
      <c r="AA113" s="399"/>
      <c r="AB113" s="399"/>
      <c r="AC113" s="399"/>
      <c r="AD113" s="399"/>
      <c r="AE113" s="399"/>
      <c r="AF113" s="399"/>
      <c r="AG113" s="399"/>
      <c r="AH113" s="399"/>
      <c r="AI113" s="399"/>
      <c r="AJ113" s="399"/>
      <c r="AK113" s="399"/>
      <c r="AL113" s="399"/>
      <c r="AM113" s="399"/>
    </row>
    <row r="114" spans="1:39" ht="14.25" customHeight="1" x14ac:dyDescent="0.2">
      <c r="A114" s="486"/>
      <c r="B114" s="392"/>
      <c r="C114" s="395"/>
      <c r="D114" s="392"/>
      <c r="E114" s="392"/>
      <c r="F114" s="392"/>
      <c r="G114" s="425"/>
      <c r="H114" s="394"/>
      <c r="I114" s="487"/>
      <c r="J114" s="399"/>
      <c r="K114" s="399"/>
      <c r="L114" s="399"/>
      <c r="M114" s="399"/>
      <c r="N114" s="399"/>
      <c r="O114" s="399"/>
      <c r="P114" s="399"/>
      <c r="Q114" s="399"/>
      <c r="R114" s="399"/>
      <c r="S114" s="399"/>
      <c r="T114" s="399"/>
      <c r="U114" s="399"/>
      <c r="V114" s="399"/>
      <c r="W114" s="399"/>
      <c r="X114" s="399"/>
      <c r="Y114" s="399"/>
      <c r="Z114" s="399"/>
      <c r="AA114" s="399"/>
      <c r="AB114" s="399"/>
      <c r="AC114" s="399"/>
      <c r="AD114" s="399"/>
      <c r="AE114" s="399"/>
      <c r="AF114" s="399"/>
      <c r="AG114" s="399"/>
      <c r="AH114" s="399"/>
      <c r="AI114" s="399"/>
      <c r="AJ114" s="399"/>
      <c r="AK114" s="399"/>
      <c r="AL114" s="399"/>
      <c r="AM114" s="399"/>
    </row>
    <row r="115" spans="1:39" ht="14.25" customHeight="1" x14ac:dyDescent="0.2">
      <c r="A115" s="486"/>
      <c r="B115" s="392"/>
      <c r="C115" s="395"/>
      <c r="D115" s="392"/>
      <c r="E115" s="392"/>
      <c r="F115" s="392"/>
      <c r="G115" s="425"/>
      <c r="H115" s="394"/>
      <c r="I115" s="487"/>
      <c r="J115" s="399"/>
      <c r="K115" s="399"/>
      <c r="L115" s="399"/>
      <c r="M115" s="399"/>
      <c r="N115" s="399"/>
      <c r="O115" s="399"/>
      <c r="P115" s="399"/>
      <c r="Q115" s="399"/>
      <c r="R115" s="399"/>
      <c r="S115" s="399"/>
      <c r="T115" s="399"/>
      <c r="U115" s="399"/>
      <c r="V115" s="399"/>
      <c r="W115" s="399"/>
      <c r="X115" s="399"/>
      <c r="Y115" s="399"/>
      <c r="Z115" s="399"/>
      <c r="AA115" s="399"/>
      <c r="AB115" s="399"/>
      <c r="AC115" s="399"/>
      <c r="AD115" s="399"/>
      <c r="AE115" s="399"/>
      <c r="AF115" s="399"/>
      <c r="AG115" s="399"/>
      <c r="AH115" s="399"/>
      <c r="AI115" s="399"/>
      <c r="AJ115" s="399"/>
      <c r="AK115" s="399"/>
      <c r="AL115" s="399"/>
      <c r="AM115" s="399"/>
    </row>
    <row r="116" spans="1:39" ht="30" x14ac:dyDescent="0.2">
      <c r="A116" s="486"/>
      <c r="B116" s="403" t="s">
        <v>55</v>
      </c>
      <c r="C116" s="540" t="s">
        <v>47</v>
      </c>
      <c r="D116" s="581"/>
      <c r="E116" s="403" t="s">
        <v>48</v>
      </c>
      <c r="F116" s="405" t="s">
        <v>56</v>
      </c>
      <c r="G116" s="443" t="s">
        <v>57</v>
      </c>
      <c r="H116" s="408" t="s">
        <v>58</v>
      </c>
      <c r="I116" s="488"/>
      <c r="J116" s="399"/>
      <c r="K116" s="399"/>
      <c r="L116" s="399"/>
      <c r="M116" s="399"/>
      <c r="N116" s="399"/>
      <c r="O116" s="399"/>
      <c r="P116" s="399"/>
      <c r="Q116" s="399"/>
      <c r="R116" s="399"/>
      <c r="S116" s="399"/>
      <c r="T116" s="399"/>
      <c r="U116" s="399"/>
      <c r="V116" s="399"/>
      <c r="W116" s="399"/>
      <c r="X116" s="399"/>
      <c r="Y116" s="399"/>
      <c r="Z116" s="399"/>
      <c r="AA116" s="399"/>
      <c r="AB116" s="399"/>
      <c r="AC116" s="399"/>
      <c r="AD116" s="399"/>
      <c r="AE116" s="399"/>
      <c r="AF116" s="399"/>
      <c r="AG116" s="399"/>
      <c r="AH116" s="399"/>
      <c r="AI116" s="399"/>
      <c r="AJ116" s="399"/>
      <c r="AK116" s="399"/>
      <c r="AL116" s="399"/>
      <c r="AM116" s="399"/>
    </row>
    <row r="117" spans="1:39" ht="14.25" x14ac:dyDescent="0.2">
      <c r="A117" s="486"/>
      <c r="B117" s="501" t="s">
        <v>52</v>
      </c>
      <c r="C117" s="536" t="s">
        <v>61</v>
      </c>
      <c r="D117" s="537"/>
      <c r="E117" s="78" t="s">
        <v>54</v>
      </c>
      <c r="F117" s="71" t="s">
        <v>255</v>
      </c>
      <c r="G117" s="411">
        <v>6</v>
      </c>
      <c r="H117" s="410">
        <f>G117*17</f>
        <v>102</v>
      </c>
      <c r="I117" s="488"/>
      <c r="J117" s="399"/>
      <c r="K117" s="399"/>
      <c r="L117" s="399"/>
      <c r="M117" s="399"/>
      <c r="N117" s="399"/>
      <c r="O117" s="399"/>
      <c r="P117" s="399"/>
      <c r="Q117" s="399"/>
      <c r="R117" s="399"/>
      <c r="S117" s="399"/>
      <c r="T117" s="399"/>
      <c r="U117" s="399"/>
      <c r="V117" s="399"/>
      <c r="W117" s="399"/>
      <c r="X117" s="399"/>
      <c r="Y117" s="399"/>
      <c r="Z117" s="399"/>
      <c r="AA117" s="399"/>
      <c r="AB117" s="399"/>
      <c r="AC117" s="399"/>
      <c r="AD117" s="399"/>
      <c r="AE117" s="399"/>
      <c r="AF117" s="399"/>
      <c r="AG117" s="399"/>
      <c r="AH117" s="399"/>
      <c r="AI117" s="399"/>
      <c r="AJ117" s="399"/>
      <c r="AK117" s="399"/>
      <c r="AL117" s="399"/>
      <c r="AM117" s="399"/>
    </row>
    <row r="118" spans="1:39" ht="28.5" x14ac:dyDescent="0.2">
      <c r="A118" s="486"/>
      <c r="B118" s="69" t="s">
        <v>52</v>
      </c>
      <c r="C118" s="536" t="s">
        <v>63</v>
      </c>
      <c r="D118" s="537"/>
      <c r="E118" s="78" t="s">
        <v>81</v>
      </c>
      <c r="F118" s="71" t="s">
        <v>256</v>
      </c>
      <c r="G118" s="411">
        <v>2</v>
      </c>
      <c r="H118" s="410">
        <f>G118*17</f>
        <v>34</v>
      </c>
      <c r="I118" s="488"/>
      <c r="J118" s="399"/>
      <c r="K118" s="399"/>
      <c r="L118" s="399"/>
      <c r="M118" s="399"/>
      <c r="N118" s="399"/>
      <c r="O118" s="399"/>
      <c r="P118" s="399"/>
      <c r="Q118" s="399"/>
      <c r="R118" s="399"/>
      <c r="S118" s="399"/>
      <c r="T118" s="399"/>
      <c r="U118" s="399"/>
      <c r="V118" s="399"/>
      <c r="W118" s="399"/>
      <c r="X118" s="399"/>
      <c r="Y118" s="399"/>
      <c r="Z118" s="399"/>
      <c r="AA118" s="399"/>
      <c r="AB118" s="399"/>
      <c r="AC118" s="399"/>
      <c r="AD118" s="399"/>
      <c r="AE118" s="399"/>
      <c r="AF118" s="399"/>
      <c r="AG118" s="399"/>
      <c r="AH118" s="399"/>
      <c r="AI118" s="399"/>
      <c r="AJ118" s="399"/>
      <c r="AK118" s="399"/>
      <c r="AL118" s="399"/>
      <c r="AM118" s="399"/>
    </row>
    <row r="119" spans="1:39" ht="14.25" customHeight="1" x14ac:dyDescent="0.2">
      <c r="A119" s="486"/>
      <c r="B119" s="69" t="s">
        <v>52</v>
      </c>
      <c r="C119" s="536" t="s">
        <v>61</v>
      </c>
      <c r="D119" s="537"/>
      <c r="E119" s="78" t="s">
        <v>60</v>
      </c>
      <c r="F119" s="71" t="s">
        <v>257</v>
      </c>
      <c r="G119" s="411">
        <v>7</v>
      </c>
      <c r="H119" s="410">
        <f>G119*17</f>
        <v>119</v>
      </c>
      <c r="I119" s="488"/>
      <c r="J119" s="399"/>
      <c r="K119" s="399"/>
      <c r="L119" s="399"/>
      <c r="M119" s="399"/>
      <c r="N119" s="399"/>
      <c r="O119" s="399"/>
      <c r="P119" s="399"/>
      <c r="Q119" s="399"/>
      <c r="R119" s="399"/>
      <c r="S119" s="399"/>
      <c r="T119" s="399"/>
      <c r="U119" s="399"/>
      <c r="V119" s="399"/>
      <c r="W119" s="399"/>
      <c r="X119" s="399"/>
      <c r="Y119" s="399"/>
      <c r="Z119" s="399"/>
      <c r="AA119" s="399"/>
      <c r="AB119" s="399"/>
      <c r="AC119" s="399"/>
      <c r="AD119" s="399"/>
      <c r="AE119" s="399"/>
      <c r="AF119" s="399"/>
      <c r="AG119" s="399"/>
      <c r="AH119" s="399"/>
      <c r="AI119" s="399"/>
      <c r="AJ119" s="399"/>
      <c r="AK119" s="399"/>
      <c r="AL119" s="399"/>
      <c r="AM119" s="399"/>
    </row>
    <row r="120" spans="1:39" ht="25.5" customHeight="1" x14ac:dyDescent="0.2">
      <c r="A120" s="486"/>
      <c r="B120" s="69" t="s">
        <v>52</v>
      </c>
      <c r="C120" s="536" t="s">
        <v>69</v>
      </c>
      <c r="D120" s="537"/>
      <c r="E120" s="78" t="s">
        <v>70</v>
      </c>
      <c r="F120" s="75" t="s">
        <v>71</v>
      </c>
      <c r="G120" s="421"/>
      <c r="H120" s="421">
        <v>177.5</v>
      </c>
      <c r="I120" s="488"/>
      <c r="J120" s="399"/>
      <c r="K120" s="399"/>
      <c r="L120" s="399"/>
      <c r="M120" s="399"/>
      <c r="N120" s="399"/>
      <c r="O120" s="399"/>
      <c r="P120" s="399"/>
      <c r="Q120" s="399"/>
      <c r="R120" s="399"/>
      <c r="S120" s="399"/>
      <c r="T120" s="399"/>
      <c r="U120" s="399"/>
      <c r="V120" s="399"/>
      <c r="W120" s="399"/>
      <c r="X120" s="399"/>
      <c r="Y120" s="399"/>
      <c r="Z120" s="399"/>
      <c r="AA120" s="399"/>
      <c r="AB120" s="399"/>
      <c r="AC120" s="399"/>
      <c r="AD120" s="399"/>
      <c r="AE120" s="399"/>
      <c r="AF120" s="399"/>
      <c r="AG120" s="399"/>
      <c r="AH120" s="399"/>
      <c r="AI120" s="399"/>
      <c r="AJ120" s="399"/>
      <c r="AK120" s="399"/>
      <c r="AL120" s="399"/>
      <c r="AM120" s="399"/>
    </row>
    <row r="121" spans="1:39" ht="29.25" customHeight="1" x14ac:dyDescent="0.2">
      <c r="A121" s="486"/>
      <c r="B121" s="392"/>
      <c r="C121" s="395"/>
      <c r="D121" s="392"/>
      <c r="E121" s="392"/>
      <c r="F121" s="416" t="s">
        <v>103</v>
      </c>
      <c r="G121" s="159"/>
      <c r="H121" s="417">
        <f>SUM(H117:H120)+D113</f>
        <v>900</v>
      </c>
      <c r="I121" s="488"/>
      <c r="J121" s="399"/>
      <c r="K121" s="399"/>
      <c r="L121" s="399"/>
      <c r="M121" s="399"/>
      <c r="N121" s="399"/>
      <c r="O121" s="399"/>
      <c r="P121" s="399"/>
      <c r="Q121" s="399"/>
      <c r="R121" s="399"/>
      <c r="S121" s="399"/>
      <c r="T121" s="399"/>
      <c r="U121" s="399"/>
      <c r="V121" s="399"/>
      <c r="W121" s="399"/>
      <c r="X121" s="399"/>
      <c r="Y121" s="399"/>
      <c r="Z121" s="399"/>
      <c r="AA121" s="399"/>
      <c r="AB121" s="399"/>
      <c r="AC121" s="399"/>
      <c r="AD121" s="399"/>
      <c r="AE121" s="399"/>
      <c r="AF121" s="399"/>
      <c r="AG121" s="399"/>
      <c r="AH121" s="399"/>
      <c r="AI121" s="399"/>
      <c r="AJ121" s="399"/>
      <c r="AK121" s="399"/>
      <c r="AL121" s="399"/>
      <c r="AM121" s="399"/>
    </row>
    <row r="122" spans="1:39" ht="14.25" customHeight="1" x14ac:dyDescent="0.2">
      <c r="A122" s="486"/>
      <c r="B122" s="392"/>
      <c r="C122" s="395"/>
      <c r="D122" s="392"/>
      <c r="E122" s="392"/>
      <c r="F122" s="392"/>
      <c r="G122" s="425"/>
      <c r="H122" s="47"/>
      <c r="I122" s="488"/>
      <c r="J122" s="399"/>
      <c r="K122" s="399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399"/>
      <c r="AA122" s="399"/>
      <c r="AB122" s="399"/>
      <c r="AC122" s="399"/>
      <c r="AD122" s="399"/>
      <c r="AE122" s="399"/>
      <c r="AF122" s="399"/>
      <c r="AG122" s="399"/>
      <c r="AH122" s="399"/>
      <c r="AI122" s="399"/>
      <c r="AJ122" s="399"/>
      <c r="AK122" s="399"/>
      <c r="AL122" s="399"/>
      <c r="AM122" s="399"/>
    </row>
    <row r="123" spans="1:39" ht="14.25" customHeight="1" x14ac:dyDescent="0.2">
      <c r="A123" s="486"/>
      <c r="B123" s="392"/>
      <c r="C123" s="395"/>
      <c r="D123" s="392"/>
      <c r="E123" s="392"/>
      <c r="F123" s="392"/>
      <c r="G123" s="425"/>
      <c r="H123" s="47"/>
      <c r="I123" s="488"/>
      <c r="J123" s="399"/>
      <c r="K123" s="399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399"/>
      <c r="AA123" s="399"/>
      <c r="AB123" s="399"/>
      <c r="AC123" s="399"/>
      <c r="AD123" s="399"/>
      <c r="AE123" s="399"/>
      <c r="AF123" s="399"/>
      <c r="AG123" s="399"/>
      <c r="AH123" s="399"/>
      <c r="AI123" s="399"/>
      <c r="AJ123" s="399"/>
      <c r="AK123" s="399"/>
      <c r="AL123" s="399"/>
      <c r="AM123" s="399"/>
    </row>
    <row r="124" spans="1:39" ht="14.25" customHeight="1" x14ac:dyDescent="0.2">
      <c r="A124" s="486"/>
      <c r="B124" s="392"/>
      <c r="C124" s="395"/>
      <c r="D124" s="392"/>
      <c r="E124" s="392"/>
      <c r="F124" s="392"/>
      <c r="G124" s="425"/>
      <c r="H124" s="47"/>
      <c r="I124" s="488"/>
      <c r="J124" s="399"/>
      <c r="K124" s="399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399"/>
      <c r="AA124" s="399"/>
      <c r="AB124" s="399"/>
      <c r="AC124" s="399"/>
      <c r="AD124" s="399"/>
      <c r="AE124" s="399"/>
      <c r="AF124" s="399"/>
      <c r="AG124" s="399"/>
      <c r="AH124" s="399"/>
      <c r="AI124" s="399"/>
      <c r="AJ124" s="399"/>
      <c r="AK124" s="399"/>
      <c r="AL124" s="399"/>
      <c r="AM124" s="399"/>
    </row>
    <row r="125" spans="1:39" ht="14.1" customHeight="1" x14ac:dyDescent="0.2">
      <c r="A125" s="486"/>
      <c r="B125" s="392"/>
      <c r="C125" s="395"/>
      <c r="D125" s="392"/>
      <c r="E125" s="110" t="str">
        <f>E105</f>
        <v>HUMBERTO COLORADO TORRES</v>
      </c>
      <c r="F125" s="392"/>
      <c r="G125" s="425"/>
      <c r="H125" s="393"/>
      <c r="I125" s="487"/>
      <c r="J125" s="399"/>
      <c r="K125" s="399"/>
      <c r="L125" s="399"/>
      <c r="M125" s="399"/>
      <c r="N125" s="399"/>
      <c r="O125" s="399"/>
      <c r="P125" s="399"/>
      <c r="Q125" s="399"/>
      <c r="R125" s="399"/>
      <c r="S125" s="399"/>
      <c r="T125" s="399"/>
      <c r="U125" s="399"/>
      <c r="V125" s="399"/>
      <c r="W125" s="399"/>
      <c r="X125" s="399"/>
      <c r="Y125" s="399"/>
      <c r="Z125" s="399"/>
      <c r="AA125" s="399"/>
      <c r="AB125" s="399"/>
      <c r="AC125" s="399"/>
      <c r="AD125" s="399"/>
      <c r="AE125" s="399"/>
      <c r="AF125" s="399"/>
      <c r="AG125" s="399"/>
      <c r="AH125" s="399"/>
      <c r="AI125" s="399"/>
      <c r="AJ125" s="399"/>
      <c r="AK125" s="399"/>
      <c r="AL125" s="399"/>
      <c r="AM125" s="399"/>
    </row>
    <row r="126" spans="1:39" ht="14.25" customHeight="1" x14ac:dyDescent="0.2">
      <c r="A126" s="486"/>
      <c r="B126" s="392"/>
      <c r="C126" s="395"/>
      <c r="D126" s="392"/>
      <c r="E126" s="395" t="s">
        <v>500</v>
      </c>
      <c r="F126" s="392"/>
      <c r="G126" s="425"/>
      <c r="H126" s="394"/>
      <c r="I126" s="487"/>
      <c r="J126" s="399"/>
      <c r="K126" s="399"/>
      <c r="L126" s="399"/>
      <c r="M126" s="399"/>
      <c r="N126" s="399"/>
      <c r="O126" s="399"/>
      <c r="P126" s="399"/>
      <c r="Q126" s="399"/>
      <c r="R126" s="399"/>
      <c r="S126" s="399"/>
      <c r="T126" s="399"/>
      <c r="U126" s="399"/>
      <c r="V126" s="399"/>
      <c r="W126" s="399"/>
      <c r="X126" s="399"/>
      <c r="Y126" s="399"/>
      <c r="Z126" s="399"/>
      <c r="AA126" s="399"/>
      <c r="AB126" s="399"/>
      <c r="AC126" s="399"/>
      <c r="AD126" s="399"/>
      <c r="AE126" s="399"/>
      <c r="AF126" s="399"/>
      <c r="AG126" s="399"/>
      <c r="AH126" s="399"/>
      <c r="AI126" s="399"/>
      <c r="AJ126" s="399"/>
      <c r="AK126" s="399"/>
      <c r="AL126" s="399"/>
      <c r="AM126" s="399"/>
    </row>
    <row r="127" spans="1:39" ht="14.25" customHeight="1" thickBot="1" x14ac:dyDescent="0.25">
      <c r="A127" s="491"/>
      <c r="B127" s="492"/>
      <c r="C127" s="499"/>
      <c r="D127" s="492"/>
      <c r="E127" s="492"/>
      <c r="F127" s="492"/>
      <c r="G127" s="500"/>
      <c r="H127" s="493"/>
      <c r="I127" s="495"/>
      <c r="J127" s="399"/>
      <c r="K127" s="399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399"/>
      <c r="AA127" s="399"/>
      <c r="AB127" s="399"/>
      <c r="AC127" s="399"/>
      <c r="AD127" s="399"/>
      <c r="AE127" s="399"/>
      <c r="AF127" s="399"/>
      <c r="AG127" s="399"/>
      <c r="AH127" s="399"/>
      <c r="AI127" s="399"/>
      <c r="AJ127" s="399"/>
      <c r="AK127" s="399"/>
      <c r="AL127" s="399"/>
      <c r="AM127" s="399"/>
    </row>
    <row r="128" spans="1:39" ht="14.25" customHeight="1" x14ac:dyDescent="0.2">
      <c r="B128" s="396"/>
      <c r="C128" s="65"/>
      <c r="D128" s="396"/>
      <c r="E128" s="396"/>
      <c r="F128" s="396"/>
      <c r="G128" s="397"/>
      <c r="H128" s="398"/>
      <c r="I128" s="398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99"/>
      <c r="AA128" s="399"/>
      <c r="AB128" s="399"/>
      <c r="AC128" s="399"/>
      <c r="AD128" s="399"/>
      <c r="AE128" s="399"/>
      <c r="AF128" s="399"/>
      <c r="AG128" s="399"/>
      <c r="AH128" s="399"/>
      <c r="AI128" s="399"/>
      <c r="AJ128" s="399"/>
      <c r="AK128" s="399"/>
      <c r="AL128" s="399"/>
      <c r="AM128" s="399"/>
    </row>
    <row r="129" spans="1:39" ht="14.25" customHeight="1" x14ac:dyDescent="0.2">
      <c r="B129" s="396"/>
      <c r="C129" s="65"/>
      <c r="D129" s="396"/>
      <c r="E129" s="396"/>
      <c r="F129" s="396"/>
      <c r="G129" s="397"/>
      <c r="H129" s="398"/>
      <c r="I129" s="398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99"/>
      <c r="AA129" s="399"/>
      <c r="AB129" s="399"/>
      <c r="AC129" s="399"/>
      <c r="AD129" s="399"/>
      <c r="AE129" s="399"/>
      <c r="AF129" s="399"/>
      <c r="AG129" s="399"/>
      <c r="AH129" s="399"/>
      <c r="AI129" s="399"/>
      <c r="AJ129" s="399"/>
      <c r="AK129" s="399"/>
      <c r="AL129" s="399"/>
      <c r="AM129" s="399"/>
    </row>
    <row r="130" spans="1:39" ht="14.25" customHeight="1" thickBot="1" x14ac:dyDescent="0.25">
      <c r="B130" s="396"/>
      <c r="C130" s="65"/>
      <c r="D130" s="396"/>
      <c r="E130" s="396"/>
      <c r="F130" s="396"/>
      <c r="G130" s="397"/>
      <c r="H130" s="398"/>
      <c r="I130" s="398"/>
      <c r="J130" s="399"/>
      <c r="K130" s="399"/>
      <c r="L130" s="399"/>
      <c r="M130" s="399"/>
      <c r="N130" s="399"/>
      <c r="O130" s="399"/>
      <c r="P130" s="399"/>
      <c r="Q130" s="399"/>
      <c r="R130" s="399"/>
      <c r="S130" s="399"/>
      <c r="T130" s="399"/>
      <c r="U130" s="399"/>
      <c r="V130" s="399"/>
      <c r="W130" s="399"/>
      <c r="X130" s="399"/>
      <c r="Y130" s="399"/>
      <c r="Z130" s="399"/>
      <c r="AA130" s="399"/>
      <c r="AB130" s="399"/>
      <c r="AC130" s="399"/>
      <c r="AD130" s="399"/>
      <c r="AE130" s="399"/>
      <c r="AF130" s="399"/>
      <c r="AG130" s="399"/>
      <c r="AH130" s="399"/>
      <c r="AI130" s="399"/>
      <c r="AJ130" s="399"/>
      <c r="AK130" s="399"/>
      <c r="AL130" s="399"/>
      <c r="AM130" s="399"/>
    </row>
    <row r="131" spans="1:39" ht="14.25" customHeight="1" x14ac:dyDescent="0.2">
      <c r="A131" s="479"/>
      <c r="B131" s="482"/>
      <c r="C131" s="481"/>
      <c r="D131" s="482"/>
      <c r="E131" s="482"/>
      <c r="F131" s="482"/>
      <c r="G131" s="483"/>
      <c r="H131" s="484"/>
      <c r="I131" s="485"/>
      <c r="J131" s="399"/>
      <c r="K131" s="399"/>
      <c r="L131" s="399"/>
      <c r="M131" s="399"/>
      <c r="N131" s="399"/>
      <c r="O131" s="399"/>
      <c r="P131" s="399"/>
      <c r="Q131" s="399"/>
      <c r="R131" s="399"/>
      <c r="S131" s="399"/>
      <c r="T131" s="399"/>
      <c r="U131" s="399"/>
      <c r="V131" s="399"/>
      <c r="W131" s="399"/>
      <c r="X131" s="399"/>
      <c r="Y131" s="399"/>
      <c r="Z131" s="399"/>
      <c r="AA131" s="399"/>
      <c r="AB131" s="399"/>
      <c r="AC131" s="399"/>
      <c r="AD131" s="399"/>
      <c r="AE131" s="399"/>
      <c r="AF131" s="399"/>
      <c r="AG131" s="399"/>
      <c r="AH131" s="399"/>
      <c r="AI131" s="399"/>
      <c r="AJ131" s="399"/>
      <c r="AK131" s="399"/>
      <c r="AL131" s="399"/>
      <c r="AM131" s="399"/>
    </row>
    <row r="132" spans="1:39" x14ac:dyDescent="0.2">
      <c r="A132" s="486"/>
      <c r="B132" s="392"/>
      <c r="C132" s="382" t="s">
        <v>510</v>
      </c>
      <c r="D132" s="382"/>
      <c r="E132" s="402" t="s">
        <v>269</v>
      </c>
      <c r="F132" s="382" t="s">
        <v>515</v>
      </c>
      <c r="G132" s="228" t="s">
        <v>513</v>
      </c>
      <c r="H132" s="394"/>
      <c r="I132" s="487"/>
      <c r="J132" s="399"/>
      <c r="K132" s="399"/>
      <c r="L132" s="399"/>
      <c r="M132" s="399"/>
      <c r="N132" s="399"/>
      <c r="O132" s="399"/>
      <c r="P132" s="399"/>
      <c r="Q132" s="399"/>
      <c r="R132" s="399"/>
      <c r="S132" s="399"/>
      <c r="T132" s="399"/>
      <c r="U132" s="399"/>
      <c r="V132" s="399"/>
      <c r="W132" s="399"/>
      <c r="X132" s="399"/>
      <c r="Y132" s="399"/>
      <c r="Z132" s="399"/>
      <c r="AA132" s="399"/>
      <c r="AB132" s="399"/>
      <c r="AC132" s="399"/>
      <c r="AD132" s="399"/>
      <c r="AE132" s="399"/>
      <c r="AF132" s="399"/>
      <c r="AG132" s="399"/>
      <c r="AH132" s="399"/>
      <c r="AI132" s="399"/>
      <c r="AJ132" s="399"/>
      <c r="AK132" s="399"/>
      <c r="AL132" s="399"/>
      <c r="AM132" s="399"/>
    </row>
    <row r="133" spans="1:39" ht="14.25" x14ac:dyDescent="0.2">
      <c r="A133" s="486"/>
      <c r="B133" s="392"/>
      <c r="C133" s="382" t="s">
        <v>3</v>
      </c>
      <c r="D133" s="382"/>
      <c r="E133" s="66">
        <v>10076903</v>
      </c>
      <c r="F133" s="46" t="s">
        <v>514</v>
      </c>
      <c r="G133" s="228" t="s">
        <v>513</v>
      </c>
      <c r="H133" s="394"/>
      <c r="I133" s="487"/>
      <c r="J133" s="399"/>
      <c r="K133" s="399"/>
      <c r="L133" s="399"/>
      <c r="M133" s="399"/>
      <c r="N133" s="399"/>
      <c r="O133" s="399"/>
      <c r="P133" s="399"/>
      <c r="Q133" s="399"/>
      <c r="R133" s="399"/>
      <c r="S133" s="399"/>
      <c r="T133" s="399"/>
      <c r="U133" s="399"/>
      <c r="V133" s="399"/>
      <c r="W133" s="399"/>
      <c r="X133" s="399"/>
      <c r="Y133" s="399"/>
      <c r="Z133" s="399"/>
      <c r="AA133" s="399"/>
      <c r="AB133" s="399"/>
      <c r="AC133" s="399"/>
      <c r="AD133" s="399"/>
      <c r="AE133" s="399"/>
      <c r="AF133" s="399"/>
      <c r="AG133" s="399"/>
      <c r="AH133" s="399"/>
      <c r="AI133" s="399"/>
      <c r="AJ133" s="399"/>
      <c r="AK133" s="399"/>
      <c r="AL133" s="399"/>
      <c r="AM133" s="399"/>
    </row>
    <row r="134" spans="1:39" ht="14.25" x14ac:dyDescent="0.2">
      <c r="A134" s="486"/>
      <c r="B134" s="392"/>
      <c r="C134" s="382" t="s">
        <v>6</v>
      </c>
      <c r="D134" s="382"/>
      <c r="E134" s="382" t="s">
        <v>10</v>
      </c>
      <c r="F134" s="450"/>
      <c r="G134" s="47"/>
      <c r="H134" s="394"/>
      <c r="I134" s="487"/>
      <c r="J134" s="399"/>
      <c r="K134" s="399"/>
      <c r="L134" s="399"/>
      <c r="M134" s="399"/>
      <c r="N134" s="399"/>
      <c r="O134" s="399"/>
      <c r="P134" s="399"/>
      <c r="Q134" s="399"/>
      <c r="R134" s="399"/>
      <c r="S134" s="399"/>
      <c r="T134" s="399"/>
      <c r="U134" s="399"/>
      <c r="V134" s="399"/>
      <c r="W134" s="399"/>
      <c r="X134" s="399"/>
      <c r="Y134" s="399"/>
      <c r="Z134" s="399"/>
      <c r="AA134" s="399"/>
      <c r="AB134" s="399"/>
      <c r="AC134" s="399"/>
      <c r="AD134" s="399"/>
      <c r="AE134" s="399"/>
      <c r="AF134" s="399"/>
      <c r="AG134" s="399"/>
      <c r="AH134" s="399"/>
      <c r="AI134" s="399"/>
      <c r="AJ134" s="399"/>
      <c r="AK134" s="399"/>
      <c r="AL134" s="399"/>
      <c r="AM134" s="399"/>
    </row>
    <row r="135" spans="1:39" ht="14.25" customHeight="1" x14ac:dyDescent="0.2">
      <c r="A135" s="486"/>
      <c r="B135" s="393"/>
      <c r="C135" s="393"/>
      <c r="D135" s="393"/>
      <c r="E135" s="393"/>
      <c r="F135" s="393"/>
      <c r="G135" s="394"/>
      <c r="H135" s="394"/>
      <c r="I135" s="487"/>
      <c r="J135" s="399"/>
      <c r="K135" s="399"/>
      <c r="L135" s="399"/>
      <c r="M135" s="399"/>
      <c r="N135" s="399"/>
      <c r="O135" s="399"/>
      <c r="P135" s="399"/>
      <c r="Q135" s="399"/>
      <c r="R135" s="399"/>
      <c r="S135" s="399"/>
      <c r="T135" s="399"/>
      <c r="U135" s="399"/>
      <c r="V135" s="399"/>
      <c r="W135" s="399"/>
      <c r="X135" s="399"/>
      <c r="Y135" s="399"/>
      <c r="Z135" s="399"/>
      <c r="AA135" s="399"/>
      <c r="AB135" s="399"/>
      <c r="AC135" s="399"/>
      <c r="AD135" s="399"/>
      <c r="AE135" s="399"/>
      <c r="AF135" s="399"/>
      <c r="AG135" s="399"/>
      <c r="AH135" s="399"/>
      <c r="AI135" s="399"/>
      <c r="AJ135" s="399"/>
      <c r="AK135" s="399"/>
      <c r="AL135" s="399"/>
      <c r="AM135" s="399"/>
    </row>
    <row r="136" spans="1:39" x14ac:dyDescent="0.2">
      <c r="A136" s="486"/>
      <c r="B136" s="455" t="s">
        <v>12</v>
      </c>
      <c r="C136" s="455" t="s">
        <v>14</v>
      </c>
      <c r="D136" s="455" t="s">
        <v>14</v>
      </c>
      <c r="E136" s="405" t="s">
        <v>13</v>
      </c>
      <c r="F136" s="404" t="s">
        <v>15</v>
      </c>
      <c r="G136" s="405" t="s">
        <v>16</v>
      </c>
      <c r="H136" s="394"/>
      <c r="I136" s="487"/>
      <c r="J136" s="399"/>
      <c r="K136" s="399"/>
      <c r="L136" s="399"/>
      <c r="M136" s="399"/>
      <c r="N136" s="399"/>
      <c r="O136" s="399"/>
      <c r="P136" s="399"/>
      <c r="Q136" s="399"/>
      <c r="R136" s="399"/>
      <c r="S136" s="399"/>
      <c r="T136" s="399"/>
      <c r="U136" s="399"/>
      <c r="V136" s="399"/>
      <c r="W136" s="399"/>
      <c r="X136" s="399"/>
      <c r="Y136" s="399"/>
      <c r="Z136" s="399"/>
      <c r="AA136" s="399"/>
      <c r="AB136" s="399"/>
      <c r="AC136" s="399"/>
      <c r="AD136" s="399"/>
      <c r="AE136" s="399"/>
      <c r="AF136" s="399"/>
      <c r="AG136" s="399"/>
      <c r="AH136" s="399"/>
      <c r="AI136" s="399"/>
      <c r="AJ136" s="399"/>
      <c r="AK136" s="399"/>
      <c r="AL136" s="399"/>
      <c r="AM136" s="399"/>
    </row>
    <row r="137" spans="1:39" ht="28.5" x14ac:dyDescent="0.2">
      <c r="A137" s="486"/>
      <c r="B137" s="454" t="s">
        <v>272</v>
      </c>
      <c r="C137" s="429">
        <v>4</v>
      </c>
      <c r="D137" s="429">
        <v>4</v>
      </c>
      <c r="E137" s="452" t="s">
        <v>124</v>
      </c>
      <c r="F137" s="432" t="s">
        <v>273</v>
      </c>
      <c r="G137" s="409" t="s">
        <v>274</v>
      </c>
      <c r="H137" s="394"/>
      <c r="I137" s="487"/>
      <c r="J137" s="399"/>
      <c r="K137" s="399"/>
      <c r="L137" s="399"/>
      <c r="M137" s="399"/>
      <c r="N137" s="399"/>
      <c r="O137" s="399"/>
      <c r="P137" s="399"/>
      <c r="Q137" s="399"/>
      <c r="R137" s="399"/>
      <c r="S137" s="399"/>
      <c r="T137" s="399"/>
      <c r="U137" s="399"/>
      <c r="V137" s="399"/>
      <c r="W137" s="399"/>
      <c r="X137" s="399"/>
      <c r="Y137" s="399"/>
      <c r="Z137" s="399"/>
      <c r="AA137" s="399"/>
      <c r="AB137" s="399"/>
      <c r="AC137" s="399"/>
      <c r="AD137" s="399"/>
      <c r="AE137" s="399"/>
      <c r="AF137" s="399"/>
      <c r="AG137" s="399"/>
      <c r="AH137" s="399"/>
      <c r="AI137" s="399"/>
      <c r="AJ137" s="399"/>
      <c r="AK137" s="399"/>
      <c r="AL137" s="399"/>
      <c r="AM137" s="399"/>
    </row>
    <row r="138" spans="1:39" ht="28.5" x14ac:dyDescent="0.2">
      <c r="A138" s="486"/>
      <c r="B138" s="454" t="s">
        <v>276</v>
      </c>
      <c r="C138" s="429">
        <v>4</v>
      </c>
      <c r="D138" s="429">
        <v>4</v>
      </c>
      <c r="E138" s="452" t="s">
        <v>124</v>
      </c>
      <c r="F138" s="409" t="s">
        <v>277</v>
      </c>
      <c r="G138" s="409" t="s">
        <v>248</v>
      </c>
      <c r="H138" s="394"/>
      <c r="I138" s="487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99"/>
      <c r="AA138" s="399"/>
      <c r="AB138" s="399"/>
      <c r="AC138" s="399"/>
      <c r="AD138" s="399"/>
      <c r="AE138" s="399"/>
      <c r="AF138" s="399"/>
      <c r="AG138" s="399"/>
      <c r="AH138" s="399"/>
      <c r="AI138" s="399"/>
      <c r="AJ138" s="399"/>
      <c r="AK138" s="399"/>
      <c r="AL138" s="399"/>
      <c r="AM138" s="399"/>
    </row>
    <row r="139" spans="1:39" x14ac:dyDescent="0.2">
      <c r="A139" s="486"/>
      <c r="B139" s="383" t="s">
        <v>38</v>
      </c>
      <c r="C139" s="48">
        <f>SUM(C137:C138)</f>
        <v>8</v>
      </c>
      <c r="D139" s="51">
        <f ca="1">SUM(D137:D140)*17*2.5</f>
        <v>340</v>
      </c>
      <c r="E139" s="392"/>
      <c r="F139" s="392"/>
      <c r="G139" s="425"/>
      <c r="H139" s="394"/>
      <c r="I139" s="487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99"/>
      <c r="AA139" s="399"/>
      <c r="AB139" s="399"/>
      <c r="AC139" s="399"/>
      <c r="AD139" s="399"/>
      <c r="AE139" s="399"/>
      <c r="AF139" s="399"/>
      <c r="AG139" s="399"/>
      <c r="AH139" s="399"/>
      <c r="AI139" s="399"/>
      <c r="AJ139" s="399"/>
      <c r="AK139" s="399"/>
      <c r="AL139" s="399"/>
      <c r="AM139" s="399"/>
    </row>
    <row r="140" spans="1:39" ht="14.25" customHeight="1" x14ac:dyDescent="0.2">
      <c r="A140" s="486"/>
      <c r="B140" s="392"/>
      <c r="C140" s="395"/>
      <c r="D140" s="392"/>
      <c r="E140" s="392"/>
      <c r="F140" s="392"/>
      <c r="G140" s="425"/>
      <c r="H140" s="394"/>
      <c r="I140" s="487"/>
      <c r="J140" s="399"/>
      <c r="K140" s="399"/>
      <c r="L140" s="399"/>
      <c r="M140" s="399"/>
      <c r="N140" s="399"/>
      <c r="O140" s="399"/>
      <c r="P140" s="399"/>
      <c r="Q140" s="399"/>
      <c r="R140" s="399"/>
      <c r="S140" s="399"/>
      <c r="T140" s="399"/>
      <c r="U140" s="399"/>
      <c r="V140" s="399"/>
      <c r="W140" s="399"/>
      <c r="X140" s="399"/>
      <c r="Y140" s="399"/>
      <c r="Z140" s="399"/>
      <c r="AA140" s="399"/>
      <c r="AB140" s="399"/>
      <c r="AC140" s="399"/>
      <c r="AD140" s="399"/>
      <c r="AE140" s="399"/>
      <c r="AF140" s="399"/>
      <c r="AG140" s="399"/>
      <c r="AH140" s="399"/>
      <c r="AI140" s="399"/>
      <c r="AJ140" s="399"/>
      <c r="AK140" s="399"/>
      <c r="AL140" s="399"/>
      <c r="AM140" s="399"/>
    </row>
    <row r="141" spans="1:39" ht="30" x14ac:dyDescent="0.2">
      <c r="A141" s="486"/>
      <c r="B141" s="403" t="s">
        <v>55</v>
      </c>
      <c r="C141" s="540" t="s">
        <v>47</v>
      </c>
      <c r="D141" s="541"/>
      <c r="E141" s="403" t="s">
        <v>48</v>
      </c>
      <c r="F141" s="405" t="s">
        <v>56</v>
      </c>
      <c r="G141" s="443" t="s">
        <v>57</v>
      </c>
      <c r="H141" s="408" t="s">
        <v>58</v>
      </c>
      <c r="I141" s="488"/>
      <c r="J141" s="399"/>
      <c r="K141" s="399"/>
      <c r="L141" s="399"/>
      <c r="M141" s="399"/>
      <c r="N141" s="399"/>
      <c r="O141" s="399"/>
      <c r="P141" s="399"/>
      <c r="Q141" s="399"/>
      <c r="R141" s="399"/>
      <c r="S141" s="399"/>
      <c r="T141" s="399"/>
      <c r="U141" s="399"/>
      <c r="V141" s="399"/>
      <c r="W141" s="399"/>
      <c r="X141" s="399"/>
      <c r="Y141" s="399"/>
      <c r="Z141" s="399"/>
      <c r="AA141" s="399"/>
      <c r="AB141" s="399"/>
      <c r="AC141" s="399"/>
      <c r="AD141" s="399"/>
      <c r="AE141" s="399"/>
      <c r="AF141" s="399"/>
      <c r="AG141" s="399"/>
      <c r="AH141" s="399"/>
      <c r="AI141" s="399"/>
      <c r="AJ141" s="399"/>
      <c r="AK141" s="399"/>
      <c r="AL141" s="399"/>
      <c r="AM141" s="399"/>
    </row>
    <row r="142" spans="1:39" ht="14.25" x14ac:dyDescent="0.2">
      <c r="A142" s="486"/>
      <c r="B142" s="501" t="s">
        <v>52</v>
      </c>
      <c r="C142" s="536" t="s">
        <v>61</v>
      </c>
      <c r="D142" s="577"/>
      <c r="E142" s="78" t="s">
        <v>54</v>
      </c>
      <c r="F142" s="71" t="s">
        <v>279</v>
      </c>
      <c r="G142" s="411">
        <v>4</v>
      </c>
      <c r="H142" s="410">
        <f>G142*17</f>
        <v>68</v>
      </c>
      <c r="I142" s="488"/>
      <c r="J142" s="399"/>
      <c r="K142" s="399"/>
      <c r="L142" s="399"/>
      <c r="M142" s="399"/>
      <c r="N142" s="399"/>
      <c r="O142" s="399"/>
      <c r="P142" s="399"/>
      <c r="Q142" s="399"/>
      <c r="R142" s="399"/>
      <c r="S142" s="399"/>
      <c r="T142" s="399"/>
      <c r="U142" s="399"/>
      <c r="V142" s="399"/>
      <c r="W142" s="399"/>
      <c r="X142" s="399"/>
      <c r="Y142" s="399"/>
      <c r="Z142" s="399"/>
      <c r="AA142" s="399"/>
      <c r="AB142" s="399"/>
      <c r="AC142" s="399"/>
      <c r="AD142" s="399"/>
      <c r="AE142" s="399"/>
      <c r="AF142" s="399"/>
      <c r="AG142" s="399"/>
      <c r="AH142" s="399"/>
      <c r="AI142" s="399"/>
      <c r="AJ142" s="399"/>
      <c r="AK142" s="399"/>
      <c r="AL142" s="399"/>
      <c r="AM142" s="399"/>
    </row>
    <row r="143" spans="1:39" ht="14.25" x14ac:dyDescent="0.2">
      <c r="A143" s="486"/>
      <c r="B143" s="69" t="s">
        <v>52</v>
      </c>
      <c r="C143" s="536" t="s">
        <v>61</v>
      </c>
      <c r="D143" s="577"/>
      <c r="E143" s="78" t="s">
        <v>54</v>
      </c>
      <c r="F143" s="71" t="s">
        <v>280</v>
      </c>
      <c r="G143" s="411">
        <v>10</v>
      </c>
      <c r="H143" s="410">
        <f>G143*17</f>
        <v>170</v>
      </c>
      <c r="I143" s="488"/>
      <c r="J143" s="399"/>
      <c r="K143" s="399"/>
      <c r="L143" s="399"/>
      <c r="M143" s="399"/>
      <c r="N143" s="399"/>
      <c r="O143" s="399"/>
      <c r="P143" s="399"/>
      <c r="Q143" s="399"/>
      <c r="R143" s="399"/>
      <c r="S143" s="399"/>
      <c r="T143" s="399"/>
      <c r="U143" s="399"/>
      <c r="V143" s="399"/>
      <c r="W143" s="399"/>
      <c r="X143" s="399"/>
      <c r="Y143" s="399"/>
      <c r="Z143" s="399"/>
      <c r="AA143" s="399"/>
      <c r="AB143" s="399"/>
      <c r="AC143" s="399"/>
      <c r="AD143" s="399"/>
      <c r="AE143" s="399"/>
      <c r="AF143" s="399"/>
      <c r="AG143" s="399"/>
      <c r="AH143" s="399"/>
      <c r="AI143" s="399"/>
      <c r="AJ143" s="399"/>
      <c r="AK143" s="399"/>
      <c r="AL143" s="399"/>
      <c r="AM143" s="399"/>
    </row>
    <row r="144" spans="1:39" ht="28.5" x14ac:dyDescent="0.2">
      <c r="A144" s="486"/>
      <c r="B144" s="69" t="s">
        <v>52</v>
      </c>
      <c r="C144" s="536" t="s">
        <v>63</v>
      </c>
      <c r="D144" s="577"/>
      <c r="E144" s="81" t="s">
        <v>78</v>
      </c>
      <c r="F144" s="71" t="s">
        <v>281</v>
      </c>
      <c r="G144" s="411">
        <v>6</v>
      </c>
      <c r="H144" s="410">
        <f>G144*17</f>
        <v>102</v>
      </c>
      <c r="I144" s="488"/>
      <c r="J144" s="399"/>
      <c r="K144" s="399"/>
      <c r="L144" s="399"/>
      <c r="M144" s="399"/>
      <c r="N144" s="399"/>
      <c r="O144" s="399"/>
      <c r="P144" s="399"/>
      <c r="Q144" s="399"/>
      <c r="R144" s="399"/>
      <c r="S144" s="399"/>
      <c r="T144" s="399"/>
      <c r="U144" s="399"/>
      <c r="V144" s="399"/>
      <c r="W144" s="399"/>
      <c r="X144" s="399"/>
      <c r="Y144" s="399"/>
      <c r="Z144" s="399"/>
      <c r="AA144" s="399"/>
      <c r="AB144" s="399"/>
      <c r="AC144" s="399"/>
      <c r="AD144" s="399"/>
      <c r="AE144" s="399"/>
      <c r="AF144" s="399"/>
      <c r="AG144" s="399"/>
      <c r="AH144" s="399"/>
      <c r="AI144" s="399"/>
      <c r="AJ144" s="399"/>
      <c r="AK144" s="399"/>
      <c r="AL144" s="399"/>
      <c r="AM144" s="399"/>
    </row>
    <row r="145" spans="1:39" ht="27" customHeight="1" x14ac:dyDescent="0.2">
      <c r="A145" s="486"/>
      <c r="B145" s="69" t="s">
        <v>52</v>
      </c>
      <c r="C145" s="536" t="s">
        <v>63</v>
      </c>
      <c r="D145" s="577"/>
      <c r="E145" s="81" t="s">
        <v>85</v>
      </c>
      <c r="F145" s="71" t="s">
        <v>282</v>
      </c>
      <c r="G145" s="411">
        <v>3</v>
      </c>
      <c r="H145" s="410">
        <f>G145*17</f>
        <v>51</v>
      </c>
      <c r="I145" s="488"/>
      <c r="J145" s="399"/>
      <c r="K145" s="399"/>
      <c r="L145" s="399"/>
      <c r="M145" s="399"/>
      <c r="N145" s="399"/>
      <c r="O145" s="399"/>
      <c r="P145" s="399"/>
      <c r="Q145" s="399"/>
      <c r="R145" s="399"/>
      <c r="S145" s="399"/>
      <c r="T145" s="399"/>
      <c r="U145" s="399"/>
      <c r="V145" s="399"/>
      <c r="W145" s="399"/>
      <c r="X145" s="399"/>
      <c r="Y145" s="399"/>
      <c r="Z145" s="399"/>
      <c r="AA145" s="399"/>
      <c r="AB145" s="399"/>
      <c r="AC145" s="399"/>
      <c r="AD145" s="399"/>
      <c r="AE145" s="399"/>
      <c r="AF145" s="399"/>
      <c r="AG145" s="399"/>
      <c r="AH145" s="399"/>
      <c r="AI145" s="399"/>
      <c r="AJ145" s="399"/>
      <c r="AK145" s="399"/>
      <c r="AL145" s="399"/>
      <c r="AM145" s="399"/>
    </row>
    <row r="146" spans="1:39" ht="14.25" x14ac:dyDescent="0.2">
      <c r="A146" s="486"/>
      <c r="B146" s="69" t="s">
        <v>52</v>
      </c>
      <c r="C146" s="536" t="s">
        <v>69</v>
      </c>
      <c r="D146" s="577"/>
      <c r="E146" s="78" t="s">
        <v>70</v>
      </c>
      <c r="F146" s="75" t="s">
        <v>71</v>
      </c>
      <c r="G146" s="420"/>
      <c r="H146" s="421">
        <v>169</v>
      </c>
      <c r="I146" s="488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99"/>
      <c r="AA146" s="399"/>
      <c r="AB146" s="399"/>
      <c r="AC146" s="399"/>
      <c r="AD146" s="399"/>
      <c r="AE146" s="399"/>
      <c r="AF146" s="399"/>
      <c r="AG146" s="399"/>
      <c r="AH146" s="399"/>
      <c r="AI146" s="399"/>
      <c r="AJ146" s="399"/>
      <c r="AK146" s="399"/>
      <c r="AL146" s="399"/>
      <c r="AM146" s="399"/>
    </row>
    <row r="147" spans="1:39" ht="14.25" customHeight="1" x14ac:dyDescent="0.2">
      <c r="A147" s="486"/>
      <c r="B147" s="392"/>
      <c r="C147" s="395"/>
      <c r="D147" s="392"/>
      <c r="E147" s="392"/>
      <c r="F147" s="416" t="s">
        <v>103</v>
      </c>
      <c r="G147" s="159"/>
      <c r="H147" s="417">
        <f ca="1">SUM(H142:H146)+D139</f>
        <v>900</v>
      </c>
      <c r="I147" s="488"/>
      <c r="J147" s="399"/>
      <c r="K147" s="399"/>
      <c r="L147" s="399"/>
      <c r="M147" s="399"/>
      <c r="N147" s="399"/>
      <c r="O147" s="399"/>
      <c r="P147" s="399"/>
      <c r="Q147" s="399"/>
      <c r="R147" s="399"/>
      <c r="S147" s="399"/>
      <c r="T147" s="399"/>
      <c r="U147" s="399"/>
      <c r="V147" s="399"/>
      <c r="W147" s="399"/>
      <c r="X147" s="399"/>
      <c r="Y147" s="399"/>
      <c r="Z147" s="399"/>
      <c r="AA147" s="399"/>
      <c r="AB147" s="399"/>
      <c r="AC147" s="399"/>
      <c r="AD147" s="399"/>
      <c r="AE147" s="399"/>
      <c r="AF147" s="399"/>
      <c r="AG147" s="399"/>
      <c r="AH147" s="399"/>
      <c r="AI147" s="399"/>
      <c r="AJ147" s="399"/>
      <c r="AK147" s="399"/>
      <c r="AL147" s="399"/>
      <c r="AM147" s="399"/>
    </row>
    <row r="148" spans="1:39" ht="14.25" customHeight="1" x14ac:dyDescent="0.2">
      <c r="A148" s="486"/>
      <c r="B148" s="392"/>
      <c r="C148" s="395"/>
      <c r="D148" s="392"/>
      <c r="E148" s="392"/>
      <c r="F148" s="392"/>
      <c r="G148" s="425"/>
      <c r="H148" s="47"/>
      <c r="I148" s="488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99"/>
      <c r="AA148" s="399"/>
      <c r="AB148" s="399"/>
      <c r="AC148" s="399"/>
      <c r="AD148" s="399"/>
      <c r="AE148" s="399"/>
      <c r="AF148" s="399"/>
      <c r="AG148" s="399"/>
      <c r="AH148" s="399"/>
      <c r="AI148" s="399"/>
      <c r="AJ148" s="399"/>
      <c r="AK148" s="399"/>
      <c r="AL148" s="399"/>
      <c r="AM148" s="399"/>
    </row>
    <row r="149" spans="1:39" ht="14.25" customHeight="1" x14ac:dyDescent="0.2">
      <c r="A149" s="486"/>
      <c r="B149" s="392"/>
      <c r="C149" s="395"/>
      <c r="D149" s="392"/>
      <c r="E149" s="392"/>
      <c r="F149" s="392"/>
      <c r="G149" s="425"/>
      <c r="H149" s="47"/>
      <c r="I149" s="488"/>
      <c r="J149" s="399"/>
      <c r="K149" s="399"/>
      <c r="L149" s="399"/>
      <c r="M149" s="399"/>
      <c r="N149" s="399"/>
      <c r="O149" s="399"/>
      <c r="P149" s="399"/>
      <c r="Q149" s="399"/>
      <c r="R149" s="399"/>
      <c r="S149" s="399"/>
      <c r="T149" s="399"/>
      <c r="U149" s="399"/>
      <c r="V149" s="399"/>
      <c r="W149" s="399"/>
      <c r="X149" s="399"/>
      <c r="Y149" s="399"/>
      <c r="Z149" s="399"/>
      <c r="AA149" s="399"/>
      <c r="AB149" s="399"/>
      <c r="AC149" s="399"/>
      <c r="AD149" s="399"/>
      <c r="AE149" s="399"/>
      <c r="AF149" s="399"/>
      <c r="AG149" s="399"/>
      <c r="AH149" s="399"/>
      <c r="AI149" s="399"/>
      <c r="AJ149" s="399"/>
      <c r="AK149" s="399"/>
      <c r="AL149" s="399"/>
      <c r="AM149" s="399"/>
    </row>
    <row r="150" spans="1:39" ht="14.25" customHeight="1" x14ac:dyDescent="0.2">
      <c r="A150" s="486"/>
      <c r="B150" s="392"/>
      <c r="C150" s="395"/>
      <c r="D150" s="392"/>
      <c r="E150" s="392"/>
      <c r="F150" s="392"/>
      <c r="G150" s="425"/>
      <c r="H150" s="47"/>
      <c r="I150" s="488"/>
      <c r="J150" s="399"/>
      <c r="K150" s="399"/>
      <c r="L150" s="399"/>
      <c r="M150" s="399"/>
      <c r="N150" s="399"/>
      <c r="O150" s="399"/>
      <c r="P150" s="399"/>
      <c r="Q150" s="399"/>
      <c r="R150" s="399"/>
      <c r="S150" s="399"/>
      <c r="T150" s="399"/>
      <c r="U150" s="399"/>
      <c r="V150" s="399"/>
      <c r="W150" s="399"/>
      <c r="X150" s="399"/>
      <c r="Y150" s="399"/>
      <c r="Z150" s="399"/>
      <c r="AA150" s="399"/>
      <c r="AB150" s="399"/>
      <c r="AC150" s="399"/>
      <c r="AD150" s="399"/>
      <c r="AE150" s="399"/>
      <c r="AF150" s="399"/>
      <c r="AG150" s="399"/>
      <c r="AH150" s="399"/>
      <c r="AI150" s="399"/>
      <c r="AJ150" s="399"/>
      <c r="AK150" s="399"/>
      <c r="AL150" s="399"/>
      <c r="AM150" s="399"/>
    </row>
    <row r="151" spans="1:39" ht="14.25" customHeight="1" x14ac:dyDescent="0.2">
      <c r="A151" s="486"/>
      <c r="B151" s="392"/>
      <c r="C151" s="395"/>
      <c r="D151" s="392"/>
      <c r="E151" s="392"/>
      <c r="F151" s="392"/>
      <c r="G151" s="425"/>
      <c r="H151" s="393"/>
      <c r="I151" s="487"/>
      <c r="J151" s="399"/>
      <c r="K151" s="399"/>
      <c r="L151" s="399"/>
      <c r="M151" s="399"/>
      <c r="N151" s="399"/>
      <c r="O151" s="399"/>
      <c r="P151" s="399"/>
      <c r="Q151" s="399"/>
      <c r="R151" s="399"/>
      <c r="S151" s="399"/>
      <c r="T151" s="399"/>
      <c r="U151" s="399"/>
      <c r="V151" s="399"/>
      <c r="W151" s="399"/>
      <c r="X151" s="399"/>
      <c r="Y151" s="399"/>
      <c r="Z151" s="399"/>
      <c r="AA151" s="399"/>
      <c r="AB151" s="399"/>
      <c r="AC151" s="399"/>
      <c r="AD151" s="399"/>
      <c r="AE151" s="399"/>
      <c r="AF151" s="399"/>
      <c r="AG151" s="399"/>
      <c r="AH151" s="399"/>
      <c r="AI151" s="399"/>
      <c r="AJ151" s="399"/>
      <c r="AK151" s="399"/>
      <c r="AL151" s="399"/>
      <c r="AM151" s="399"/>
    </row>
    <row r="152" spans="1:39" ht="14.25" customHeight="1" x14ac:dyDescent="0.2">
      <c r="A152" s="486"/>
      <c r="B152" s="392"/>
      <c r="C152" s="395"/>
      <c r="D152" s="392"/>
      <c r="E152" s="110" t="str">
        <f>E132</f>
        <v>EFRAIN ALBERTO HOYOS SALCEDO</v>
      </c>
      <c r="F152" s="392"/>
      <c r="G152" s="425"/>
      <c r="H152" s="394"/>
      <c r="I152" s="487"/>
      <c r="J152" s="399"/>
      <c r="K152" s="399"/>
      <c r="L152" s="399"/>
      <c r="M152" s="399"/>
      <c r="N152" s="399"/>
      <c r="O152" s="399"/>
      <c r="P152" s="399"/>
      <c r="Q152" s="399"/>
      <c r="R152" s="399"/>
      <c r="S152" s="399"/>
      <c r="T152" s="399"/>
      <c r="U152" s="399"/>
      <c r="V152" s="399"/>
      <c r="W152" s="399"/>
      <c r="X152" s="399"/>
      <c r="Y152" s="399"/>
      <c r="Z152" s="399"/>
      <c r="AA152" s="399"/>
      <c r="AB152" s="399"/>
      <c r="AC152" s="399"/>
      <c r="AD152" s="399"/>
      <c r="AE152" s="399"/>
      <c r="AF152" s="399"/>
      <c r="AG152" s="399"/>
      <c r="AH152" s="399"/>
      <c r="AI152" s="399"/>
      <c r="AJ152" s="399"/>
      <c r="AK152" s="399"/>
      <c r="AL152" s="399"/>
      <c r="AM152" s="399"/>
    </row>
    <row r="153" spans="1:39" ht="14.25" customHeight="1" x14ac:dyDescent="0.2">
      <c r="A153" s="486"/>
      <c r="B153" s="392"/>
      <c r="C153" s="395"/>
      <c r="D153" s="392"/>
      <c r="E153" s="395" t="s">
        <v>500</v>
      </c>
      <c r="F153" s="392"/>
      <c r="G153" s="425"/>
      <c r="H153" s="394"/>
      <c r="I153" s="487"/>
      <c r="J153" s="399"/>
      <c r="K153" s="399"/>
      <c r="L153" s="399"/>
      <c r="M153" s="399"/>
      <c r="N153" s="399"/>
      <c r="O153" s="399"/>
      <c r="P153" s="399"/>
      <c r="Q153" s="399"/>
      <c r="R153" s="399"/>
      <c r="S153" s="399"/>
      <c r="T153" s="399"/>
      <c r="U153" s="399"/>
      <c r="V153" s="399"/>
      <c r="W153" s="399"/>
      <c r="X153" s="399"/>
      <c r="Y153" s="399"/>
      <c r="Z153" s="399"/>
      <c r="AA153" s="399"/>
      <c r="AB153" s="399"/>
      <c r="AC153" s="399"/>
      <c r="AD153" s="399"/>
      <c r="AE153" s="399"/>
      <c r="AF153" s="399"/>
      <c r="AG153" s="399"/>
      <c r="AH153" s="399"/>
      <c r="AI153" s="399"/>
      <c r="AJ153" s="399"/>
      <c r="AK153" s="399"/>
      <c r="AL153" s="399"/>
      <c r="AM153" s="399"/>
    </row>
    <row r="154" spans="1:39" ht="14.25" customHeight="1" thickBot="1" x14ac:dyDescent="0.25">
      <c r="A154" s="491"/>
      <c r="B154" s="492"/>
      <c r="C154" s="499"/>
      <c r="D154" s="492"/>
      <c r="E154" s="492"/>
      <c r="F154" s="492"/>
      <c r="G154" s="500"/>
      <c r="H154" s="494"/>
      <c r="I154" s="495"/>
      <c r="J154" s="399"/>
      <c r="K154" s="399"/>
      <c r="L154" s="399"/>
      <c r="M154" s="399"/>
      <c r="N154" s="399"/>
      <c r="O154" s="399"/>
      <c r="P154" s="399"/>
      <c r="Q154" s="399"/>
      <c r="R154" s="399"/>
      <c r="S154" s="399"/>
      <c r="T154" s="399"/>
      <c r="U154" s="399"/>
      <c r="V154" s="399"/>
      <c r="W154" s="399"/>
      <c r="X154" s="399"/>
      <c r="Y154" s="399"/>
      <c r="Z154" s="399"/>
      <c r="AA154" s="399"/>
      <c r="AB154" s="399"/>
      <c r="AC154" s="399"/>
      <c r="AD154" s="399"/>
      <c r="AE154" s="399"/>
      <c r="AF154" s="399"/>
      <c r="AG154" s="399"/>
      <c r="AH154" s="399"/>
      <c r="AI154" s="399"/>
      <c r="AJ154" s="399"/>
      <c r="AK154" s="399"/>
      <c r="AL154" s="399"/>
      <c r="AM154" s="399"/>
    </row>
    <row r="155" spans="1:39" ht="14.25" customHeight="1" x14ac:dyDescent="0.2">
      <c r="B155" s="396"/>
      <c r="C155" s="65"/>
      <c r="D155" s="396"/>
      <c r="E155" s="396"/>
      <c r="F155" s="396"/>
      <c r="G155" s="397"/>
      <c r="I155" s="398"/>
      <c r="J155" s="399"/>
      <c r="K155" s="399"/>
      <c r="L155" s="399"/>
      <c r="M155" s="399"/>
      <c r="N155" s="399"/>
      <c r="O155" s="399"/>
      <c r="P155" s="399"/>
      <c r="Q155" s="399"/>
      <c r="R155" s="399"/>
      <c r="S155" s="399"/>
      <c r="T155" s="399"/>
      <c r="U155" s="399"/>
      <c r="V155" s="399"/>
      <c r="W155" s="399"/>
      <c r="X155" s="399"/>
      <c r="Y155" s="399"/>
      <c r="Z155" s="399"/>
      <c r="AA155" s="399"/>
      <c r="AB155" s="399"/>
      <c r="AC155" s="399"/>
      <c r="AD155" s="399"/>
      <c r="AE155" s="399"/>
      <c r="AF155" s="399"/>
      <c r="AG155" s="399"/>
      <c r="AH155" s="399"/>
      <c r="AI155" s="399"/>
      <c r="AJ155" s="399"/>
      <c r="AK155" s="399"/>
      <c r="AL155" s="399"/>
      <c r="AM155" s="399"/>
    </row>
    <row r="156" spans="1:39" ht="14.25" customHeight="1" x14ac:dyDescent="0.2">
      <c r="B156" s="396"/>
      <c r="C156" s="65"/>
      <c r="D156" s="396"/>
      <c r="E156" s="396"/>
      <c r="F156" s="396"/>
      <c r="G156" s="397"/>
      <c r="I156" s="398"/>
      <c r="J156" s="399"/>
      <c r="K156" s="399"/>
      <c r="L156" s="399"/>
      <c r="M156" s="399"/>
      <c r="N156" s="399"/>
      <c r="O156" s="399"/>
      <c r="P156" s="399"/>
      <c r="Q156" s="399"/>
      <c r="R156" s="399"/>
      <c r="S156" s="399"/>
      <c r="T156" s="399"/>
      <c r="U156" s="399"/>
      <c r="V156" s="399"/>
      <c r="W156" s="399"/>
      <c r="X156" s="399"/>
      <c r="Y156" s="399"/>
      <c r="Z156" s="399"/>
      <c r="AA156" s="399"/>
      <c r="AB156" s="399"/>
      <c r="AC156" s="399"/>
      <c r="AD156" s="399"/>
      <c r="AE156" s="399"/>
      <c r="AF156" s="399"/>
      <c r="AG156" s="399"/>
      <c r="AH156" s="399"/>
      <c r="AI156" s="399"/>
      <c r="AJ156" s="399"/>
      <c r="AK156" s="399"/>
      <c r="AL156" s="399"/>
      <c r="AM156" s="399"/>
    </row>
    <row r="157" spans="1:39" ht="14.25" customHeight="1" thickBot="1" x14ac:dyDescent="0.25">
      <c r="B157" s="396"/>
      <c r="C157" s="65"/>
      <c r="D157" s="396"/>
      <c r="E157" s="396"/>
      <c r="F157" s="396"/>
      <c r="G157" s="397"/>
      <c r="I157" s="398"/>
      <c r="J157" s="399"/>
      <c r="K157" s="399"/>
      <c r="L157" s="399"/>
      <c r="M157" s="399"/>
      <c r="N157" s="399"/>
      <c r="O157" s="399"/>
      <c r="P157" s="399"/>
      <c r="Q157" s="399"/>
      <c r="R157" s="399"/>
      <c r="S157" s="399"/>
      <c r="T157" s="399"/>
      <c r="U157" s="399"/>
      <c r="V157" s="399"/>
      <c r="W157" s="399"/>
      <c r="X157" s="399"/>
      <c r="Y157" s="399"/>
      <c r="Z157" s="399"/>
      <c r="AA157" s="399"/>
      <c r="AB157" s="399"/>
      <c r="AC157" s="399"/>
      <c r="AD157" s="399"/>
      <c r="AE157" s="399"/>
      <c r="AF157" s="399"/>
      <c r="AG157" s="399"/>
      <c r="AH157" s="399"/>
      <c r="AI157" s="399"/>
      <c r="AJ157" s="399"/>
      <c r="AK157" s="399"/>
      <c r="AL157" s="399"/>
      <c r="AM157" s="399"/>
    </row>
    <row r="158" spans="1:39" ht="14.25" customHeight="1" x14ac:dyDescent="0.2">
      <c r="A158" s="479"/>
      <c r="B158" s="482"/>
      <c r="C158" s="502"/>
      <c r="D158" s="502"/>
      <c r="E158" s="502"/>
      <c r="F158" s="502"/>
      <c r="G158" s="484"/>
      <c r="H158" s="484"/>
      <c r="I158" s="485"/>
      <c r="J158" s="399"/>
      <c r="K158" s="399"/>
      <c r="L158" s="399"/>
      <c r="M158" s="399"/>
      <c r="N158" s="399"/>
      <c r="O158" s="399"/>
      <c r="P158" s="399"/>
      <c r="Q158" s="399"/>
      <c r="R158" s="399"/>
      <c r="S158" s="399"/>
      <c r="T158" s="399"/>
      <c r="U158" s="399"/>
      <c r="V158" s="399"/>
      <c r="W158" s="399"/>
      <c r="X158" s="399"/>
      <c r="Y158" s="399"/>
      <c r="Z158" s="399"/>
      <c r="AA158" s="399"/>
      <c r="AB158" s="399"/>
      <c r="AC158" s="399"/>
      <c r="AD158" s="399"/>
      <c r="AE158" s="399"/>
      <c r="AF158" s="399"/>
      <c r="AG158" s="399"/>
      <c r="AH158" s="399"/>
      <c r="AI158" s="399"/>
      <c r="AJ158" s="399"/>
      <c r="AK158" s="399"/>
      <c r="AL158" s="399"/>
      <c r="AM158" s="399"/>
    </row>
    <row r="159" spans="1:39" ht="14.25" customHeight="1" x14ac:dyDescent="0.2">
      <c r="A159" s="486"/>
      <c r="B159" s="392"/>
      <c r="C159" s="382" t="s">
        <v>510</v>
      </c>
      <c r="D159" s="382"/>
      <c r="E159" s="402" t="s">
        <v>304</v>
      </c>
      <c r="F159" s="382" t="s">
        <v>515</v>
      </c>
      <c r="G159" s="228" t="s">
        <v>513</v>
      </c>
      <c r="H159" s="394"/>
      <c r="I159" s="487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99"/>
      <c r="AA159" s="399"/>
      <c r="AB159" s="399"/>
      <c r="AC159" s="399"/>
      <c r="AD159" s="399"/>
      <c r="AE159" s="399"/>
      <c r="AF159" s="399"/>
      <c r="AG159" s="399"/>
      <c r="AH159" s="399"/>
      <c r="AI159" s="399"/>
      <c r="AJ159" s="399"/>
      <c r="AK159" s="399"/>
      <c r="AL159" s="399"/>
      <c r="AM159" s="399"/>
    </row>
    <row r="160" spans="1:39" ht="14.25" customHeight="1" x14ac:dyDescent="0.2">
      <c r="A160" s="486"/>
      <c r="B160" s="392"/>
      <c r="C160" s="382" t="s">
        <v>3</v>
      </c>
      <c r="D160" s="382"/>
      <c r="E160" s="66">
        <v>18390797</v>
      </c>
      <c r="F160" s="46" t="s">
        <v>514</v>
      </c>
      <c r="G160" s="228" t="s">
        <v>513</v>
      </c>
      <c r="H160" s="394"/>
      <c r="I160" s="487"/>
      <c r="J160" s="399"/>
      <c r="K160" s="399"/>
      <c r="L160" s="399"/>
      <c r="M160" s="399"/>
      <c r="N160" s="399"/>
      <c r="O160" s="399"/>
      <c r="P160" s="399"/>
      <c r="Q160" s="399"/>
      <c r="R160" s="399"/>
      <c r="S160" s="399"/>
      <c r="T160" s="399"/>
      <c r="U160" s="399"/>
      <c r="V160" s="399"/>
      <c r="W160" s="399"/>
      <c r="X160" s="399"/>
      <c r="Y160" s="399"/>
      <c r="Z160" s="399"/>
      <c r="AA160" s="399"/>
      <c r="AB160" s="399"/>
      <c r="AC160" s="399"/>
      <c r="AD160" s="399"/>
      <c r="AE160" s="399"/>
      <c r="AF160" s="399"/>
      <c r="AG160" s="399"/>
      <c r="AH160" s="399"/>
      <c r="AI160" s="399"/>
      <c r="AJ160" s="399"/>
      <c r="AK160" s="399"/>
      <c r="AL160" s="399"/>
      <c r="AM160" s="399"/>
    </row>
    <row r="161" spans="1:39" ht="14.25" customHeight="1" x14ac:dyDescent="0.2">
      <c r="A161" s="486"/>
      <c r="B161" s="392"/>
      <c r="C161" s="382" t="s">
        <v>6</v>
      </c>
      <c r="D161" s="382"/>
      <c r="E161" s="382" t="s">
        <v>10</v>
      </c>
      <c r="F161" s="389"/>
      <c r="G161" s="47"/>
      <c r="H161" s="394"/>
      <c r="I161" s="487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99"/>
      <c r="AA161" s="399"/>
      <c r="AB161" s="399"/>
      <c r="AC161" s="399"/>
      <c r="AD161" s="399"/>
      <c r="AE161" s="399"/>
      <c r="AF161" s="399"/>
      <c r="AG161" s="399"/>
      <c r="AH161" s="399"/>
      <c r="AI161" s="399"/>
      <c r="AJ161" s="399"/>
      <c r="AK161" s="399"/>
      <c r="AL161" s="399"/>
      <c r="AM161" s="399"/>
    </row>
    <row r="162" spans="1:39" ht="14.25" customHeight="1" x14ac:dyDescent="0.2">
      <c r="A162" s="486"/>
      <c r="B162" s="392"/>
      <c r="C162" s="395"/>
      <c r="D162" s="392"/>
      <c r="E162" s="392"/>
      <c r="F162" s="392"/>
      <c r="G162" s="425"/>
      <c r="H162" s="394"/>
      <c r="I162" s="487"/>
      <c r="J162" s="399"/>
      <c r="K162" s="399"/>
      <c r="L162" s="399"/>
      <c r="M162" s="399"/>
      <c r="N162" s="399"/>
      <c r="O162" s="399"/>
      <c r="P162" s="399"/>
      <c r="Q162" s="399"/>
      <c r="R162" s="399"/>
      <c r="S162" s="399"/>
      <c r="T162" s="399"/>
      <c r="U162" s="399"/>
      <c r="V162" s="399"/>
      <c r="W162" s="399"/>
      <c r="X162" s="399"/>
      <c r="Y162" s="399"/>
      <c r="Z162" s="399"/>
      <c r="AA162" s="399"/>
      <c r="AB162" s="399"/>
      <c r="AC162" s="399"/>
      <c r="AD162" s="399"/>
      <c r="AE162" s="399"/>
      <c r="AF162" s="399"/>
      <c r="AG162" s="399"/>
      <c r="AH162" s="399"/>
      <c r="AI162" s="399"/>
      <c r="AJ162" s="399"/>
      <c r="AK162" s="399"/>
      <c r="AL162" s="399"/>
      <c r="AM162" s="399"/>
    </row>
    <row r="163" spans="1:39" x14ac:dyDescent="0.2">
      <c r="A163" s="486"/>
      <c r="B163" s="453" t="s">
        <v>12</v>
      </c>
      <c r="C163" s="453" t="s">
        <v>14</v>
      </c>
      <c r="D163" s="453" t="s">
        <v>506</v>
      </c>
      <c r="E163" s="154" t="s">
        <v>13</v>
      </c>
      <c r="F163" s="155" t="s">
        <v>15</v>
      </c>
      <c r="G163" s="154" t="s">
        <v>16</v>
      </c>
      <c r="H163" s="394"/>
      <c r="I163" s="487"/>
      <c r="J163" s="399"/>
      <c r="K163" s="399"/>
      <c r="L163" s="399"/>
      <c r="M163" s="399"/>
      <c r="N163" s="399"/>
      <c r="O163" s="399"/>
      <c r="P163" s="399"/>
      <c r="Q163" s="399"/>
      <c r="R163" s="399"/>
      <c r="S163" s="399"/>
      <c r="T163" s="399"/>
      <c r="U163" s="399"/>
      <c r="V163" s="399"/>
      <c r="W163" s="399"/>
      <c r="X163" s="399"/>
      <c r="Y163" s="399"/>
      <c r="Z163" s="399"/>
      <c r="AA163" s="399"/>
      <c r="AB163" s="399"/>
      <c r="AC163" s="399"/>
      <c r="AD163" s="399"/>
      <c r="AE163" s="399"/>
      <c r="AF163" s="399"/>
      <c r="AG163" s="399"/>
      <c r="AH163" s="399"/>
      <c r="AI163" s="399"/>
      <c r="AJ163" s="399"/>
      <c r="AK163" s="399"/>
      <c r="AL163" s="399"/>
      <c r="AM163" s="399"/>
    </row>
    <row r="164" spans="1:39" ht="28.5" x14ac:dyDescent="0.2">
      <c r="A164" s="486"/>
      <c r="B164" s="378" t="s">
        <v>307</v>
      </c>
      <c r="C164" s="48">
        <v>4</v>
      </c>
      <c r="D164" s="48">
        <f>C164*17</f>
        <v>68</v>
      </c>
      <c r="E164" s="88" t="s">
        <v>124</v>
      </c>
      <c r="F164" s="489" t="s">
        <v>260</v>
      </c>
      <c r="G164" s="406" t="s">
        <v>248</v>
      </c>
      <c r="H164" s="394"/>
      <c r="I164" s="487"/>
      <c r="J164" s="399"/>
      <c r="K164" s="399"/>
      <c r="L164" s="399"/>
      <c r="M164" s="399"/>
      <c r="N164" s="399"/>
      <c r="O164" s="399"/>
      <c r="P164" s="399"/>
      <c r="Q164" s="399"/>
      <c r="R164" s="399"/>
      <c r="S164" s="399"/>
      <c r="T164" s="399"/>
      <c r="U164" s="399"/>
      <c r="V164" s="399"/>
      <c r="W164" s="399"/>
      <c r="X164" s="399"/>
      <c r="Y164" s="399"/>
      <c r="Z164" s="399"/>
      <c r="AA164" s="399"/>
      <c r="AB164" s="399"/>
      <c r="AC164" s="399"/>
      <c r="AD164" s="399"/>
      <c r="AE164" s="399"/>
      <c r="AF164" s="399"/>
      <c r="AG164" s="399"/>
      <c r="AH164" s="399"/>
      <c r="AI164" s="399"/>
      <c r="AJ164" s="399"/>
      <c r="AK164" s="399"/>
      <c r="AL164" s="399"/>
      <c r="AM164" s="399"/>
    </row>
    <row r="165" spans="1:39" ht="28.5" x14ac:dyDescent="0.2">
      <c r="A165" s="486"/>
      <c r="B165" s="378" t="s">
        <v>308</v>
      </c>
      <c r="C165" s="48">
        <v>4</v>
      </c>
      <c r="D165" s="48">
        <f t="shared" ref="D165:D166" si="3">C165*17</f>
        <v>68</v>
      </c>
      <c r="E165" s="88" t="s">
        <v>124</v>
      </c>
      <c r="F165" s="489" t="s">
        <v>247</v>
      </c>
      <c r="G165" s="406" t="s">
        <v>177</v>
      </c>
      <c r="H165" s="394"/>
      <c r="I165" s="487"/>
      <c r="J165" s="399"/>
      <c r="K165" s="399"/>
      <c r="L165" s="399"/>
      <c r="M165" s="399"/>
      <c r="N165" s="399"/>
      <c r="O165" s="399"/>
      <c r="P165" s="399"/>
      <c r="Q165" s="399"/>
      <c r="R165" s="399"/>
      <c r="S165" s="399"/>
      <c r="T165" s="399"/>
      <c r="U165" s="399"/>
      <c r="V165" s="399"/>
      <c r="W165" s="399"/>
      <c r="X165" s="399"/>
      <c r="Y165" s="399"/>
      <c r="Z165" s="399"/>
      <c r="AA165" s="399"/>
      <c r="AB165" s="399"/>
      <c r="AC165" s="399"/>
      <c r="AD165" s="399"/>
      <c r="AE165" s="399"/>
      <c r="AF165" s="399"/>
      <c r="AG165" s="399"/>
      <c r="AH165" s="399"/>
      <c r="AI165" s="399"/>
      <c r="AJ165" s="399"/>
      <c r="AK165" s="399"/>
      <c r="AL165" s="399"/>
      <c r="AM165" s="399"/>
    </row>
    <row r="166" spans="1:39" ht="42.75" x14ac:dyDescent="0.2">
      <c r="A166" s="486"/>
      <c r="B166" s="50" t="s">
        <v>309</v>
      </c>
      <c r="C166" s="429">
        <v>5</v>
      </c>
      <c r="D166" s="48">
        <f t="shared" si="3"/>
        <v>85</v>
      </c>
      <c r="E166" s="458" t="s">
        <v>310</v>
      </c>
      <c r="F166" s="409" t="s">
        <v>311</v>
      </c>
      <c r="G166" s="409" t="s">
        <v>312</v>
      </c>
      <c r="H166" s="394"/>
      <c r="I166" s="487"/>
      <c r="J166" s="399"/>
      <c r="K166" s="399"/>
      <c r="L166" s="399"/>
      <c r="M166" s="399"/>
      <c r="N166" s="399"/>
      <c r="O166" s="399"/>
      <c r="P166" s="399"/>
      <c r="Q166" s="399"/>
      <c r="R166" s="399"/>
      <c r="S166" s="399"/>
      <c r="T166" s="399"/>
      <c r="U166" s="399"/>
      <c r="V166" s="399"/>
      <c r="W166" s="399"/>
      <c r="X166" s="399"/>
      <c r="Y166" s="399"/>
      <c r="Z166" s="399"/>
      <c r="AA166" s="399"/>
      <c r="AB166" s="399"/>
      <c r="AC166" s="399"/>
      <c r="AD166" s="399"/>
      <c r="AE166" s="399"/>
      <c r="AF166" s="399"/>
      <c r="AG166" s="399"/>
      <c r="AH166" s="399"/>
      <c r="AI166" s="399"/>
      <c r="AJ166" s="399"/>
      <c r="AK166" s="399"/>
      <c r="AL166" s="399"/>
      <c r="AM166" s="399"/>
    </row>
    <row r="167" spans="1:39" x14ac:dyDescent="0.2">
      <c r="A167" s="486"/>
      <c r="B167" s="117" t="s">
        <v>38</v>
      </c>
      <c r="C167" s="48">
        <f>SUM(C164:C166)</f>
        <v>13</v>
      </c>
      <c r="D167" s="51">
        <f>SUM(D164:D166)*2.5</f>
        <v>552.5</v>
      </c>
      <c r="E167" s="392"/>
      <c r="F167" s="392"/>
      <c r="G167" s="425"/>
      <c r="H167" s="394"/>
      <c r="I167" s="487"/>
      <c r="J167" s="399"/>
      <c r="K167" s="399"/>
      <c r="L167" s="399"/>
      <c r="M167" s="399"/>
      <c r="N167" s="399"/>
      <c r="O167" s="399"/>
      <c r="P167" s="399"/>
      <c r="Q167" s="399"/>
      <c r="R167" s="399"/>
      <c r="S167" s="399"/>
      <c r="T167" s="399"/>
      <c r="U167" s="399"/>
      <c r="V167" s="399"/>
      <c r="W167" s="399"/>
      <c r="X167" s="399"/>
      <c r="Y167" s="399"/>
      <c r="Z167" s="399"/>
      <c r="AA167" s="399"/>
      <c r="AB167" s="399"/>
      <c r="AC167" s="399"/>
      <c r="AD167" s="399"/>
      <c r="AE167" s="399"/>
      <c r="AF167" s="399"/>
      <c r="AG167" s="399"/>
      <c r="AH167" s="399"/>
      <c r="AI167" s="399"/>
      <c r="AJ167" s="399"/>
      <c r="AK167" s="399"/>
      <c r="AL167" s="399"/>
      <c r="AM167" s="399"/>
    </row>
    <row r="168" spans="1:39" ht="14.25" customHeight="1" x14ac:dyDescent="0.2">
      <c r="A168" s="486"/>
      <c r="B168" s="392"/>
      <c r="C168" s="395"/>
      <c r="D168" s="392"/>
      <c r="E168" s="392"/>
      <c r="F168" s="392"/>
      <c r="G168" s="425"/>
      <c r="H168" s="394"/>
      <c r="I168" s="487"/>
      <c r="J168" s="399"/>
      <c r="K168" s="399"/>
      <c r="L168" s="399"/>
      <c r="M168" s="399"/>
      <c r="N168" s="399"/>
      <c r="O168" s="399"/>
      <c r="P168" s="399"/>
      <c r="Q168" s="399"/>
      <c r="R168" s="399"/>
      <c r="S168" s="399"/>
      <c r="T168" s="399"/>
      <c r="U168" s="399"/>
      <c r="V168" s="399"/>
      <c r="W168" s="399"/>
      <c r="X168" s="399"/>
      <c r="Y168" s="399"/>
      <c r="Z168" s="399"/>
      <c r="AA168" s="399"/>
      <c r="AB168" s="399"/>
      <c r="AC168" s="399"/>
      <c r="AD168" s="399"/>
      <c r="AE168" s="399"/>
      <c r="AF168" s="399"/>
      <c r="AG168" s="399"/>
      <c r="AH168" s="399"/>
      <c r="AI168" s="399"/>
      <c r="AJ168" s="399"/>
      <c r="AK168" s="399"/>
      <c r="AL168" s="399"/>
      <c r="AM168" s="399"/>
    </row>
    <row r="169" spans="1:39" ht="14.25" customHeight="1" x14ac:dyDescent="0.2">
      <c r="A169" s="486"/>
      <c r="B169" s="403" t="s">
        <v>55</v>
      </c>
      <c r="C169" s="404" t="s">
        <v>47</v>
      </c>
      <c r="D169" s="503"/>
      <c r="E169" s="403" t="s">
        <v>48</v>
      </c>
      <c r="F169" s="405" t="s">
        <v>56</v>
      </c>
      <c r="G169" s="443" t="s">
        <v>57</v>
      </c>
      <c r="H169" s="408" t="s">
        <v>64</v>
      </c>
      <c r="I169" s="488"/>
      <c r="J169" s="399"/>
      <c r="K169" s="399"/>
      <c r="L169" s="399"/>
      <c r="M169" s="399"/>
      <c r="N169" s="399"/>
      <c r="O169" s="399"/>
      <c r="P169" s="399"/>
      <c r="Q169" s="399"/>
      <c r="R169" s="399"/>
      <c r="S169" s="399"/>
      <c r="T169" s="399"/>
      <c r="U169" s="399"/>
      <c r="V169" s="399"/>
      <c r="W169" s="399"/>
      <c r="X169" s="399"/>
      <c r="Y169" s="399"/>
      <c r="Z169" s="399"/>
      <c r="AA169" s="399"/>
      <c r="AB169" s="399"/>
      <c r="AC169" s="399"/>
      <c r="AD169" s="399"/>
      <c r="AE169" s="399"/>
      <c r="AF169" s="399"/>
      <c r="AG169" s="399"/>
      <c r="AH169" s="399"/>
      <c r="AI169" s="399"/>
      <c r="AJ169" s="399"/>
      <c r="AK169" s="399"/>
      <c r="AL169" s="399"/>
      <c r="AM169" s="399"/>
    </row>
    <row r="170" spans="1:39" ht="14.25" customHeight="1" x14ac:dyDescent="0.2">
      <c r="A170" s="486"/>
      <c r="B170" s="456" t="s">
        <v>49</v>
      </c>
      <c r="C170" s="456" t="s">
        <v>50</v>
      </c>
      <c r="D170" s="457"/>
      <c r="E170" s="81" t="s">
        <v>51</v>
      </c>
      <c r="F170" s="81" t="s">
        <v>321</v>
      </c>
      <c r="G170" s="410">
        <v>10</v>
      </c>
      <c r="H170" s="410">
        <f>G170*17</f>
        <v>170</v>
      </c>
      <c r="I170" s="488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99"/>
      <c r="AA170" s="399"/>
      <c r="AB170" s="399"/>
      <c r="AC170" s="399"/>
      <c r="AD170" s="399"/>
      <c r="AE170" s="399"/>
      <c r="AF170" s="399"/>
      <c r="AG170" s="399"/>
      <c r="AH170" s="399"/>
      <c r="AI170" s="399"/>
      <c r="AJ170" s="399"/>
      <c r="AK170" s="399"/>
      <c r="AL170" s="399"/>
      <c r="AM170" s="399"/>
    </row>
    <row r="171" spans="1:39" ht="14.25" customHeight="1" x14ac:dyDescent="0.2">
      <c r="A171" s="486"/>
      <c r="B171" s="69" t="s">
        <v>52</v>
      </c>
      <c r="C171" s="501" t="s">
        <v>69</v>
      </c>
      <c r="D171" s="504"/>
      <c r="E171" s="78" t="s">
        <v>70</v>
      </c>
      <c r="F171" s="75" t="s">
        <v>322</v>
      </c>
      <c r="G171" s="421"/>
      <c r="H171" s="421">
        <v>177.5</v>
      </c>
      <c r="I171" s="488"/>
      <c r="J171" s="399"/>
      <c r="K171" s="399"/>
      <c r="L171" s="399"/>
      <c r="M171" s="399"/>
      <c r="N171" s="399"/>
      <c r="O171" s="399"/>
      <c r="P171" s="399"/>
      <c r="Q171" s="399"/>
      <c r="R171" s="399"/>
      <c r="S171" s="399"/>
      <c r="T171" s="399"/>
      <c r="U171" s="399"/>
      <c r="V171" s="399"/>
      <c r="W171" s="399"/>
      <c r="X171" s="399"/>
      <c r="Y171" s="399"/>
      <c r="Z171" s="399"/>
      <c r="AA171" s="399"/>
      <c r="AB171" s="399"/>
      <c r="AC171" s="399"/>
      <c r="AD171" s="399"/>
      <c r="AE171" s="399"/>
      <c r="AF171" s="399"/>
      <c r="AG171" s="399"/>
      <c r="AH171" s="399"/>
      <c r="AI171" s="399"/>
      <c r="AJ171" s="399"/>
      <c r="AK171" s="399"/>
      <c r="AL171" s="399"/>
      <c r="AM171" s="399"/>
    </row>
    <row r="172" spans="1:39" x14ac:dyDescent="0.2">
      <c r="A172" s="486"/>
      <c r="B172" s="392"/>
      <c r="C172" s="395"/>
      <c r="D172" s="392"/>
      <c r="E172" s="392"/>
      <c r="F172" s="416" t="s">
        <v>103</v>
      </c>
      <c r="G172" s="417"/>
      <c r="H172" s="417">
        <f>SUM(H170:H171)+D167</f>
        <v>900</v>
      </c>
      <c r="I172" s="488"/>
      <c r="J172" s="399"/>
      <c r="K172" s="399"/>
      <c r="L172" s="399"/>
      <c r="M172" s="399"/>
      <c r="N172" s="399"/>
      <c r="O172" s="399"/>
      <c r="P172" s="399"/>
      <c r="Q172" s="399"/>
      <c r="R172" s="399"/>
      <c r="S172" s="399"/>
      <c r="T172" s="399"/>
      <c r="U172" s="399"/>
      <c r="V172" s="399"/>
      <c r="W172" s="399"/>
      <c r="X172" s="399"/>
      <c r="Y172" s="399"/>
      <c r="Z172" s="399"/>
      <c r="AA172" s="399"/>
      <c r="AB172" s="399"/>
      <c r="AC172" s="399"/>
      <c r="AD172" s="399"/>
      <c r="AE172" s="399"/>
      <c r="AF172" s="399"/>
      <c r="AG172" s="399"/>
      <c r="AH172" s="399"/>
      <c r="AI172" s="399"/>
      <c r="AJ172" s="399"/>
      <c r="AK172" s="399"/>
      <c r="AL172" s="399"/>
      <c r="AM172" s="399"/>
    </row>
    <row r="173" spans="1:39" ht="14.25" customHeight="1" x14ac:dyDescent="0.2">
      <c r="A173" s="486"/>
      <c r="B173" s="392"/>
      <c r="C173" s="395"/>
      <c r="D173" s="392"/>
      <c r="E173" s="392"/>
      <c r="F173" s="392"/>
      <c r="G173" s="425"/>
      <c r="H173" s="394"/>
      <c r="I173" s="487"/>
      <c r="J173" s="399"/>
      <c r="K173" s="399"/>
      <c r="L173" s="399"/>
      <c r="M173" s="399"/>
      <c r="N173" s="399"/>
      <c r="O173" s="399"/>
      <c r="P173" s="399"/>
      <c r="Q173" s="399"/>
      <c r="R173" s="399"/>
      <c r="S173" s="399"/>
      <c r="T173" s="399"/>
      <c r="U173" s="399"/>
      <c r="V173" s="399"/>
      <c r="W173" s="399"/>
      <c r="X173" s="399"/>
      <c r="Y173" s="399"/>
      <c r="Z173" s="399"/>
      <c r="AA173" s="399"/>
      <c r="AB173" s="399"/>
      <c r="AC173" s="399"/>
      <c r="AD173" s="399"/>
      <c r="AE173" s="399"/>
      <c r="AF173" s="399"/>
      <c r="AG173" s="399"/>
      <c r="AH173" s="399"/>
      <c r="AI173" s="399"/>
      <c r="AJ173" s="399"/>
      <c r="AK173" s="399"/>
      <c r="AL173" s="399"/>
      <c r="AM173" s="399"/>
    </row>
    <row r="174" spans="1:39" ht="14.25" customHeight="1" x14ac:dyDescent="0.2">
      <c r="A174" s="486"/>
      <c r="B174" s="392"/>
      <c r="C174" s="395"/>
      <c r="D174" s="392"/>
      <c r="E174" s="392"/>
      <c r="F174" s="392"/>
      <c r="G174" s="425"/>
      <c r="H174" s="394"/>
      <c r="I174" s="487"/>
      <c r="J174" s="399"/>
      <c r="K174" s="399"/>
      <c r="L174" s="399"/>
      <c r="M174" s="399"/>
      <c r="N174" s="399"/>
      <c r="O174" s="399"/>
      <c r="P174" s="399"/>
      <c r="Q174" s="399"/>
      <c r="R174" s="399"/>
      <c r="S174" s="399"/>
      <c r="T174" s="399"/>
      <c r="U174" s="399"/>
      <c r="V174" s="399"/>
      <c r="W174" s="399"/>
      <c r="X174" s="399"/>
      <c r="Y174" s="399"/>
      <c r="Z174" s="399"/>
      <c r="AA174" s="399"/>
      <c r="AB174" s="399"/>
      <c r="AC174" s="399"/>
      <c r="AD174" s="399"/>
      <c r="AE174" s="399"/>
      <c r="AF174" s="399"/>
      <c r="AG174" s="399"/>
      <c r="AH174" s="399"/>
      <c r="AI174" s="399"/>
      <c r="AJ174" s="399"/>
      <c r="AK174" s="399"/>
      <c r="AL174" s="399"/>
      <c r="AM174" s="399"/>
    </row>
    <row r="175" spans="1:39" ht="14.25" customHeight="1" x14ac:dyDescent="0.2">
      <c r="A175" s="486"/>
      <c r="B175" s="392"/>
      <c r="C175" s="395"/>
      <c r="D175" s="392"/>
      <c r="E175" s="392"/>
      <c r="F175" s="392"/>
      <c r="G175" s="425"/>
      <c r="H175" s="394"/>
      <c r="I175" s="487"/>
      <c r="J175" s="399"/>
      <c r="K175" s="399"/>
      <c r="L175" s="399"/>
      <c r="M175" s="399"/>
      <c r="N175" s="399"/>
      <c r="O175" s="399"/>
      <c r="P175" s="399"/>
      <c r="Q175" s="399"/>
      <c r="R175" s="399"/>
      <c r="S175" s="399"/>
      <c r="T175" s="399"/>
      <c r="U175" s="399"/>
      <c r="V175" s="399"/>
      <c r="W175" s="399"/>
      <c r="X175" s="399"/>
      <c r="Y175" s="399"/>
      <c r="Z175" s="399"/>
      <c r="AA175" s="399"/>
      <c r="AB175" s="399"/>
      <c r="AC175" s="399"/>
      <c r="AD175" s="399"/>
      <c r="AE175" s="399"/>
      <c r="AF175" s="399"/>
      <c r="AG175" s="399"/>
      <c r="AH175" s="399"/>
      <c r="AI175" s="399"/>
      <c r="AJ175" s="399"/>
      <c r="AK175" s="399"/>
      <c r="AL175" s="399"/>
      <c r="AM175" s="399"/>
    </row>
    <row r="176" spans="1:39" ht="14.25" x14ac:dyDescent="0.2">
      <c r="A176" s="486"/>
      <c r="B176" s="392"/>
      <c r="C176" s="395"/>
      <c r="D176" s="392"/>
      <c r="E176" s="110" t="str">
        <f>E159</f>
        <v>CARLOS ALBERTO ABELLO MUÑOZ</v>
      </c>
      <c r="F176" s="392"/>
      <c r="G176" s="425"/>
      <c r="H176" s="394"/>
      <c r="I176" s="487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99"/>
      <c r="AB176" s="399"/>
      <c r="AC176" s="399"/>
      <c r="AD176" s="399"/>
      <c r="AE176" s="399"/>
      <c r="AF176" s="399"/>
      <c r="AG176" s="399"/>
      <c r="AH176" s="399"/>
      <c r="AI176" s="399"/>
      <c r="AJ176" s="399"/>
      <c r="AK176" s="399"/>
      <c r="AL176" s="399"/>
      <c r="AM176" s="399"/>
    </row>
    <row r="177" spans="1:39" ht="14.25" customHeight="1" x14ac:dyDescent="0.2">
      <c r="A177" s="486"/>
      <c r="B177" s="392"/>
      <c r="C177" s="395"/>
      <c r="D177" s="392"/>
      <c r="E177" s="395" t="s">
        <v>500</v>
      </c>
      <c r="F177" s="392"/>
      <c r="G177" s="425"/>
      <c r="H177" s="394"/>
      <c r="I177" s="487"/>
      <c r="J177" s="399"/>
      <c r="K177" s="399"/>
      <c r="L177" s="399"/>
      <c r="M177" s="399"/>
      <c r="N177" s="399"/>
      <c r="O177" s="399"/>
      <c r="P177" s="399"/>
      <c r="Q177" s="399"/>
      <c r="R177" s="399"/>
      <c r="S177" s="399"/>
      <c r="T177" s="399"/>
      <c r="U177" s="399"/>
      <c r="V177" s="399"/>
      <c r="W177" s="399"/>
      <c r="X177" s="399"/>
      <c r="Y177" s="399"/>
      <c r="Z177" s="399"/>
      <c r="AA177" s="399"/>
      <c r="AB177" s="399"/>
      <c r="AC177" s="399"/>
      <c r="AD177" s="399"/>
      <c r="AE177" s="399"/>
      <c r="AF177" s="399"/>
      <c r="AG177" s="399"/>
      <c r="AH177" s="399"/>
      <c r="AI177" s="399"/>
      <c r="AJ177" s="399"/>
      <c r="AK177" s="399"/>
      <c r="AL177" s="399"/>
      <c r="AM177" s="399"/>
    </row>
    <row r="178" spans="1:39" ht="14.25" customHeight="1" thickBot="1" x14ac:dyDescent="0.25">
      <c r="A178" s="491"/>
      <c r="B178" s="492"/>
      <c r="C178" s="499"/>
      <c r="D178" s="492"/>
      <c r="E178" s="492"/>
      <c r="F178" s="492"/>
      <c r="G178" s="500"/>
      <c r="H178" s="494"/>
      <c r="I178" s="495"/>
      <c r="J178" s="399"/>
      <c r="K178" s="399"/>
      <c r="L178" s="399"/>
      <c r="M178" s="399"/>
      <c r="N178" s="399"/>
      <c r="O178" s="399"/>
      <c r="P178" s="399"/>
      <c r="Q178" s="399"/>
      <c r="R178" s="399"/>
      <c r="S178" s="399"/>
      <c r="T178" s="399"/>
      <c r="U178" s="399"/>
      <c r="V178" s="399"/>
      <c r="W178" s="399"/>
      <c r="X178" s="399"/>
      <c r="Y178" s="399"/>
      <c r="Z178" s="399"/>
      <c r="AA178" s="399"/>
      <c r="AB178" s="399"/>
      <c r="AC178" s="399"/>
      <c r="AD178" s="399"/>
      <c r="AE178" s="399"/>
      <c r="AF178" s="399"/>
      <c r="AG178" s="399"/>
      <c r="AH178" s="399"/>
      <c r="AI178" s="399"/>
      <c r="AJ178" s="399"/>
      <c r="AK178" s="399"/>
      <c r="AL178" s="399"/>
      <c r="AM178" s="399"/>
    </row>
    <row r="179" spans="1:39" ht="14.25" customHeight="1" x14ac:dyDescent="0.2">
      <c r="B179" s="396"/>
      <c r="C179" s="65"/>
      <c r="D179" s="396"/>
      <c r="E179" s="396"/>
      <c r="F179" s="396"/>
      <c r="G179" s="397"/>
      <c r="H179" s="398"/>
      <c r="I179" s="398"/>
      <c r="J179" s="399"/>
      <c r="K179" s="399"/>
      <c r="L179" s="399"/>
      <c r="M179" s="399"/>
      <c r="N179" s="399"/>
      <c r="O179" s="399"/>
      <c r="P179" s="399"/>
      <c r="Q179" s="399"/>
      <c r="R179" s="399"/>
      <c r="S179" s="399"/>
      <c r="T179" s="399"/>
      <c r="U179" s="399"/>
      <c r="V179" s="399"/>
      <c r="W179" s="399"/>
      <c r="X179" s="399"/>
      <c r="Y179" s="399"/>
      <c r="Z179" s="399"/>
      <c r="AA179" s="399"/>
      <c r="AB179" s="399"/>
      <c r="AC179" s="399"/>
      <c r="AD179" s="399"/>
      <c r="AE179" s="399"/>
      <c r="AF179" s="399"/>
      <c r="AG179" s="399"/>
      <c r="AH179" s="399"/>
      <c r="AI179" s="399"/>
      <c r="AJ179" s="399"/>
      <c r="AK179" s="399"/>
      <c r="AL179" s="399"/>
      <c r="AM179" s="399"/>
    </row>
    <row r="180" spans="1:39" ht="14.25" customHeight="1" thickBot="1" x14ac:dyDescent="0.25">
      <c r="B180" s="396"/>
      <c r="C180" s="65"/>
      <c r="D180" s="396"/>
      <c r="E180" s="396"/>
      <c r="F180" s="396"/>
      <c r="G180" s="397"/>
      <c r="H180" s="398"/>
      <c r="I180" s="398"/>
      <c r="J180" s="399"/>
      <c r="K180" s="399"/>
      <c r="L180" s="399"/>
      <c r="M180" s="399"/>
      <c r="N180" s="399"/>
      <c r="O180" s="399"/>
      <c r="P180" s="399"/>
      <c r="Q180" s="399"/>
      <c r="R180" s="399"/>
      <c r="S180" s="399"/>
      <c r="T180" s="399"/>
      <c r="U180" s="399"/>
      <c r="V180" s="399"/>
      <c r="W180" s="399"/>
      <c r="X180" s="399"/>
      <c r="Y180" s="399"/>
      <c r="Z180" s="399"/>
      <c r="AA180" s="399"/>
      <c r="AB180" s="399"/>
      <c r="AC180" s="399"/>
      <c r="AD180" s="399"/>
      <c r="AE180" s="399"/>
      <c r="AF180" s="399"/>
      <c r="AG180" s="399"/>
      <c r="AH180" s="399"/>
      <c r="AI180" s="399"/>
      <c r="AJ180" s="399"/>
      <c r="AK180" s="399"/>
      <c r="AL180" s="399"/>
      <c r="AM180" s="399"/>
    </row>
    <row r="181" spans="1:39" ht="14.25" customHeight="1" x14ac:dyDescent="0.2">
      <c r="A181" s="479"/>
      <c r="B181" s="482"/>
      <c r="C181" s="481"/>
      <c r="D181" s="482"/>
      <c r="E181" s="482"/>
      <c r="F181" s="482"/>
      <c r="G181" s="483"/>
      <c r="H181" s="484"/>
      <c r="I181" s="485"/>
      <c r="J181" s="399"/>
      <c r="K181" s="399"/>
      <c r="L181" s="399"/>
      <c r="M181" s="399"/>
      <c r="N181" s="399"/>
      <c r="O181" s="399"/>
      <c r="P181" s="399"/>
      <c r="Q181" s="399"/>
      <c r="R181" s="399"/>
      <c r="S181" s="399"/>
      <c r="T181" s="399"/>
      <c r="U181" s="399"/>
      <c r="V181" s="399"/>
      <c r="W181" s="399"/>
      <c r="X181" s="399"/>
      <c r="Y181" s="399"/>
      <c r="Z181" s="399"/>
      <c r="AA181" s="399"/>
      <c r="AB181" s="399"/>
      <c r="AC181" s="399"/>
      <c r="AD181" s="399"/>
      <c r="AE181" s="399"/>
      <c r="AF181" s="399"/>
      <c r="AG181" s="399"/>
      <c r="AH181" s="399"/>
      <c r="AI181" s="399"/>
      <c r="AJ181" s="399"/>
      <c r="AK181" s="399"/>
      <c r="AL181" s="399"/>
      <c r="AM181" s="399"/>
    </row>
    <row r="182" spans="1:39" ht="14.25" customHeight="1" x14ac:dyDescent="0.2">
      <c r="A182" s="486"/>
      <c r="B182" s="392"/>
      <c r="C182" s="382" t="s">
        <v>510</v>
      </c>
      <c r="D182" s="382"/>
      <c r="E182" s="402" t="s">
        <v>331</v>
      </c>
      <c r="F182" s="382" t="s">
        <v>515</v>
      </c>
      <c r="G182" s="228" t="s">
        <v>513</v>
      </c>
      <c r="H182" s="394"/>
      <c r="I182" s="487"/>
      <c r="J182" s="399"/>
      <c r="K182" s="399"/>
      <c r="L182" s="399"/>
      <c r="M182" s="399"/>
      <c r="N182" s="399"/>
      <c r="O182" s="399"/>
      <c r="P182" s="399"/>
      <c r="Q182" s="399"/>
      <c r="R182" s="399"/>
      <c r="S182" s="399"/>
      <c r="T182" s="399"/>
      <c r="U182" s="399"/>
      <c r="V182" s="399"/>
      <c r="W182" s="399"/>
      <c r="X182" s="399"/>
      <c r="Y182" s="399"/>
      <c r="Z182" s="399"/>
      <c r="AA182" s="399"/>
      <c r="AB182" s="399"/>
      <c r="AC182" s="399"/>
      <c r="AD182" s="399"/>
      <c r="AE182" s="399"/>
      <c r="AF182" s="399"/>
      <c r="AG182" s="399"/>
      <c r="AH182" s="399"/>
      <c r="AI182" s="399"/>
      <c r="AJ182" s="399"/>
      <c r="AK182" s="399"/>
      <c r="AL182" s="399"/>
      <c r="AM182" s="399"/>
    </row>
    <row r="183" spans="1:39" ht="14.25" customHeight="1" x14ac:dyDescent="0.2">
      <c r="A183" s="486"/>
      <c r="B183" s="392"/>
      <c r="C183" s="382" t="s">
        <v>3</v>
      </c>
      <c r="D183" s="382"/>
      <c r="E183" s="66">
        <v>14231147</v>
      </c>
      <c r="F183" s="46" t="s">
        <v>514</v>
      </c>
      <c r="G183" s="228" t="s">
        <v>513</v>
      </c>
      <c r="H183" s="394"/>
      <c r="I183" s="487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99"/>
      <c r="AA183" s="399"/>
      <c r="AB183" s="399"/>
      <c r="AC183" s="399"/>
      <c r="AD183" s="399"/>
      <c r="AE183" s="399"/>
      <c r="AF183" s="399"/>
      <c r="AG183" s="399"/>
      <c r="AH183" s="399"/>
      <c r="AI183" s="399"/>
      <c r="AJ183" s="399"/>
      <c r="AK183" s="399"/>
      <c r="AL183" s="399"/>
      <c r="AM183" s="399"/>
    </row>
    <row r="184" spans="1:39" ht="14.25" customHeight="1" x14ac:dyDescent="0.2">
      <c r="A184" s="486"/>
      <c r="B184" s="392"/>
      <c r="C184" s="382" t="s">
        <v>6</v>
      </c>
      <c r="D184" s="382"/>
      <c r="E184" s="382" t="s">
        <v>10</v>
      </c>
      <c r="F184" s="450"/>
      <c r="G184" s="47"/>
      <c r="H184" s="394"/>
      <c r="I184" s="487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99"/>
      <c r="AB184" s="399"/>
      <c r="AC184" s="399"/>
      <c r="AD184" s="399"/>
      <c r="AE184" s="399"/>
      <c r="AF184" s="399"/>
      <c r="AG184" s="399"/>
      <c r="AH184" s="399"/>
      <c r="AI184" s="399"/>
      <c r="AJ184" s="399"/>
      <c r="AK184" s="399"/>
      <c r="AL184" s="399"/>
      <c r="AM184" s="399"/>
    </row>
    <row r="185" spans="1:39" ht="14.25" customHeight="1" x14ac:dyDescent="0.2">
      <c r="A185" s="486"/>
      <c r="B185" s="393"/>
      <c r="C185" s="393"/>
      <c r="D185" s="393"/>
      <c r="E185" s="393"/>
      <c r="F185" s="393"/>
      <c r="G185" s="394"/>
      <c r="H185" s="394"/>
      <c r="I185" s="487"/>
      <c r="J185" s="399"/>
      <c r="K185" s="399"/>
      <c r="L185" s="399"/>
      <c r="M185" s="399"/>
      <c r="N185" s="399"/>
      <c r="O185" s="399"/>
      <c r="P185" s="399"/>
      <c r="Q185" s="399"/>
      <c r="R185" s="399"/>
      <c r="S185" s="399"/>
      <c r="T185" s="399"/>
      <c r="U185" s="399"/>
      <c r="V185" s="399"/>
      <c r="W185" s="399"/>
      <c r="X185" s="399"/>
      <c r="Y185" s="399"/>
      <c r="Z185" s="399"/>
      <c r="AA185" s="399"/>
      <c r="AB185" s="399"/>
      <c r="AC185" s="399"/>
      <c r="AD185" s="399"/>
      <c r="AE185" s="399"/>
      <c r="AF185" s="399"/>
      <c r="AG185" s="399"/>
      <c r="AH185" s="399"/>
      <c r="AI185" s="399"/>
      <c r="AJ185" s="399"/>
      <c r="AK185" s="399"/>
      <c r="AL185" s="399"/>
      <c r="AM185" s="399"/>
    </row>
    <row r="186" spans="1:39" x14ac:dyDescent="0.2">
      <c r="A186" s="486"/>
      <c r="B186" s="403" t="s">
        <v>12</v>
      </c>
      <c r="C186" s="403" t="s">
        <v>14</v>
      </c>
      <c r="D186" s="403" t="s">
        <v>506</v>
      </c>
      <c r="E186" s="405" t="s">
        <v>13</v>
      </c>
      <c r="F186" s="404" t="s">
        <v>15</v>
      </c>
      <c r="G186" s="405" t="s">
        <v>16</v>
      </c>
      <c r="H186" s="394"/>
      <c r="I186" s="487"/>
      <c r="J186" s="399"/>
      <c r="K186" s="399"/>
      <c r="L186" s="399"/>
      <c r="M186" s="399"/>
      <c r="N186" s="399"/>
      <c r="O186" s="399"/>
      <c r="P186" s="399"/>
      <c r="Q186" s="399"/>
      <c r="R186" s="399"/>
      <c r="S186" s="399"/>
      <c r="T186" s="399"/>
      <c r="U186" s="399"/>
      <c r="V186" s="399"/>
      <c r="W186" s="399"/>
      <c r="X186" s="399"/>
      <c r="Y186" s="399"/>
      <c r="Z186" s="399"/>
      <c r="AA186" s="399"/>
      <c r="AB186" s="399"/>
      <c r="AC186" s="399"/>
      <c r="AD186" s="399"/>
      <c r="AE186" s="399"/>
      <c r="AF186" s="399"/>
      <c r="AG186" s="399"/>
      <c r="AH186" s="399"/>
      <c r="AI186" s="399"/>
      <c r="AJ186" s="399"/>
      <c r="AK186" s="399"/>
      <c r="AL186" s="399"/>
      <c r="AM186" s="399"/>
    </row>
    <row r="187" spans="1:39" ht="28.5" x14ac:dyDescent="0.2">
      <c r="A187" s="486"/>
      <c r="B187" s="81" t="s">
        <v>333</v>
      </c>
      <c r="C187" s="104">
        <v>4</v>
      </c>
      <c r="D187" s="104">
        <f>C187*17</f>
        <v>68</v>
      </c>
      <c r="E187" s="81" t="s">
        <v>124</v>
      </c>
      <c r="F187" s="432" t="s">
        <v>273</v>
      </c>
      <c r="G187" s="409"/>
      <c r="H187" s="394"/>
      <c r="I187" s="487"/>
      <c r="J187" s="399"/>
      <c r="K187" s="399"/>
      <c r="L187" s="399"/>
      <c r="M187" s="399"/>
      <c r="N187" s="399"/>
      <c r="O187" s="399"/>
      <c r="P187" s="399"/>
      <c r="Q187" s="399"/>
      <c r="R187" s="399"/>
      <c r="S187" s="399"/>
      <c r="T187" s="399"/>
      <c r="U187" s="399"/>
      <c r="V187" s="399"/>
      <c r="W187" s="399"/>
      <c r="X187" s="399"/>
      <c r="Y187" s="399"/>
      <c r="Z187" s="399"/>
      <c r="AA187" s="399"/>
      <c r="AB187" s="399"/>
      <c r="AC187" s="399"/>
      <c r="AD187" s="399"/>
      <c r="AE187" s="399"/>
      <c r="AF187" s="399"/>
      <c r="AG187" s="399"/>
      <c r="AH187" s="399"/>
      <c r="AI187" s="399"/>
      <c r="AJ187" s="399"/>
      <c r="AK187" s="399"/>
      <c r="AL187" s="399"/>
      <c r="AM187" s="399"/>
    </row>
    <row r="188" spans="1:39" ht="28.5" x14ac:dyDescent="0.2">
      <c r="A188" s="486"/>
      <c r="B188" s="69" t="s">
        <v>336</v>
      </c>
      <c r="C188" s="70">
        <v>4</v>
      </c>
      <c r="D188" s="104">
        <f t="shared" ref="D188:D189" si="4">C188*17</f>
        <v>68</v>
      </c>
      <c r="E188" s="71" t="s">
        <v>338</v>
      </c>
      <c r="F188" s="406" t="s">
        <v>339</v>
      </c>
      <c r="G188" s="406"/>
      <c r="H188" s="394"/>
      <c r="I188" s="487"/>
      <c r="J188" s="399"/>
      <c r="K188" s="399"/>
      <c r="L188" s="399"/>
      <c r="M188" s="399"/>
      <c r="N188" s="399"/>
      <c r="O188" s="399"/>
      <c r="P188" s="399"/>
      <c r="Q188" s="399"/>
      <c r="R188" s="399"/>
      <c r="S188" s="399"/>
      <c r="T188" s="399"/>
      <c r="U188" s="399"/>
      <c r="V188" s="399"/>
      <c r="W188" s="399"/>
      <c r="X188" s="399"/>
      <c r="Y188" s="399"/>
      <c r="Z188" s="399"/>
      <c r="AA188" s="399"/>
      <c r="AB188" s="399"/>
      <c r="AC188" s="399"/>
      <c r="AD188" s="399"/>
      <c r="AE188" s="399"/>
      <c r="AF188" s="399"/>
      <c r="AG188" s="399"/>
      <c r="AH188" s="399"/>
      <c r="AI188" s="399"/>
      <c r="AJ188" s="399"/>
      <c r="AK188" s="399"/>
      <c r="AL188" s="399"/>
      <c r="AM188" s="399"/>
    </row>
    <row r="189" spans="1:39" ht="28.5" x14ac:dyDescent="0.2">
      <c r="A189" s="486"/>
      <c r="B189" s="81" t="s">
        <v>340</v>
      </c>
      <c r="C189" s="104">
        <v>4</v>
      </c>
      <c r="D189" s="104">
        <f t="shared" si="4"/>
        <v>68</v>
      </c>
      <c r="E189" s="81" t="s">
        <v>124</v>
      </c>
      <c r="F189" s="409" t="s">
        <v>277</v>
      </c>
      <c r="G189" s="409" t="s">
        <v>177</v>
      </c>
      <c r="H189" s="394"/>
      <c r="I189" s="487"/>
      <c r="J189" s="399"/>
      <c r="K189" s="399"/>
      <c r="L189" s="399"/>
      <c r="M189" s="399"/>
      <c r="N189" s="399"/>
      <c r="O189" s="399"/>
      <c r="P189" s="399"/>
      <c r="Q189" s="399"/>
      <c r="R189" s="399"/>
      <c r="S189" s="399"/>
      <c r="T189" s="399"/>
      <c r="U189" s="399"/>
      <c r="V189" s="399"/>
      <c r="W189" s="399"/>
      <c r="X189" s="399"/>
      <c r="Y189" s="399"/>
      <c r="Z189" s="399"/>
      <c r="AA189" s="399"/>
      <c r="AB189" s="399"/>
      <c r="AC189" s="399"/>
      <c r="AD189" s="399"/>
      <c r="AE189" s="399"/>
      <c r="AF189" s="399"/>
      <c r="AG189" s="399"/>
      <c r="AH189" s="399"/>
      <c r="AI189" s="399"/>
      <c r="AJ189" s="399"/>
      <c r="AK189" s="399"/>
      <c r="AL189" s="399"/>
      <c r="AM189" s="399"/>
    </row>
    <row r="190" spans="1:39" ht="28.5" x14ac:dyDescent="0.2">
      <c r="A190" s="486"/>
      <c r="B190" s="460" t="s">
        <v>341</v>
      </c>
      <c r="C190" s="461">
        <v>48</v>
      </c>
      <c r="D190" s="461">
        <v>48</v>
      </c>
      <c r="E190" s="459" t="s">
        <v>659</v>
      </c>
      <c r="F190" s="435"/>
      <c r="G190" s="435"/>
      <c r="H190" s="505"/>
      <c r="I190" s="506"/>
      <c r="J190" s="399"/>
      <c r="K190" s="399"/>
      <c r="L190" s="399"/>
      <c r="M190" s="399"/>
      <c r="N190" s="399"/>
      <c r="O190" s="399"/>
      <c r="P190" s="399"/>
      <c r="Q190" s="399"/>
      <c r="R190" s="399"/>
      <c r="S190" s="399"/>
      <c r="T190" s="399"/>
      <c r="U190" s="399"/>
      <c r="V190" s="399"/>
      <c r="W190" s="399"/>
      <c r="X190" s="399"/>
      <c r="Y190" s="399"/>
      <c r="Z190" s="399"/>
      <c r="AA190" s="399"/>
      <c r="AB190" s="399"/>
      <c r="AC190" s="399"/>
      <c r="AD190" s="399"/>
      <c r="AE190" s="399"/>
      <c r="AF190" s="399"/>
      <c r="AG190" s="399"/>
      <c r="AH190" s="399"/>
      <c r="AI190" s="399"/>
      <c r="AJ190" s="399"/>
      <c r="AK190" s="399"/>
      <c r="AL190" s="399"/>
      <c r="AM190" s="399"/>
    </row>
    <row r="191" spans="1:39" ht="14.25" customHeight="1" x14ac:dyDescent="0.2">
      <c r="A191" s="486"/>
      <c r="B191" s="383" t="s">
        <v>38</v>
      </c>
      <c r="C191" s="159"/>
      <c r="D191" s="51">
        <f>SUM(D187:D189)*2.5+D190</f>
        <v>558</v>
      </c>
      <c r="E191" s="392"/>
      <c r="F191" s="392"/>
      <c r="G191" s="425"/>
      <c r="H191" s="394"/>
      <c r="I191" s="487"/>
      <c r="J191" s="399"/>
      <c r="K191" s="399"/>
      <c r="L191" s="399"/>
      <c r="M191" s="399"/>
      <c r="N191" s="399"/>
      <c r="O191" s="399"/>
      <c r="P191" s="399"/>
      <c r="Q191" s="399"/>
      <c r="R191" s="399"/>
      <c r="S191" s="399"/>
      <c r="T191" s="399"/>
      <c r="U191" s="399"/>
      <c r="V191" s="399"/>
      <c r="W191" s="399"/>
      <c r="X191" s="399"/>
      <c r="Y191" s="399"/>
      <c r="Z191" s="399"/>
      <c r="AA191" s="399"/>
      <c r="AB191" s="399"/>
      <c r="AC191" s="399"/>
      <c r="AD191" s="399"/>
      <c r="AE191" s="399"/>
      <c r="AF191" s="399"/>
      <c r="AG191" s="399"/>
      <c r="AH191" s="399"/>
      <c r="AI191" s="399"/>
      <c r="AJ191" s="399"/>
      <c r="AK191" s="399"/>
      <c r="AL191" s="399"/>
      <c r="AM191" s="399"/>
    </row>
    <row r="192" spans="1:39" ht="14.25" x14ac:dyDescent="0.2">
      <c r="A192" s="486"/>
      <c r="B192" s="392"/>
      <c r="C192" s="395"/>
      <c r="D192" s="392"/>
      <c r="E192" s="392"/>
      <c r="F192" s="392"/>
      <c r="G192" s="425"/>
      <c r="H192" s="394"/>
      <c r="I192" s="487"/>
      <c r="J192" s="399"/>
      <c r="K192" s="399"/>
      <c r="L192" s="399"/>
      <c r="M192" s="399"/>
      <c r="N192" s="399"/>
      <c r="O192" s="399"/>
      <c r="P192" s="399"/>
      <c r="Q192" s="399"/>
      <c r="R192" s="399"/>
      <c r="S192" s="399"/>
      <c r="T192" s="399"/>
      <c r="U192" s="399"/>
      <c r="V192" s="399"/>
      <c r="W192" s="399"/>
      <c r="X192" s="399"/>
      <c r="Y192" s="399"/>
      <c r="Z192" s="399"/>
      <c r="AA192" s="399"/>
      <c r="AB192" s="399"/>
      <c r="AC192" s="399"/>
      <c r="AD192" s="399"/>
      <c r="AE192" s="399"/>
      <c r="AF192" s="399"/>
      <c r="AG192" s="399"/>
      <c r="AH192" s="399"/>
      <c r="AI192" s="399"/>
      <c r="AJ192" s="399"/>
      <c r="AK192" s="399"/>
      <c r="AL192" s="399"/>
      <c r="AM192" s="399"/>
    </row>
    <row r="193" spans="1:39" s="437" customFormat="1" ht="30" x14ac:dyDescent="0.2">
      <c r="A193" s="507"/>
      <c r="B193" s="403" t="s">
        <v>55</v>
      </c>
      <c r="C193" s="540" t="s">
        <v>47</v>
      </c>
      <c r="D193" s="541"/>
      <c r="E193" s="403" t="s">
        <v>48</v>
      </c>
      <c r="F193" s="405" t="s">
        <v>56</v>
      </c>
      <c r="G193" s="443" t="s">
        <v>57</v>
      </c>
      <c r="H193" s="408" t="s">
        <v>58</v>
      </c>
      <c r="I193" s="508"/>
      <c r="J193" s="436"/>
      <c r="K193" s="436"/>
      <c r="L193" s="436"/>
      <c r="M193" s="436"/>
      <c r="N193" s="436"/>
      <c r="O193" s="436"/>
      <c r="P193" s="436"/>
      <c r="Q193" s="436"/>
      <c r="R193" s="436"/>
      <c r="S193" s="436"/>
      <c r="T193" s="436"/>
      <c r="U193" s="436"/>
      <c r="V193" s="436"/>
      <c r="W193" s="436"/>
      <c r="X193" s="436"/>
      <c r="Y193" s="436"/>
      <c r="Z193" s="436"/>
      <c r="AA193" s="436"/>
      <c r="AB193" s="436"/>
      <c r="AC193" s="436"/>
      <c r="AD193" s="436"/>
      <c r="AE193" s="436"/>
      <c r="AF193" s="436"/>
      <c r="AG193" s="436"/>
      <c r="AH193" s="436"/>
      <c r="AI193" s="436"/>
      <c r="AJ193" s="436"/>
      <c r="AK193" s="436"/>
      <c r="AL193" s="436"/>
      <c r="AM193" s="436"/>
    </row>
    <row r="194" spans="1:39" ht="28.5" x14ac:dyDescent="0.2">
      <c r="A194" s="486"/>
      <c r="B194" s="401" t="s">
        <v>52</v>
      </c>
      <c r="C194" s="542" t="s">
        <v>63</v>
      </c>
      <c r="D194" s="543"/>
      <c r="E194" s="81" t="s">
        <v>85</v>
      </c>
      <c r="F194" s="89" t="s">
        <v>342</v>
      </c>
      <c r="G194" s="411">
        <v>4</v>
      </c>
      <c r="H194" s="410">
        <f>G194*17</f>
        <v>68</v>
      </c>
      <c r="I194" s="488"/>
      <c r="J194" s="399"/>
      <c r="K194" s="399"/>
      <c r="L194" s="399"/>
      <c r="M194" s="399"/>
      <c r="N194" s="399"/>
      <c r="O194" s="399"/>
      <c r="P194" s="399"/>
      <c r="Q194" s="399"/>
      <c r="R194" s="399"/>
      <c r="S194" s="399"/>
      <c r="T194" s="399"/>
      <c r="U194" s="399"/>
      <c r="V194" s="399"/>
      <c r="W194" s="399"/>
      <c r="X194" s="399"/>
      <c r="Y194" s="399"/>
      <c r="Z194" s="399"/>
      <c r="AA194" s="399"/>
      <c r="AB194" s="399"/>
      <c r="AC194" s="399"/>
      <c r="AD194" s="399"/>
      <c r="AE194" s="399"/>
      <c r="AF194" s="399"/>
      <c r="AG194" s="399"/>
      <c r="AH194" s="399"/>
      <c r="AI194" s="399"/>
      <c r="AJ194" s="399"/>
      <c r="AK194" s="399"/>
      <c r="AL194" s="399"/>
      <c r="AM194" s="399"/>
    </row>
    <row r="195" spans="1:39" ht="28.5" x14ac:dyDescent="0.2">
      <c r="A195" s="486"/>
      <c r="B195" s="70" t="s">
        <v>52</v>
      </c>
      <c r="C195" s="542" t="s">
        <v>63</v>
      </c>
      <c r="D195" s="543"/>
      <c r="E195" s="81" t="s">
        <v>81</v>
      </c>
      <c r="F195" s="89" t="s">
        <v>343</v>
      </c>
      <c r="G195" s="411">
        <v>8</v>
      </c>
      <c r="H195" s="410">
        <f>G195*17</f>
        <v>136</v>
      </c>
      <c r="I195" s="488"/>
      <c r="J195" s="399"/>
      <c r="K195" s="399"/>
      <c r="L195" s="399"/>
      <c r="M195" s="399"/>
      <c r="N195" s="399"/>
      <c r="O195" s="399"/>
      <c r="P195" s="399"/>
      <c r="Q195" s="399"/>
      <c r="R195" s="399"/>
      <c r="S195" s="399"/>
      <c r="T195" s="399"/>
      <c r="U195" s="399"/>
      <c r="V195" s="399"/>
      <c r="W195" s="399"/>
      <c r="X195" s="399"/>
      <c r="Y195" s="399"/>
      <c r="Z195" s="399"/>
      <c r="AA195" s="399"/>
      <c r="AB195" s="399"/>
      <c r="AC195" s="399"/>
      <c r="AD195" s="399"/>
      <c r="AE195" s="399"/>
      <c r="AF195" s="399"/>
      <c r="AG195" s="399"/>
      <c r="AH195" s="399"/>
      <c r="AI195" s="399"/>
      <c r="AJ195" s="399"/>
      <c r="AK195" s="399"/>
      <c r="AL195" s="399"/>
      <c r="AM195" s="399"/>
    </row>
    <row r="196" spans="1:39" ht="14.25" x14ac:dyDescent="0.2">
      <c r="A196" s="486"/>
      <c r="B196" s="70" t="s">
        <v>52</v>
      </c>
      <c r="C196" s="542" t="s">
        <v>69</v>
      </c>
      <c r="D196" s="543"/>
      <c r="E196" s="81" t="s">
        <v>70</v>
      </c>
      <c r="F196" s="93" t="s">
        <v>71</v>
      </c>
      <c r="G196" s="420"/>
      <c r="H196" s="421">
        <v>138</v>
      </c>
      <c r="I196" s="488"/>
      <c r="J196" s="399"/>
      <c r="K196" s="399"/>
      <c r="L196" s="399"/>
      <c r="M196" s="399"/>
      <c r="N196" s="399"/>
      <c r="O196" s="399"/>
      <c r="P196" s="399"/>
      <c r="Q196" s="399"/>
      <c r="R196" s="399"/>
      <c r="S196" s="399"/>
      <c r="T196" s="399"/>
      <c r="U196" s="399"/>
      <c r="V196" s="399"/>
      <c r="W196" s="399"/>
      <c r="X196" s="399"/>
      <c r="Y196" s="399"/>
      <c r="Z196" s="399"/>
      <c r="AA196" s="399"/>
      <c r="AB196" s="399"/>
      <c r="AC196" s="399"/>
      <c r="AD196" s="399"/>
      <c r="AE196" s="399"/>
      <c r="AF196" s="399"/>
      <c r="AG196" s="399"/>
      <c r="AH196" s="399"/>
      <c r="AI196" s="399"/>
      <c r="AJ196" s="399"/>
      <c r="AK196" s="399"/>
      <c r="AL196" s="399"/>
      <c r="AM196" s="399"/>
    </row>
    <row r="197" spans="1:39" ht="14.25" customHeight="1" x14ac:dyDescent="0.2">
      <c r="A197" s="486"/>
      <c r="B197" s="392"/>
      <c r="C197" s="395"/>
      <c r="D197" s="392"/>
      <c r="E197" s="392"/>
      <c r="F197" s="416" t="s">
        <v>103</v>
      </c>
      <c r="G197" s="159"/>
      <c r="H197" s="417">
        <f>SUM(H193:H196)+D191</f>
        <v>900</v>
      </c>
      <c r="I197" s="487"/>
      <c r="J197" s="399"/>
      <c r="K197" s="399"/>
      <c r="L197" s="399"/>
      <c r="M197" s="399"/>
      <c r="N197" s="399"/>
      <c r="O197" s="399"/>
      <c r="P197" s="399"/>
      <c r="Q197" s="399"/>
      <c r="R197" s="399"/>
      <c r="S197" s="399"/>
      <c r="T197" s="399"/>
      <c r="U197" s="399"/>
      <c r="V197" s="399"/>
      <c r="W197" s="399"/>
      <c r="X197" s="399"/>
      <c r="Y197" s="399"/>
      <c r="Z197" s="399"/>
      <c r="AA197" s="399"/>
      <c r="AB197" s="399"/>
      <c r="AC197" s="399"/>
      <c r="AD197" s="399"/>
      <c r="AE197" s="399"/>
      <c r="AF197" s="399"/>
      <c r="AG197" s="399"/>
      <c r="AH197" s="399"/>
      <c r="AI197" s="399"/>
      <c r="AJ197" s="399"/>
      <c r="AK197" s="399"/>
      <c r="AL197" s="399"/>
      <c r="AM197" s="399"/>
    </row>
    <row r="198" spans="1:39" ht="14.25" customHeight="1" x14ac:dyDescent="0.2">
      <c r="A198" s="486"/>
      <c r="B198" s="392"/>
      <c r="C198" s="395"/>
      <c r="D198" s="392"/>
      <c r="E198" s="392"/>
      <c r="F198" s="392"/>
      <c r="G198" s="425"/>
      <c r="H198" s="394"/>
      <c r="I198" s="487"/>
      <c r="J198" s="399"/>
      <c r="K198" s="399"/>
      <c r="L198" s="399"/>
      <c r="M198" s="399"/>
      <c r="N198" s="399"/>
      <c r="O198" s="399"/>
      <c r="P198" s="399"/>
      <c r="Q198" s="399"/>
      <c r="R198" s="399"/>
      <c r="S198" s="399"/>
      <c r="T198" s="399"/>
      <c r="U198" s="399"/>
      <c r="V198" s="399"/>
      <c r="W198" s="399"/>
      <c r="X198" s="399"/>
      <c r="Y198" s="399"/>
      <c r="Z198" s="399"/>
      <c r="AA198" s="399"/>
      <c r="AB198" s="399"/>
      <c r="AC198" s="399"/>
      <c r="AD198" s="399"/>
      <c r="AE198" s="399"/>
      <c r="AF198" s="399"/>
      <c r="AG198" s="399"/>
      <c r="AH198" s="399"/>
      <c r="AI198" s="399"/>
      <c r="AJ198" s="399"/>
      <c r="AK198" s="399"/>
      <c r="AL198" s="399"/>
      <c r="AM198" s="399"/>
    </row>
    <row r="199" spans="1:39" ht="14.25" customHeight="1" x14ac:dyDescent="0.2">
      <c r="A199" s="486"/>
      <c r="B199" s="392"/>
      <c r="C199" s="392"/>
      <c r="D199" s="392"/>
      <c r="E199" s="392"/>
      <c r="F199" s="392"/>
      <c r="G199" s="425"/>
      <c r="H199" s="426"/>
      <c r="I199" s="487"/>
      <c r="J199" s="399"/>
      <c r="K199" s="399"/>
      <c r="L199" s="399"/>
      <c r="M199" s="399"/>
      <c r="N199" s="399"/>
      <c r="O199" s="399"/>
      <c r="P199" s="399"/>
      <c r="Q199" s="399"/>
      <c r="R199" s="399"/>
      <c r="S199" s="399"/>
      <c r="T199" s="399"/>
      <c r="U199" s="399"/>
      <c r="V199" s="399"/>
      <c r="W199" s="399"/>
      <c r="X199" s="399"/>
      <c r="Y199" s="399"/>
      <c r="Z199" s="399"/>
      <c r="AA199" s="399"/>
      <c r="AB199" s="399"/>
      <c r="AC199" s="399"/>
      <c r="AD199" s="399"/>
      <c r="AE199" s="399"/>
      <c r="AF199" s="399"/>
      <c r="AG199" s="399"/>
      <c r="AH199" s="399"/>
      <c r="AI199" s="399"/>
      <c r="AJ199" s="399"/>
      <c r="AK199" s="399"/>
      <c r="AL199" s="399"/>
      <c r="AM199" s="399"/>
    </row>
    <row r="200" spans="1:39" ht="14.25" customHeight="1" x14ac:dyDescent="0.2">
      <c r="A200" s="486"/>
      <c r="B200" s="392"/>
      <c r="C200" s="392"/>
      <c r="D200" s="392"/>
      <c r="E200" s="47"/>
      <c r="F200" s="392"/>
      <c r="G200" s="425"/>
      <c r="H200" s="394"/>
      <c r="I200" s="487"/>
      <c r="J200" s="399"/>
      <c r="K200" s="399"/>
      <c r="L200" s="399"/>
      <c r="M200" s="399"/>
      <c r="N200" s="399"/>
      <c r="O200" s="399"/>
      <c r="P200" s="399"/>
      <c r="Q200" s="399"/>
      <c r="R200" s="399"/>
      <c r="S200" s="399"/>
      <c r="T200" s="399"/>
      <c r="U200" s="399"/>
      <c r="V200" s="399"/>
      <c r="W200" s="399"/>
      <c r="X200" s="399"/>
      <c r="Y200" s="399"/>
      <c r="Z200" s="399"/>
      <c r="AA200" s="399"/>
      <c r="AB200" s="399"/>
      <c r="AC200" s="399"/>
      <c r="AD200" s="399"/>
      <c r="AE200" s="399"/>
      <c r="AF200" s="399"/>
      <c r="AG200" s="399"/>
      <c r="AH200" s="399"/>
      <c r="AI200" s="399"/>
      <c r="AJ200" s="399"/>
      <c r="AK200" s="399"/>
      <c r="AL200" s="399"/>
      <c r="AM200" s="399"/>
    </row>
    <row r="201" spans="1:39" ht="14.25" customHeight="1" x14ac:dyDescent="0.2">
      <c r="A201" s="486"/>
      <c r="B201" s="392"/>
      <c r="C201" s="392"/>
      <c r="D201" s="392"/>
      <c r="E201" s="110" t="str">
        <f>E182</f>
        <v>EDGAR JAVIER CARMONA SUAREZ</v>
      </c>
      <c r="F201" s="392"/>
      <c r="G201" s="425"/>
      <c r="H201" s="394"/>
      <c r="I201" s="487"/>
      <c r="J201" s="399"/>
      <c r="K201" s="399"/>
      <c r="L201" s="399"/>
      <c r="M201" s="399"/>
      <c r="N201" s="399"/>
      <c r="O201" s="399"/>
      <c r="P201" s="399"/>
      <c r="Q201" s="399"/>
      <c r="R201" s="399"/>
      <c r="S201" s="399"/>
      <c r="T201" s="399"/>
      <c r="U201" s="399"/>
      <c r="V201" s="399"/>
      <c r="W201" s="399"/>
      <c r="X201" s="399"/>
      <c r="Y201" s="399"/>
      <c r="Z201" s="399"/>
      <c r="AA201" s="399"/>
      <c r="AB201" s="399"/>
      <c r="AC201" s="399"/>
      <c r="AD201" s="399"/>
      <c r="AE201" s="399"/>
      <c r="AF201" s="399"/>
      <c r="AG201" s="399"/>
      <c r="AH201" s="399"/>
      <c r="AI201" s="399"/>
      <c r="AJ201" s="399"/>
      <c r="AK201" s="399"/>
      <c r="AL201" s="399"/>
      <c r="AM201" s="399"/>
    </row>
    <row r="202" spans="1:39" ht="14.25" customHeight="1" x14ac:dyDescent="0.2">
      <c r="A202" s="486"/>
      <c r="B202" s="392"/>
      <c r="C202" s="395"/>
      <c r="D202" s="392"/>
      <c r="E202" s="395" t="s">
        <v>500</v>
      </c>
      <c r="F202" s="392"/>
      <c r="G202" s="425"/>
      <c r="H202" s="394"/>
      <c r="I202" s="487"/>
      <c r="J202" s="399"/>
      <c r="K202" s="399"/>
      <c r="L202" s="399"/>
      <c r="M202" s="399"/>
      <c r="N202" s="399"/>
      <c r="O202" s="399"/>
      <c r="P202" s="399"/>
      <c r="Q202" s="399"/>
      <c r="R202" s="399"/>
      <c r="S202" s="399"/>
      <c r="T202" s="399"/>
      <c r="U202" s="399"/>
      <c r="V202" s="399"/>
      <c r="W202" s="399"/>
      <c r="X202" s="399"/>
      <c r="Y202" s="399"/>
      <c r="Z202" s="399"/>
      <c r="AA202" s="399"/>
      <c r="AB202" s="399"/>
      <c r="AC202" s="399"/>
      <c r="AD202" s="399"/>
      <c r="AE202" s="399"/>
      <c r="AF202" s="399"/>
      <c r="AG202" s="399"/>
      <c r="AH202" s="399"/>
      <c r="AI202" s="399"/>
      <c r="AJ202" s="399"/>
      <c r="AK202" s="399"/>
      <c r="AL202" s="399"/>
      <c r="AM202" s="399"/>
    </row>
    <row r="203" spans="1:39" ht="14.25" customHeight="1" thickBot="1" x14ac:dyDescent="0.25">
      <c r="A203" s="491"/>
      <c r="B203" s="492"/>
      <c r="C203" s="499"/>
      <c r="D203" s="492"/>
      <c r="E203" s="492"/>
      <c r="F203" s="492"/>
      <c r="G203" s="500"/>
      <c r="H203" s="494"/>
      <c r="I203" s="495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99"/>
      <c r="AA203" s="399"/>
      <c r="AB203" s="399"/>
      <c r="AC203" s="399"/>
      <c r="AD203" s="399"/>
      <c r="AE203" s="399"/>
      <c r="AF203" s="399"/>
      <c r="AG203" s="399"/>
      <c r="AH203" s="399"/>
      <c r="AI203" s="399"/>
      <c r="AJ203" s="399"/>
      <c r="AK203" s="399"/>
      <c r="AL203" s="399"/>
      <c r="AM203" s="399"/>
    </row>
    <row r="204" spans="1:39" ht="14.25" customHeight="1" x14ac:dyDescent="0.2">
      <c r="B204" s="396"/>
      <c r="C204" s="65"/>
      <c r="D204" s="396"/>
      <c r="E204" s="396"/>
      <c r="F204" s="396"/>
      <c r="G204" s="397"/>
      <c r="H204" s="398"/>
      <c r="I204" s="398"/>
      <c r="J204" s="399"/>
      <c r="K204" s="399"/>
      <c r="L204" s="399"/>
      <c r="M204" s="399"/>
      <c r="N204" s="399"/>
      <c r="O204" s="399"/>
      <c r="P204" s="399"/>
      <c r="Q204" s="399"/>
      <c r="R204" s="399"/>
      <c r="S204" s="399"/>
      <c r="T204" s="399"/>
      <c r="U204" s="399"/>
      <c r="V204" s="399"/>
      <c r="W204" s="399"/>
      <c r="X204" s="399"/>
      <c r="Y204" s="399"/>
      <c r="Z204" s="399"/>
      <c r="AA204" s="399"/>
      <c r="AB204" s="399"/>
      <c r="AC204" s="399"/>
      <c r="AD204" s="399"/>
      <c r="AE204" s="399"/>
      <c r="AF204" s="399"/>
      <c r="AG204" s="399"/>
      <c r="AH204" s="399"/>
      <c r="AI204" s="399"/>
      <c r="AJ204" s="399"/>
      <c r="AK204" s="399"/>
      <c r="AL204" s="399"/>
      <c r="AM204" s="399"/>
    </row>
    <row r="205" spans="1:39" ht="14.25" customHeight="1" x14ac:dyDescent="0.2">
      <c r="B205" s="396"/>
      <c r="C205" s="65"/>
      <c r="D205" s="396"/>
      <c r="E205" s="396"/>
      <c r="F205" s="396"/>
      <c r="G205" s="397"/>
      <c r="H205" s="398"/>
      <c r="I205" s="398"/>
      <c r="J205" s="399"/>
      <c r="K205" s="399"/>
      <c r="L205" s="399"/>
      <c r="M205" s="399"/>
      <c r="N205" s="399"/>
      <c r="O205" s="399"/>
      <c r="P205" s="399"/>
      <c r="Q205" s="399"/>
      <c r="R205" s="399"/>
      <c r="S205" s="399"/>
      <c r="T205" s="399"/>
      <c r="U205" s="399"/>
      <c r="V205" s="399"/>
      <c r="W205" s="399"/>
      <c r="X205" s="399"/>
      <c r="Y205" s="399"/>
      <c r="Z205" s="399"/>
      <c r="AA205" s="399"/>
      <c r="AB205" s="399"/>
      <c r="AC205" s="399"/>
      <c r="AD205" s="399"/>
      <c r="AE205" s="399"/>
      <c r="AF205" s="399"/>
      <c r="AG205" s="399"/>
      <c r="AH205" s="399"/>
      <c r="AI205" s="399"/>
      <c r="AJ205" s="399"/>
      <c r="AK205" s="399"/>
      <c r="AL205" s="399"/>
      <c r="AM205" s="399"/>
    </row>
    <row r="206" spans="1:39" ht="14.25" customHeight="1" thickBot="1" x14ac:dyDescent="0.25">
      <c r="B206" s="396"/>
      <c r="C206" s="65"/>
      <c r="D206" s="396"/>
      <c r="E206" s="396"/>
      <c r="F206" s="396"/>
      <c r="G206" s="397"/>
      <c r="H206" s="398"/>
      <c r="I206" s="398"/>
      <c r="J206" s="399"/>
      <c r="K206" s="399"/>
      <c r="L206" s="399"/>
      <c r="M206" s="399"/>
      <c r="N206" s="399"/>
      <c r="O206" s="399"/>
      <c r="P206" s="399"/>
      <c r="Q206" s="399"/>
      <c r="R206" s="399"/>
      <c r="S206" s="399"/>
      <c r="T206" s="399"/>
      <c r="U206" s="399"/>
      <c r="V206" s="399"/>
      <c r="W206" s="399"/>
      <c r="X206" s="399"/>
      <c r="Y206" s="399"/>
      <c r="Z206" s="399"/>
      <c r="AA206" s="399"/>
      <c r="AB206" s="399"/>
      <c r="AC206" s="399"/>
      <c r="AD206" s="399"/>
      <c r="AE206" s="399"/>
      <c r="AF206" s="399"/>
      <c r="AG206" s="399"/>
      <c r="AH206" s="399"/>
      <c r="AI206" s="399"/>
      <c r="AJ206" s="399"/>
      <c r="AK206" s="399"/>
      <c r="AL206" s="399"/>
      <c r="AM206" s="399"/>
    </row>
    <row r="207" spans="1:39" ht="14.25" customHeight="1" x14ac:dyDescent="0.2">
      <c r="A207" s="479"/>
      <c r="B207" s="482"/>
      <c r="C207" s="481"/>
      <c r="D207" s="482"/>
      <c r="E207" s="482"/>
      <c r="F207" s="482"/>
      <c r="G207" s="483"/>
      <c r="H207" s="484"/>
      <c r="I207" s="485"/>
      <c r="J207" s="399"/>
      <c r="K207" s="399"/>
      <c r="L207" s="399"/>
      <c r="M207" s="399"/>
      <c r="N207" s="399"/>
      <c r="O207" s="399"/>
      <c r="P207" s="399"/>
      <c r="Q207" s="399"/>
      <c r="R207" s="399"/>
      <c r="S207" s="399"/>
      <c r="T207" s="399"/>
      <c r="U207" s="399"/>
      <c r="V207" s="399"/>
      <c r="W207" s="399"/>
      <c r="X207" s="399"/>
      <c r="Y207" s="399"/>
      <c r="Z207" s="399"/>
      <c r="AA207" s="399"/>
      <c r="AB207" s="399"/>
      <c r="AC207" s="399"/>
      <c r="AD207" s="399"/>
      <c r="AE207" s="399"/>
      <c r="AF207" s="399"/>
      <c r="AG207" s="399"/>
      <c r="AH207" s="399"/>
      <c r="AI207" s="399"/>
      <c r="AJ207" s="399"/>
      <c r="AK207" s="399"/>
      <c r="AL207" s="399"/>
      <c r="AM207" s="399"/>
    </row>
    <row r="208" spans="1:39" ht="14.25" customHeight="1" x14ac:dyDescent="0.2">
      <c r="A208" s="486"/>
      <c r="B208" s="392"/>
      <c r="C208" s="382" t="s">
        <v>510</v>
      </c>
      <c r="D208" s="382"/>
      <c r="E208" s="462" t="s">
        <v>367</v>
      </c>
      <c r="F208" s="382" t="s">
        <v>515</v>
      </c>
      <c r="G208" s="228" t="s">
        <v>513</v>
      </c>
      <c r="H208" s="394"/>
      <c r="I208" s="487"/>
      <c r="J208" s="399"/>
      <c r="K208" s="399"/>
      <c r="L208" s="399"/>
      <c r="M208" s="399"/>
      <c r="N208" s="399"/>
      <c r="O208" s="399"/>
      <c r="P208" s="399"/>
      <c r="Q208" s="399"/>
      <c r="R208" s="399"/>
      <c r="S208" s="399"/>
      <c r="T208" s="399"/>
      <c r="U208" s="399"/>
      <c r="V208" s="399"/>
      <c r="W208" s="399"/>
      <c r="X208" s="399"/>
      <c r="Y208" s="399"/>
      <c r="Z208" s="399"/>
      <c r="AA208" s="399"/>
      <c r="AB208" s="399"/>
      <c r="AC208" s="399"/>
      <c r="AD208" s="399"/>
      <c r="AE208" s="399"/>
      <c r="AF208" s="399"/>
      <c r="AG208" s="399"/>
      <c r="AH208" s="399"/>
      <c r="AI208" s="399"/>
      <c r="AJ208" s="399"/>
      <c r="AK208" s="399"/>
      <c r="AL208" s="399"/>
      <c r="AM208" s="399"/>
    </row>
    <row r="209" spans="1:39" ht="14.25" customHeight="1" x14ac:dyDescent="0.2">
      <c r="A209" s="486"/>
      <c r="B209" s="392"/>
      <c r="C209" s="382" t="s">
        <v>3</v>
      </c>
      <c r="D209" s="382"/>
      <c r="E209" s="463">
        <v>41939761</v>
      </c>
      <c r="F209" s="46" t="s">
        <v>514</v>
      </c>
      <c r="G209" s="228" t="s">
        <v>513</v>
      </c>
      <c r="H209" s="394"/>
      <c r="I209" s="487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99"/>
      <c r="AA209" s="399"/>
      <c r="AB209" s="399"/>
      <c r="AC209" s="399"/>
      <c r="AD209" s="399"/>
      <c r="AE209" s="399"/>
      <c r="AF209" s="399"/>
      <c r="AG209" s="399"/>
      <c r="AH209" s="399"/>
      <c r="AI209" s="399"/>
      <c r="AJ209" s="399"/>
      <c r="AK209" s="399"/>
      <c r="AL209" s="399"/>
      <c r="AM209" s="399"/>
    </row>
    <row r="210" spans="1:39" ht="14.25" customHeight="1" x14ac:dyDescent="0.2">
      <c r="A210" s="486"/>
      <c r="B210" s="392"/>
      <c r="C210" s="382" t="s">
        <v>6</v>
      </c>
      <c r="D210" s="382"/>
      <c r="E210" s="464" t="s">
        <v>7</v>
      </c>
      <c r="F210" s="465"/>
      <c r="G210" s="47"/>
      <c r="H210" s="394"/>
      <c r="I210" s="487"/>
      <c r="J210" s="399"/>
      <c r="K210" s="399"/>
      <c r="L210" s="399"/>
      <c r="M210" s="399"/>
      <c r="N210" s="399"/>
      <c r="O210" s="399"/>
      <c r="P210" s="399"/>
      <c r="Q210" s="399"/>
      <c r="R210" s="399"/>
      <c r="S210" s="399"/>
      <c r="T210" s="399"/>
      <c r="U210" s="399"/>
      <c r="V210" s="399"/>
      <c r="W210" s="399"/>
      <c r="X210" s="399"/>
      <c r="Y210" s="399"/>
      <c r="Z210" s="399"/>
      <c r="AA210" s="399"/>
      <c r="AB210" s="399"/>
      <c r="AC210" s="399"/>
      <c r="AD210" s="399"/>
      <c r="AE210" s="399"/>
      <c r="AF210" s="399"/>
      <c r="AG210" s="399"/>
      <c r="AH210" s="399"/>
      <c r="AI210" s="399"/>
      <c r="AJ210" s="399"/>
      <c r="AK210" s="399"/>
      <c r="AL210" s="399"/>
      <c r="AM210" s="399"/>
    </row>
    <row r="211" spans="1:39" ht="14.25" customHeight="1" x14ac:dyDescent="0.2">
      <c r="A211" s="486"/>
      <c r="B211" s="392"/>
      <c r="C211" s="395"/>
      <c r="D211" s="392"/>
      <c r="E211" s="392"/>
      <c r="F211" s="392"/>
      <c r="G211" s="425"/>
      <c r="H211" s="394"/>
      <c r="I211" s="487"/>
      <c r="J211" s="399"/>
      <c r="K211" s="399"/>
      <c r="L211" s="399"/>
      <c r="M211" s="399"/>
      <c r="N211" s="399"/>
      <c r="O211" s="399"/>
      <c r="P211" s="399"/>
      <c r="Q211" s="399"/>
      <c r="R211" s="399"/>
      <c r="S211" s="399"/>
      <c r="T211" s="399"/>
      <c r="U211" s="399"/>
      <c r="V211" s="399"/>
      <c r="W211" s="399"/>
      <c r="X211" s="399"/>
      <c r="Y211" s="399"/>
      <c r="Z211" s="399"/>
      <c r="AA211" s="399"/>
      <c r="AB211" s="399"/>
      <c r="AC211" s="399"/>
      <c r="AD211" s="399"/>
      <c r="AE211" s="399"/>
      <c r="AF211" s="399"/>
      <c r="AG211" s="399"/>
      <c r="AH211" s="399"/>
      <c r="AI211" s="399"/>
      <c r="AJ211" s="399"/>
      <c r="AK211" s="399"/>
      <c r="AL211" s="399"/>
      <c r="AM211" s="399"/>
    </row>
    <row r="212" spans="1:39" ht="14.25" customHeight="1" x14ac:dyDescent="0.2">
      <c r="A212" s="486"/>
      <c r="B212" s="423" t="s">
        <v>12</v>
      </c>
      <c r="C212" s="423" t="s">
        <v>14</v>
      </c>
      <c r="D212" s="423" t="s">
        <v>506</v>
      </c>
      <c r="E212" s="424" t="s">
        <v>13</v>
      </c>
      <c r="F212" s="404" t="s">
        <v>15</v>
      </c>
      <c r="G212" s="405" t="s">
        <v>16</v>
      </c>
      <c r="H212" s="394"/>
      <c r="I212" s="487"/>
      <c r="J212" s="399"/>
      <c r="K212" s="399"/>
      <c r="L212" s="399"/>
      <c r="M212" s="399"/>
      <c r="N212" s="399"/>
      <c r="O212" s="399"/>
      <c r="P212" s="399"/>
      <c r="Q212" s="399"/>
      <c r="R212" s="399"/>
      <c r="S212" s="399"/>
      <c r="T212" s="399"/>
      <c r="U212" s="399"/>
      <c r="V212" s="399"/>
      <c r="W212" s="399"/>
      <c r="X212" s="399"/>
      <c r="Y212" s="399"/>
      <c r="Z212" s="399"/>
      <c r="AA212" s="399"/>
      <c r="AB212" s="399"/>
      <c r="AC212" s="399"/>
      <c r="AD212" s="399"/>
      <c r="AE212" s="399"/>
      <c r="AF212" s="399"/>
      <c r="AG212" s="399"/>
      <c r="AH212" s="399"/>
      <c r="AI212" s="399"/>
      <c r="AJ212" s="399"/>
      <c r="AK212" s="399"/>
      <c r="AL212" s="399"/>
      <c r="AM212" s="399"/>
    </row>
    <row r="213" spans="1:39" ht="28.5" x14ac:dyDescent="0.2">
      <c r="A213" s="486"/>
      <c r="B213" s="49" t="s">
        <v>369</v>
      </c>
      <c r="C213" s="48">
        <v>4</v>
      </c>
      <c r="D213" s="48">
        <f>C213*17</f>
        <v>68</v>
      </c>
      <c r="E213" s="452" t="s">
        <v>124</v>
      </c>
      <c r="F213" s="489" t="s">
        <v>370</v>
      </c>
      <c r="G213" s="406" t="s">
        <v>371</v>
      </c>
      <c r="H213" s="394"/>
      <c r="I213" s="487"/>
      <c r="J213" s="399"/>
      <c r="K213" s="399"/>
      <c r="L213" s="399"/>
      <c r="M213" s="399"/>
      <c r="N213" s="399"/>
      <c r="O213" s="399"/>
      <c r="P213" s="399"/>
      <c r="Q213" s="399"/>
      <c r="R213" s="399"/>
      <c r="S213" s="399"/>
      <c r="T213" s="399"/>
      <c r="U213" s="399"/>
      <c r="V213" s="399"/>
      <c r="W213" s="399"/>
      <c r="X213" s="399"/>
      <c r="Y213" s="399"/>
      <c r="Z213" s="399"/>
      <c r="AA213" s="399"/>
      <c r="AB213" s="399"/>
      <c r="AC213" s="399"/>
      <c r="AD213" s="399"/>
      <c r="AE213" s="399"/>
      <c r="AF213" s="399"/>
      <c r="AG213" s="399"/>
      <c r="AH213" s="399"/>
      <c r="AI213" s="399"/>
      <c r="AJ213" s="399"/>
      <c r="AK213" s="399"/>
      <c r="AL213" s="399"/>
      <c r="AM213" s="399"/>
    </row>
    <row r="214" spans="1:39" ht="28.5" x14ac:dyDescent="0.2">
      <c r="A214" s="486"/>
      <c r="B214" s="49" t="s">
        <v>372</v>
      </c>
      <c r="C214" s="429">
        <v>4</v>
      </c>
      <c r="D214" s="48">
        <f>C214*17</f>
        <v>68</v>
      </c>
      <c r="E214" s="452" t="s">
        <v>124</v>
      </c>
      <c r="F214" s="409" t="s">
        <v>373</v>
      </c>
      <c r="G214" s="406" t="s">
        <v>371</v>
      </c>
      <c r="H214" s="394"/>
      <c r="I214" s="487"/>
      <c r="J214" s="399"/>
      <c r="K214" s="399"/>
      <c r="L214" s="399"/>
      <c r="M214" s="399"/>
      <c r="N214" s="399"/>
      <c r="O214" s="399"/>
      <c r="P214" s="399"/>
      <c r="Q214" s="399"/>
      <c r="R214" s="399"/>
      <c r="S214" s="399"/>
      <c r="T214" s="399"/>
      <c r="U214" s="399"/>
      <c r="V214" s="399"/>
      <c r="W214" s="399"/>
      <c r="X214" s="399"/>
      <c r="Y214" s="399"/>
      <c r="Z214" s="399"/>
      <c r="AA214" s="399"/>
      <c r="AB214" s="399"/>
      <c r="AC214" s="399"/>
      <c r="AD214" s="399"/>
      <c r="AE214" s="399"/>
      <c r="AF214" s="399"/>
      <c r="AG214" s="399"/>
      <c r="AH214" s="399"/>
      <c r="AI214" s="399"/>
      <c r="AJ214" s="399"/>
      <c r="AK214" s="399"/>
      <c r="AL214" s="399"/>
      <c r="AM214" s="399"/>
    </row>
    <row r="215" spans="1:39" x14ac:dyDescent="0.2">
      <c r="A215" s="486"/>
      <c r="B215" s="383" t="s">
        <v>38</v>
      </c>
      <c r="C215" s="48">
        <f>SUM(C213:C214)</f>
        <v>8</v>
      </c>
      <c r="D215" s="51">
        <f>SUM(D213:D214)*2.5</f>
        <v>340</v>
      </c>
      <c r="E215" s="392"/>
      <c r="F215" s="392"/>
      <c r="G215" s="425"/>
      <c r="H215" s="394"/>
      <c r="I215" s="487"/>
      <c r="J215" s="399"/>
      <c r="K215" s="399"/>
      <c r="L215" s="399"/>
      <c r="M215" s="399"/>
      <c r="N215" s="399"/>
      <c r="O215" s="399"/>
      <c r="P215" s="399"/>
      <c r="Q215" s="399"/>
      <c r="R215" s="399"/>
      <c r="S215" s="399"/>
      <c r="T215" s="399"/>
      <c r="U215" s="399"/>
      <c r="V215" s="399"/>
      <c r="W215" s="399"/>
      <c r="X215" s="399"/>
      <c r="Y215" s="399"/>
      <c r="Z215" s="399"/>
      <c r="AA215" s="399"/>
      <c r="AB215" s="399"/>
      <c r="AC215" s="399"/>
      <c r="AD215" s="399"/>
      <c r="AE215" s="399"/>
      <c r="AF215" s="399"/>
      <c r="AG215" s="399"/>
      <c r="AH215" s="399"/>
      <c r="AI215" s="399"/>
      <c r="AJ215" s="399"/>
      <c r="AK215" s="399"/>
      <c r="AL215" s="399"/>
      <c r="AM215" s="399"/>
    </row>
    <row r="216" spans="1:39" ht="14.25" customHeight="1" x14ac:dyDescent="0.2">
      <c r="A216" s="486"/>
      <c r="B216" s="392"/>
      <c r="C216" s="395"/>
      <c r="D216" s="392"/>
      <c r="E216" s="392"/>
      <c r="F216" s="392"/>
      <c r="G216" s="425"/>
      <c r="H216" s="394"/>
      <c r="I216" s="487"/>
      <c r="J216" s="399"/>
      <c r="K216" s="399"/>
      <c r="L216" s="399"/>
      <c r="M216" s="399"/>
      <c r="N216" s="399"/>
      <c r="O216" s="399"/>
      <c r="P216" s="399"/>
      <c r="Q216" s="399"/>
      <c r="R216" s="399"/>
      <c r="S216" s="399"/>
      <c r="T216" s="399"/>
      <c r="U216" s="399"/>
      <c r="V216" s="399"/>
      <c r="W216" s="399"/>
      <c r="X216" s="399"/>
      <c r="Y216" s="399"/>
      <c r="Z216" s="399"/>
      <c r="AA216" s="399"/>
      <c r="AB216" s="399"/>
      <c r="AC216" s="399"/>
      <c r="AD216" s="399"/>
      <c r="AE216" s="399"/>
      <c r="AF216" s="399"/>
      <c r="AG216" s="399"/>
      <c r="AH216" s="399"/>
      <c r="AI216" s="399"/>
      <c r="AJ216" s="399"/>
      <c r="AK216" s="399"/>
      <c r="AL216" s="399"/>
      <c r="AM216" s="399"/>
    </row>
    <row r="217" spans="1:39" ht="30" x14ac:dyDescent="0.2">
      <c r="A217" s="486"/>
      <c r="B217" s="403" t="s">
        <v>55</v>
      </c>
      <c r="C217" s="540" t="s">
        <v>47</v>
      </c>
      <c r="D217" s="541"/>
      <c r="E217" s="403" t="s">
        <v>48</v>
      </c>
      <c r="F217" s="405" t="s">
        <v>56</v>
      </c>
      <c r="G217" s="443" t="s">
        <v>57</v>
      </c>
      <c r="H217" s="408" t="s">
        <v>64</v>
      </c>
      <c r="I217" s="488"/>
      <c r="J217" s="399"/>
      <c r="K217" s="399"/>
      <c r="L217" s="399"/>
      <c r="M217" s="399"/>
      <c r="N217" s="399"/>
      <c r="O217" s="399"/>
      <c r="P217" s="399"/>
      <c r="Q217" s="399"/>
      <c r="R217" s="399"/>
      <c r="S217" s="399"/>
      <c r="T217" s="399"/>
      <c r="U217" s="399"/>
      <c r="V217" s="399"/>
      <c r="W217" s="399"/>
      <c r="X217" s="399"/>
      <c r="Y217" s="399"/>
      <c r="Z217" s="399"/>
      <c r="AA217" s="399"/>
      <c r="AB217" s="399"/>
      <c r="AC217" s="399"/>
      <c r="AD217" s="399"/>
      <c r="AE217" s="399"/>
      <c r="AF217" s="399"/>
      <c r="AG217" s="399"/>
      <c r="AH217" s="399"/>
      <c r="AI217" s="399"/>
      <c r="AJ217" s="399"/>
      <c r="AK217" s="399"/>
      <c r="AL217" s="399"/>
      <c r="AM217" s="399"/>
    </row>
    <row r="218" spans="1:39" ht="28.5" x14ac:dyDescent="0.2">
      <c r="A218" s="486"/>
      <c r="B218" s="456" t="s">
        <v>52</v>
      </c>
      <c r="C218" s="576" t="s">
        <v>63</v>
      </c>
      <c r="D218" s="537"/>
      <c r="E218" s="81" t="s">
        <v>72</v>
      </c>
      <c r="F218" s="81" t="s">
        <v>374</v>
      </c>
      <c r="G218" s="410">
        <v>3</v>
      </c>
      <c r="H218" s="410">
        <f>G218*17</f>
        <v>51</v>
      </c>
      <c r="I218" s="488"/>
      <c r="J218" s="399"/>
      <c r="K218" s="399"/>
      <c r="L218" s="399"/>
      <c r="M218" s="399"/>
      <c r="N218" s="399"/>
      <c r="O218" s="399"/>
      <c r="P218" s="399"/>
      <c r="Q218" s="399"/>
      <c r="R218" s="399"/>
      <c r="S218" s="399"/>
      <c r="T218" s="399"/>
      <c r="U218" s="399"/>
      <c r="V218" s="399"/>
      <c r="W218" s="399"/>
      <c r="X218" s="399"/>
      <c r="Y218" s="399"/>
      <c r="Z218" s="399"/>
      <c r="AA218" s="399"/>
      <c r="AB218" s="399"/>
      <c r="AC218" s="399"/>
      <c r="AD218" s="399"/>
      <c r="AE218" s="399"/>
      <c r="AF218" s="399"/>
      <c r="AG218" s="399"/>
      <c r="AH218" s="399"/>
      <c r="AI218" s="399"/>
      <c r="AJ218" s="399"/>
      <c r="AK218" s="399"/>
      <c r="AL218" s="399"/>
      <c r="AM218" s="399"/>
    </row>
    <row r="219" spans="1:39" ht="14.25" customHeight="1" x14ac:dyDescent="0.2">
      <c r="A219" s="486"/>
      <c r="B219" s="456" t="s">
        <v>52</v>
      </c>
      <c r="C219" s="576" t="s">
        <v>63</v>
      </c>
      <c r="D219" s="537"/>
      <c r="E219" s="81" t="s">
        <v>78</v>
      </c>
      <c r="F219" s="81" t="s">
        <v>375</v>
      </c>
      <c r="G219" s="410">
        <v>3</v>
      </c>
      <c r="H219" s="410">
        <f>G219*17</f>
        <v>51</v>
      </c>
      <c r="I219" s="488"/>
      <c r="J219" s="399"/>
      <c r="K219" s="399"/>
      <c r="L219" s="399"/>
      <c r="M219" s="399"/>
      <c r="N219" s="399"/>
      <c r="O219" s="399"/>
      <c r="P219" s="399"/>
      <c r="Q219" s="399"/>
      <c r="R219" s="399"/>
      <c r="S219" s="399"/>
      <c r="T219" s="399"/>
      <c r="U219" s="399"/>
      <c r="V219" s="399"/>
      <c r="W219" s="399"/>
      <c r="X219" s="399"/>
      <c r="Y219" s="399"/>
      <c r="Z219" s="399"/>
      <c r="AA219" s="399"/>
      <c r="AB219" s="399"/>
      <c r="AC219" s="399"/>
      <c r="AD219" s="399"/>
      <c r="AE219" s="399"/>
      <c r="AF219" s="399"/>
      <c r="AG219" s="399"/>
      <c r="AH219" s="399"/>
      <c r="AI219" s="399"/>
      <c r="AJ219" s="399"/>
      <c r="AK219" s="399"/>
      <c r="AL219" s="399"/>
      <c r="AM219" s="399"/>
    </row>
    <row r="220" spans="1:39" ht="14.25" customHeight="1" x14ac:dyDescent="0.2">
      <c r="A220" s="486"/>
      <c r="B220" s="69" t="s">
        <v>52</v>
      </c>
      <c r="C220" s="536" t="s">
        <v>69</v>
      </c>
      <c r="D220" s="537"/>
      <c r="E220" s="81" t="s">
        <v>70</v>
      </c>
      <c r="F220" s="71" t="s">
        <v>322</v>
      </c>
      <c r="G220" s="410"/>
      <c r="H220" s="410">
        <v>118</v>
      </c>
      <c r="I220" s="488"/>
      <c r="J220" s="399"/>
      <c r="K220" s="399"/>
      <c r="L220" s="399"/>
      <c r="M220" s="399"/>
      <c r="N220" s="399"/>
      <c r="O220" s="399"/>
      <c r="P220" s="399"/>
      <c r="Q220" s="399"/>
      <c r="R220" s="399"/>
      <c r="S220" s="399"/>
      <c r="T220" s="399"/>
      <c r="U220" s="399"/>
      <c r="V220" s="399"/>
      <c r="W220" s="399"/>
      <c r="X220" s="399"/>
      <c r="Y220" s="399"/>
      <c r="Z220" s="399"/>
      <c r="AA220" s="399"/>
      <c r="AB220" s="399"/>
      <c r="AC220" s="399"/>
      <c r="AD220" s="399"/>
      <c r="AE220" s="399"/>
      <c r="AF220" s="399"/>
      <c r="AG220" s="399"/>
      <c r="AH220" s="399"/>
      <c r="AI220" s="399"/>
      <c r="AJ220" s="399"/>
      <c r="AK220" s="399"/>
      <c r="AL220" s="399"/>
      <c r="AM220" s="399"/>
    </row>
    <row r="221" spans="1:39" ht="28.5" x14ac:dyDescent="0.2">
      <c r="A221" s="486"/>
      <c r="B221" s="69" t="s">
        <v>52</v>
      </c>
      <c r="C221" s="536" t="s">
        <v>63</v>
      </c>
      <c r="D221" s="537"/>
      <c r="E221" s="81" t="s">
        <v>85</v>
      </c>
      <c r="F221" s="75" t="s">
        <v>522</v>
      </c>
      <c r="G221" s="420">
        <v>20</v>
      </c>
      <c r="H221" s="421">
        <f>G221*17</f>
        <v>340</v>
      </c>
      <c r="I221" s="488"/>
      <c r="J221" s="399"/>
      <c r="K221" s="399"/>
      <c r="L221" s="399"/>
      <c r="M221" s="399"/>
      <c r="N221" s="399"/>
      <c r="O221" s="399"/>
      <c r="P221" s="399"/>
      <c r="Q221" s="399"/>
      <c r="R221" s="399"/>
      <c r="S221" s="399"/>
      <c r="T221" s="399"/>
      <c r="U221" s="399"/>
      <c r="V221" s="399"/>
      <c r="W221" s="399"/>
      <c r="X221" s="399"/>
      <c r="Y221" s="399"/>
      <c r="Z221" s="399"/>
      <c r="AA221" s="399"/>
      <c r="AB221" s="399"/>
      <c r="AC221" s="399"/>
      <c r="AD221" s="399"/>
      <c r="AE221" s="399"/>
      <c r="AF221" s="399"/>
      <c r="AG221" s="399"/>
      <c r="AH221" s="399"/>
      <c r="AI221" s="399"/>
      <c r="AJ221" s="399"/>
      <c r="AK221" s="399"/>
      <c r="AL221" s="399"/>
      <c r="AM221" s="399"/>
    </row>
    <row r="222" spans="1:39" x14ac:dyDescent="0.2">
      <c r="A222" s="486"/>
      <c r="B222" s="392"/>
      <c r="C222" s="395"/>
      <c r="D222" s="392"/>
      <c r="E222" s="392"/>
      <c r="F222" s="416" t="s">
        <v>103</v>
      </c>
      <c r="G222" s="417"/>
      <c r="H222" s="417">
        <f>SUM(H218:H221)+D215</f>
        <v>900</v>
      </c>
      <c r="I222" s="488"/>
      <c r="J222" s="399"/>
      <c r="K222" s="399"/>
      <c r="L222" s="399"/>
      <c r="M222" s="399"/>
      <c r="N222" s="399"/>
      <c r="O222" s="399"/>
      <c r="P222" s="399"/>
      <c r="Q222" s="399"/>
      <c r="R222" s="399"/>
      <c r="S222" s="399"/>
      <c r="T222" s="399"/>
      <c r="U222" s="399"/>
      <c r="V222" s="399"/>
      <c r="W222" s="399"/>
      <c r="X222" s="399"/>
      <c r="Y222" s="399"/>
      <c r="Z222" s="399"/>
      <c r="AA222" s="399"/>
      <c r="AB222" s="399"/>
      <c r="AC222" s="399"/>
      <c r="AD222" s="399"/>
      <c r="AE222" s="399"/>
      <c r="AF222" s="399"/>
      <c r="AG222" s="399"/>
      <c r="AH222" s="399"/>
      <c r="AI222" s="399"/>
      <c r="AJ222" s="399"/>
      <c r="AK222" s="399"/>
      <c r="AL222" s="399"/>
      <c r="AM222" s="399"/>
    </row>
    <row r="223" spans="1:39" ht="14.25" customHeight="1" x14ac:dyDescent="0.2">
      <c r="A223" s="486"/>
      <c r="B223" s="392"/>
      <c r="C223" s="395"/>
      <c r="D223" s="392"/>
      <c r="E223" s="392"/>
      <c r="F223" s="392"/>
      <c r="G223" s="425"/>
      <c r="H223" s="394"/>
      <c r="I223" s="487"/>
      <c r="J223" s="399"/>
      <c r="K223" s="399"/>
      <c r="L223" s="399"/>
      <c r="M223" s="399"/>
      <c r="N223" s="399"/>
      <c r="O223" s="399"/>
      <c r="P223" s="399"/>
      <c r="Q223" s="399"/>
      <c r="R223" s="399"/>
      <c r="S223" s="399"/>
      <c r="T223" s="399"/>
      <c r="U223" s="399"/>
      <c r="V223" s="399"/>
      <c r="W223" s="399"/>
      <c r="X223" s="399"/>
      <c r="Y223" s="399"/>
      <c r="Z223" s="399"/>
      <c r="AA223" s="399"/>
      <c r="AB223" s="399"/>
      <c r="AC223" s="399"/>
      <c r="AD223" s="399"/>
      <c r="AE223" s="399"/>
      <c r="AF223" s="399"/>
      <c r="AG223" s="399"/>
      <c r="AH223" s="399"/>
      <c r="AI223" s="399"/>
      <c r="AJ223" s="399"/>
      <c r="AK223" s="399"/>
      <c r="AL223" s="399"/>
      <c r="AM223" s="399"/>
    </row>
    <row r="224" spans="1:39" ht="14.25" customHeight="1" x14ac:dyDescent="0.2">
      <c r="A224" s="486"/>
      <c r="B224" s="392"/>
      <c r="C224" s="395"/>
      <c r="D224" s="392"/>
      <c r="E224" s="392"/>
      <c r="F224" s="392"/>
      <c r="G224" s="425"/>
      <c r="H224" s="394"/>
      <c r="I224" s="487"/>
      <c r="J224" s="399"/>
      <c r="K224" s="399"/>
      <c r="L224" s="399"/>
      <c r="M224" s="399"/>
      <c r="N224" s="399"/>
      <c r="O224" s="399"/>
      <c r="P224" s="399"/>
      <c r="Q224" s="399"/>
      <c r="R224" s="399"/>
      <c r="S224" s="399"/>
      <c r="T224" s="399"/>
      <c r="U224" s="399"/>
      <c r="V224" s="399"/>
      <c r="W224" s="399"/>
      <c r="X224" s="399"/>
      <c r="Y224" s="399"/>
      <c r="Z224" s="399"/>
      <c r="AA224" s="399"/>
      <c r="AB224" s="399"/>
      <c r="AC224" s="399"/>
      <c r="AD224" s="399"/>
      <c r="AE224" s="399"/>
      <c r="AF224" s="399"/>
      <c r="AG224" s="399"/>
      <c r="AH224" s="399"/>
      <c r="AI224" s="399"/>
      <c r="AJ224" s="399"/>
      <c r="AK224" s="399"/>
      <c r="AL224" s="399"/>
      <c r="AM224" s="399"/>
    </row>
    <row r="225" spans="1:39" ht="14.25" x14ac:dyDescent="0.2">
      <c r="A225" s="486"/>
      <c r="B225" s="392"/>
      <c r="C225" s="395"/>
      <c r="D225" s="392"/>
      <c r="E225" s="392"/>
      <c r="F225" s="392"/>
      <c r="G225" s="425"/>
      <c r="H225" s="394"/>
      <c r="I225" s="487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99"/>
      <c r="AA225" s="399"/>
      <c r="AB225" s="399"/>
      <c r="AC225" s="399"/>
      <c r="AD225" s="399"/>
      <c r="AE225" s="399"/>
      <c r="AF225" s="399"/>
      <c r="AG225" s="399"/>
      <c r="AH225" s="399"/>
      <c r="AI225" s="399"/>
      <c r="AJ225" s="399"/>
      <c r="AK225" s="399"/>
      <c r="AL225" s="399"/>
      <c r="AM225" s="399"/>
    </row>
    <row r="226" spans="1:39" ht="14.25" customHeight="1" x14ac:dyDescent="0.2">
      <c r="A226" s="486"/>
      <c r="B226" s="392"/>
      <c r="C226" s="395"/>
      <c r="D226" s="392"/>
      <c r="E226" s="426" t="str">
        <f>E208</f>
        <v xml:space="preserve">LILIANA PATRICIA OSPINA MARULANDA </v>
      </c>
      <c r="F226" s="392"/>
      <c r="G226" s="425"/>
      <c r="H226" s="394"/>
      <c r="I226" s="487"/>
      <c r="J226" s="399"/>
      <c r="K226" s="399"/>
      <c r="L226" s="399"/>
      <c r="M226" s="399"/>
      <c r="N226" s="399"/>
      <c r="O226" s="399"/>
      <c r="P226" s="399"/>
      <c r="Q226" s="399"/>
      <c r="R226" s="399"/>
      <c r="S226" s="399"/>
      <c r="T226" s="399"/>
      <c r="U226" s="399"/>
      <c r="V226" s="399"/>
      <c r="W226" s="399"/>
      <c r="X226" s="399"/>
      <c r="Y226" s="399"/>
      <c r="Z226" s="399"/>
      <c r="AA226" s="399"/>
      <c r="AB226" s="399"/>
      <c r="AC226" s="399"/>
      <c r="AD226" s="399"/>
      <c r="AE226" s="399"/>
      <c r="AF226" s="399"/>
      <c r="AG226" s="399"/>
      <c r="AH226" s="399"/>
      <c r="AI226" s="399"/>
      <c r="AJ226" s="399"/>
      <c r="AK226" s="399"/>
      <c r="AL226" s="399"/>
      <c r="AM226" s="399"/>
    </row>
    <row r="227" spans="1:39" ht="14.25" customHeight="1" x14ac:dyDescent="0.2">
      <c r="A227" s="486"/>
      <c r="B227" s="392"/>
      <c r="C227" s="395"/>
      <c r="D227" s="392"/>
      <c r="E227" s="395" t="s">
        <v>500</v>
      </c>
      <c r="F227" s="392"/>
      <c r="G227" s="425"/>
      <c r="H227" s="394"/>
      <c r="I227" s="487"/>
      <c r="J227" s="399"/>
      <c r="K227" s="399"/>
      <c r="L227" s="399"/>
      <c r="M227" s="399"/>
      <c r="N227" s="399"/>
      <c r="O227" s="399"/>
      <c r="P227" s="399"/>
      <c r="Q227" s="399"/>
      <c r="R227" s="399"/>
      <c r="S227" s="399"/>
      <c r="T227" s="399"/>
      <c r="U227" s="399"/>
      <c r="V227" s="399"/>
      <c r="W227" s="399"/>
      <c r="X227" s="399"/>
      <c r="Y227" s="399"/>
      <c r="Z227" s="399"/>
      <c r="AA227" s="399"/>
      <c r="AB227" s="399"/>
      <c r="AC227" s="399"/>
      <c r="AD227" s="399"/>
      <c r="AE227" s="399"/>
      <c r="AF227" s="399"/>
      <c r="AG227" s="399"/>
      <c r="AH227" s="399"/>
      <c r="AI227" s="399"/>
      <c r="AJ227" s="399"/>
      <c r="AK227" s="399"/>
      <c r="AL227" s="399"/>
      <c r="AM227" s="399"/>
    </row>
    <row r="228" spans="1:39" ht="14.25" customHeight="1" thickBot="1" x14ac:dyDescent="0.25">
      <c r="A228" s="491"/>
      <c r="B228" s="492"/>
      <c r="C228" s="499"/>
      <c r="D228" s="492"/>
      <c r="E228" s="492"/>
      <c r="F228" s="492"/>
      <c r="G228" s="500"/>
      <c r="H228" s="494"/>
      <c r="I228" s="495"/>
      <c r="J228" s="399"/>
      <c r="K228" s="399"/>
      <c r="L228" s="399"/>
      <c r="M228" s="399"/>
      <c r="N228" s="399"/>
      <c r="O228" s="399"/>
      <c r="P228" s="399"/>
      <c r="Q228" s="399"/>
      <c r="R228" s="399"/>
      <c r="S228" s="399"/>
      <c r="T228" s="399"/>
      <c r="U228" s="399"/>
      <c r="V228" s="399"/>
      <c r="W228" s="399"/>
      <c r="X228" s="399"/>
      <c r="Y228" s="399"/>
      <c r="Z228" s="399"/>
      <c r="AA228" s="399"/>
      <c r="AB228" s="399"/>
      <c r="AC228" s="399"/>
      <c r="AD228" s="399"/>
      <c r="AE228" s="399"/>
      <c r="AF228" s="399"/>
      <c r="AG228" s="399"/>
      <c r="AH228" s="399"/>
      <c r="AI228" s="399"/>
      <c r="AJ228" s="399"/>
      <c r="AK228" s="399"/>
      <c r="AL228" s="399"/>
      <c r="AM228" s="399"/>
    </row>
    <row r="229" spans="1:39" ht="14.25" customHeight="1" x14ac:dyDescent="0.2">
      <c r="B229" s="396"/>
      <c r="C229" s="65"/>
      <c r="D229" s="396"/>
      <c r="E229" s="396"/>
      <c r="F229" s="396"/>
      <c r="G229" s="397"/>
      <c r="H229" s="398"/>
      <c r="I229" s="398"/>
      <c r="J229" s="399"/>
      <c r="K229" s="399"/>
      <c r="L229" s="399"/>
      <c r="M229" s="399"/>
      <c r="N229" s="399"/>
      <c r="O229" s="399"/>
      <c r="P229" s="399"/>
      <c r="Q229" s="399"/>
      <c r="R229" s="399"/>
      <c r="S229" s="399"/>
      <c r="T229" s="399"/>
      <c r="U229" s="399"/>
      <c r="V229" s="399"/>
      <c r="W229" s="399"/>
      <c r="X229" s="399"/>
      <c r="Y229" s="399"/>
      <c r="Z229" s="399"/>
      <c r="AA229" s="399"/>
      <c r="AB229" s="399"/>
      <c r="AC229" s="399"/>
      <c r="AD229" s="399"/>
      <c r="AE229" s="399"/>
      <c r="AF229" s="399"/>
      <c r="AG229" s="399"/>
      <c r="AH229" s="399"/>
      <c r="AI229" s="399"/>
      <c r="AJ229" s="399"/>
      <c r="AK229" s="399"/>
      <c r="AL229" s="399"/>
      <c r="AM229" s="399"/>
    </row>
    <row r="230" spans="1:39" ht="14.25" customHeight="1" x14ac:dyDescent="0.2">
      <c r="B230" s="396"/>
      <c r="C230" s="65"/>
      <c r="D230" s="396"/>
      <c r="E230" s="396"/>
      <c r="F230" s="396"/>
      <c r="G230" s="397"/>
      <c r="H230" s="398"/>
      <c r="I230" s="398"/>
      <c r="J230" s="399"/>
      <c r="K230" s="399"/>
      <c r="L230" s="399"/>
      <c r="M230" s="399"/>
      <c r="N230" s="399"/>
      <c r="O230" s="399"/>
      <c r="P230" s="399"/>
      <c r="Q230" s="399"/>
      <c r="R230" s="399"/>
      <c r="S230" s="399"/>
      <c r="T230" s="399"/>
      <c r="U230" s="399"/>
      <c r="V230" s="399"/>
      <c r="W230" s="399"/>
      <c r="X230" s="399"/>
      <c r="Y230" s="399"/>
      <c r="Z230" s="399"/>
      <c r="AA230" s="399"/>
      <c r="AB230" s="399"/>
      <c r="AC230" s="399"/>
      <c r="AD230" s="399"/>
      <c r="AE230" s="399"/>
      <c r="AF230" s="399"/>
      <c r="AG230" s="399"/>
      <c r="AH230" s="399"/>
      <c r="AI230" s="399"/>
      <c r="AJ230" s="399"/>
      <c r="AK230" s="399"/>
      <c r="AL230" s="399"/>
      <c r="AM230" s="399"/>
    </row>
    <row r="231" spans="1:39" ht="14.25" customHeight="1" x14ac:dyDescent="0.2">
      <c r="B231" s="396"/>
      <c r="C231" s="65"/>
      <c r="D231" s="396"/>
      <c r="E231" s="396"/>
      <c r="F231" s="396"/>
      <c r="G231" s="397"/>
      <c r="H231" s="398"/>
      <c r="I231" s="398"/>
      <c r="J231" s="399"/>
      <c r="K231" s="399"/>
      <c r="L231" s="399"/>
      <c r="M231" s="399"/>
      <c r="N231" s="399"/>
      <c r="O231" s="399"/>
      <c r="P231" s="399"/>
      <c r="Q231" s="399"/>
      <c r="R231" s="399"/>
      <c r="S231" s="399"/>
      <c r="T231" s="399"/>
      <c r="U231" s="399"/>
      <c r="V231" s="399"/>
      <c r="W231" s="399"/>
      <c r="X231" s="399"/>
      <c r="Y231" s="399"/>
      <c r="Z231" s="399"/>
      <c r="AA231" s="399"/>
      <c r="AB231" s="399"/>
      <c r="AC231" s="399"/>
      <c r="AD231" s="399"/>
      <c r="AE231" s="399"/>
      <c r="AF231" s="399"/>
      <c r="AG231" s="399"/>
      <c r="AH231" s="399"/>
      <c r="AI231" s="399"/>
      <c r="AJ231" s="399"/>
      <c r="AK231" s="399"/>
      <c r="AL231" s="399"/>
      <c r="AM231" s="399"/>
    </row>
    <row r="232" spans="1:39" ht="14.25" customHeight="1" x14ac:dyDescent="0.2">
      <c r="B232" s="396"/>
      <c r="C232" s="582"/>
      <c r="D232" s="564"/>
      <c r="I232" s="398"/>
      <c r="J232" s="399"/>
      <c r="K232" s="399"/>
      <c r="L232" s="399"/>
      <c r="M232" s="399"/>
      <c r="N232" s="399"/>
      <c r="O232" s="399"/>
      <c r="P232" s="399"/>
      <c r="Q232" s="399"/>
      <c r="R232" s="399"/>
      <c r="S232" s="399"/>
      <c r="T232" s="399"/>
      <c r="U232" s="399"/>
      <c r="V232" s="399"/>
      <c r="W232" s="399"/>
      <c r="X232" s="399"/>
      <c r="Y232" s="399"/>
      <c r="Z232" s="399"/>
      <c r="AA232" s="399"/>
      <c r="AB232" s="399"/>
      <c r="AC232" s="399"/>
      <c r="AD232" s="399"/>
      <c r="AE232" s="399"/>
      <c r="AF232" s="399"/>
      <c r="AG232" s="399"/>
      <c r="AH232" s="399"/>
      <c r="AI232" s="399"/>
      <c r="AJ232" s="399"/>
      <c r="AK232" s="399"/>
      <c r="AL232" s="399"/>
      <c r="AM232" s="399"/>
    </row>
    <row r="233" spans="1:39" ht="14.25" customHeight="1" x14ac:dyDescent="0.2">
      <c r="B233" s="396"/>
      <c r="C233" s="569"/>
      <c r="D233" s="564"/>
      <c r="F233" s="396"/>
      <c r="G233" s="65"/>
      <c r="I233" s="398"/>
      <c r="J233" s="399"/>
      <c r="K233" s="399"/>
      <c r="L233" s="399"/>
      <c r="M233" s="399"/>
      <c r="N233" s="399"/>
      <c r="O233" s="399"/>
      <c r="P233" s="399"/>
      <c r="Q233" s="399"/>
      <c r="R233" s="399"/>
      <c r="S233" s="399"/>
      <c r="T233" s="399"/>
      <c r="U233" s="399"/>
      <c r="V233" s="399"/>
      <c r="W233" s="399"/>
      <c r="X233" s="399"/>
      <c r="Y233" s="399"/>
      <c r="Z233" s="399"/>
      <c r="AA233" s="399"/>
      <c r="AB233" s="399"/>
      <c r="AC233" s="399"/>
      <c r="AD233" s="399"/>
      <c r="AE233" s="399"/>
      <c r="AF233" s="399"/>
      <c r="AG233" s="399"/>
      <c r="AH233" s="399"/>
      <c r="AI233" s="399"/>
      <c r="AJ233" s="399"/>
      <c r="AK233" s="399"/>
      <c r="AL233" s="399"/>
      <c r="AM233" s="399"/>
    </row>
    <row r="234" spans="1:39" ht="14.25" customHeight="1" x14ac:dyDescent="0.2">
      <c r="B234" s="396"/>
      <c r="C234" s="569"/>
      <c r="D234" s="564"/>
      <c r="F234" s="396"/>
      <c r="G234" s="65"/>
      <c r="I234" s="398"/>
      <c r="J234" s="399"/>
      <c r="K234" s="399"/>
      <c r="L234" s="399"/>
      <c r="M234" s="399"/>
      <c r="N234" s="399"/>
      <c r="O234" s="399"/>
      <c r="P234" s="399"/>
      <c r="Q234" s="399"/>
      <c r="R234" s="399"/>
      <c r="S234" s="399"/>
      <c r="T234" s="399"/>
      <c r="U234" s="399"/>
      <c r="V234" s="399"/>
      <c r="W234" s="399"/>
      <c r="X234" s="399"/>
      <c r="Y234" s="399"/>
      <c r="Z234" s="399"/>
      <c r="AA234" s="399"/>
      <c r="AB234" s="399"/>
      <c r="AC234" s="399"/>
      <c r="AD234" s="399"/>
      <c r="AE234" s="399"/>
      <c r="AF234" s="399"/>
      <c r="AG234" s="399"/>
      <c r="AH234" s="399"/>
      <c r="AI234" s="399"/>
      <c r="AJ234" s="399"/>
      <c r="AK234" s="399"/>
      <c r="AL234" s="399"/>
      <c r="AM234" s="399"/>
    </row>
    <row r="235" spans="1:39" ht="14.25" customHeight="1" thickBot="1" x14ac:dyDescent="0.25">
      <c r="B235" s="396"/>
      <c r="C235" s="65"/>
      <c r="D235" s="396"/>
      <c r="E235" s="396"/>
      <c r="F235" s="396"/>
      <c r="G235" s="397"/>
      <c r="H235" s="398"/>
      <c r="I235" s="398"/>
      <c r="J235" s="399"/>
      <c r="K235" s="399"/>
      <c r="L235" s="399"/>
      <c r="M235" s="399"/>
      <c r="N235" s="399"/>
      <c r="O235" s="399"/>
      <c r="P235" s="399"/>
      <c r="Q235" s="399"/>
      <c r="R235" s="399"/>
      <c r="S235" s="399"/>
      <c r="T235" s="399"/>
      <c r="U235" s="399"/>
      <c r="V235" s="399"/>
      <c r="W235" s="399"/>
      <c r="X235" s="399"/>
      <c r="Y235" s="399"/>
      <c r="Z235" s="399"/>
      <c r="AA235" s="399"/>
      <c r="AB235" s="399"/>
      <c r="AC235" s="399"/>
      <c r="AD235" s="399"/>
      <c r="AE235" s="399"/>
      <c r="AF235" s="399"/>
      <c r="AG235" s="399"/>
      <c r="AH235" s="399"/>
      <c r="AI235" s="399"/>
      <c r="AJ235" s="399"/>
      <c r="AK235" s="399"/>
      <c r="AL235" s="399"/>
      <c r="AM235" s="399"/>
    </row>
    <row r="236" spans="1:39" ht="14.25" customHeight="1" x14ac:dyDescent="0.2">
      <c r="A236" s="479"/>
      <c r="B236" s="482"/>
      <c r="C236" s="481"/>
      <c r="D236" s="482"/>
      <c r="E236" s="482"/>
      <c r="F236" s="482"/>
      <c r="G236" s="483"/>
      <c r="H236" s="484"/>
      <c r="I236" s="485"/>
      <c r="J236" s="399"/>
      <c r="K236" s="399"/>
      <c r="L236" s="399"/>
      <c r="M236" s="399"/>
      <c r="N236" s="399"/>
      <c r="O236" s="399"/>
      <c r="P236" s="399"/>
      <c r="Q236" s="399"/>
      <c r="R236" s="399"/>
      <c r="S236" s="399"/>
      <c r="T236" s="399"/>
      <c r="U236" s="399"/>
      <c r="V236" s="399"/>
      <c r="W236" s="399"/>
      <c r="X236" s="399"/>
      <c r="Y236" s="399"/>
      <c r="Z236" s="399"/>
      <c r="AA236" s="399"/>
      <c r="AB236" s="399"/>
      <c r="AC236" s="399"/>
      <c r="AD236" s="399"/>
      <c r="AE236" s="399"/>
      <c r="AF236" s="399"/>
      <c r="AG236" s="399"/>
      <c r="AH236" s="399"/>
      <c r="AI236" s="399"/>
      <c r="AJ236" s="399"/>
      <c r="AK236" s="399"/>
      <c r="AL236" s="399"/>
      <c r="AM236" s="399"/>
    </row>
    <row r="237" spans="1:39" ht="14.25" customHeight="1" x14ac:dyDescent="0.2">
      <c r="A237" s="486"/>
      <c r="B237" s="392"/>
      <c r="C237" s="382" t="s">
        <v>510</v>
      </c>
      <c r="D237" s="382"/>
      <c r="E237" s="382" t="s">
        <v>391</v>
      </c>
      <c r="F237" s="382" t="s">
        <v>515</v>
      </c>
      <c r="G237" s="228" t="s">
        <v>513</v>
      </c>
      <c r="H237" s="394"/>
      <c r="I237" s="487"/>
      <c r="J237" s="399"/>
      <c r="K237" s="399"/>
      <c r="L237" s="399"/>
      <c r="M237" s="399"/>
      <c r="N237" s="399"/>
      <c r="O237" s="399"/>
      <c r="P237" s="399"/>
      <c r="Q237" s="399"/>
      <c r="R237" s="399"/>
      <c r="S237" s="399"/>
      <c r="T237" s="399"/>
      <c r="U237" s="399"/>
      <c r="V237" s="399"/>
      <c r="W237" s="399"/>
      <c r="X237" s="399"/>
      <c r="Y237" s="399"/>
      <c r="Z237" s="399"/>
      <c r="AA237" s="399"/>
      <c r="AB237" s="399"/>
      <c r="AC237" s="399"/>
      <c r="AD237" s="399"/>
      <c r="AE237" s="399"/>
      <c r="AF237" s="399"/>
      <c r="AG237" s="399"/>
      <c r="AH237" s="399"/>
      <c r="AI237" s="399"/>
      <c r="AJ237" s="399"/>
      <c r="AK237" s="399"/>
      <c r="AL237" s="399"/>
      <c r="AM237" s="399"/>
    </row>
    <row r="238" spans="1:39" ht="14.25" customHeight="1" x14ac:dyDescent="0.2">
      <c r="A238" s="486"/>
      <c r="B238" s="392"/>
      <c r="C238" s="382" t="s">
        <v>3</v>
      </c>
      <c r="D238" s="382"/>
      <c r="E238" s="66">
        <v>25153622</v>
      </c>
      <c r="F238" s="46" t="s">
        <v>514</v>
      </c>
      <c r="G238" s="228" t="s">
        <v>513</v>
      </c>
      <c r="H238" s="394"/>
      <c r="I238" s="487"/>
      <c r="J238" s="399"/>
      <c r="K238" s="399"/>
      <c r="L238" s="399"/>
      <c r="M238" s="399"/>
      <c r="N238" s="399"/>
      <c r="O238" s="399"/>
      <c r="P238" s="399"/>
      <c r="Q238" s="399"/>
      <c r="R238" s="399"/>
      <c r="S238" s="399"/>
      <c r="T238" s="399"/>
      <c r="U238" s="399"/>
      <c r="V238" s="399"/>
      <c r="W238" s="399"/>
      <c r="X238" s="399"/>
      <c r="Y238" s="399"/>
      <c r="Z238" s="399"/>
      <c r="AA238" s="399"/>
      <c r="AB238" s="399"/>
      <c r="AC238" s="399"/>
      <c r="AD238" s="399"/>
      <c r="AE238" s="399"/>
      <c r="AF238" s="399"/>
      <c r="AG238" s="399"/>
      <c r="AH238" s="399"/>
      <c r="AI238" s="399"/>
      <c r="AJ238" s="399"/>
      <c r="AK238" s="399"/>
      <c r="AL238" s="399"/>
      <c r="AM238" s="399"/>
    </row>
    <row r="239" spans="1:39" ht="14.25" customHeight="1" x14ac:dyDescent="0.2">
      <c r="A239" s="486"/>
      <c r="B239" s="392"/>
      <c r="C239" s="382" t="s">
        <v>6</v>
      </c>
      <c r="D239" s="382"/>
      <c r="E239" s="382" t="s">
        <v>10</v>
      </c>
      <c r="F239" s="389"/>
      <c r="G239" s="47"/>
      <c r="H239" s="394"/>
      <c r="I239" s="487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99"/>
      <c r="AB239" s="399"/>
      <c r="AC239" s="399"/>
      <c r="AD239" s="399"/>
      <c r="AE239" s="399"/>
      <c r="AF239" s="399"/>
      <c r="AG239" s="399"/>
      <c r="AH239" s="399"/>
      <c r="AI239" s="399"/>
      <c r="AJ239" s="399"/>
      <c r="AK239" s="399"/>
      <c r="AL239" s="399"/>
      <c r="AM239" s="399"/>
    </row>
    <row r="240" spans="1:39" ht="14.25" customHeight="1" x14ac:dyDescent="0.2">
      <c r="A240" s="486"/>
      <c r="B240" s="392"/>
      <c r="C240" s="395"/>
      <c r="D240" s="392"/>
      <c r="E240" s="392"/>
      <c r="F240" s="392"/>
      <c r="G240" s="425"/>
      <c r="H240" s="394"/>
      <c r="I240" s="487"/>
      <c r="J240" s="399"/>
      <c r="K240" s="399"/>
      <c r="L240" s="399"/>
      <c r="M240" s="399"/>
      <c r="N240" s="399"/>
      <c r="O240" s="399"/>
      <c r="P240" s="399"/>
      <c r="Q240" s="399"/>
      <c r="R240" s="399"/>
      <c r="S240" s="399"/>
      <c r="T240" s="399"/>
      <c r="U240" s="399"/>
      <c r="V240" s="399"/>
      <c r="W240" s="399"/>
      <c r="X240" s="399"/>
      <c r="Y240" s="399"/>
      <c r="Z240" s="399"/>
      <c r="AA240" s="399"/>
      <c r="AB240" s="399"/>
      <c r="AC240" s="399"/>
      <c r="AD240" s="399"/>
      <c r="AE240" s="399"/>
      <c r="AF240" s="399"/>
      <c r="AG240" s="399"/>
      <c r="AH240" s="399"/>
      <c r="AI240" s="399"/>
      <c r="AJ240" s="399"/>
      <c r="AK240" s="399"/>
      <c r="AL240" s="399"/>
      <c r="AM240" s="399"/>
    </row>
    <row r="241" spans="1:39" ht="14.25" customHeight="1" x14ac:dyDescent="0.2">
      <c r="A241" s="486"/>
      <c r="B241" s="392"/>
      <c r="C241" s="395"/>
      <c r="D241" s="392"/>
      <c r="E241" s="392"/>
      <c r="F241" s="392"/>
      <c r="G241" s="425"/>
      <c r="H241" s="394"/>
      <c r="I241" s="487"/>
      <c r="J241" s="399"/>
      <c r="K241" s="399"/>
      <c r="L241" s="399"/>
      <c r="M241" s="399"/>
      <c r="N241" s="399"/>
      <c r="O241" s="399"/>
      <c r="P241" s="399"/>
      <c r="Q241" s="399"/>
      <c r="R241" s="399"/>
      <c r="S241" s="399"/>
      <c r="T241" s="399"/>
      <c r="U241" s="399"/>
      <c r="V241" s="399"/>
      <c r="W241" s="399"/>
      <c r="X241" s="399"/>
      <c r="Y241" s="399"/>
      <c r="Z241" s="399"/>
      <c r="AA241" s="399"/>
      <c r="AB241" s="399"/>
      <c r="AC241" s="399"/>
      <c r="AD241" s="399"/>
      <c r="AE241" s="399"/>
      <c r="AF241" s="399"/>
      <c r="AG241" s="399"/>
      <c r="AH241" s="399"/>
      <c r="AI241" s="399"/>
      <c r="AJ241" s="399"/>
      <c r="AK241" s="399"/>
      <c r="AL241" s="399"/>
      <c r="AM241" s="399"/>
    </row>
    <row r="242" spans="1:39" ht="14.25" customHeight="1" x14ac:dyDescent="0.2">
      <c r="A242" s="486"/>
      <c r="B242" s="116" t="s">
        <v>12</v>
      </c>
      <c r="C242" s="116" t="s">
        <v>14</v>
      </c>
      <c r="D242" s="116" t="s">
        <v>14</v>
      </c>
      <c r="E242" s="438" t="s">
        <v>13</v>
      </c>
      <c r="F242" s="155" t="s">
        <v>15</v>
      </c>
      <c r="G242" s="154" t="s">
        <v>16</v>
      </c>
      <c r="H242" s="394"/>
      <c r="I242" s="487"/>
      <c r="J242" s="399"/>
      <c r="K242" s="399"/>
      <c r="L242" s="399"/>
      <c r="M242" s="399"/>
      <c r="N242" s="399"/>
      <c r="O242" s="399"/>
      <c r="P242" s="399"/>
      <c r="Q242" s="399"/>
      <c r="R242" s="399"/>
      <c r="S242" s="399"/>
      <c r="T242" s="399"/>
      <c r="U242" s="399"/>
      <c r="V242" s="399"/>
      <c r="W242" s="399"/>
      <c r="X242" s="399"/>
      <c r="Y242" s="399"/>
      <c r="Z242" s="399"/>
      <c r="AA242" s="399"/>
      <c r="AB242" s="399"/>
      <c r="AC242" s="399"/>
      <c r="AD242" s="399"/>
      <c r="AE242" s="399"/>
      <c r="AF242" s="399"/>
      <c r="AG242" s="399"/>
      <c r="AH242" s="399"/>
      <c r="AI242" s="399"/>
      <c r="AJ242" s="399"/>
      <c r="AK242" s="399"/>
      <c r="AL242" s="399"/>
      <c r="AM242" s="399"/>
    </row>
    <row r="243" spans="1:39" ht="28.5" x14ac:dyDescent="0.2">
      <c r="A243" s="486"/>
      <c r="B243" s="49" t="s">
        <v>393</v>
      </c>
      <c r="C243" s="48">
        <v>4</v>
      </c>
      <c r="D243" s="48">
        <f>4*17</f>
        <v>68</v>
      </c>
      <c r="E243" s="88" t="s">
        <v>394</v>
      </c>
      <c r="F243" s="489" t="s">
        <v>395</v>
      </c>
      <c r="G243" s="406"/>
      <c r="H243" s="394"/>
      <c r="I243" s="487"/>
      <c r="J243" s="399"/>
      <c r="K243" s="399"/>
      <c r="L243" s="399"/>
      <c r="M243" s="399"/>
      <c r="N243" s="399"/>
      <c r="O243" s="399"/>
      <c r="P243" s="399"/>
      <c r="Q243" s="399"/>
      <c r="R243" s="399"/>
      <c r="S243" s="399"/>
      <c r="T243" s="399"/>
      <c r="U243" s="399"/>
      <c r="V243" s="399"/>
      <c r="W243" s="399"/>
      <c r="X243" s="399"/>
      <c r="Y243" s="399"/>
      <c r="Z243" s="399"/>
      <c r="AA243" s="399"/>
      <c r="AB243" s="399"/>
      <c r="AC243" s="399"/>
      <c r="AD243" s="399"/>
      <c r="AE243" s="399"/>
      <c r="AF243" s="399"/>
      <c r="AG243" s="399"/>
      <c r="AH243" s="399"/>
      <c r="AI243" s="399"/>
      <c r="AJ243" s="399"/>
      <c r="AK243" s="399"/>
      <c r="AL243" s="399"/>
      <c r="AM243" s="399"/>
    </row>
    <row r="244" spans="1:39" ht="28.5" x14ac:dyDescent="0.2">
      <c r="A244" s="486"/>
      <c r="B244" s="378" t="s">
        <v>224</v>
      </c>
      <c r="C244" s="48">
        <v>4</v>
      </c>
      <c r="D244" s="48">
        <f>4*17</f>
        <v>68</v>
      </c>
      <c r="E244" s="458" t="s">
        <v>124</v>
      </c>
      <c r="F244" s="406" t="s">
        <v>396</v>
      </c>
      <c r="G244" s="406" t="s">
        <v>177</v>
      </c>
      <c r="H244" s="394"/>
      <c r="I244" s="487"/>
      <c r="J244" s="399"/>
      <c r="K244" s="399"/>
      <c r="L244" s="399"/>
      <c r="M244" s="399"/>
      <c r="N244" s="399"/>
      <c r="O244" s="399"/>
      <c r="P244" s="399"/>
      <c r="Q244" s="399"/>
      <c r="R244" s="399"/>
      <c r="S244" s="399"/>
      <c r="T244" s="399"/>
      <c r="U244" s="399"/>
      <c r="V244" s="399"/>
      <c r="W244" s="399"/>
      <c r="X244" s="399"/>
      <c r="Y244" s="399"/>
      <c r="Z244" s="399"/>
      <c r="AA244" s="399"/>
      <c r="AB244" s="399"/>
      <c r="AC244" s="399"/>
      <c r="AD244" s="399"/>
      <c r="AE244" s="399"/>
      <c r="AF244" s="399"/>
      <c r="AG244" s="399"/>
      <c r="AH244" s="399"/>
      <c r="AI244" s="399"/>
      <c r="AJ244" s="399"/>
      <c r="AK244" s="399"/>
      <c r="AL244" s="399"/>
      <c r="AM244" s="399"/>
    </row>
    <row r="245" spans="1:39" ht="14.25" customHeight="1" x14ac:dyDescent="0.2">
      <c r="A245" s="486"/>
      <c r="B245" s="116" t="s">
        <v>658</v>
      </c>
      <c r="C245" s="48">
        <f>SUM(C243:C244)</f>
        <v>8</v>
      </c>
      <c r="D245" s="48">
        <f>SUM(D243:D244)*2.5</f>
        <v>340</v>
      </c>
      <c r="E245" s="392"/>
      <c r="F245" s="392"/>
      <c r="G245" s="425"/>
      <c r="H245" s="394"/>
      <c r="I245" s="487"/>
      <c r="J245" s="399"/>
      <c r="K245" s="399"/>
      <c r="L245" s="399"/>
      <c r="M245" s="399"/>
      <c r="N245" s="399"/>
      <c r="O245" s="399"/>
      <c r="P245" s="399"/>
      <c r="Q245" s="399"/>
      <c r="R245" s="399"/>
      <c r="S245" s="399"/>
      <c r="T245" s="399"/>
      <c r="U245" s="399"/>
      <c r="V245" s="399"/>
      <c r="W245" s="399"/>
      <c r="X245" s="399"/>
      <c r="Y245" s="399"/>
      <c r="Z245" s="399"/>
      <c r="AA245" s="399"/>
      <c r="AB245" s="399"/>
      <c r="AC245" s="399"/>
      <c r="AD245" s="399"/>
      <c r="AE245" s="399"/>
      <c r="AF245" s="399"/>
      <c r="AG245" s="399"/>
      <c r="AH245" s="399"/>
      <c r="AI245" s="399"/>
      <c r="AJ245" s="399"/>
      <c r="AK245" s="399"/>
      <c r="AL245" s="399"/>
      <c r="AM245" s="399"/>
    </row>
    <row r="246" spans="1:39" ht="14.25" customHeight="1" x14ac:dyDescent="0.2">
      <c r="A246" s="486"/>
      <c r="B246" s="538" t="s">
        <v>180</v>
      </c>
      <c r="C246" s="538"/>
      <c r="D246" s="48">
        <v>68</v>
      </c>
      <c r="E246" s="392"/>
      <c r="F246" s="392"/>
      <c r="G246" s="425"/>
      <c r="H246" s="394"/>
      <c r="I246" s="487"/>
      <c r="J246" s="399"/>
      <c r="K246" s="399"/>
      <c r="L246" s="399"/>
      <c r="M246" s="399"/>
      <c r="N246" s="399"/>
      <c r="O246" s="399"/>
      <c r="P246" s="399"/>
      <c r="Q246" s="399"/>
      <c r="R246" s="399"/>
      <c r="S246" s="399"/>
      <c r="T246" s="399"/>
      <c r="U246" s="399"/>
      <c r="V246" s="399"/>
      <c r="W246" s="399"/>
      <c r="X246" s="399"/>
      <c r="Y246" s="399"/>
      <c r="Z246" s="399"/>
      <c r="AA246" s="399"/>
      <c r="AB246" s="399"/>
      <c r="AC246" s="399"/>
      <c r="AD246" s="399"/>
      <c r="AE246" s="399"/>
      <c r="AF246" s="399"/>
      <c r="AG246" s="399"/>
      <c r="AH246" s="399"/>
      <c r="AI246" s="399"/>
      <c r="AJ246" s="399"/>
      <c r="AK246" s="399"/>
      <c r="AL246" s="399"/>
      <c r="AM246" s="399"/>
    </row>
    <row r="247" spans="1:39" ht="26.25" customHeight="1" x14ac:dyDescent="0.2">
      <c r="A247" s="486"/>
      <c r="B247" s="539" t="s">
        <v>38</v>
      </c>
      <c r="C247" s="539"/>
      <c r="D247" s="51">
        <f>SUM(D245:D246)</f>
        <v>408</v>
      </c>
      <c r="E247" s="392"/>
      <c r="F247" s="392"/>
      <c r="G247" s="425"/>
      <c r="H247" s="394"/>
      <c r="I247" s="487"/>
      <c r="J247" s="399"/>
      <c r="K247" s="399"/>
      <c r="L247" s="399"/>
      <c r="M247" s="399"/>
      <c r="N247" s="399"/>
      <c r="O247" s="399"/>
      <c r="P247" s="399"/>
      <c r="Q247" s="399"/>
      <c r="R247" s="399"/>
      <c r="S247" s="399"/>
      <c r="T247" s="399"/>
      <c r="U247" s="399"/>
      <c r="V247" s="399"/>
      <c r="W247" s="399"/>
      <c r="X247" s="399"/>
      <c r="Y247" s="399"/>
      <c r="Z247" s="399"/>
      <c r="AA247" s="399"/>
      <c r="AB247" s="399"/>
      <c r="AC247" s="399"/>
      <c r="AD247" s="399"/>
      <c r="AE247" s="399"/>
      <c r="AF247" s="399"/>
      <c r="AG247" s="399"/>
      <c r="AH247" s="399"/>
      <c r="AI247" s="399"/>
      <c r="AJ247" s="399"/>
      <c r="AK247" s="399"/>
      <c r="AL247" s="399"/>
      <c r="AM247" s="399"/>
    </row>
    <row r="248" spans="1:39" ht="14.25" customHeight="1" x14ac:dyDescent="0.2">
      <c r="A248" s="486"/>
      <c r="B248" s="392"/>
      <c r="C248" s="395"/>
      <c r="D248" s="392"/>
      <c r="E248" s="392"/>
      <c r="F248" s="392"/>
      <c r="G248" s="425"/>
      <c r="H248" s="394"/>
      <c r="I248" s="487"/>
      <c r="J248" s="399"/>
      <c r="K248" s="399"/>
      <c r="L248" s="399"/>
      <c r="M248" s="399"/>
      <c r="N248" s="399"/>
      <c r="O248" s="399"/>
      <c r="P248" s="399"/>
      <c r="Q248" s="399"/>
      <c r="R248" s="399"/>
      <c r="S248" s="399"/>
      <c r="T248" s="399"/>
      <c r="U248" s="399"/>
      <c r="V248" s="399"/>
      <c r="W248" s="399"/>
      <c r="X248" s="399"/>
      <c r="Y248" s="399"/>
      <c r="Z248" s="399"/>
      <c r="AA248" s="399"/>
      <c r="AB248" s="399"/>
      <c r="AC248" s="399"/>
      <c r="AD248" s="399"/>
      <c r="AE248" s="399"/>
      <c r="AF248" s="399"/>
      <c r="AG248" s="399"/>
      <c r="AH248" s="399"/>
      <c r="AI248" s="399"/>
      <c r="AJ248" s="399"/>
      <c r="AK248" s="399"/>
      <c r="AL248" s="399"/>
      <c r="AM248" s="399"/>
    </row>
    <row r="249" spans="1:39" ht="14.25" customHeight="1" x14ac:dyDescent="0.2">
      <c r="A249" s="486"/>
      <c r="B249" s="153" t="s">
        <v>55</v>
      </c>
      <c r="C249" s="586" t="s">
        <v>47</v>
      </c>
      <c r="D249" s="543"/>
      <c r="E249" s="153" t="s">
        <v>48</v>
      </c>
      <c r="F249" s="154" t="s">
        <v>56</v>
      </c>
      <c r="G249" s="446" t="s">
        <v>57</v>
      </c>
      <c r="H249" s="433" t="s">
        <v>58</v>
      </c>
      <c r="I249" s="488"/>
      <c r="J249" s="399"/>
      <c r="K249" s="399"/>
      <c r="L249" s="399"/>
      <c r="M249" s="399"/>
      <c r="N249" s="399"/>
      <c r="O249" s="399"/>
      <c r="P249" s="399"/>
      <c r="Q249" s="399"/>
      <c r="R249" s="399"/>
      <c r="S249" s="399"/>
      <c r="T249" s="399"/>
      <c r="U249" s="399"/>
      <c r="V249" s="399"/>
      <c r="W249" s="399"/>
      <c r="X249" s="399"/>
      <c r="Y249" s="399"/>
      <c r="Z249" s="399"/>
      <c r="AA249" s="399"/>
      <c r="AB249" s="399"/>
      <c r="AC249" s="399"/>
      <c r="AD249" s="399"/>
      <c r="AE249" s="399"/>
      <c r="AF249" s="399"/>
      <c r="AG249" s="399"/>
      <c r="AH249" s="399"/>
      <c r="AI249" s="399"/>
      <c r="AJ249" s="399"/>
      <c r="AK249" s="399"/>
      <c r="AL249" s="399"/>
      <c r="AM249" s="399"/>
    </row>
    <row r="250" spans="1:39" ht="28.5" x14ac:dyDescent="0.2">
      <c r="A250" s="486"/>
      <c r="B250" s="501" t="s">
        <v>52</v>
      </c>
      <c r="C250" s="536" t="s">
        <v>63</v>
      </c>
      <c r="D250" s="537"/>
      <c r="E250" s="81" t="s">
        <v>78</v>
      </c>
      <c r="F250" s="71" t="s">
        <v>397</v>
      </c>
      <c r="G250" s="411">
        <v>4</v>
      </c>
      <c r="H250" s="410">
        <f>G250*17</f>
        <v>68</v>
      </c>
      <c r="I250" s="488"/>
      <c r="J250" s="399"/>
      <c r="K250" s="399"/>
      <c r="L250" s="399"/>
      <c r="M250" s="399"/>
      <c r="N250" s="399"/>
      <c r="O250" s="399"/>
      <c r="P250" s="399"/>
      <c r="Q250" s="399"/>
      <c r="R250" s="399"/>
      <c r="S250" s="399"/>
      <c r="T250" s="399"/>
      <c r="U250" s="399"/>
      <c r="V250" s="399"/>
      <c r="W250" s="399"/>
      <c r="X250" s="399"/>
      <c r="Y250" s="399"/>
      <c r="Z250" s="399"/>
      <c r="AA250" s="399"/>
      <c r="AB250" s="399"/>
      <c r="AC250" s="399"/>
      <c r="AD250" s="399"/>
      <c r="AE250" s="399"/>
      <c r="AF250" s="399"/>
      <c r="AG250" s="399"/>
      <c r="AH250" s="399"/>
      <c r="AI250" s="399"/>
      <c r="AJ250" s="399"/>
      <c r="AK250" s="399"/>
      <c r="AL250" s="399"/>
      <c r="AM250" s="399"/>
    </row>
    <row r="251" spans="1:39" ht="42.75" x14ac:dyDescent="0.2">
      <c r="A251" s="486"/>
      <c r="B251" s="69" t="s">
        <v>52</v>
      </c>
      <c r="C251" s="536" t="s">
        <v>63</v>
      </c>
      <c r="D251" s="537"/>
      <c r="E251" s="81" t="s">
        <v>81</v>
      </c>
      <c r="F251" s="71" t="s">
        <v>398</v>
      </c>
      <c r="G251" s="411">
        <v>5</v>
      </c>
      <c r="H251" s="410">
        <f>G251*17</f>
        <v>85</v>
      </c>
      <c r="I251" s="488"/>
      <c r="J251" s="399"/>
      <c r="K251" s="399"/>
      <c r="L251" s="399"/>
      <c r="M251" s="399"/>
      <c r="N251" s="399"/>
      <c r="O251" s="399"/>
      <c r="P251" s="399"/>
      <c r="Q251" s="399"/>
      <c r="R251" s="399"/>
      <c r="S251" s="399"/>
      <c r="T251" s="399"/>
      <c r="U251" s="399"/>
      <c r="V251" s="399"/>
      <c r="W251" s="399"/>
      <c r="X251" s="399"/>
      <c r="Y251" s="399"/>
      <c r="Z251" s="399"/>
      <c r="AA251" s="399"/>
      <c r="AB251" s="399"/>
      <c r="AC251" s="399"/>
      <c r="AD251" s="399"/>
      <c r="AE251" s="399"/>
      <c r="AF251" s="399"/>
      <c r="AG251" s="399"/>
      <c r="AH251" s="399"/>
      <c r="AI251" s="399"/>
      <c r="AJ251" s="399"/>
      <c r="AK251" s="399"/>
      <c r="AL251" s="399"/>
      <c r="AM251" s="399"/>
    </row>
    <row r="252" spans="1:39" ht="14.25" x14ac:dyDescent="0.2">
      <c r="A252" s="486"/>
      <c r="B252" s="69" t="s">
        <v>52</v>
      </c>
      <c r="C252" s="536" t="s">
        <v>61</v>
      </c>
      <c r="D252" s="537"/>
      <c r="E252" s="81" t="s">
        <v>181</v>
      </c>
      <c r="F252" s="71" t="s">
        <v>182</v>
      </c>
      <c r="G252" s="411">
        <v>10</v>
      </c>
      <c r="H252" s="410">
        <f>G252*17</f>
        <v>170</v>
      </c>
      <c r="I252" s="488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99"/>
      <c r="AA252" s="399"/>
      <c r="AB252" s="399"/>
      <c r="AC252" s="399"/>
      <c r="AD252" s="399"/>
      <c r="AE252" s="399"/>
      <c r="AF252" s="399"/>
      <c r="AG252" s="399"/>
      <c r="AH252" s="399"/>
      <c r="AI252" s="399"/>
      <c r="AJ252" s="399"/>
      <c r="AK252" s="399"/>
      <c r="AL252" s="399"/>
      <c r="AM252" s="399"/>
    </row>
    <row r="253" spans="1:39" ht="14.25" x14ac:dyDescent="0.2">
      <c r="A253" s="486"/>
      <c r="B253" s="69" t="s">
        <v>52</v>
      </c>
      <c r="C253" s="536" t="s">
        <v>69</v>
      </c>
      <c r="D253" s="537"/>
      <c r="E253" s="81" t="s">
        <v>70</v>
      </c>
      <c r="F253" s="75" t="s">
        <v>71</v>
      </c>
      <c r="G253" s="420"/>
      <c r="H253" s="421">
        <v>169</v>
      </c>
      <c r="I253" s="488"/>
      <c r="J253" s="399"/>
      <c r="K253" s="399"/>
      <c r="L253" s="399"/>
      <c r="M253" s="399"/>
      <c r="N253" s="399"/>
      <c r="O253" s="399"/>
      <c r="P253" s="399"/>
      <c r="Q253" s="399"/>
      <c r="R253" s="399"/>
      <c r="S253" s="399"/>
      <c r="T253" s="399"/>
      <c r="U253" s="399"/>
      <c r="V253" s="399"/>
      <c r="W253" s="399"/>
      <c r="X253" s="399"/>
      <c r="Y253" s="399"/>
      <c r="Z253" s="399"/>
      <c r="AA253" s="399"/>
      <c r="AB253" s="399"/>
      <c r="AC253" s="399"/>
      <c r="AD253" s="399"/>
      <c r="AE253" s="399"/>
      <c r="AF253" s="399"/>
      <c r="AG253" s="399"/>
      <c r="AH253" s="399"/>
      <c r="AI253" s="399"/>
      <c r="AJ253" s="399"/>
      <c r="AK253" s="399"/>
      <c r="AL253" s="399"/>
      <c r="AM253" s="399"/>
    </row>
    <row r="254" spans="1:39" x14ac:dyDescent="0.2">
      <c r="A254" s="486"/>
      <c r="B254" s="392"/>
      <c r="C254" s="395"/>
      <c r="D254" s="392"/>
      <c r="E254" s="392"/>
      <c r="F254" s="416" t="s">
        <v>103</v>
      </c>
      <c r="G254" s="417"/>
      <c r="H254" s="417">
        <f>SUM(H250:H253)+D247</f>
        <v>900</v>
      </c>
      <c r="I254" s="488"/>
      <c r="J254" s="399"/>
      <c r="K254" s="399"/>
      <c r="L254" s="399"/>
      <c r="M254" s="399"/>
      <c r="N254" s="399"/>
      <c r="O254" s="399"/>
      <c r="P254" s="399"/>
      <c r="Q254" s="399"/>
      <c r="R254" s="399"/>
      <c r="S254" s="399"/>
      <c r="T254" s="399"/>
      <c r="U254" s="399"/>
      <c r="V254" s="399"/>
      <c r="W254" s="399"/>
      <c r="X254" s="399"/>
      <c r="Y254" s="399"/>
      <c r="Z254" s="399"/>
      <c r="AA254" s="399"/>
      <c r="AB254" s="399"/>
      <c r="AC254" s="399"/>
      <c r="AD254" s="399"/>
      <c r="AE254" s="399"/>
      <c r="AF254" s="399"/>
      <c r="AG254" s="399"/>
      <c r="AH254" s="399"/>
      <c r="AI254" s="399"/>
      <c r="AJ254" s="399"/>
      <c r="AK254" s="399"/>
      <c r="AL254" s="399"/>
      <c r="AM254" s="399"/>
    </row>
    <row r="255" spans="1:39" ht="14.25" customHeight="1" x14ac:dyDescent="0.2">
      <c r="A255" s="486"/>
      <c r="B255" s="392"/>
      <c r="C255" s="395"/>
      <c r="D255" s="392"/>
      <c r="E255" s="392"/>
      <c r="F255" s="392"/>
      <c r="G255" s="425"/>
      <c r="H255" s="394"/>
      <c r="I255" s="487"/>
      <c r="J255" s="399"/>
      <c r="K255" s="399"/>
      <c r="L255" s="399"/>
      <c r="M255" s="399"/>
      <c r="N255" s="399"/>
      <c r="O255" s="399"/>
      <c r="P255" s="399"/>
      <c r="Q255" s="399"/>
      <c r="R255" s="399"/>
      <c r="S255" s="399"/>
      <c r="T255" s="399"/>
      <c r="U255" s="399"/>
      <c r="V255" s="399"/>
      <c r="W255" s="399"/>
      <c r="X255" s="399"/>
      <c r="Y255" s="399"/>
      <c r="Z255" s="399"/>
      <c r="AA255" s="399"/>
      <c r="AB255" s="399"/>
      <c r="AC255" s="399"/>
      <c r="AD255" s="399"/>
      <c r="AE255" s="399"/>
      <c r="AF255" s="399"/>
      <c r="AG255" s="399"/>
      <c r="AH255" s="399"/>
      <c r="AI255" s="399"/>
      <c r="AJ255" s="399"/>
      <c r="AK255" s="399"/>
      <c r="AL255" s="399"/>
      <c r="AM255" s="399"/>
    </row>
    <row r="256" spans="1:39" ht="14.25" customHeight="1" x14ac:dyDescent="0.2">
      <c r="A256" s="486"/>
      <c r="B256" s="392"/>
      <c r="C256" s="395"/>
      <c r="D256" s="392"/>
      <c r="E256" s="392"/>
      <c r="F256" s="392"/>
      <c r="G256" s="490"/>
      <c r="H256" s="394"/>
      <c r="I256" s="487"/>
      <c r="J256" s="399"/>
      <c r="K256" s="399"/>
      <c r="L256" s="399"/>
      <c r="M256" s="399"/>
      <c r="N256" s="399"/>
      <c r="O256" s="399"/>
      <c r="P256" s="399"/>
      <c r="Q256" s="399"/>
      <c r="R256" s="399"/>
      <c r="S256" s="399"/>
      <c r="T256" s="399"/>
      <c r="U256" s="399"/>
      <c r="V256" s="399"/>
      <c r="W256" s="399"/>
      <c r="X256" s="399"/>
      <c r="Y256" s="399"/>
      <c r="Z256" s="399"/>
      <c r="AA256" s="399"/>
      <c r="AB256" s="399"/>
      <c r="AC256" s="399"/>
      <c r="AD256" s="399"/>
      <c r="AE256" s="399"/>
      <c r="AF256" s="399"/>
      <c r="AG256" s="399"/>
      <c r="AH256" s="399"/>
      <c r="AI256" s="399"/>
      <c r="AJ256" s="399"/>
      <c r="AK256" s="399"/>
      <c r="AL256" s="399"/>
      <c r="AM256" s="399"/>
    </row>
    <row r="257" spans="1:39" ht="14.25" customHeight="1" x14ac:dyDescent="0.2">
      <c r="A257" s="486"/>
      <c r="B257" s="392"/>
      <c r="C257" s="395"/>
      <c r="D257" s="392"/>
      <c r="E257" s="392"/>
      <c r="F257" s="392"/>
      <c r="G257" s="425"/>
      <c r="H257" s="394"/>
      <c r="I257" s="487"/>
      <c r="J257" s="399"/>
      <c r="K257" s="399"/>
      <c r="L257" s="399"/>
      <c r="M257" s="399"/>
      <c r="N257" s="399"/>
      <c r="O257" s="399"/>
      <c r="P257" s="399"/>
      <c r="Q257" s="399"/>
      <c r="R257" s="399"/>
      <c r="S257" s="399"/>
      <c r="T257" s="399"/>
      <c r="U257" s="399"/>
      <c r="V257" s="399"/>
      <c r="W257" s="399"/>
      <c r="X257" s="399"/>
      <c r="Y257" s="399"/>
      <c r="Z257" s="399"/>
      <c r="AA257" s="399"/>
      <c r="AB257" s="399"/>
      <c r="AC257" s="399"/>
      <c r="AD257" s="399"/>
      <c r="AE257" s="399"/>
      <c r="AF257" s="399"/>
      <c r="AG257" s="399"/>
      <c r="AH257" s="399"/>
      <c r="AI257" s="399"/>
      <c r="AJ257" s="399"/>
      <c r="AK257" s="399"/>
      <c r="AL257" s="399"/>
      <c r="AM257" s="399"/>
    </row>
    <row r="258" spans="1:39" ht="14.25" customHeight="1" x14ac:dyDescent="0.2">
      <c r="A258" s="486"/>
      <c r="B258" s="392"/>
      <c r="C258" s="395"/>
      <c r="D258" s="392"/>
      <c r="E258" s="110" t="str">
        <f>E237</f>
        <v>MARÍA DOLLY GARCIA GONZÁLEZ</v>
      </c>
      <c r="F258" s="392"/>
      <c r="G258" s="425"/>
      <c r="H258" s="394"/>
      <c r="I258" s="487"/>
      <c r="J258" s="399"/>
      <c r="K258" s="399"/>
      <c r="L258" s="399"/>
      <c r="M258" s="399"/>
      <c r="N258" s="399"/>
      <c r="O258" s="399"/>
      <c r="P258" s="399"/>
      <c r="Q258" s="399"/>
      <c r="R258" s="399"/>
      <c r="S258" s="399"/>
      <c r="T258" s="399"/>
      <c r="U258" s="399"/>
      <c r="V258" s="399"/>
      <c r="W258" s="399"/>
      <c r="X258" s="399"/>
      <c r="Y258" s="399"/>
      <c r="Z258" s="399"/>
      <c r="AA258" s="399"/>
      <c r="AB258" s="399"/>
      <c r="AC258" s="399"/>
      <c r="AD258" s="399"/>
      <c r="AE258" s="399"/>
      <c r="AF258" s="399"/>
      <c r="AG258" s="399"/>
      <c r="AH258" s="399"/>
      <c r="AI258" s="399"/>
      <c r="AJ258" s="399"/>
      <c r="AK258" s="399"/>
      <c r="AL258" s="399"/>
      <c r="AM258" s="399"/>
    </row>
    <row r="259" spans="1:39" ht="14.25" customHeight="1" x14ac:dyDescent="0.2">
      <c r="A259" s="486"/>
      <c r="B259" s="392"/>
      <c r="C259" s="395"/>
      <c r="D259" s="392"/>
      <c r="E259" s="395" t="s">
        <v>500</v>
      </c>
      <c r="F259" s="392"/>
      <c r="G259" s="490"/>
      <c r="H259" s="394"/>
      <c r="I259" s="487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99"/>
      <c r="AA259" s="399"/>
      <c r="AB259" s="399"/>
      <c r="AC259" s="399"/>
      <c r="AD259" s="399"/>
      <c r="AE259" s="399"/>
      <c r="AF259" s="399"/>
      <c r="AG259" s="399"/>
      <c r="AH259" s="399"/>
      <c r="AI259" s="399"/>
      <c r="AJ259" s="399"/>
      <c r="AK259" s="399"/>
      <c r="AL259" s="399"/>
      <c r="AM259" s="399"/>
    </row>
    <row r="260" spans="1:39" ht="14.25" customHeight="1" thickBot="1" x14ac:dyDescent="0.25">
      <c r="A260" s="491"/>
      <c r="B260" s="492"/>
      <c r="C260" s="499"/>
      <c r="D260" s="492"/>
      <c r="E260" s="492"/>
      <c r="F260" s="492"/>
      <c r="G260" s="500"/>
      <c r="H260" s="494"/>
      <c r="I260" s="495"/>
      <c r="J260" s="399"/>
      <c r="K260" s="399"/>
      <c r="L260" s="399"/>
      <c r="M260" s="399"/>
      <c r="N260" s="399"/>
      <c r="O260" s="399"/>
      <c r="P260" s="399"/>
      <c r="Q260" s="399"/>
      <c r="R260" s="399"/>
      <c r="S260" s="399"/>
      <c r="T260" s="399"/>
      <c r="U260" s="399"/>
      <c r="V260" s="399"/>
      <c r="W260" s="399"/>
      <c r="X260" s="399"/>
      <c r="Y260" s="399"/>
      <c r="Z260" s="399"/>
      <c r="AA260" s="399"/>
      <c r="AB260" s="399"/>
      <c r="AC260" s="399"/>
      <c r="AD260" s="399"/>
      <c r="AE260" s="399"/>
      <c r="AF260" s="399"/>
      <c r="AG260" s="399"/>
      <c r="AH260" s="399"/>
      <c r="AI260" s="399"/>
      <c r="AJ260" s="399"/>
      <c r="AK260" s="399"/>
      <c r="AL260" s="399"/>
      <c r="AM260" s="399"/>
    </row>
    <row r="261" spans="1:39" ht="14.25" customHeight="1" x14ac:dyDescent="0.2">
      <c r="B261" s="396"/>
      <c r="C261" s="65"/>
      <c r="D261" s="396"/>
      <c r="E261" s="396"/>
      <c r="F261" s="396"/>
      <c r="G261" s="397"/>
      <c r="H261" s="398"/>
      <c r="I261" s="398"/>
      <c r="J261" s="399"/>
      <c r="K261" s="399"/>
      <c r="L261" s="399"/>
      <c r="M261" s="399"/>
      <c r="N261" s="399"/>
      <c r="O261" s="399"/>
      <c r="P261" s="399"/>
      <c r="Q261" s="399"/>
      <c r="R261" s="399"/>
      <c r="S261" s="399"/>
      <c r="T261" s="399"/>
      <c r="U261" s="399"/>
      <c r="V261" s="399"/>
      <c r="W261" s="399"/>
      <c r="X261" s="399"/>
      <c r="Y261" s="399"/>
      <c r="Z261" s="399"/>
      <c r="AA261" s="399"/>
      <c r="AB261" s="399"/>
      <c r="AC261" s="399"/>
      <c r="AD261" s="399"/>
      <c r="AE261" s="399"/>
      <c r="AF261" s="399"/>
      <c r="AG261" s="399"/>
      <c r="AH261" s="399"/>
      <c r="AI261" s="399"/>
      <c r="AJ261" s="399"/>
      <c r="AK261" s="399"/>
      <c r="AL261" s="399"/>
      <c r="AM261" s="399"/>
    </row>
    <row r="262" spans="1:39" ht="14.25" customHeight="1" thickBot="1" x14ac:dyDescent="0.25">
      <c r="B262" s="396"/>
      <c r="C262" s="65"/>
      <c r="D262" s="396"/>
      <c r="E262" s="396"/>
      <c r="F262" s="396"/>
      <c r="G262" s="397"/>
      <c r="H262" s="398"/>
      <c r="I262" s="398"/>
      <c r="J262" s="399"/>
      <c r="K262" s="399"/>
      <c r="L262" s="399"/>
      <c r="M262" s="399"/>
      <c r="N262" s="399"/>
      <c r="O262" s="399"/>
      <c r="P262" s="399"/>
      <c r="Q262" s="399"/>
      <c r="R262" s="399"/>
      <c r="S262" s="399"/>
      <c r="T262" s="399"/>
      <c r="U262" s="399"/>
      <c r="V262" s="399"/>
      <c r="W262" s="399"/>
      <c r="X262" s="399"/>
      <c r="Y262" s="399"/>
      <c r="Z262" s="399"/>
      <c r="AA262" s="399"/>
      <c r="AB262" s="399"/>
      <c r="AC262" s="399"/>
      <c r="AD262" s="399"/>
      <c r="AE262" s="399"/>
      <c r="AF262" s="399"/>
      <c r="AG262" s="399"/>
      <c r="AH262" s="399"/>
      <c r="AI262" s="399"/>
      <c r="AJ262" s="399"/>
      <c r="AK262" s="399"/>
      <c r="AL262" s="399"/>
      <c r="AM262" s="399"/>
    </row>
    <row r="263" spans="1:39" ht="14.25" customHeight="1" x14ac:dyDescent="0.2">
      <c r="A263" s="479"/>
      <c r="B263" s="482"/>
      <c r="C263" s="481"/>
      <c r="D263" s="482"/>
      <c r="E263" s="482"/>
      <c r="F263" s="482"/>
      <c r="G263" s="483"/>
      <c r="H263" s="484"/>
      <c r="I263" s="485"/>
      <c r="J263" s="399"/>
      <c r="K263" s="399"/>
      <c r="L263" s="399"/>
      <c r="M263" s="399"/>
      <c r="N263" s="399"/>
      <c r="O263" s="399"/>
      <c r="P263" s="399"/>
      <c r="Q263" s="399"/>
      <c r="R263" s="399"/>
      <c r="S263" s="399"/>
      <c r="T263" s="399"/>
      <c r="U263" s="399"/>
      <c r="V263" s="399"/>
      <c r="W263" s="399"/>
      <c r="X263" s="399"/>
      <c r="Y263" s="399"/>
      <c r="Z263" s="399"/>
      <c r="AA263" s="399"/>
      <c r="AB263" s="399"/>
      <c r="AC263" s="399"/>
      <c r="AD263" s="399"/>
      <c r="AE263" s="399"/>
      <c r="AF263" s="399"/>
      <c r="AG263" s="399"/>
      <c r="AH263" s="399"/>
      <c r="AI263" s="399"/>
      <c r="AJ263" s="399"/>
      <c r="AK263" s="399"/>
      <c r="AL263" s="399"/>
      <c r="AM263" s="399"/>
    </row>
    <row r="264" spans="1:39" ht="14.25" customHeight="1" x14ac:dyDescent="0.2">
      <c r="A264" s="486"/>
      <c r="B264" s="392"/>
      <c r="C264" s="382" t="s">
        <v>510</v>
      </c>
      <c r="D264" s="382"/>
      <c r="E264" s="402" t="s">
        <v>407</v>
      </c>
      <c r="F264" s="382" t="s">
        <v>515</v>
      </c>
      <c r="G264" s="228" t="s">
        <v>513</v>
      </c>
      <c r="H264" s="394"/>
      <c r="I264" s="487"/>
      <c r="J264" s="399"/>
      <c r="K264" s="399"/>
      <c r="L264" s="399"/>
      <c r="M264" s="399"/>
      <c r="N264" s="399"/>
      <c r="O264" s="399"/>
      <c r="P264" s="399"/>
      <c r="Q264" s="399"/>
      <c r="R264" s="399"/>
      <c r="S264" s="399"/>
      <c r="T264" s="399"/>
      <c r="U264" s="399"/>
      <c r="V264" s="399"/>
      <c r="W264" s="399"/>
      <c r="X264" s="399"/>
      <c r="Y264" s="399"/>
      <c r="Z264" s="399"/>
      <c r="AA264" s="399"/>
      <c r="AB264" s="399"/>
      <c r="AC264" s="399"/>
      <c r="AD264" s="399"/>
      <c r="AE264" s="399"/>
      <c r="AF264" s="399"/>
      <c r="AG264" s="399"/>
      <c r="AH264" s="399"/>
      <c r="AI264" s="399"/>
      <c r="AJ264" s="399"/>
      <c r="AK264" s="399"/>
      <c r="AL264" s="399"/>
      <c r="AM264" s="399"/>
    </row>
    <row r="265" spans="1:39" ht="14.25" customHeight="1" x14ac:dyDescent="0.2">
      <c r="A265" s="486"/>
      <c r="B265" s="392"/>
      <c r="C265" s="382" t="s">
        <v>3</v>
      </c>
      <c r="D265" s="382"/>
      <c r="E265" s="66">
        <v>24988906</v>
      </c>
      <c r="F265" s="46" t="s">
        <v>514</v>
      </c>
      <c r="G265" s="228" t="s">
        <v>513</v>
      </c>
      <c r="H265" s="394"/>
      <c r="I265" s="487"/>
      <c r="J265" s="399"/>
      <c r="K265" s="399"/>
      <c r="L265" s="399"/>
      <c r="M265" s="399"/>
      <c r="N265" s="399"/>
      <c r="O265" s="399"/>
      <c r="P265" s="399"/>
      <c r="Q265" s="399"/>
      <c r="R265" s="399"/>
      <c r="S265" s="399"/>
      <c r="T265" s="399"/>
      <c r="U265" s="399"/>
      <c r="V265" s="399"/>
      <c r="W265" s="399"/>
      <c r="X265" s="399"/>
      <c r="Y265" s="399"/>
      <c r="Z265" s="399"/>
      <c r="AA265" s="399"/>
      <c r="AB265" s="399"/>
      <c r="AC265" s="399"/>
      <c r="AD265" s="399"/>
      <c r="AE265" s="399"/>
      <c r="AF265" s="399"/>
      <c r="AG265" s="399"/>
      <c r="AH265" s="399"/>
      <c r="AI265" s="399"/>
      <c r="AJ265" s="399"/>
      <c r="AK265" s="399"/>
      <c r="AL265" s="399"/>
      <c r="AM265" s="399"/>
    </row>
    <row r="266" spans="1:39" ht="14.25" customHeight="1" x14ac:dyDescent="0.2">
      <c r="A266" s="486"/>
      <c r="B266" s="392"/>
      <c r="C266" s="382" t="s">
        <v>6</v>
      </c>
      <c r="D266" s="382"/>
      <c r="E266" s="382" t="s">
        <v>10</v>
      </c>
      <c r="F266" s="389"/>
      <c r="G266" s="390"/>
      <c r="H266" s="394"/>
      <c r="I266" s="487"/>
      <c r="J266" s="399"/>
      <c r="K266" s="399"/>
      <c r="L266" s="399"/>
      <c r="M266" s="399"/>
      <c r="N266" s="399"/>
      <c r="O266" s="399"/>
      <c r="P266" s="399"/>
      <c r="Q266" s="399"/>
      <c r="R266" s="399"/>
      <c r="S266" s="399"/>
      <c r="T266" s="399"/>
      <c r="U266" s="399"/>
      <c r="V266" s="399"/>
      <c r="W266" s="399"/>
      <c r="X266" s="399"/>
      <c r="Y266" s="399"/>
      <c r="Z266" s="399"/>
      <c r="AA266" s="399"/>
      <c r="AB266" s="399"/>
      <c r="AC266" s="399"/>
      <c r="AD266" s="399"/>
      <c r="AE266" s="399"/>
      <c r="AF266" s="399"/>
      <c r="AG266" s="399"/>
      <c r="AH266" s="399"/>
      <c r="AI266" s="399"/>
      <c r="AJ266" s="399"/>
      <c r="AK266" s="399"/>
      <c r="AL266" s="399"/>
      <c r="AM266" s="399"/>
    </row>
    <row r="267" spans="1:39" ht="14.25" customHeight="1" x14ac:dyDescent="0.2">
      <c r="A267" s="486"/>
      <c r="B267" s="392"/>
      <c r="C267" s="395"/>
      <c r="D267" s="392"/>
      <c r="E267" s="392"/>
      <c r="F267" s="392"/>
      <c r="G267" s="425"/>
      <c r="H267" s="394"/>
      <c r="I267" s="487"/>
      <c r="J267" s="399"/>
      <c r="K267" s="399"/>
      <c r="L267" s="399"/>
      <c r="M267" s="399"/>
      <c r="N267" s="399"/>
      <c r="O267" s="399"/>
      <c r="P267" s="399"/>
      <c r="Q267" s="399"/>
      <c r="R267" s="399"/>
      <c r="S267" s="399"/>
      <c r="T267" s="399"/>
      <c r="U267" s="399"/>
      <c r="V267" s="399"/>
      <c r="W267" s="399"/>
      <c r="X267" s="399"/>
      <c r="Y267" s="399"/>
      <c r="Z267" s="399"/>
      <c r="AA267" s="399"/>
      <c r="AB267" s="399"/>
      <c r="AC267" s="399"/>
      <c r="AD267" s="399"/>
      <c r="AE267" s="399"/>
      <c r="AF267" s="399"/>
      <c r="AG267" s="399"/>
      <c r="AH267" s="399"/>
      <c r="AI267" s="399"/>
      <c r="AJ267" s="399"/>
      <c r="AK267" s="399"/>
      <c r="AL267" s="399"/>
      <c r="AM267" s="399"/>
    </row>
    <row r="268" spans="1:39" ht="14.25" customHeight="1" x14ac:dyDescent="0.2">
      <c r="A268" s="486"/>
      <c r="B268" s="423" t="s">
        <v>12</v>
      </c>
      <c r="C268" s="423" t="s">
        <v>14</v>
      </c>
      <c r="D268" s="423" t="s">
        <v>506</v>
      </c>
      <c r="E268" s="424" t="s">
        <v>13</v>
      </c>
      <c r="F268" s="404" t="s">
        <v>15</v>
      </c>
      <c r="G268" s="405" t="s">
        <v>16</v>
      </c>
      <c r="H268" s="394"/>
      <c r="I268" s="487"/>
      <c r="J268" s="399"/>
      <c r="K268" s="399"/>
      <c r="L268" s="399"/>
      <c r="M268" s="399"/>
      <c r="N268" s="399"/>
      <c r="O268" s="399"/>
      <c r="P268" s="399"/>
      <c r="Q268" s="399"/>
      <c r="R268" s="399"/>
      <c r="S268" s="399"/>
      <c r="T268" s="399"/>
      <c r="U268" s="399"/>
      <c r="V268" s="399"/>
      <c r="W268" s="399"/>
      <c r="X268" s="399"/>
      <c r="Y268" s="399"/>
      <c r="Z268" s="399"/>
      <c r="AA268" s="399"/>
      <c r="AB268" s="399"/>
      <c r="AC268" s="399"/>
      <c r="AD268" s="399"/>
      <c r="AE268" s="399"/>
      <c r="AF268" s="399"/>
      <c r="AG268" s="399"/>
      <c r="AH268" s="399"/>
      <c r="AI268" s="399"/>
      <c r="AJ268" s="399"/>
      <c r="AK268" s="399"/>
      <c r="AL268" s="399"/>
      <c r="AM268" s="399"/>
    </row>
    <row r="269" spans="1:39" ht="14.25" customHeight="1" x14ac:dyDescent="0.2">
      <c r="A269" s="486"/>
      <c r="B269" s="429" t="s">
        <v>408</v>
      </c>
      <c r="C269" s="429">
        <v>4</v>
      </c>
      <c r="D269" s="429">
        <f>C269*17</f>
        <v>68</v>
      </c>
      <c r="E269" s="452" t="s">
        <v>124</v>
      </c>
      <c r="F269" s="432" t="s">
        <v>260</v>
      </c>
      <c r="G269" s="409" t="s">
        <v>177</v>
      </c>
      <c r="H269" s="394"/>
      <c r="I269" s="487"/>
      <c r="J269" s="399"/>
      <c r="K269" s="399"/>
      <c r="L269" s="399"/>
      <c r="M269" s="399"/>
      <c r="N269" s="399"/>
      <c r="O269" s="399"/>
      <c r="P269" s="399"/>
      <c r="Q269" s="399"/>
      <c r="R269" s="399"/>
      <c r="S269" s="399"/>
      <c r="T269" s="399"/>
      <c r="U269" s="399"/>
      <c r="V269" s="399"/>
      <c r="W269" s="399"/>
      <c r="X269" s="399"/>
      <c r="Y269" s="399"/>
      <c r="Z269" s="399"/>
      <c r="AA269" s="399"/>
      <c r="AB269" s="399"/>
      <c r="AC269" s="399"/>
      <c r="AD269" s="399"/>
      <c r="AE269" s="399"/>
      <c r="AF269" s="399"/>
      <c r="AG269" s="399"/>
      <c r="AH269" s="399"/>
      <c r="AI269" s="399"/>
      <c r="AJ269" s="399"/>
      <c r="AK269" s="399"/>
      <c r="AL269" s="399"/>
      <c r="AM269" s="399"/>
    </row>
    <row r="270" spans="1:39" ht="14.25" customHeight="1" x14ac:dyDescent="0.2">
      <c r="A270" s="486"/>
      <c r="B270" s="454" t="s">
        <v>410</v>
      </c>
      <c r="C270" s="466">
        <v>4</v>
      </c>
      <c r="D270" s="429">
        <f>C270*17</f>
        <v>68</v>
      </c>
      <c r="E270" s="452" t="s">
        <v>286</v>
      </c>
      <c r="F270" s="409" t="s">
        <v>411</v>
      </c>
      <c r="G270" s="409" t="s">
        <v>177</v>
      </c>
      <c r="H270" s="394"/>
      <c r="I270" s="487"/>
      <c r="J270" s="399"/>
      <c r="K270" s="399"/>
      <c r="L270" s="399"/>
      <c r="M270" s="399"/>
      <c r="N270" s="399"/>
      <c r="O270" s="399"/>
      <c r="P270" s="399"/>
      <c r="Q270" s="399"/>
      <c r="R270" s="399"/>
      <c r="S270" s="399"/>
      <c r="T270" s="399"/>
      <c r="U270" s="399"/>
      <c r="V270" s="399"/>
      <c r="W270" s="399"/>
      <c r="X270" s="399"/>
      <c r="Y270" s="399"/>
      <c r="Z270" s="399"/>
      <c r="AA270" s="399"/>
      <c r="AB270" s="399"/>
      <c r="AC270" s="399"/>
      <c r="AD270" s="399"/>
      <c r="AE270" s="399"/>
      <c r="AF270" s="399"/>
      <c r="AG270" s="399"/>
      <c r="AH270" s="399"/>
      <c r="AI270" s="399"/>
      <c r="AJ270" s="399"/>
      <c r="AK270" s="399"/>
      <c r="AL270" s="399"/>
      <c r="AM270" s="399"/>
    </row>
    <row r="271" spans="1:39" ht="14.25" customHeight="1" x14ac:dyDescent="0.2">
      <c r="A271" s="486"/>
      <c r="B271" s="383" t="s">
        <v>38</v>
      </c>
      <c r="C271" s="48">
        <f>SUM(C269:C270)</f>
        <v>8</v>
      </c>
      <c r="D271" s="51">
        <f>SUM(D269:D270)*2.5</f>
        <v>340</v>
      </c>
      <c r="E271" s="392"/>
      <c r="F271" s="392"/>
      <c r="G271" s="425"/>
      <c r="H271" s="394"/>
      <c r="I271" s="487"/>
      <c r="J271" s="399"/>
      <c r="K271" s="399"/>
      <c r="L271" s="399"/>
      <c r="M271" s="399"/>
      <c r="N271" s="399"/>
      <c r="O271" s="399"/>
      <c r="P271" s="399"/>
      <c r="Q271" s="399"/>
      <c r="R271" s="399"/>
      <c r="S271" s="399"/>
      <c r="T271" s="399"/>
      <c r="U271" s="399"/>
      <c r="V271" s="399"/>
      <c r="W271" s="399"/>
      <c r="X271" s="399"/>
      <c r="Y271" s="399"/>
      <c r="Z271" s="399"/>
      <c r="AA271" s="399"/>
      <c r="AB271" s="399"/>
      <c r="AC271" s="399"/>
      <c r="AD271" s="399"/>
      <c r="AE271" s="399"/>
      <c r="AF271" s="399"/>
      <c r="AG271" s="399"/>
      <c r="AH271" s="399"/>
      <c r="AI271" s="399"/>
      <c r="AJ271" s="399"/>
      <c r="AK271" s="399"/>
      <c r="AL271" s="399"/>
      <c r="AM271" s="399"/>
    </row>
    <row r="272" spans="1:39" ht="14.25" customHeight="1" x14ac:dyDescent="0.2">
      <c r="A272" s="486"/>
      <c r="B272" s="392"/>
      <c r="C272" s="395"/>
      <c r="D272" s="392"/>
      <c r="E272" s="392"/>
      <c r="F272" s="392"/>
      <c r="G272" s="425"/>
      <c r="H272" s="394"/>
      <c r="I272" s="487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99"/>
      <c r="AB272" s="399"/>
      <c r="AC272" s="399"/>
      <c r="AD272" s="399"/>
      <c r="AE272" s="399"/>
      <c r="AF272" s="399"/>
      <c r="AG272" s="399"/>
      <c r="AH272" s="399"/>
      <c r="AI272" s="399"/>
      <c r="AJ272" s="399"/>
      <c r="AK272" s="399"/>
      <c r="AL272" s="399"/>
      <c r="AM272" s="399"/>
    </row>
    <row r="273" spans="1:39" ht="30" x14ac:dyDescent="0.2">
      <c r="A273" s="486"/>
      <c r="B273" s="403" t="s">
        <v>55</v>
      </c>
      <c r="C273" s="540" t="s">
        <v>47</v>
      </c>
      <c r="D273" s="541"/>
      <c r="E273" s="403" t="s">
        <v>48</v>
      </c>
      <c r="F273" s="405" t="s">
        <v>56</v>
      </c>
      <c r="G273" s="443" t="s">
        <v>57</v>
      </c>
      <c r="H273" s="408" t="s">
        <v>58</v>
      </c>
      <c r="I273" s="488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99"/>
      <c r="AA273" s="399"/>
      <c r="AB273" s="399"/>
      <c r="AC273" s="399"/>
      <c r="AD273" s="399"/>
      <c r="AE273" s="399"/>
      <c r="AF273" s="399"/>
      <c r="AG273" s="399"/>
      <c r="AH273" s="399"/>
      <c r="AI273" s="399"/>
      <c r="AJ273" s="399"/>
      <c r="AK273" s="399"/>
      <c r="AL273" s="399"/>
      <c r="AM273" s="399"/>
    </row>
    <row r="274" spans="1:39" ht="14.25" x14ac:dyDescent="0.2">
      <c r="A274" s="486"/>
      <c r="B274" s="501" t="s">
        <v>52</v>
      </c>
      <c r="C274" s="536" t="s">
        <v>61</v>
      </c>
      <c r="D274" s="537"/>
      <c r="E274" s="81" t="s">
        <v>54</v>
      </c>
      <c r="F274" s="71" t="s">
        <v>414</v>
      </c>
      <c r="G274" s="411">
        <v>7</v>
      </c>
      <c r="H274" s="410">
        <f>G274*17</f>
        <v>119</v>
      </c>
      <c r="I274" s="488"/>
      <c r="J274" s="399"/>
      <c r="K274" s="399"/>
      <c r="L274" s="399"/>
      <c r="M274" s="399"/>
      <c r="N274" s="399"/>
      <c r="O274" s="399"/>
      <c r="P274" s="399"/>
      <c r="Q274" s="399"/>
      <c r="R274" s="399"/>
      <c r="S274" s="399"/>
      <c r="T274" s="399"/>
      <c r="U274" s="399"/>
      <c r="V274" s="399"/>
      <c r="W274" s="399"/>
      <c r="X274" s="399"/>
      <c r="Y274" s="399"/>
      <c r="Z274" s="399"/>
      <c r="AA274" s="399"/>
      <c r="AB274" s="399"/>
      <c r="AC274" s="399"/>
      <c r="AD274" s="399"/>
      <c r="AE274" s="399"/>
      <c r="AF274" s="399"/>
      <c r="AG274" s="399"/>
      <c r="AH274" s="399"/>
      <c r="AI274" s="399"/>
      <c r="AJ274" s="399"/>
      <c r="AK274" s="399"/>
      <c r="AL274" s="399"/>
      <c r="AM274" s="399"/>
    </row>
    <row r="275" spans="1:39" ht="14.25" x14ac:dyDescent="0.2">
      <c r="A275" s="486"/>
      <c r="B275" s="69" t="s">
        <v>52</v>
      </c>
      <c r="C275" s="536" t="s">
        <v>61</v>
      </c>
      <c r="D275" s="537"/>
      <c r="E275" s="81" t="s">
        <v>181</v>
      </c>
      <c r="F275" s="71" t="s">
        <v>182</v>
      </c>
      <c r="G275" s="411">
        <v>10</v>
      </c>
      <c r="H275" s="410">
        <f>G275*17</f>
        <v>170</v>
      </c>
      <c r="I275" s="488"/>
      <c r="J275" s="399"/>
      <c r="K275" s="399"/>
      <c r="L275" s="399"/>
      <c r="M275" s="399"/>
      <c r="N275" s="399"/>
      <c r="O275" s="399"/>
      <c r="P275" s="399"/>
      <c r="Q275" s="399"/>
      <c r="R275" s="399"/>
      <c r="S275" s="399"/>
      <c r="T275" s="399"/>
      <c r="U275" s="399"/>
      <c r="V275" s="399"/>
      <c r="W275" s="399"/>
      <c r="X275" s="399"/>
      <c r="Y275" s="399"/>
      <c r="Z275" s="399"/>
      <c r="AA275" s="399"/>
      <c r="AB275" s="399"/>
      <c r="AC275" s="399"/>
      <c r="AD275" s="399"/>
      <c r="AE275" s="399"/>
      <c r="AF275" s="399"/>
      <c r="AG275" s="399"/>
      <c r="AH275" s="399"/>
      <c r="AI275" s="399"/>
      <c r="AJ275" s="399"/>
      <c r="AK275" s="399"/>
      <c r="AL275" s="399"/>
      <c r="AM275" s="399"/>
    </row>
    <row r="276" spans="1:39" ht="28.5" x14ac:dyDescent="0.2">
      <c r="A276" s="486"/>
      <c r="B276" s="69" t="s">
        <v>49</v>
      </c>
      <c r="C276" s="536" t="s">
        <v>50</v>
      </c>
      <c r="D276" s="537"/>
      <c r="E276" s="81" t="s">
        <v>51</v>
      </c>
      <c r="F276" s="81" t="s">
        <v>415</v>
      </c>
      <c r="G276" s="411">
        <v>10</v>
      </c>
      <c r="H276" s="410">
        <f>G276*17</f>
        <v>170</v>
      </c>
      <c r="I276" s="488"/>
      <c r="J276" s="399"/>
      <c r="K276" s="399"/>
      <c r="L276" s="399"/>
      <c r="M276" s="399"/>
      <c r="N276" s="399"/>
      <c r="O276" s="399"/>
      <c r="P276" s="399"/>
      <c r="Q276" s="399"/>
      <c r="R276" s="399"/>
      <c r="S276" s="399"/>
      <c r="T276" s="399"/>
      <c r="U276" s="399"/>
      <c r="V276" s="399"/>
      <c r="W276" s="399"/>
      <c r="X276" s="399"/>
      <c r="Y276" s="399"/>
      <c r="Z276" s="399"/>
      <c r="AA276" s="399"/>
      <c r="AB276" s="399"/>
      <c r="AC276" s="399"/>
      <c r="AD276" s="399"/>
      <c r="AE276" s="399"/>
      <c r="AF276" s="399"/>
      <c r="AG276" s="399"/>
      <c r="AH276" s="399"/>
      <c r="AI276" s="399"/>
      <c r="AJ276" s="399"/>
      <c r="AK276" s="399"/>
      <c r="AL276" s="399"/>
      <c r="AM276" s="399"/>
    </row>
    <row r="277" spans="1:39" ht="14.25" x14ac:dyDescent="0.2">
      <c r="A277" s="486"/>
      <c r="B277" s="69" t="s">
        <v>52</v>
      </c>
      <c r="C277" s="536" t="s">
        <v>69</v>
      </c>
      <c r="D277" s="537"/>
      <c r="E277" s="81" t="s">
        <v>70</v>
      </c>
      <c r="F277" s="75" t="s">
        <v>71</v>
      </c>
      <c r="G277" s="420"/>
      <c r="H277" s="421">
        <v>101</v>
      </c>
      <c r="I277" s="488"/>
      <c r="J277" s="399"/>
      <c r="K277" s="399"/>
      <c r="L277" s="399"/>
      <c r="M277" s="399"/>
      <c r="N277" s="399"/>
      <c r="O277" s="399"/>
      <c r="P277" s="399"/>
      <c r="Q277" s="399"/>
      <c r="R277" s="399"/>
      <c r="S277" s="399"/>
      <c r="T277" s="399"/>
      <c r="U277" s="399"/>
      <c r="V277" s="399"/>
      <c r="W277" s="399"/>
      <c r="X277" s="399"/>
      <c r="Y277" s="399"/>
      <c r="Z277" s="399"/>
      <c r="AA277" s="399"/>
      <c r="AB277" s="399"/>
      <c r="AC277" s="399"/>
      <c r="AD277" s="399"/>
      <c r="AE277" s="399"/>
      <c r="AF277" s="399"/>
      <c r="AG277" s="399"/>
      <c r="AH277" s="399"/>
      <c r="AI277" s="399"/>
      <c r="AJ277" s="399"/>
      <c r="AK277" s="399"/>
      <c r="AL277" s="399"/>
      <c r="AM277" s="399"/>
    </row>
    <row r="278" spans="1:39" ht="18" customHeight="1" x14ac:dyDescent="0.2">
      <c r="A278" s="486"/>
      <c r="B278" s="392"/>
      <c r="C278" s="395"/>
      <c r="D278" s="392"/>
      <c r="E278" s="392"/>
      <c r="F278" s="416" t="s">
        <v>103</v>
      </c>
      <c r="G278" s="417"/>
      <c r="H278" s="467">
        <f>SUM(H274:H277)+D271</f>
        <v>900</v>
      </c>
      <c r="I278" s="488"/>
      <c r="J278" s="399"/>
      <c r="K278" s="399"/>
      <c r="L278" s="399"/>
      <c r="M278" s="399"/>
      <c r="N278" s="399"/>
      <c r="O278" s="399"/>
      <c r="P278" s="399"/>
      <c r="Q278" s="399"/>
      <c r="R278" s="399"/>
      <c r="S278" s="399"/>
      <c r="T278" s="399"/>
      <c r="U278" s="399"/>
      <c r="V278" s="399"/>
      <c r="W278" s="399"/>
      <c r="X278" s="399"/>
      <c r="Y278" s="399"/>
      <c r="Z278" s="399"/>
      <c r="AA278" s="399"/>
      <c r="AB278" s="399"/>
      <c r="AC278" s="399"/>
      <c r="AD278" s="399"/>
      <c r="AE278" s="399"/>
      <c r="AF278" s="399"/>
      <c r="AG278" s="399"/>
      <c r="AH278" s="399"/>
      <c r="AI278" s="399"/>
      <c r="AJ278" s="399"/>
      <c r="AK278" s="399"/>
      <c r="AL278" s="399"/>
      <c r="AM278" s="399"/>
    </row>
    <row r="279" spans="1:39" ht="14.25" x14ac:dyDescent="0.2">
      <c r="A279" s="486"/>
      <c r="B279" s="392"/>
      <c r="C279" s="395"/>
      <c r="D279" s="392"/>
      <c r="E279" s="392"/>
      <c r="F279" s="392"/>
      <c r="G279" s="425"/>
      <c r="H279" s="394"/>
      <c r="I279" s="487"/>
      <c r="J279" s="399"/>
      <c r="K279" s="399"/>
      <c r="L279" s="399"/>
      <c r="M279" s="399"/>
      <c r="N279" s="399"/>
      <c r="O279" s="399"/>
      <c r="P279" s="399"/>
      <c r="Q279" s="399"/>
      <c r="R279" s="399"/>
      <c r="S279" s="399"/>
      <c r="T279" s="399"/>
      <c r="U279" s="399"/>
      <c r="V279" s="399"/>
      <c r="W279" s="399"/>
      <c r="X279" s="399"/>
      <c r="Y279" s="399"/>
      <c r="Z279" s="399"/>
      <c r="AA279" s="399"/>
      <c r="AB279" s="399"/>
      <c r="AC279" s="399"/>
      <c r="AD279" s="399"/>
      <c r="AE279" s="399"/>
      <c r="AF279" s="399"/>
      <c r="AG279" s="399"/>
      <c r="AH279" s="399"/>
      <c r="AI279" s="399"/>
      <c r="AJ279" s="399"/>
      <c r="AK279" s="399"/>
      <c r="AL279" s="399"/>
      <c r="AM279" s="399"/>
    </row>
    <row r="280" spans="1:39" ht="14.25" customHeight="1" x14ac:dyDescent="0.2">
      <c r="A280" s="486"/>
      <c r="B280" s="392"/>
      <c r="C280" s="395"/>
      <c r="D280" s="392"/>
      <c r="E280" s="392"/>
      <c r="F280" s="392"/>
      <c r="G280" s="490"/>
      <c r="H280" s="394"/>
      <c r="I280" s="487"/>
      <c r="J280" s="399"/>
      <c r="K280" s="399"/>
      <c r="L280" s="399"/>
      <c r="M280" s="399"/>
      <c r="N280" s="399"/>
      <c r="O280" s="399"/>
      <c r="P280" s="399"/>
      <c r="Q280" s="399"/>
      <c r="R280" s="399"/>
      <c r="S280" s="399"/>
      <c r="T280" s="399"/>
      <c r="U280" s="399"/>
      <c r="V280" s="399"/>
      <c r="W280" s="399"/>
      <c r="X280" s="399"/>
      <c r="Y280" s="399"/>
      <c r="Z280" s="399"/>
      <c r="AA280" s="399"/>
      <c r="AB280" s="399"/>
      <c r="AC280" s="399"/>
      <c r="AD280" s="399"/>
      <c r="AE280" s="399"/>
      <c r="AF280" s="399"/>
      <c r="AG280" s="399"/>
      <c r="AH280" s="399"/>
      <c r="AI280" s="399"/>
      <c r="AJ280" s="399"/>
      <c r="AK280" s="399"/>
      <c r="AL280" s="399"/>
      <c r="AM280" s="399"/>
    </row>
    <row r="281" spans="1:39" ht="14.25" customHeight="1" x14ac:dyDescent="0.2">
      <c r="A281" s="486"/>
      <c r="B281" s="392"/>
      <c r="C281" s="395"/>
      <c r="D281" s="392"/>
      <c r="E281" s="392"/>
      <c r="F281" s="392"/>
      <c r="G281" s="425"/>
      <c r="H281" s="394"/>
      <c r="I281" s="487"/>
      <c r="J281" s="399"/>
      <c r="K281" s="399"/>
      <c r="L281" s="399"/>
      <c r="M281" s="399"/>
      <c r="N281" s="399"/>
      <c r="O281" s="399"/>
      <c r="P281" s="399"/>
      <c r="Q281" s="399"/>
      <c r="R281" s="399"/>
      <c r="S281" s="399"/>
      <c r="T281" s="399"/>
      <c r="U281" s="399"/>
      <c r="V281" s="399"/>
      <c r="W281" s="399"/>
      <c r="X281" s="399"/>
      <c r="Y281" s="399"/>
      <c r="Z281" s="399"/>
      <c r="AA281" s="399"/>
      <c r="AB281" s="399"/>
      <c r="AC281" s="399"/>
      <c r="AD281" s="399"/>
      <c r="AE281" s="399"/>
      <c r="AF281" s="399"/>
      <c r="AG281" s="399"/>
      <c r="AH281" s="399"/>
      <c r="AI281" s="399"/>
      <c r="AJ281" s="399"/>
      <c r="AK281" s="399"/>
      <c r="AL281" s="399"/>
      <c r="AM281" s="399"/>
    </row>
    <row r="282" spans="1:39" ht="14.25" customHeight="1" x14ac:dyDescent="0.2">
      <c r="A282" s="486"/>
      <c r="B282" s="392"/>
      <c r="C282" s="395"/>
      <c r="D282" s="392"/>
      <c r="E282" s="392"/>
      <c r="F282" s="392"/>
      <c r="G282" s="425"/>
      <c r="H282" s="394"/>
      <c r="I282" s="487"/>
      <c r="J282" s="399"/>
      <c r="K282" s="399"/>
      <c r="L282" s="399"/>
      <c r="M282" s="399"/>
      <c r="N282" s="399"/>
      <c r="O282" s="399"/>
      <c r="P282" s="399"/>
      <c r="Q282" s="399"/>
      <c r="R282" s="399"/>
      <c r="S282" s="399"/>
      <c r="T282" s="399"/>
      <c r="U282" s="399"/>
      <c r="V282" s="399"/>
      <c r="W282" s="399"/>
      <c r="X282" s="399"/>
      <c r="Y282" s="399"/>
      <c r="Z282" s="399"/>
      <c r="AA282" s="399"/>
      <c r="AB282" s="399"/>
      <c r="AC282" s="399"/>
      <c r="AD282" s="399"/>
      <c r="AE282" s="399"/>
      <c r="AF282" s="399"/>
      <c r="AG282" s="399"/>
      <c r="AH282" s="399"/>
      <c r="AI282" s="399"/>
      <c r="AJ282" s="399"/>
      <c r="AK282" s="399"/>
      <c r="AL282" s="399"/>
      <c r="AM282" s="399"/>
    </row>
    <row r="283" spans="1:39" ht="14.25" customHeight="1" x14ac:dyDescent="0.2">
      <c r="A283" s="486"/>
      <c r="B283" s="392"/>
      <c r="C283" s="395"/>
      <c r="D283" s="392"/>
      <c r="E283" s="110" t="str">
        <f>E264</f>
        <v>GLADYS ELENA SALCEDO ECHEVERRY</v>
      </c>
      <c r="F283" s="392"/>
      <c r="G283" s="490"/>
      <c r="H283" s="394"/>
      <c r="I283" s="487"/>
      <c r="J283" s="399"/>
      <c r="K283" s="399"/>
      <c r="L283" s="399"/>
      <c r="M283" s="399"/>
      <c r="N283" s="399"/>
      <c r="O283" s="399"/>
      <c r="P283" s="399"/>
      <c r="Q283" s="399"/>
      <c r="R283" s="399"/>
      <c r="S283" s="399"/>
      <c r="T283" s="399"/>
      <c r="U283" s="399"/>
      <c r="V283" s="399"/>
      <c r="W283" s="399"/>
      <c r="X283" s="399"/>
      <c r="Y283" s="399"/>
      <c r="Z283" s="399"/>
      <c r="AA283" s="399"/>
      <c r="AB283" s="399"/>
      <c r="AC283" s="399"/>
      <c r="AD283" s="399"/>
      <c r="AE283" s="399"/>
      <c r="AF283" s="399"/>
      <c r="AG283" s="399"/>
      <c r="AH283" s="399"/>
      <c r="AI283" s="399"/>
      <c r="AJ283" s="399"/>
      <c r="AK283" s="399"/>
      <c r="AL283" s="399"/>
      <c r="AM283" s="399"/>
    </row>
    <row r="284" spans="1:39" ht="14.25" customHeight="1" x14ac:dyDescent="0.2">
      <c r="A284" s="486"/>
      <c r="B284" s="392"/>
      <c r="C284" s="395"/>
      <c r="D284" s="392"/>
      <c r="E284" s="395" t="s">
        <v>500</v>
      </c>
      <c r="F284" s="392"/>
      <c r="G284" s="425"/>
      <c r="H284" s="394"/>
      <c r="I284" s="487"/>
      <c r="J284" s="399"/>
      <c r="K284" s="399"/>
      <c r="L284" s="399"/>
      <c r="M284" s="399"/>
      <c r="N284" s="399"/>
      <c r="O284" s="399"/>
      <c r="P284" s="399"/>
      <c r="Q284" s="399"/>
      <c r="R284" s="399"/>
      <c r="S284" s="399"/>
      <c r="T284" s="399"/>
      <c r="U284" s="399"/>
      <c r="V284" s="399"/>
      <c r="W284" s="399"/>
      <c r="X284" s="399"/>
      <c r="Y284" s="399"/>
      <c r="Z284" s="399"/>
      <c r="AA284" s="399"/>
      <c r="AB284" s="399"/>
      <c r="AC284" s="399"/>
      <c r="AD284" s="399"/>
      <c r="AE284" s="399"/>
      <c r="AF284" s="399"/>
      <c r="AG284" s="399"/>
      <c r="AH284" s="399"/>
      <c r="AI284" s="399"/>
      <c r="AJ284" s="399"/>
      <c r="AK284" s="399"/>
      <c r="AL284" s="399"/>
      <c r="AM284" s="399"/>
    </row>
    <row r="285" spans="1:39" ht="14.25" customHeight="1" thickBot="1" x14ac:dyDescent="0.25">
      <c r="A285" s="491"/>
      <c r="B285" s="492"/>
      <c r="C285" s="499"/>
      <c r="D285" s="492"/>
      <c r="E285" s="492"/>
      <c r="F285" s="492"/>
      <c r="G285" s="500"/>
      <c r="H285" s="494"/>
      <c r="I285" s="495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99"/>
      <c r="AA285" s="399"/>
      <c r="AB285" s="399"/>
      <c r="AC285" s="399"/>
      <c r="AD285" s="399"/>
      <c r="AE285" s="399"/>
      <c r="AF285" s="399"/>
      <c r="AG285" s="399"/>
      <c r="AH285" s="399"/>
      <c r="AI285" s="399"/>
      <c r="AJ285" s="399"/>
      <c r="AK285" s="399"/>
      <c r="AL285" s="399"/>
      <c r="AM285" s="399"/>
    </row>
    <row r="286" spans="1:39" ht="14.25" customHeight="1" x14ac:dyDescent="0.2">
      <c r="B286" s="396"/>
      <c r="C286" s="65"/>
      <c r="D286" s="396"/>
      <c r="E286" s="396"/>
      <c r="F286" s="396"/>
      <c r="G286" s="397"/>
      <c r="H286" s="398"/>
      <c r="I286" s="398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99"/>
      <c r="AA286" s="399"/>
      <c r="AB286" s="399"/>
      <c r="AC286" s="399"/>
      <c r="AD286" s="399"/>
      <c r="AE286" s="399"/>
      <c r="AF286" s="399"/>
      <c r="AG286" s="399"/>
      <c r="AH286" s="399"/>
      <c r="AI286" s="399"/>
      <c r="AJ286" s="399"/>
      <c r="AK286" s="399"/>
      <c r="AL286" s="399"/>
      <c r="AM286" s="399"/>
    </row>
    <row r="287" spans="1:39" ht="14.25" customHeight="1" x14ac:dyDescent="0.2">
      <c r="B287" s="396"/>
      <c r="C287" s="65"/>
      <c r="D287" s="396"/>
      <c r="E287" s="396"/>
      <c r="F287" s="396"/>
      <c r="G287" s="397"/>
      <c r="H287" s="398"/>
      <c r="I287" s="398"/>
      <c r="J287" s="399"/>
      <c r="K287" s="399"/>
      <c r="L287" s="399"/>
      <c r="M287" s="399"/>
      <c r="N287" s="399"/>
      <c r="O287" s="399"/>
      <c r="P287" s="399"/>
      <c r="Q287" s="399"/>
      <c r="R287" s="399"/>
      <c r="S287" s="399"/>
      <c r="T287" s="399"/>
      <c r="U287" s="399"/>
      <c r="V287" s="399"/>
      <c r="W287" s="399"/>
      <c r="X287" s="399"/>
      <c r="Y287" s="399"/>
      <c r="Z287" s="399"/>
      <c r="AA287" s="399"/>
      <c r="AB287" s="399"/>
      <c r="AC287" s="399"/>
      <c r="AD287" s="399"/>
      <c r="AE287" s="399"/>
      <c r="AF287" s="399"/>
      <c r="AG287" s="399"/>
      <c r="AH287" s="399"/>
      <c r="AI287" s="399"/>
      <c r="AJ287" s="399"/>
      <c r="AK287" s="399"/>
      <c r="AL287" s="399"/>
      <c r="AM287" s="399"/>
    </row>
    <row r="288" spans="1:39" ht="14.25" customHeight="1" x14ac:dyDescent="0.2">
      <c r="B288" s="396"/>
      <c r="C288" s="65"/>
      <c r="D288" s="396"/>
      <c r="E288" s="396"/>
      <c r="F288" s="396"/>
      <c r="G288" s="397"/>
      <c r="H288" s="398"/>
      <c r="I288" s="398"/>
      <c r="J288" s="399"/>
      <c r="K288" s="399"/>
      <c r="L288" s="399"/>
      <c r="M288" s="399"/>
      <c r="N288" s="399"/>
      <c r="O288" s="399"/>
      <c r="P288" s="399"/>
      <c r="Q288" s="399"/>
      <c r="R288" s="399"/>
      <c r="S288" s="399"/>
      <c r="T288" s="399"/>
      <c r="U288" s="399"/>
      <c r="V288" s="399"/>
      <c r="W288" s="399"/>
      <c r="X288" s="399"/>
      <c r="Y288" s="399"/>
      <c r="Z288" s="399"/>
      <c r="AA288" s="399"/>
      <c r="AB288" s="399"/>
      <c r="AC288" s="399"/>
      <c r="AD288" s="399"/>
      <c r="AE288" s="399"/>
      <c r="AF288" s="399"/>
      <c r="AG288" s="399"/>
      <c r="AH288" s="399"/>
      <c r="AI288" s="399"/>
      <c r="AJ288" s="399"/>
      <c r="AK288" s="399"/>
      <c r="AL288" s="399"/>
      <c r="AM288" s="399"/>
    </row>
    <row r="289" spans="1:39" ht="14.25" customHeight="1" x14ac:dyDescent="0.2">
      <c r="B289" s="396"/>
      <c r="C289" s="65"/>
      <c r="D289" s="396"/>
      <c r="E289" s="396"/>
      <c r="F289" s="396"/>
      <c r="G289" s="397"/>
      <c r="H289" s="398"/>
      <c r="I289" s="398"/>
      <c r="J289" s="399"/>
      <c r="K289" s="399"/>
      <c r="L289" s="399"/>
      <c r="M289" s="399"/>
      <c r="N289" s="399"/>
      <c r="O289" s="399"/>
      <c r="P289" s="399"/>
      <c r="Q289" s="399"/>
      <c r="R289" s="399"/>
      <c r="S289" s="399"/>
      <c r="T289" s="399"/>
      <c r="U289" s="399"/>
      <c r="V289" s="399"/>
      <c r="W289" s="399"/>
      <c r="X289" s="399"/>
      <c r="Y289" s="399"/>
      <c r="Z289" s="399"/>
      <c r="AA289" s="399"/>
      <c r="AB289" s="399"/>
      <c r="AC289" s="399"/>
      <c r="AD289" s="399"/>
      <c r="AE289" s="399"/>
      <c r="AF289" s="399"/>
      <c r="AG289" s="399"/>
      <c r="AH289" s="399"/>
      <c r="AI289" s="399"/>
      <c r="AJ289" s="399"/>
      <c r="AK289" s="399"/>
      <c r="AL289" s="399"/>
      <c r="AM289" s="399"/>
    </row>
    <row r="290" spans="1:39" ht="14.25" customHeight="1" x14ac:dyDescent="0.2">
      <c r="B290" s="396"/>
      <c r="C290" s="65"/>
      <c r="D290" s="396"/>
      <c r="E290" s="396"/>
      <c r="F290" s="396"/>
      <c r="G290" s="397"/>
      <c r="H290" s="398"/>
      <c r="I290" s="398"/>
      <c r="J290" s="399"/>
      <c r="K290" s="399"/>
      <c r="L290" s="399"/>
      <c r="M290" s="399"/>
      <c r="N290" s="399"/>
      <c r="O290" s="399"/>
      <c r="P290" s="399"/>
      <c r="Q290" s="399"/>
      <c r="R290" s="399"/>
      <c r="S290" s="399"/>
      <c r="T290" s="399"/>
      <c r="U290" s="399"/>
      <c r="V290" s="399"/>
      <c r="W290" s="399"/>
      <c r="X290" s="399"/>
      <c r="Y290" s="399"/>
      <c r="Z290" s="399"/>
      <c r="AA290" s="399"/>
      <c r="AB290" s="399"/>
      <c r="AC290" s="399"/>
      <c r="AD290" s="399"/>
      <c r="AE290" s="399"/>
      <c r="AF290" s="399"/>
      <c r="AG290" s="399"/>
      <c r="AH290" s="399"/>
      <c r="AI290" s="399"/>
      <c r="AJ290" s="399"/>
      <c r="AK290" s="399"/>
      <c r="AL290" s="399"/>
      <c r="AM290" s="399"/>
    </row>
    <row r="291" spans="1:39" ht="14.25" customHeight="1" thickBot="1" x14ac:dyDescent="0.25">
      <c r="B291" s="396"/>
      <c r="C291" s="65"/>
      <c r="D291" s="396"/>
      <c r="E291" s="396"/>
      <c r="F291" s="396"/>
      <c r="G291" s="397"/>
      <c r="H291" s="398"/>
      <c r="I291" s="398"/>
      <c r="J291" s="399"/>
      <c r="K291" s="399"/>
      <c r="L291" s="399"/>
      <c r="M291" s="399"/>
      <c r="N291" s="399"/>
      <c r="O291" s="399"/>
      <c r="P291" s="399"/>
      <c r="Q291" s="399"/>
      <c r="R291" s="399"/>
      <c r="S291" s="399"/>
      <c r="T291" s="399"/>
      <c r="U291" s="399"/>
      <c r="V291" s="399"/>
      <c r="W291" s="399"/>
      <c r="X291" s="399"/>
      <c r="Y291" s="399"/>
      <c r="Z291" s="399"/>
      <c r="AA291" s="399"/>
      <c r="AB291" s="399"/>
      <c r="AC291" s="399"/>
      <c r="AD291" s="399"/>
      <c r="AE291" s="399"/>
      <c r="AF291" s="399"/>
      <c r="AG291" s="399"/>
      <c r="AH291" s="399"/>
      <c r="AI291" s="399"/>
      <c r="AJ291" s="399"/>
      <c r="AK291" s="399"/>
      <c r="AL291" s="399"/>
      <c r="AM291" s="399"/>
    </row>
    <row r="292" spans="1:39" ht="14.25" customHeight="1" x14ac:dyDescent="0.2">
      <c r="A292" s="479"/>
      <c r="B292" s="482"/>
      <c r="C292" s="481"/>
      <c r="D292" s="482"/>
      <c r="E292" s="482"/>
      <c r="F292" s="482"/>
      <c r="G292" s="483"/>
      <c r="H292" s="484"/>
      <c r="I292" s="485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99"/>
      <c r="AA292" s="399"/>
      <c r="AB292" s="399"/>
      <c r="AC292" s="399"/>
      <c r="AD292" s="399"/>
      <c r="AE292" s="399"/>
      <c r="AF292" s="399"/>
      <c r="AG292" s="399"/>
      <c r="AH292" s="399"/>
      <c r="AI292" s="399"/>
      <c r="AJ292" s="399"/>
      <c r="AK292" s="399"/>
      <c r="AL292" s="399"/>
      <c r="AM292" s="399"/>
    </row>
    <row r="293" spans="1:39" ht="14.25" customHeight="1" x14ac:dyDescent="0.2">
      <c r="A293" s="486"/>
      <c r="B293" s="392"/>
      <c r="C293" s="382" t="s">
        <v>510</v>
      </c>
      <c r="D293" s="382"/>
      <c r="E293" s="447" t="s">
        <v>420</v>
      </c>
      <c r="F293" s="382" t="s">
        <v>515</v>
      </c>
      <c r="G293" s="228" t="s">
        <v>513</v>
      </c>
      <c r="H293" s="394"/>
      <c r="I293" s="487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99"/>
      <c r="AB293" s="399"/>
      <c r="AC293" s="399"/>
      <c r="AD293" s="399"/>
      <c r="AE293" s="399"/>
      <c r="AF293" s="399"/>
      <c r="AG293" s="399"/>
      <c r="AH293" s="399"/>
      <c r="AI293" s="399"/>
      <c r="AJ293" s="399"/>
      <c r="AK293" s="399"/>
      <c r="AL293" s="399"/>
      <c r="AM293" s="399"/>
    </row>
    <row r="294" spans="1:39" ht="14.25" customHeight="1" x14ac:dyDescent="0.2">
      <c r="A294" s="486"/>
      <c r="B294" s="392"/>
      <c r="C294" s="382" t="s">
        <v>3</v>
      </c>
      <c r="D294" s="382"/>
      <c r="E294" s="66">
        <v>4376943</v>
      </c>
      <c r="F294" s="46" t="s">
        <v>514</v>
      </c>
      <c r="G294" s="228" t="s">
        <v>513</v>
      </c>
      <c r="H294" s="394"/>
      <c r="I294" s="487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99"/>
      <c r="AB294" s="399"/>
      <c r="AC294" s="399"/>
      <c r="AD294" s="399"/>
      <c r="AE294" s="399"/>
      <c r="AF294" s="399"/>
      <c r="AG294" s="399"/>
      <c r="AH294" s="399"/>
      <c r="AI294" s="399"/>
      <c r="AJ294" s="399"/>
      <c r="AK294" s="399"/>
      <c r="AL294" s="399"/>
      <c r="AM294" s="399"/>
    </row>
    <row r="295" spans="1:39" ht="14.25" customHeight="1" x14ac:dyDescent="0.2">
      <c r="A295" s="486"/>
      <c r="B295" s="392"/>
      <c r="C295" s="382" t="s">
        <v>6</v>
      </c>
      <c r="D295" s="382"/>
      <c r="E295" s="382" t="s">
        <v>9</v>
      </c>
      <c r="F295" s="450"/>
      <c r="G295" s="47"/>
      <c r="H295" s="394"/>
      <c r="I295" s="487"/>
      <c r="J295" s="399"/>
      <c r="K295" s="399"/>
      <c r="L295" s="399"/>
      <c r="M295" s="399"/>
      <c r="N295" s="399"/>
      <c r="O295" s="399"/>
      <c r="P295" s="399"/>
      <c r="Q295" s="399"/>
      <c r="R295" s="399"/>
      <c r="S295" s="399"/>
      <c r="T295" s="399"/>
      <c r="U295" s="399"/>
      <c r="V295" s="399"/>
      <c r="W295" s="399"/>
      <c r="X295" s="399"/>
      <c r="Y295" s="399"/>
      <c r="Z295" s="399"/>
      <c r="AA295" s="399"/>
      <c r="AB295" s="399"/>
      <c r="AC295" s="399"/>
      <c r="AD295" s="399"/>
      <c r="AE295" s="399"/>
      <c r="AF295" s="399"/>
      <c r="AG295" s="399"/>
      <c r="AH295" s="399"/>
      <c r="AI295" s="399"/>
      <c r="AJ295" s="399"/>
      <c r="AK295" s="399"/>
      <c r="AL295" s="399"/>
      <c r="AM295" s="399"/>
    </row>
    <row r="296" spans="1:39" ht="14.25" customHeight="1" x14ac:dyDescent="0.2">
      <c r="A296" s="486"/>
      <c r="B296" s="392"/>
      <c r="C296" s="395"/>
      <c r="D296" s="392"/>
      <c r="E296" s="392"/>
      <c r="F296" s="392"/>
      <c r="G296" s="425"/>
      <c r="H296" s="394"/>
      <c r="I296" s="487"/>
      <c r="J296" s="399"/>
      <c r="K296" s="399"/>
      <c r="L296" s="399"/>
      <c r="M296" s="399"/>
      <c r="N296" s="399"/>
      <c r="O296" s="399"/>
      <c r="P296" s="399"/>
      <c r="Q296" s="399"/>
      <c r="R296" s="399"/>
      <c r="S296" s="399"/>
      <c r="T296" s="399"/>
      <c r="U296" s="399"/>
      <c r="V296" s="399"/>
      <c r="W296" s="399"/>
      <c r="X296" s="399"/>
      <c r="Y296" s="399"/>
      <c r="Z296" s="399"/>
      <c r="AA296" s="399"/>
      <c r="AB296" s="399"/>
      <c r="AC296" s="399"/>
      <c r="AD296" s="399"/>
      <c r="AE296" s="399"/>
      <c r="AF296" s="399"/>
      <c r="AG296" s="399"/>
      <c r="AH296" s="399"/>
      <c r="AI296" s="399"/>
      <c r="AJ296" s="399"/>
      <c r="AK296" s="399"/>
      <c r="AL296" s="399"/>
      <c r="AM296" s="399"/>
    </row>
    <row r="297" spans="1:39" ht="30" x14ac:dyDescent="0.2">
      <c r="A297" s="486"/>
      <c r="B297" s="403" t="s">
        <v>55</v>
      </c>
      <c r="C297" s="540" t="s">
        <v>47</v>
      </c>
      <c r="D297" s="541"/>
      <c r="E297" s="404" t="s">
        <v>48</v>
      </c>
      <c r="F297" s="427" t="s">
        <v>56</v>
      </c>
      <c r="G297" s="445" t="s">
        <v>57</v>
      </c>
      <c r="H297" s="428" t="s">
        <v>58</v>
      </c>
      <c r="I297" s="488"/>
      <c r="J297" s="399"/>
      <c r="K297" s="399"/>
      <c r="L297" s="399"/>
      <c r="M297" s="399"/>
      <c r="N297" s="399"/>
      <c r="O297" s="399"/>
      <c r="P297" s="399"/>
      <c r="Q297" s="399"/>
      <c r="R297" s="399"/>
      <c r="S297" s="399"/>
      <c r="T297" s="399"/>
      <c r="U297" s="399"/>
      <c r="V297" s="399"/>
      <c r="W297" s="399"/>
      <c r="X297" s="399"/>
      <c r="Y297" s="399"/>
      <c r="Z297" s="399"/>
      <c r="AA297" s="399"/>
      <c r="AB297" s="399"/>
      <c r="AC297" s="399"/>
      <c r="AD297" s="399"/>
      <c r="AE297" s="399"/>
      <c r="AF297" s="399"/>
      <c r="AG297" s="399"/>
      <c r="AH297" s="399"/>
      <c r="AI297" s="399"/>
      <c r="AJ297" s="399"/>
      <c r="AK297" s="399"/>
      <c r="AL297" s="399"/>
      <c r="AM297" s="399"/>
    </row>
    <row r="298" spans="1:39" ht="14.25" customHeight="1" x14ac:dyDescent="0.2">
      <c r="A298" s="486"/>
      <c r="B298" s="365" t="s">
        <v>52</v>
      </c>
      <c r="C298" s="583" t="s">
        <v>79</v>
      </c>
      <c r="D298" s="584"/>
      <c r="E298" s="470" t="s">
        <v>96</v>
      </c>
      <c r="F298" s="471" t="s">
        <v>660</v>
      </c>
      <c r="G298" s="472"/>
      <c r="H298" s="473">
        <v>900</v>
      </c>
      <c r="I298" s="488"/>
      <c r="J298" s="399"/>
      <c r="K298" s="399"/>
      <c r="L298" s="399"/>
      <c r="M298" s="399"/>
      <c r="N298" s="399"/>
      <c r="O298" s="399"/>
      <c r="P298" s="399"/>
      <c r="Q298" s="399"/>
      <c r="R298" s="399"/>
      <c r="S298" s="399"/>
      <c r="T298" s="399"/>
      <c r="U298" s="399"/>
      <c r="V298" s="399"/>
      <c r="W298" s="399"/>
      <c r="X298" s="399"/>
      <c r="Y298" s="399"/>
      <c r="Z298" s="399"/>
      <c r="AA298" s="399"/>
      <c r="AB298" s="399"/>
      <c r="AC298" s="399"/>
      <c r="AD298" s="399"/>
      <c r="AE298" s="399"/>
      <c r="AF298" s="399"/>
      <c r="AG298" s="399"/>
      <c r="AH298" s="399"/>
      <c r="AI298" s="399"/>
      <c r="AJ298" s="399"/>
      <c r="AK298" s="399"/>
      <c r="AL298" s="399"/>
      <c r="AM298" s="399"/>
    </row>
    <row r="299" spans="1:39" x14ac:dyDescent="0.2">
      <c r="A299" s="486"/>
      <c r="B299" s="392"/>
      <c r="C299" s="395"/>
      <c r="D299" s="392"/>
      <c r="E299" s="392"/>
      <c r="F299" s="416" t="s">
        <v>103</v>
      </c>
      <c r="G299" s="417"/>
      <c r="H299" s="417">
        <f>SUM(H298:H298)</f>
        <v>900</v>
      </c>
      <c r="I299" s="488"/>
      <c r="J299" s="399"/>
      <c r="K299" s="399"/>
      <c r="L299" s="399"/>
      <c r="M299" s="399"/>
      <c r="N299" s="399"/>
      <c r="O299" s="399"/>
      <c r="P299" s="399"/>
      <c r="Q299" s="399"/>
      <c r="R299" s="399"/>
      <c r="S299" s="399"/>
      <c r="T299" s="399"/>
      <c r="U299" s="399"/>
      <c r="V299" s="399"/>
      <c r="W299" s="399"/>
      <c r="X299" s="399"/>
      <c r="Y299" s="399"/>
      <c r="Z299" s="399"/>
      <c r="AA299" s="399"/>
      <c r="AB299" s="399"/>
      <c r="AC299" s="399"/>
      <c r="AD299" s="399"/>
      <c r="AE299" s="399"/>
      <c r="AF299" s="399"/>
      <c r="AG299" s="399"/>
      <c r="AH299" s="399"/>
      <c r="AI299" s="399"/>
      <c r="AJ299" s="399"/>
      <c r="AK299" s="399"/>
      <c r="AL299" s="399"/>
      <c r="AM299" s="399"/>
    </row>
    <row r="300" spans="1:39" ht="14.25" customHeight="1" x14ac:dyDescent="0.2">
      <c r="A300" s="486"/>
      <c r="B300" s="392"/>
      <c r="C300" s="395"/>
      <c r="D300" s="392"/>
      <c r="E300" s="392"/>
      <c r="F300" s="392"/>
      <c r="G300" s="425"/>
      <c r="H300" s="394"/>
      <c r="I300" s="487"/>
      <c r="J300" s="399"/>
      <c r="K300" s="399"/>
      <c r="L300" s="399"/>
      <c r="M300" s="399"/>
      <c r="N300" s="399"/>
      <c r="O300" s="399"/>
      <c r="P300" s="399"/>
      <c r="Q300" s="399"/>
      <c r="R300" s="399"/>
      <c r="S300" s="399"/>
      <c r="T300" s="399"/>
      <c r="U300" s="399"/>
      <c r="V300" s="399"/>
      <c r="W300" s="399"/>
      <c r="X300" s="399"/>
      <c r="Y300" s="399"/>
      <c r="Z300" s="399"/>
      <c r="AA300" s="399"/>
      <c r="AB300" s="399"/>
      <c r="AC300" s="399"/>
      <c r="AD300" s="399"/>
      <c r="AE300" s="399"/>
      <c r="AF300" s="399"/>
      <c r="AG300" s="399"/>
      <c r="AH300" s="399"/>
      <c r="AI300" s="399"/>
      <c r="AJ300" s="399"/>
      <c r="AK300" s="399"/>
      <c r="AL300" s="399"/>
      <c r="AM300" s="399"/>
    </row>
    <row r="301" spans="1:39" ht="14.25" customHeight="1" x14ac:dyDescent="0.2">
      <c r="A301" s="486"/>
      <c r="B301" s="392"/>
      <c r="C301" s="395"/>
      <c r="D301" s="392"/>
      <c r="E301" s="392"/>
      <c r="F301" s="392"/>
      <c r="G301" s="490"/>
      <c r="H301" s="394"/>
      <c r="I301" s="487"/>
      <c r="J301" s="399"/>
      <c r="K301" s="399"/>
      <c r="L301" s="399"/>
      <c r="M301" s="399"/>
      <c r="N301" s="399"/>
      <c r="O301" s="399"/>
      <c r="P301" s="399"/>
      <c r="Q301" s="399"/>
      <c r="R301" s="399"/>
      <c r="S301" s="399"/>
      <c r="T301" s="399"/>
      <c r="U301" s="399"/>
      <c r="V301" s="399"/>
      <c r="W301" s="399"/>
      <c r="X301" s="399"/>
      <c r="Y301" s="399"/>
      <c r="Z301" s="399"/>
      <c r="AA301" s="399"/>
      <c r="AB301" s="399"/>
      <c r="AC301" s="399"/>
      <c r="AD301" s="399"/>
      <c r="AE301" s="399"/>
      <c r="AF301" s="399"/>
      <c r="AG301" s="399"/>
      <c r="AH301" s="399"/>
      <c r="AI301" s="399"/>
      <c r="AJ301" s="399"/>
      <c r="AK301" s="399"/>
      <c r="AL301" s="399"/>
      <c r="AM301" s="399"/>
    </row>
    <row r="302" spans="1:39" ht="14.25" customHeight="1" x14ac:dyDescent="0.2">
      <c r="A302" s="486"/>
      <c r="B302" s="392"/>
      <c r="C302" s="395"/>
      <c r="D302" s="392"/>
      <c r="E302" s="392"/>
      <c r="F302" s="392"/>
      <c r="G302" s="490"/>
      <c r="H302" s="394"/>
      <c r="I302" s="487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99"/>
      <c r="AA302" s="399"/>
      <c r="AB302" s="399"/>
      <c r="AC302" s="399"/>
      <c r="AD302" s="399"/>
      <c r="AE302" s="399"/>
      <c r="AF302" s="399"/>
      <c r="AG302" s="399"/>
      <c r="AH302" s="399"/>
      <c r="AI302" s="399"/>
      <c r="AJ302" s="399"/>
      <c r="AK302" s="399"/>
      <c r="AL302" s="399"/>
      <c r="AM302" s="399"/>
    </row>
    <row r="303" spans="1:39" ht="14.25" customHeight="1" x14ac:dyDescent="0.2">
      <c r="A303" s="486"/>
      <c r="B303" s="392"/>
      <c r="C303" s="550"/>
      <c r="D303" s="551"/>
      <c r="E303" s="101" t="str">
        <f>E293</f>
        <v>CÉSAR AUGUSTO ACOSTA MINOLI</v>
      </c>
      <c r="F303" s="448"/>
      <c r="G303" s="426"/>
      <c r="H303" s="47"/>
      <c r="I303" s="487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99"/>
      <c r="AB303" s="399"/>
      <c r="AC303" s="399"/>
      <c r="AD303" s="399"/>
      <c r="AE303" s="399"/>
      <c r="AF303" s="399"/>
      <c r="AG303" s="399"/>
      <c r="AH303" s="399"/>
      <c r="AI303" s="399"/>
      <c r="AJ303" s="399"/>
      <c r="AK303" s="399"/>
      <c r="AL303" s="399"/>
      <c r="AM303" s="399"/>
    </row>
    <row r="304" spans="1:39" ht="14.25" customHeight="1" x14ac:dyDescent="0.2">
      <c r="A304" s="486"/>
      <c r="B304" s="392"/>
      <c r="C304" s="580"/>
      <c r="D304" s="551"/>
      <c r="E304" s="395" t="s">
        <v>500</v>
      </c>
      <c r="F304" s="392"/>
      <c r="G304" s="395"/>
      <c r="H304" s="47"/>
      <c r="I304" s="487"/>
      <c r="J304" s="399"/>
      <c r="K304" s="399"/>
      <c r="L304" s="399"/>
      <c r="M304" s="399"/>
      <c r="N304" s="399"/>
      <c r="O304" s="399"/>
      <c r="P304" s="399"/>
      <c r="Q304" s="399"/>
      <c r="R304" s="399"/>
      <c r="S304" s="399"/>
      <c r="T304" s="399"/>
      <c r="U304" s="399"/>
      <c r="V304" s="399"/>
      <c r="W304" s="399"/>
      <c r="X304" s="399"/>
      <c r="Y304" s="399"/>
      <c r="Z304" s="399"/>
      <c r="AA304" s="399"/>
      <c r="AB304" s="399"/>
      <c r="AC304" s="399"/>
      <c r="AD304" s="399"/>
      <c r="AE304" s="399"/>
      <c r="AF304" s="399"/>
      <c r="AG304" s="399"/>
      <c r="AH304" s="399"/>
      <c r="AI304" s="399"/>
      <c r="AJ304" s="399"/>
      <c r="AK304" s="399"/>
      <c r="AL304" s="399"/>
      <c r="AM304" s="399"/>
    </row>
    <row r="305" spans="1:39" ht="14.25" customHeight="1" thickBot="1" x14ac:dyDescent="0.25">
      <c r="A305" s="491"/>
      <c r="B305" s="492"/>
      <c r="C305" s="585"/>
      <c r="D305" s="553"/>
      <c r="E305" s="493"/>
      <c r="F305" s="492"/>
      <c r="G305" s="499"/>
      <c r="H305" s="493"/>
      <c r="I305" s="495"/>
      <c r="J305" s="399"/>
      <c r="K305" s="399"/>
      <c r="L305" s="399"/>
      <c r="M305" s="399"/>
      <c r="N305" s="399"/>
      <c r="O305" s="399"/>
      <c r="P305" s="399"/>
      <c r="Q305" s="399"/>
      <c r="R305" s="399"/>
      <c r="S305" s="399"/>
      <c r="T305" s="399"/>
      <c r="U305" s="399"/>
      <c r="V305" s="399"/>
      <c r="W305" s="399"/>
      <c r="X305" s="399"/>
      <c r="Y305" s="399"/>
      <c r="Z305" s="399"/>
      <c r="AA305" s="399"/>
      <c r="AB305" s="399"/>
      <c r="AC305" s="399"/>
      <c r="AD305" s="399"/>
      <c r="AE305" s="399"/>
      <c r="AF305" s="399"/>
      <c r="AG305" s="399"/>
      <c r="AH305" s="399"/>
      <c r="AI305" s="399"/>
      <c r="AJ305" s="399"/>
      <c r="AK305" s="399"/>
      <c r="AL305" s="399"/>
      <c r="AM305" s="399"/>
    </row>
    <row r="306" spans="1:39" ht="14.25" customHeight="1" x14ac:dyDescent="0.2">
      <c r="B306" s="396"/>
      <c r="C306" s="65"/>
      <c r="D306" s="396"/>
      <c r="E306" s="396"/>
      <c r="F306" s="396"/>
      <c r="G306" s="397"/>
      <c r="H306" s="398"/>
      <c r="I306" s="398"/>
      <c r="J306" s="399"/>
      <c r="K306" s="399"/>
      <c r="L306" s="399"/>
      <c r="M306" s="399"/>
      <c r="N306" s="399"/>
      <c r="O306" s="399"/>
      <c r="P306" s="399"/>
      <c r="Q306" s="399"/>
      <c r="R306" s="399"/>
      <c r="S306" s="399"/>
      <c r="T306" s="399"/>
      <c r="U306" s="399"/>
      <c r="V306" s="399"/>
      <c r="W306" s="399"/>
      <c r="X306" s="399"/>
      <c r="Y306" s="399"/>
      <c r="Z306" s="399"/>
      <c r="AA306" s="399"/>
      <c r="AB306" s="399"/>
      <c r="AC306" s="399"/>
      <c r="AD306" s="399"/>
      <c r="AE306" s="399"/>
      <c r="AF306" s="399"/>
      <c r="AG306" s="399"/>
      <c r="AH306" s="399"/>
      <c r="AI306" s="399"/>
      <c r="AJ306" s="399"/>
      <c r="AK306" s="399"/>
      <c r="AL306" s="399"/>
      <c r="AM306" s="399"/>
    </row>
    <row r="307" spans="1:39" ht="14.25" customHeight="1" thickBot="1" x14ac:dyDescent="0.25">
      <c r="B307" s="396"/>
      <c r="C307" s="65"/>
      <c r="D307" s="396"/>
      <c r="E307" s="396"/>
      <c r="F307" s="396"/>
      <c r="G307" s="397"/>
      <c r="H307" s="398"/>
      <c r="I307" s="398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99"/>
      <c r="AA307" s="399"/>
      <c r="AB307" s="399"/>
      <c r="AC307" s="399"/>
      <c r="AD307" s="399"/>
      <c r="AE307" s="399"/>
      <c r="AF307" s="399"/>
      <c r="AG307" s="399"/>
      <c r="AH307" s="399"/>
      <c r="AI307" s="399"/>
      <c r="AJ307" s="399"/>
      <c r="AK307" s="399"/>
      <c r="AL307" s="399"/>
      <c r="AM307" s="399"/>
    </row>
    <row r="308" spans="1:39" ht="14.25" customHeight="1" x14ac:dyDescent="0.2">
      <c r="A308" s="479"/>
      <c r="B308" s="482"/>
      <c r="C308" s="481"/>
      <c r="D308" s="482"/>
      <c r="E308" s="482"/>
      <c r="F308" s="482"/>
      <c r="G308" s="483"/>
      <c r="H308" s="484"/>
      <c r="I308" s="485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99"/>
      <c r="AB308" s="399"/>
      <c r="AC308" s="399"/>
      <c r="AD308" s="399"/>
      <c r="AE308" s="399"/>
      <c r="AF308" s="399"/>
      <c r="AG308" s="399"/>
      <c r="AH308" s="399"/>
      <c r="AI308" s="399"/>
      <c r="AJ308" s="399"/>
      <c r="AK308" s="399"/>
      <c r="AL308" s="399"/>
      <c r="AM308" s="399"/>
    </row>
    <row r="309" spans="1:39" ht="14.25" customHeight="1" x14ac:dyDescent="0.2">
      <c r="A309" s="486"/>
      <c r="B309" s="392"/>
      <c r="C309" s="382" t="s">
        <v>510</v>
      </c>
      <c r="D309" s="382"/>
      <c r="E309" s="402" t="s">
        <v>423</v>
      </c>
      <c r="F309" s="382" t="s">
        <v>515</v>
      </c>
      <c r="G309" s="228" t="s">
        <v>513</v>
      </c>
      <c r="H309" s="394"/>
      <c r="I309" s="487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99"/>
      <c r="AA309" s="399"/>
      <c r="AB309" s="399"/>
      <c r="AC309" s="399"/>
      <c r="AD309" s="399"/>
      <c r="AE309" s="399"/>
      <c r="AF309" s="399"/>
      <c r="AG309" s="399"/>
      <c r="AH309" s="399"/>
      <c r="AI309" s="399"/>
      <c r="AJ309" s="399"/>
      <c r="AK309" s="399"/>
      <c r="AL309" s="399"/>
      <c r="AM309" s="399"/>
    </row>
    <row r="310" spans="1:39" ht="14.25" customHeight="1" x14ac:dyDescent="0.2">
      <c r="A310" s="486"/>
      <c r="B310" s="392"/>
      <c r="C310" s="382" t="s">
        <v>3</v>
      </c>
      <c r="D310" s="382"/>
      <c r="E310" s="66">
        <v>42874352</v>
      </c>
      <c r="F310" s="46" t="s">
        <v>514</v>
      </c>
      <c r="G310" s="228" t="s">
        <v>513</v>
      </c>
      <c r="H310" s="394"/>
      <c r="I310" s="487"/>
      <c r="J310" s="399"/>
      <c r="K310" s="399"/>
      <c r="L310" s="399"/>
      <c r="M310" s="399"/>
      <c r="N310" s="399"/>
      <c r="O310" s="399"/>
      <c r="P310" s="399"/>
      <c r="Q310" s="399"/>
      <c r="R310" s="399"/>
      <c r="S310" s="399"/>
      <c r="T310" s="399"/>
      <c r="U310" s="399"/>
      <c r="V310" s="399"/>
      <c r="W310" s="399"/>
      <c r="X310" s="399"/>
      <c r="Y310" s="399"/>
      <c r="Z310" s="399"/>
      <c r="AA310" s="399"/>
      <c r="AB310" s="399"/>
      <c r="AC310" s="399"/>
      <c r="AD310" s="399"/>
      <c r="AE310" s="399"/>
      <c r="AF310" s="399"/>
      <c r="AG310" s="399"/>
      <c r="AH310" s="399"/>
      <c r="AI310" s="399"/>
      <c r="AJ310" s="399"/>
      <c r="AK310" s="399"/>
      <c r="AL310" s="399"/>
      <c r="AM310" s="399"/>
    </row>
    <row r="311" spans="1:39" ht="14.25" customHeight="1" x14ac:dyDescent="0.2">
      <c r="A311" s="486"/>
      <c r="B311" s="392"/>
      <c r="C311" s="382" t="s">
        <v>6</v>
      </c>
      <c r="D311" s="382"/>
      <c r="E311" s="382" t="s">
        <v>9</v>
      </c>
      <c r="F311" s="450"/>
      <c r="G311" s="47"/>
      <c r="H311" s="394"/>
      <c r="I311" s="487"/>
      <c r="J311" s="399"/>
      <c r="K311" s="399"/>
      <c r="L311" s="399"/>
      <c r="M311" s="399"/>
      <c r="N311" s="399"/>
      <c r="O311" s="399"/>
      <c r="P311" s="399"/>
      <c r="Q311" s="399"/>
      <c r="R311" s="399"/>
      <c r="S311" s="399"/>
      <c r="T311" s="399"/>
      <c r="U311" s="399"/>
      <c r="V311" s="399"/>
      <c r="W311" s="399"/>
      <c r="X311" s="399"/>
      <c r="Y311" s="399"/>
      <c r="Z311" s="399"/>
      <c r="AA311" s="399"/>
      <c r="AB311" s="399"/>
      <c r="AC311" s="399"/>
      <c r="AD311" s="399"/>
      <c r="AE311" s="399"/>
      <c r="AF311" s="399"/>
      <c r="AG311" s="399"/>
      <c r="AH311" s="399"/>
      <c r="AI311" s="399"/>
      <c r="AJ311" s="399"/>
      <c r="AK311" s="399"/>
      <c r="AL311" s="399"/>
      <c r="AM311" s="399"/>
    </row>
    <row r="312" spans="1:39" ht="14.25" customHeight="1" x14ac:dyDescent="0.2">
      <c r="A312" s="486"/>
      <c r="B312" s="392"/>
      <c r="C312" s="395"/>
      <c r="D312" s="392"/>
      <c r="E312" s="392"/>
      <c r="F312" s="392"/>
      <c r="G312" s="425"/>
      <c r="H312" s="394"/>
      <c r="I312" s="487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99"/>
      <c r="AA312" s="399"/>
      <c r="AB312" s="399"/>
      <c r="AC312" s="399"/>
      <c r="AD312" s="399"/>
      <c r="AE312" s="399"/>
      <c r="AF312" s="399"/>
      <c r="AG312" s="399"/>
      <c r="AH312" s="399"/>
      <c r="AI312" s="399"/>
      <c r="AJ312" s="399"/>
      <c r="AK312" s="399"/>
      <c r="AL312" s="399"/>
      <c r="AM312" s="399"/>
    </row>
    <row r="313" spans="1:39" x14ac:dyDescent="0.2">
      <c r="A313" s="486"/>
      <c r="B313" s="403" t="s">
        <v>12</v>
      </c>
      <c r="C313" s="403" t="s">
        <v>14</v>
      </c>
      <c r="D313" s="403" t="s">
        <v>14</v>
      </c>
      <c r="E313" s="405" t="s">
        <v>13</v>
      </c>
      <c r="F313" s="404" t="s">
        <v>15</v>
      </c>
      <c r="G313" s="405" t="s">
        <v>16</v>
      </c>
      <c r="H313" s="394"/>
      <c r="I313" s="487"/>
      <c r="J313" s="399"/>
      <c r="K313" s="399"/>
      <c r="L313" s="399"/>
      <c r="M313" s="399"/>
      <c r="N313" s="399"/>
      <c r="O313" s="399"/>
      <c r="P313" s="399"/>
      <c r="Q313" s="399"/>
      <c r="R313" s="399"/>
      <c r="S313" s="399"/>
      <c r="T313" s="399"/>
      <c r="U313" s="399"/>
      <c r="V313" s="399"/>
      <c r="W313" s="399"/>
      <c r="X313" s="399"/>
      <c r="Y313" s="399"/>
      <c r="Z313" s="399"/>
      <c r="AA313" s="399"/>
      <c r="AB313" s="399"/>
      <c r="AC313" s="399"/>
      <c r="AD313" s="399"/>
      <c r="AE313" s="399"/>
      <c r="AF313" s="399"/>
      <c r="AG313" s="399"/>
      <c r="AH313" s="399"/>
      <c r="AI313" s="399"/>
      <c r="AJ313" s="399"/>
      <c r="AK313" s="399"/>
      <c r="AL313" s="399"/>
      <c r="AM313" s="399"/>
    </row>
    <row r="314" spans="1:39" ht="28.5" x14ac:dyDescent="0.2">
      <c r="A314" s="486"/>
      <c r="B314" s="81" t="s">
        <v>425</v>
      </c>
      <c r="C314" s="104">
        <v>4</v>
      </c>
      <c r="D314" s="104">
        <f>C314*17</f>
        <v>68</v>
      </c>
      <c r="E314" s="81" t="s">
        <v>426</v>
      </c>
      <c r="F314" s="432" t="s">
        <v>427</v>
      </c>
      <c r="G314" s="409"/>
      <c r="H314" s="394"/>
      <c r="I314" s="487"/>
      <c r="J314" s="399"/>
      <c r="K314" s="399"/>
      <c r="L314" s="399"/>
      <c r="M314" s="399"/>
      <c r="N314" s="399"/>
      <c r="O314" s="399"/>
      <c r="P314" s="399"/>
      <c r="Q314" s="399"/>
      <c r="R314" s="399"/>
      <c r="S314" s="399"/>
      <c r="T314" s="399"/>
      <c r="U314" s="399"/>
      <c r="V314" s="399"/>
      <c r="W314" s="399"/>
      <c r="X314" s="399"/>
      <c r="Y314" s="399"/>
      <c r="Z314" s="399"/>
      <c r="AA314" s="399"/>
      <c r="AB314" s="399"/>
      <c r="AC314" s="399"/>
      <c r="AD314" s="399"/>
      <c r="AE314" s="399"/>
      <c r="AF314" s="399"/>
      <c r="AG314" s="399"/>
      <c r="AH314" s="399"/>
      <c r="AI314" s="399"/>
      <c r="AJ314" s="399"/>
      <c r="AK314" s="399"/>
      <c r="AL314" s="399"/>
      <c r="AM314" s="399"/>
    </row>
    <row r="315" spans="1:39" ht="42.75" x14ac:dyDescent="0.2">
      <c r="A315" s="486"/>
      <c r="B315" s="69" t="s">
        <v>297</v>
      </c>
      <c r="C315" s="70">
        <v>6</v>
      </c>
      <c r="D315" s="104">
        <f>C315*17</f>
        <v>102</v>
      </c>
      <c r="E315" s="71" t="s">
        <v>95</v>
      </c>
      <c r="F315" s="406" t="s">
        <v>428</v>
      </c>
      <c r="G315" s="406" t="s">
        <v>429</v>
      </c>
      <c r="H315" s="394"/>
      <c r="I315" s="487"/>
      <c r="J315" s="399"/>
      <c r="K315" s="399"/>
      <c r="L315" s="399"/>
      <c r="M315" s="399"/>
      <c r="N315" s="399"/>
      <c r="O315" s="399"/>
      <c r="P315" s="399"/>
      <c r="Q315" s="399"/>
      <c r="R315" s="399"/>
      <c r="S315" s="399"/>
      <c r="T315" s="399"/>
      <c r="U315" s="399"/>
      <c r="V315" s="399"/>
      <c r="W315" s="399"/>
      <c r="X315" s="399"/>
      <c r="Y315" s="399"/>
      <c r="Z315" s="399"/>
      <c r="AA315" s="399"/>
      <c r="AB315" s="399"/>
      <c r="AC315" s="399"/>
      <c r="AD315" s="399"/>
      <c r="AE315" s="399"/>
      <c r="AF315" s="399"/>
      <c r="AG315" s="399"/>
      <c r="AH315" s="399"/>
      <c r="AI315" s="399"/>
      <c r="AJ315" s="399"/>
      <c r="AK315" s="399"/>
      <c r="AL315" s="399"/>
      <c r="AM315" s="399"/>
    </row>
    <row r="316" spans="1:39" ht="14.25" customHeight="1" x14ac:dyDescent="0.2">
      <c r="A316" s="486"/>
      <c r="B316" s="116" t="s">
        <v>658</v>
      </c>
      <c r="C316" s="48">
        <f>SUM(E314:E315)</f>
        <v>0</v>
      </c>
      <c r="D316" s="48">
        <f>SUM(D314:D315)*2.5</f>
        <v>425</v>
      </c>
      <c r="E316" s="392"/>
      <c r="F316" s="392"/>
      <c r="G316" s="425"/>
      <c r="H316" s="394"/>
      <c r="I316" s="487"/>
      <c r="J316" s="399"/>
      <c r="K316" s="399"/>
      <c r="L316" s="399"/>
      <c r="M316" s="399"/>
      <c r="N316" s="399"/>
      <c r="O316" s="399"/>
      <c r="P316" s="399"/>
      <c r="Q316" s="399"/>
      <c r="R316" s="399"/>
      <c r="S316" s="399"/>
      <c r="T316" s="399"/>
      <c r="U316" s="399"/>
      <c r="V316" s="399"/>
      <c r="W316" s="399"/>
      <c r="X316" s="399"/>
      <c r="Y316" s="399"/>
      <c r="Z316" s="399"/>
      <c r="AA316" s="399"/>
      <c r="AB316" s="399"/>
      <c r="AC316" s="399"/>
      <c r="AD316" s="399"/>
      <c r="AE316" s="399"/>
      <c r="AF316" s="399"/>
      <c r="AG316" s="399"/>
      <c r="AH316" s="399"/>
      <c r="AI316" s="399"/>
      <c r="AJ316" s="399"/>
      <c r="AK316" s="399"/>
      <c r="AL316" s="399"/>
      <c r="AM316" s="399"/>
    </row>
    <row r="317" spans="1:39" ht="14.25" customHeight="1" x14ac:dyDescent="0.2">
      <c r="A317" s="486"/>
      <c r="B317" s="538" t="s">
        <v>180</v>
      </c>
      <c r="C317" s="538"/>
      <c r="D317" s="48">
        <v>68</v>
      </c>
      <c r="E317" s="392"/>
      <c r="F317" s="392"/>
      <c r="G317" s="425"/>
      <c r="H317" s="394"/>
      <c r="I317" s="487"/>
      <c r="J317" s="399"/>
      <c r="K317" s="399"/>
      <c r="L317" s="399"/>
      <c r="M317" s="399"/>
      <c r="N317" s="399"/>
      <c r="O317" s="399"/>
      <c r="P317" s="399"/>
      <c r="Q317" s="399"/>
      <c r="R317" s="399"/>
      <c r="S317" s="399"/>
      <c r="T317" s="399"/>
      <c r="U317" s="399"/>
      <c r="V317" s="399"/>
      <c r="W317" s="399"/>
      <c r="X317" s="399"/>
      <c r="Y317" s="399"/>
      <c r="Z317" s="399"/>
      <c r="AA317" s="399"/>
      <c r="AB317" s="399"/>
      <c r="AC317" s="399"/>
      <c r="AD317" s="399"/>
      <c r="AE317" s="399"/>
      <c r="AF317" s="399"/>
      <c r="AG317" s="399"/>
      <c r="AH317" s="399"/>
      <c r="AI317" s="399"/>
      <c r="AJ317" s="399"/>
      <c r="AK317" s="399"/>
      <c r="AL317" s="399"/>
      <c r="AM317" s="399"/>
    </row>
    <row r="318" spans="1:39" ht="14.25" customHeight="1" x14ac:dyDescent="0.2">
      <c r="A318" s="486"/>
      <c r="B318" s="539" t="s">
        <v>38</v>
      </c>
      <c r="C318" s="539"/>
      <c r="D318" s="51">
        <f>SUM(D316:D317)</f>
        <v>493</v>
      </c>
      <c r="E318" s="392"/>
      <c r="F318" s="392"/>
      <c r="G318" s="425"/>
      <c r="H318" s="394"/>
      <c r="I318" s="487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99"/>
      <c r="AA318" s="399"/>
      <c r="AB318" s="399"/>
      <c r="AC318" s="399"/>
      <c r="AD318" s="399"/>
      <c r="AE318" s="399"/>
      <c r="AF318" s="399"/>
      <c r="AG318" s="399"/>
      <c r="AH318" s="399"/>
      <c r="AI318" s="399"/>
      <c r="AJ318" s="399"/>
      <c r="AK318" s="399"/>
      <c r="AL318" s="399"/>
      <c r="AM318" s="399"/>
    </row>
    <row r="319" spans="1:39" ht="14.25" customHeight="1" x14ac:dyDescent="0.2">
      <c r="A319" s="486"/>
      <c r="B319" s="392"/>
      <c r="C319" s="395"/>
      <c r="D319" s="392"/>
      <c r="E319" s="392"/>
      <c r="F319" s="392"/>
      <c r="G319" s="425"/>
      <c r="H319" s="394"/>
      <c r="I319" s="487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99"/>
      <c r="AA319" s="399"/>
      <c r="AB319" s="399"/>
      <c r="AC319" s="399"/>
      <c r="AD319" s="399"/>
      <c r="AE319" s="399"/>
      <c r="AF319" s="399"/>
      <c r="AG319" s="399"/>
      <c r="AH319" s="399"/>
      <c r="AI319" s="399"/>
      <c r="AJ319" s="399"/>
      <c r="AK319" s="399"/>
      <c r="AL319" s="399"/>
      <c r="AM319" s="399"/>
    </row>
    <row r="320" spans="1:39" ht="30" x14ac:dyDescent="0.2">
      <c r="A320" s="486"/>
      <c r="B320" s="403" t="s">
        <v>55</v>
      </c>
      <c r="C320" s="540" t="s">
        <v>47</v>
      </c>
      <c r="D320" s="541"/>
      <c r="E320" s="403" t="s">
        <v>48</v>
      </c>
      <c r="F320" s="405" t="s">
        <v>56</v>
      </c>
      <c r="G320" s="443" t="s">
        <v>57</v>
      </c>
      <c r="H320" s="408" t="s">
        <v>58</v>
      </c>
      <c r="I320" s="488"/>
      <c r="J320" s="399"/>
      <c r="K320" s="399"/>
      <c r="L320" s="399"/>
      <c r="M320" s="399"/>
      <c r="N320" s="399"/>
      <c r="O320" s="399"/>
      <c r="P320" s="399"/>
      <c r="Q320" s="399"/>
      <c r="R320" s="399"/>
      <c r="S320" s="399"/>
      <c r="T320" s="399"/>
      <c r="U320" s="399"/>
      <c r="V320" s="399"/>
      <c r="W320" s="399"/>
      <c r="X320" s="399"/>
      <c r="Y320" s="399"/>
      <c r="Z320" s="399"/>
      <c r="AA320" s="399"/>
      <c r="AB320" s="399"/>
      <c r="AC320" s="399"/>
      <c r="AD320" s="399"/>
      <c r="AE320" s="399"/>
      <c r="AF320" s="399"/>
      <c r="AG320" s="399"/>
      <c r="AH320" s="399"/>
      <c r="AI320" s="399"/>
      <c r="AJ320" s="399"/>
      <c r="AK320" s="399"/>
      <c r="AL320" s="399"/>
      <c r="AM320" s="399"/>
    </row>
    <row r="321" spans="1:39" ht="28.5" x14ac:dyDescent="0.2">
      <c r="A321" s="486"/>
      <c r="B321" s="501" t="s">
        <v>52</v>
      </c>
      <c r="C321" s="536" t="s">
        <v>63</v>
      </c>
      <c r="D321" s="537"/>
      <c r="E321" s="81" t="s">
        <v>78</v>
      </c>
      <c r="F321" s="71" t="s">
        <v>440</v>
      </c>
      <c r="G321" s="411">
        <v>4</v>
      </c>
      <c r="H321" s="410">
        <f>G321*17</f>
        <v>68</v>
      </c>
      <c r="I321" s="488"/>
      <c r="J321" s="399"/>
      <c r="K321" s="399"/>
      <c r="L321" s="399"/>
      <c r="M321" s="399"/>
      <c r="N321" s="399"/>
      <c r="O321" s="399"/>
      <c r="P321" s="399"/>
      <c r="Q321" s="399"/>
      <c r="R321" s="399"/>
      <c r="S321" s="399"/>
      <c r="T321" s="399"/>
      <c r="U321" s="399"/>
      <c r="V321" s="399"/>
      <c r="W321" s="399"/>
      <c r="X321" s="399"/>
      <c r="Y321" s="399"/>
      <c r="Z321" s="399"/>
      <c r="AA321" s="399"/>
      <c r="AB321" s="399"/>
      <c r="AC321" s="399"/>
      <c r="AD321" s="399"/>
      <c r="AE321" s="399"/>
      <c r="AF321" s="399"/>
      <c r="AG321" s="399"/>
      <c r="AH321" s="399"/>
      <c r="AI321" s="399"/>
      <c r="AJ321" s="399"/>
      <c r="AK321" s="399"/>
      <c r="AL321" s="399"/>
      <c r="AM321" s="399"/>
    </row>
    <row r="322" spans="1:39" ht="28.5" x14ac:dyDescent="0.2">
      <c r="A322" s="486"/>
      <c r="B322" s="69" t="s">
        <v>49</v>
      </c>
      <c r="C322" s="536" t="s">
        <v>50</v>
      </c>
      <c r="D322" s="537"/>
      <c r="E322" s="81" t="s">
        <v>51</v>
      </c>
      <c r="F322" s="81" t="s">
        <v>446</v>
      </c>
      <c r="G322" s="410">
        <v>10</v>
      </c>
      <c r="H322" s="410">
        <f>G322*17</f>
        <v>170</v>
      </c>
      <c r="I322" s="488"/>
      <c r="J322" s="399"/>
      <c r="K322" s="399"/>
      <c r="L322" s="399"/>
      <c r="M322" s="399"/>
      <c r="N322" s="399"/>
      <c r="O322" s="399"/>
      <c r="P322" s="399"/>
      <c r="Q322" s="399"/>
      <c r="R322" s="399"/>
      <c r="S322" s="399"/>
      <c r="T322" s="399"/>
      <c r="U322" s="399"/>
      <c r="V322" s="399"/>
      <c r="W322" s="399"/>
      <c r="X322" s="399"/>
      <c r="Y322" s="399"/>
      <c r="Z322" s="399"/>
      <c r="AA322" s="399"/>
      <c r="AB322" s="399"/>
      <c r="AC322" s="399"/>
      <c r="AD322" s="399"/>
      <c r="AE322" s="399"/>
      <c r="AF322" s="399"/>
      <c r="AG322" s="399"/>
      <c r="AH322" s="399"/>
      <c r="AI322" s="399"/>
      <c r="AJ322" s="399"/>
      <c r="AK322" s="399"/>
      <c r="AL322" s="399"/>
      <c r="AM322" s="399"/>
    </row>
    <row r="323" spans="1:39" ht="14.25" x14ac:dyDescent="0.2">
      <c r="A323" s="486"/>
      <c r="B323" s="69" t="s">
        <v>52</v>
      </c>
      <c r="C323" s="536" t="s">
        <v>61</v>
      </c>
      <c r="D323" s="537"/>
      <c r="E323" s="81" t="s">
        <v>54</v>
      </c>
      <c r="F323" s="81" t="s">
        <v>448</v>
      </c>
      <c r="G323" s="410">
        <v>4</v>
      </c>
      <c r="H323" s="410">
        <f>G323*17</f>
        <v>68</v>
      </c>
      <c r="I323" s="488"/>
      <c r="J323" s="399"/>
      <c r="K323" s="399"/>
      <c r="L323" s="399"/>
      <c r="M323" s="399"/>
      <c r="N323" s="399"/>
      <c r="O323" s="399"/>
      <c r="P323" s="399"/>
      <c r="Q323" s="399"/>
      <c r="R323" s="399"/>
      <c r="S323" s="399"/>
      <c r="T323" s="399"/>
      <c r="U323" s="399"/>
      <c r="V323" s="399"/>
      <c r="W323" s="399"/>
      <c r="X323" s="399"/>
      <c r="Y323" s="399"/>
      <c r="Z323" s="399"/>
      <c r="AA323" s="399"/>
      <c r="AB323" s="399"/>
      <c r="AC323" s="399"/>
      <c r="AD323" s="399"/>
      <c r="AE323" s="399"/>
      <c r="AF323" s="399"/>
      <c r="AG323" s="399"/>
      <c r="AH323" s="399"/>
      <c r="AI323" s="399"/>
      <c r="AJ323" s="399"/>
      <c r="AK323" s="399"/>
      <c r="AL323" s="399"/>
      <c r="AM323" s="399"/>
    </row>
    <row r="324" spans="1:39" ht="27" customHeight="1" x14ac:dyDescent="0.2">
      <c r="A324" s="486"/>
      <c r="B324" s="69" t="s">
        <v>52</v>
      </c>
      <c r="C324" s="536" t="s">
        <v>69</v>
      </c>
      <c r="D324" s="537"/>
      <c r="E324" s="81" t="s">
        <v>70</v>
      </c>
      <c r="F324" s="75" t="s">
        <v>71</v>
      </c>
      <c r="G324" s="420"/>
      <c r="H324" s="421">
        <v>101</v>
      </c>
      <c r="I324" s="488"/>
      <c r="J324" s="399"/>
      <c r="K324" s="399"/>
      <c r="L324" s="399"/>
      <c r="M324" s="399"/>
      <c r="N324" s="399"/>
      <c r="O324" s="399"/>
      <c r="P324" s="399"/>
      <c r="Q324" s="399"/>
      <c r="R324" s="399"/>
      <c r="S324" s="399"/>
      <c r="T324" s="399"/>
      <c r="U324" s="399"/>
      <c r="V324" s="399"/>
      <c r="W324" s="399"/>
      <c r="X324" s="399"/>
      <c r="Y324" s="399"/>
      <c r="Z324" s="399"/>
      <c r="AA324" s="399"/>
      <c r="AB324" s="399"/>
      <c r="AC324" s="399"/>
      <c r="AD324" s="399"/>
      <c r="AE324" s="399"/>
      <c r="AF324" s="399"/>
      <c r="AG324" s="399"/>
      <c r="AH324" s="399"/>
      <c r="AI324" s="399"/>
      <c r="AJ324" s="399"/>
      <c r="AK324" s="399"/>
      <c r="AL324" s="399"/>
      <c r="AM324" s="399"/>
    </row>
    <row r="325" spans="1:39" x14ac:dyDescent="0.2">
      <c r="A325" s="486"/>
      <c r="B325" s="392"/>
      <c r="C325" s="395"/>
      <c r="D325" s="392"/>
      <c r="E325" s="392"/>
      <c r="F325" s="416" t="s">
        <v>103</v>
      </c>
      <c r="G325" s="417"/>
      <c r="H325" s="417">
        <f>SUM(H321:H324)+D318</f>
        <v>900</v>
      </c>
      <c r="I325" s="488"/>
      <c r="J325" s="399"/>
      <c r="K325" s="399"/>
      <c r="L325" s="399"/>
      <c r="M325" s="399"/>
      <c r="N325" s="399"/>
      <c r="O325" s="399"/>
      <c r="P325" s="399"/>
      <c r="Q325" s="399"/>
      <c r="R325" s="399"/>
      <c r="S325" s="399"/>
      <c r="T325" s="399"/>
      <c r="U325" s="399"/>
      <c r="V325" s="399"/>
      <c r="W325" s="399"/>
      <c r="X325" s="399"/>
      <c r="Y325" s="399"/>
      <c r="Z325" s="399"/>
      <c r="AA325" s="399"/>
      <c r="AB325" s="399"/>
      <c r="AC325" s="399"/>
      <c r="AD325" s="399"/>
      <c r="AE325" s="399"/>
      <c r="AF325" s="399"/>
      <c r="AG325" s="399"/>
      <c r="AH325" s="399"/>
      <c r="AI325" s="399"/>
      <c r="AJ325" s="399"/>
      <c r="AK325" s="399"/>
      <c r="AL325" s="399"/>
      <c r="AM325" s="399"/>
    </row>
    <row r="326" spans="1:39" ht="14.25" customHeight="1" x14ac:dyDescent="0.2">
      <c r="A326" s="486"/>
      <c r="B326" s="392"/>
      <c r="C326" s="395"/>
      <c r="D326" s="392"/>
      <c r="E326" s="392"/>
      <c r="F326" s="392"/>
      <c r="G326" s="490"/>
      <c r="H326" s="394"/>
      <c r="I326" s="487"/>
      <c r="J326" s="399"/>
      <c r="K326" s="399"/>
      <c r="L326" s="399"/>
      <c r="M326" s="399"/>
      <c r="N326" s="399"/>
      <c r="O326" s="399"/>
      <c r="P326" s="399"/>
      <c r="Q326" s="399"/>
      <c r="R326" s="399"/>
      <c r="S326" s="399"/>
      <c r="T326" s="399"/>
      <c r="U326" s="399"/>
      <c r="V326" s="399"/>
      <c r="W326" s="399"/>
      <c r="X326" s="399"/>
      <c r="Y326" s="399"/>
      <c r="Z326" s="399"/>
      <c r="AA326" s="399"/>
      <c r="AB326" s="399"/>
      <c r="AC326" s="399"/>
      <c r="AD326" s="399"/>
      <c r="AE326" s="399"/>
      <c r="AF326" s="399"/>
      <c r="AG326" s="399"/>
      <c r="AH326" s="399"/>
      <c r="AI326" s="399"/>
      <c r="AJ326" s="399"/>
      <c r="AK326" s="399"/>
      <c r="AL326" s="399"/>
      <c r="AM326" s="399"/>
    </row>
    <row r="327" spans="1:39" ht="14.25" customHeight="1" x14ac:dyDescent="0.2">
      <c r="A327" s="486"/>
      <c r="B327" s="392"/>
      <c r="C327" s="395"/>
      <c r="D327" s="392"/>
      <c r="E327" s="392"/>
      <c r="F327" s="392"/>
      <c r="G327" s="425"/>
      <c r="H327" s="394"/>
      <c r="I327" s="487"/>
      <c r="J327" s="399"/>
      <c r="K327" s="399"/>
      <c r="L327" s="399"/>
      <c r="M327" s="399"/>
      <c r="N327" s="399"/>
      <c r="O327" s="399"/>
      <c r="P327" s="399"/>
      <c r="Q327" s="399"/>
      <c r="R327" s="399"/>
      <c r="S327" s="399"/>
      <c r="T327" s="399"/>
      <c r="U327" s="399"/>
      <c r="V327" s="399"/>
      <c r="W327" s="399"/>
      <c r="X327" s="399"/>
      <c r="Y327" s="399"/>
      <c r="Z327" s="399"/>
      <c r="AA327" s="399"/>
      <c r="AB327" s="399"/>
      <c r="AC327" s="399"/>
      <c r="AD327" s="399"/>
      <c r="AE327" s="399"/>
      <c r="AF327" s="399"/>
      <c r="AG327" s="399"/>
      <c r="AH327" s="399"/>
      <c r="AI327" s="399"/>
      <c r="AJ327" s="399"/>
      <c r="AK327" s="399"/>
      <c r="AL327" s="399"/>
      <c r="AM327" s="399"/>
    </row>
    <row r="328" spans="1:39" ht="14.25" customHeight="1" x14ac:dyDescent="0.2">
      <c r="A328" s="486"/>
      <c r="B328" s="392"/>
      <c r="C328" s="395"/>
      <c r="D328" s="392"/>
      <c r="E328" s="392"/>
      <c r="F328" s="392"/>
      <c r="G328" s="425"/>
      <c r="H328" s="394"/>
      <c r="I328" s="487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99"/>
      <c r="AA328" s="399"/>
      <c r="AB328" s="399"/>
      <c r="AC328" s="399"/>
      <c r="AD328" s="399"/>
      <c r="AE328" s="399"/>
      <c r="AF328" s="399"/>
      <c r="AG328" s="399"/>
      <c r="AH328" s="399"/>
      <c r="AI328" s="399"/>
      <c r="AJ328" s="399"/>
      <c r="AK328" s="399"/>
      <c r="AL328" s="399"/>
      <c r="AM328" s="399"/>
    </row>
    <row r="329" spans="1:39" ht="14.25" customHeight="1" x14ac:dyDescent="0.2">
      <c r="A329" s="486"/>
      <c r="B329" s="392"/>
      <c r="C329" s="395"/>
      <c r="D329" s="392"/>
      <c r="E329" s="101" t="str">
        <f>E309</f>
        <v>IRENE DUARTE GANDICA</v>
      </c>
      <c r="F329" s="392"/>
      <c r="G329" s="490"/>
      <c r="H329" s="394"/>
      <c r="I329" s="487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99"/>
      <c r="AA329" s="399"/>
      <c r="AB329" s="399"/>
      <c r="AC329" s="399"/>
      <c r="AD329" s="399"/>
      <c r="AE329" s="399"/>
      <c r="AF329" s="399"/>
      <c r="AG329" s="399"/>
      <c r="AH329" s="399"/>
      <c r="AI329" s="399"/>
      <c r="AJ329" s="399"/>
      <c r="AK329" s="399"/>
      <c r="AL329" s="399"/>
      <c r="AM329" s="399"/>
    </row>
    <row r="330" spans="1:39" ht="14.25" customHeight="1" x14ac:dyDescent="0.2">
      <c r="A330" s="486"/>
      <c r="B330" s="392"/>
      <c r="C330" s="395"/>
      <c r="D330" s="392"/>
      <c r="E330" s="395" t="s">
        <v>500</v>
      </c>
      <c r="F330" s="392"/>
      <c r="G330" s="425"/>
      <c r="H330" s="394"/>
      <c r="I330" s="487"/>
      <c r="J330" s="399"/>
      <c r="K330" s="399"/>
      <c r="L330" s="399"/>
      <c r="M330" s="399"/>
      <c r="N330" s="399"/>
      <c r="O330" s="399"/>
      <c r="P330" s="399"/>
      <c r="Q330" s="399"/>
      <c r="R330" s="399"/>
      <c r="S330" s="399"/>
      <c r="T330" s="399"/>
      <c r="U330" s="399"/>
      <c r="V330" s="399"/>
      <c r="W330" s="399"/>
      <c r="X330" s="399"/>
      <c r="Y330" s="399"/>
      <c r="Z330" s="399"/>
      <c r="AA330" s="399"/>
      <c r="AB330" s="399"/>
      <c r="AC330" s="399"/>
      <c r="AD330" s="399"/>
      <c r="AE330" s="399"/>
      <c r="AF330" s="399"/>
      <c r="AG330" s="399"/>
      <c r="AH330" s="399"/>
      <c r="AI330" s="399"/>
      <c r="AJ330" s="399"/>
      <c r="AK330" s="399"/>
      <c r="AL330" s="399"/>
      <c r="AM330" s="399"/>
    </row>
    <row r="331" spans="1:39" ht="14.25" customHeight="1" thickBot="1" x14ac:dyDescent="0.25">
      <c r="A331" s="491"/>
      <c r="B331" s="492"/>
      <c r="C331" s="499"/>
      <c r="D331" s="492"/>
      <c r="E331" s="492"/>
      <c r="F331" s="492"/>
      <c r="G331" s="500"/>
      <c r="H331" s="494"/>
      <c r="I331" s="495"/>
      <c r="J331" s="399"/>
      <c r="K331" s="399"/>
      <c r="L331" s="399"/>
      <c r="M331" s="399"/>
      <c r="N331" s="399"/>
      <c r="O331" s="399"/>
      <c r="P331" s="399"/>
      <c r="Q331" s="399"/>
      <c r="R331" s="399"/>
      <c r="S331" s="399"/>
      <c r="T331" s="399"/>
      <c r="U331" s="399"/>
      <c r="V331" s="399"/>
      <c r="W331" s="399"/>
      <c r="X331" s="399"/>
      <c r="Y331" s="399"/>
      <c r="Z331" s="399"/>
      <c r="AA331" s="399"/>
      <c r="AB331" s="399"/>
      <c r="AC331" s="399"/>
      <c r="AD331" s="399"/>
      <c r="AE331" s="399"/>
      <c r="AF331" s="399"/>
      <c r="AG331" s="399"/>
      <c r="AH331" s="399"/>
      <c r="AI331" s="399"/>
      <c r="AJ331" s="399"/>
      <c r="AK331" s="399"/>
      <c r="AL331" s="399"/>
      <c r="AM331" s="399"/>
    </row>
    <row r="332" spans="1:39" ht="14.25" customHeight="1" x14ac:dyDescent="0.2">
      <c r="B332" s="396"/>
      <c r="C332" s="65"/>
      <c r="D332" s="396"/>
      <c r="E332" s="396"/>
      <c r="F332" s="396"/>
      <c r="G332" s="397"/>
      <c r="H332" s="398"/>
      <c r="I332" s="398"/>
      <c r="J332" s="399"/>
      <c r="K332" s="399"/>
      <c r="L332" s="399"/>
      <c r="M332" s="399"/>
      <c r="N332" s="399"/>
      <c r="O332" s="399"/>
      <c r="P332" s="399"/>
      <c r="Q332" s="399"/>
      <c r="R332" s="399"/>
      <c r="S332" s="399"/>
      <c r="T332" s="399"/>
      <c r="U332" s="399"/>
      <c r="V332" s="399"/>
      <c r="W332" s="399"/>
      <c r="X332" s="399"/>
      <c r="Y332" s="399"/>
      <c r="Z332" s="399"/>
      <c r="AA332" s="399"/>
      <c r="AB332" s="399"/>
      <c r="AC332" s="399"/>
      <c r="AD332" s="399"/>
      <c r="AE332" s="399"/>
      <c r="AF332" s="399"/>
      <c r="AG332" s="399"/>
      <c r="AH332" s="399"/>
      <c r="AI332" s="399"/>
      <c r="AJ332" s="399"/>
      <c r="AK332" s="399"/>
      <c r="AL332" s="399"/>
      <c r="AM332" s="399"/>
    </row>
    <row r="333" spans="1:39" ht="14.25" customHeight="1" x14ac:dyDescent="0.2">
      <c r="B333" s="396"/>
      <c r="C333" s="65"/>
      <c r="D333" s="396"/>
      <c r="E333" s="396"/>
      <c r="F333" s="396"/>
      <c r="G333" s="397"/>
      <c r="H333" s="398"/>
      <c r="I333" s="398"/>
      <c r="J333" s="399"/>
      <c r="K333" s="399"/>
      <c r="L333" s="399"/>
      <c r="M333" s="399"/>
      <c r="N333" s="399"/>
      <c r="O333" s="399"/>
      <c r="P333" s="399"/>
      <c r="Q333" s="399"/>
      <c r="R333" s="399"/>
      <c r="S333" s="399"/>
      <c r="T333" s="399"/>
      <c r="U333" s="399"/>
      <c r="V333" s="399"/>
      <c r="W333" s="399"/>
      <c r="X333" s="399"/>
      <c r="Y333" s="399"/>
      <c r="Z333" s="399"/>
      <c r="AA333" s="399"/>
      <c r="AB333" s="399"/>
      <c r="AC333" s="399"/>
      <c r="AD333" s="399"/>
      <c r="AE333" s="399"/>
      <c r="AF333" s="399"/>
      <c r="AG333" s="399"/>
      <c r="AH333" s="399"/>
      <c r="AI333" s="399"/>
      <c r="AJ333" s="399"/>
      <c r="AK333" s="399"/>
      <c r="AL333" s="399"/>
      <c r="AM333" s="399"/>
    </row>
    <row r="334" spans="1:39" ht="14.25" customHeight="1" thickBot="1" x14ac:dyDescent="0.25">
      <c r="B334" s="396"/>
      <c r="C334" s="65"/>
      <c r="D334" s="396"/>
      <c r="E334" s="396"/>
      <c r="F334" s="396"/>
      <c r="G334" s="397"/>
      <c r="H334" s="398"/>
      <c r="I334" s="398"/>
      <c r="J334" s="399"/>
      <c r="K334" s="399"/>
      <c r="L334" s="399"/>
      <c r="M334" s="399"/>
      <c r="N334" s="399"/>
      <c r="O334" s="399"/>
      <c r="P334" s="399"/>
      <c r="Q334" s="399"/>
      <c r="R334" s="399"/>
      <c r="S334" s="399"/>
      <c r="T334" s="399"/>
      <c r="U334" s="399"/>
      <c r="V334" s="399"/>
      <c r="W334" s="399"/>
      <c r="X334" s="399"/>
      <c r="Y334" s="399"/>
      <c r="Z334" s="399"/>
      <c r="AA334" s="399"/>
      <c r="AB334" s="399"/>
      <c r="AC334" s="399"/>
      <c r="AD334" s="399"/>
      <c r="AE334" s="399"/>
      <c r="AF334" s="399"/>
      <c r="AG334" s="399"/>
      <c r="AH334" s="399"/>
      <c r="AI334" s="399"/>
      <c r="AJ334" s="399"/>
      <c r="AK334" s="399"/>
      <c r="AL334" s="399"/>
      <c r="AM334" s="399"/>
    </row>
    <row r="335" spans="1:39" ht="14.25" customHeight="1" x14ac:dyDescent="0.2">
      <c r="A335" s="479"/>
      <c r="B335" s="482"/>
      <c r="C335" s="481"/>
      <c r="D335" s="482"/>
      <c r="E335" s="482"/>
      <c r="F335" s="482"/>
      <c r="G335" s="483"/>
      <c r="H335" s="484"/>
      <c r="I335" s="485"/>
      <c r="J335" s="399"/>
      <c r="K335" s="399"/>
      <c r="L335" s="399"/>
      <c r="M335" s="399"/>
      <c r="N335" s="399"/>
      <c r="O335" s="399"/>
      <c r="P335" s="399"/>
      <c r="Q335" s="399"/>
      <c r="R335" s="399"/>
      <c r="S335" s="399"/>
      <c r="T335" s="399"/>
      <c r="U335" s="399"/>
      <c r="V335" s="399"/>
      <c r="W335" s="399"/>
      <c r="X335" s="399"/>
      <c r="Y335" s="399"/>
      <c r="Z335" s="399"/>
      <c r="AA335" s="399"/>
      <c r="AB335" s="399"/>
      <c r="AC335" s="399"/>
      <c r="AD335" s="399"/>
      <c r="AE335" s="399"/>
      <c r="AF335" s="399"/>
      <c r="AG335" s="399"/>
      <c r="AH335" s="399"/>
      <c r="AI335" s="399"/>
      <c r="AJ335" s="399"/>
      <c r="AK335" s="399"/>
      <c r="AL335" s="399"/>
      <c r="AM335" s="399"/>
    </row>
    <row r="336" spans="1:39" ht="14.25" customHeight="1" x14ac:dyDescent="0.2">
      <c r="A336" s="486"/>
      <c r="B336" s="47"/>
      <c r="C336" s="42" t="s">
        <v>510</v>
      </c>
      <c r="D336" s="87"/>
      <c r="E336" s="447" t="s">
        <v>456</v>
      </c>
      <c r="F336" s="42" t="s">
        <v>515</v>
      </c>
      <c r="G336" s="228" t="s">
        <v>513</v>
      </c>
      <c r="H336" s="47"/>
      <c r="I336" s="487"/>
      <c r="J336" s="399"/>
      <c r="K336" s="399"/>
      <c r="L336" s="399"/>
      <c r="M336" s="399"/>
      <c r="N336" s="399"/>
      <c r="O336" s="399"/>
      <c r="P336" s="399"/>
      <c r="Q336" s="399"/>
      <c r="R336" s="399"/>
      <c r="S336" s="399"/>
      <c r="T336" s="399"/>
      <c r="U336" s="399"/>
      <c r="V336" s="399"/>
      <c r="W336" s="399"/>
      <c r="X336" s="399"/>
      <c r="Y336" s="399"/>
      <c r="Z336" s="399"/>
      <c r="AA336" s="399"/>
      <c r="AB336" s="399"/>
      <c r="AC336" s="399"/>
      <c r="AD336" s="399"/>
      <c r="AE336" s="399"/>
      <c r="AF336" s="399"/>
      <c r="AG336" s="399"/>
      <c r="AH336" s="399"/>
      <c r="AI336" s="399"/>
      <c r="AJ336" s="399"/>
      <c r="AK336" s="399"/>
      <c r="AL336" s="399"/>
      <c r="AM336" s="399"/>
    </row>
    <row r="337" spans="1:39" ht="14.25" customHeight="1" x14ac:dyDescent="0.2">
      <c r="A337" s="486"/>
      <c r="B337" s="47"/>
      <c r="C337" s="42" t="s">
        <v>3</v>
      </c>
      <c r="D337" s="87"/>
      <c r="E337" s="66">
        <v>7527404</v>
      </c>
      <c r="F337" s="46" t="s">
        <v>514</v>
      </c>
      <c r="G337" s="228" t="s">
        <v>513</v>
      </c>
      <c r="H337" s="47"/>
      <c r="I337" s="487"/>
      <c r="J337" s="399"/>
      <c r="K337" s="399"/>
      <c r="L337" s="399"/>
      <c r="M337" s="399"/>
      <c r="N337" s="399"/>
      <c r="O337" s="399"/>
      <c r="P337" s="399"/>
      <c r="Q337" s="399"/>
      <c r="R337" s="399"/>
      <c r="S337" s="399"/>
      <c r="T337" s="399"/>
      <c r="U337" s="399"/>
      <c r="V337" s="399"/>
      <c r="W337" s="399"/>
      <c r="X337" s="399"/>
      <c r="Y337" s="399"/>
      <c r="Z337" s="399"/>
      <c r="AA337" s="399"/>
      <c r="AB337" s="399"/>
      <c r="AC337" s="399"/>
      <c r="AD337" s="399"/>
      <c r="AE337" s="399"/>
      <c r="AF337" s="399"/>
      <c r="AG337" s="399"/>
      <c r="AH337" s="399"/>
      <c r="AI337" s="399"/>
      <c r="AJ337" s="399"/>
      <c r="AK337" s="399"/>
      <c r="AL337" s="399"/>
      <c r="AM337" s="399"/>
    </row>
    <row r="338" spans="1:39" ht="14.25" customHeight="1" x14ac:dyDescent="0.2">
      <c r="A338" s="486"/>
      <c r="B338" s="47"/>
      <c r="C338" s="42" t="s">
        <v>6</v>
      </c>
      <c r="D338" s="87"/>
      <c r="E338" s="382" t="s">
        <v>9</v>
      </c>
      <c r="F338" s="46"/>
      <c r="G338" s="370"/>
      <c r="H338" s="47"/>
      <c r="I338" s="487"/>
      <c r="J338" s="399"/>
      <c r="K338" s="399"/>
      <c r="L338" s="399"/>
      <c r="M338" s="399"/>
      <c r="N338" s="399"/>
      <c r="O338" s="399"/>
      <c r="P338" s="399"/>
      <c r="Q338" s="399"/>
      <c r="R338" s="399"/>
      <c r="S338" s="399"/>
      <c r="T338" s="399"/>
      <c r="U338" s="399"/>
      <c r="V338" s="399"/>
      <c r="W338" s="399"/>
      <c r="X338" s="399"/>
      <c r="Y338" s="399"/>
      <c r="Z338" s="399"/>
      <c r="AA338" s="399"/>
      <c r="AB338" s="399"/>
      <c r="AC338" s="399"/>
      <c r="AD338" s="399"/>
      <c r="AE338" s="399"/>
      <c r="AF338" s="399"/>
      <c r="AG338" s="399"/>
      <c r="AH338" s="399"/>
      <c r="AI338" s="399"/>
      <c r="AJ338" s="399"/>
      <c r="AK338" s="399"/>
      <c r="AL338" s="399"/>
      <c r="AM338" s="399"/>
    </row>
    <row r="339" spans="1:39" ht="14.25" customHeight="1" x14ac:dyDescent="0.2">
      <c r="A339" s="486"/>
      <c r="B339" s="392"/>
      <c r="C339" s="395"/>
      <c r="D339" s="392"/>
      <c r="E339" s="392"/>
      <c r="F339" s="392"/>
      <c r="G339" s="425"/>
      <c r="H339" s="394"/>
      <c r="I339" s="487"/>
      <c r="J339" s="399"/>
      <c r="K339" s="399"/>
      <c r="L339" s="399"/>
      <c r="M339" s="399"/>
      <c r="N339" s="399"/>
      <c r="O339" s="399"/>
      <c r="P339" s="399"/>
      <c r="Q339" s="399"/>
      <c r="R339" s="399"/>
      <c r="S339" s="399"/>
      <c r="T339" s="399"/>
      <c r="U339" s="399"/>
      <c r="V339" s="399"/>
      <c r="W339" s="399"/>
      <c r="X339" s="399"/>
      <c r="Y339" s="399"/>
      <c r="Z339" s="399"/>
      <c r="AA339" s="399"/>
      <c r="AB339" s="399"/>
      <c r="AC339" s="399"/>
      <c r="AD339" s="399"/>
      <c r="AE339" s="399"/>
      <c r="AF339" s="399"/>
      <c r="AG339" s="399"/>
      <c r="AH339" s="399"/>
      <c r="AI339" s="399"/>
      <c r="AJ339" s="399"/>
      <c r="AK339" s="399"/>
      <c r="AL339" s="399"/>
      <c r="AM339" s="399"/>
    </row>
    <row r="340" spans="1:39" ht="14.25" customHeight="1" x14ac:dyDescent="0.2">
      <c r="A340" s="486"/>
      <c r="B340" s="423" t="s">
        <v>12</v>
      </c>
      <c r="C340" s="423" t="s">
        <v>14</v>
      </c>
      <c r="D340" s="423"/>
      <c r="E340" s="469" t="s">
        <v>13</v>
      </c>
      <c r="F340" s="423" t="s">
        <v>15</v>
      </c>
      <c r="G340" s="424" t="s">
        <v>16</v>
      </c>
      <c r="H340" s="394"/>
      <c r="I340" s="487"/>
      <c r="J340" s="399"/>
      <c r="K340" s="399"/>
      <c r="L340" s="399"/>
      <c r="M340" s="399"/>
      <c r="N340" s="399"/>
      <c r="O340" s="399"/>
      <c r="P340" s="399"/>
      <c r="Q340" s="399"/>
      <c r="R340" s="399"/>
      <c r="S340" s="399"/>
      <c r="T340" s="399"/>
      <c r="U340" s="399"/>
      <c r="V340" s="399"/>
      <c r="W340" s="399"/>
      <c r="X340" s="399"/>
      <c r="Y340" s="399"/>
      <c r="Z340" s="399"/>
      <c r="AA340" s="399"/>
      <c r="AB340" s="399"/>
      <c r="AC340" s="399"/>
      <c r="AD340" s="399"/>
      <c r="AE340" s="399"/>
      <c r="AF340" s="399"/>
      <c r="AG340" s="399"/>
      <c r="AH340" s="399"/>
      <c r="AI340" s="399"/>
      <c r="AJ340" s="399"/>
      <c r="AK340" s="399"/>
      <c r="AL340" s="399"/>
      <c r="AM340" s="399"/>
    </row>
    <row r="341" spans="1:39" ht="14.25" x14ac:dyDescent="0.2">
      <c r="A341" s="486"/>
      <c r="B341" s="439" t="s">
        <v>652</v>
      </c>
      <c r="C341" s="440">
        <v>3</v>
      </c>
      <c r="D341" s="440">
        <f>C341*16</f>
        <v>48</v>
      </c>
      <c r="E341" s="441" t="s">
        <v>653</v>
      </c>
      <c r="F341" s="159"/>
      <c r="G341" s="442"/>
      <c r="H341" s="394"/>
      <c r="I341" s="487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99"/>
      <c r="AA341" s="399"/>
      <c r="AB341" s="399"/>
      <c r="AC341" s="399"/>
      <c r="AD341" s="399"/>
      <c r="AE341" s="399"/>
      <c r="AF341" s="399"/>
      <c r="AG341" s="399"/>
      <c r="AH341" s="399"/>
      <c r="AI341" s="399"/>
      <c r="AJ341" s="399"/>
      <c r="AK341" s="399"/>
      <c r="AL341" s="399"/>
      <c r="AM341" s="399"/>
    </row>
    <row r="342" spans="1:39" ht="28.5" x14ac:dyDescent="0.2">
      <c r="A342" s="486"/>
      <c r="B342" s="439" t="s">
        <v>654</v>
      </c>
      <c r="C342" s="440">
        <v>3</v>
      </c>
      <c r="D342" s="440">
        <f>C342*16</f>
        <v>48</v>
      </c>
      <c r="E342" s="441" t="s">
        <v>653</v>
      </c>
      <c r="F342" s="159"/>
      <c r="G342" s="442"/>
      <c r="H342" s="394"/>
      <c r="I342" s="487"/>
      <c r="J342" s="399"/>
      <c r="K342" s="399"/>
      <c r="L342" s="399"/>
      <c r="M342" s="399"/>
      <c r="N342" s="399"/>
      <c r="O342" s="399"/>
      <c r="P342" s="399"/>
      <c r="Q342" s="399"/>
      <c r="R342" s="399"/>
      <c r="S342" s="399"/>
      <c r="T342" s="399"/>
      <c r="U342" s="399"/>
      <c r="V342" s="399"/>
      <c r="W342" s="399"/>
      <c r="X342" s="399"/>
      <c r="Y342" s="399"/>
      <c r="Z342" s="399"/>
      <c r="AA342" s="399"/>
      <c r="AB342" s="399"/>
      <c r="AC342" s="399"/>
      <c r="AD342" s="399"/>
      <c r="AE342" s="399"/>
      <c r="AF342" s="399"/>
      <c r="AG342" s="399"/>
      <c r="AH342" s="399"/>
      <c r="AI342" s="399"/>
      <c r="AJ342" s="399"/>
      <c r="AK342" s="399"/>
      <c r="AL342" s="399"/>
      <c r="AM342" s="399"/>
    </row>
    <row r="343" spans="1:39" x14ac:dyDescent="0.25">
      <c r="A343" s="486"/>
      <c r="B343" s="124" t="s">
        <v>658</v>
      </c>
      <c r="C343" s="48">
        <f>SUM(C341:C342)</f>
        <v>6</v>
      </c>
      <c r="D343" s="48">
        <f>SUM(D341:D342)*2.5</f>
        <v>240</v>
      </c>
      <c r="E343" s="47"/>
      <c r="F343" s="392"/>
      <c r="G343" s="425"/>
      <c r="H343" s="394"/>
      <c r="I343" s="487"/>
      <c r="J343" s="399"/>
      <c r="K343" s="399"/>
      <c r="L343" s="399"/>
      <c r="M343" s="399"/>
      <c r="N343" s="399"/>
      <c r="O343" s="399"/>
      <c r="P343" s="399"/>
      <c r="Q343" s="399"/>
      <c r="R343" s="399"/>
      <c r="S343" s="399"/>
      <c r="T343" s="399"/>
      <c r="U343" s="399"/>
      <c r="V343" s="399"/>
      <c r="W343" s="399"/>
      <c r="X343" s="399"/>
      <c r="Y343" s="399"/>
      <c r="Z343" s="399"/>
      <c r="AA343" s="399"/>
      <c r="AB343" s="399"/>
      <c r="AC343" s="399"/>
      <c r="AD343" s="399"/>
      <c r="AE343" s="399"/>
      <c r="AF343" s="399"/>
      <c r="AG343" s="399"/>
      <c r="AH343" s="399"/>
      <c r="AI343" s="399"/>
      <c r="AJ343" s="399"/>
      <c r="AK343" s="399"/>
      <c r="AL343" s="399"/>
      <c r="AM343" s="399"/>
    </row>
    <row r="344" spans="1:39" x14ac:dyDescent="0.2">
      <c r="A344" s="486"/>
      <c r="B344" s="587" t="s">
        <v>180</v>
      </c>
      <c r="C344" s="588"/>
      <c r="D344" s="48">
        <v>96</v>
      </c>
      <c r="E344" s="47"/>
      <c r="F344" s="392"/>
      <c r="G344" s="425"/>
      <c r="H344" s="394"/>
      <c r="I344" s="487"/>
      <c r="J344" s="399"/>
      <c r="K344" s="399"/>
      <c r="L344" s="399"/>
      <c r="M344" s="399"/>
      <c r="N344" s="399"/>
      <c r="O344" s="399"/>
      <c r="P344" s="399"/>
      <c r="Q344" s="399"/>
      <c r="R344" s="399"/>
      <c r="S344" s="399"/>
      <c r="T344" s="399"/>
      <c r="U344" s="399"/>
      <c r="V344" s="399"/>
      <c r="W344" s="399"/>
      <c r="X344" s="399"/>
      <c r="Y344" s="399"/>
      <c r="Z344" s="399"/>
      <c r="AA344" s="399"/>
      <c r="AB344" s="399"/>
      <c r="AC344" s="399"/>
      <c r="AD344" s="399"/>
      <c r="AE344" s="399"/>
      <c r="AF344" s="399"/>
      <c r="AG344" s="399"/>
      <c r="AH344" s="399"/>
      <c r="AI344" s="399"/>
      <c r="AJ344" s="399"/>
      <c r="AK344" s="399"/>
      <c r="AL344" s="399"/>
      <c r="AM344" s="399"/>
    </row>
    <row r="345" spans="1:39" x14ac:dyDescent="0.2">
      <c r="A345" s="486"/>
      <c r="B345" s="589" t="s">
        <v>38</v>
      </c>
      <c r="C345" s="590"/>
      <c r="D345" s="51">
        <f>SUM(D343:D344)</f>
        <v>336</v>
      </c>
      <c r="E345" s="47"/>
      <c r="F345" s="392"/>
      <c r="G345" s="425"/>
      <c r="H345" s="394"/>
      <c r="I345" s="487"/>
      <c r="J345" s="399"/>
      <c r="K345" s="399"/>
      <c r="L345" s="399"/>
      <c r="M345" s="399"/>
      <c r="N345" s="399"/>
      <c r="O345" s="399"/>
      <c r="P345" s="399"/>
      <c r="Q345" s="399"/>
      <c r="R345" s="399"/>
      <c r="S345" s="399"/>
      <c r="T345" s="399"/>
      <c r="U345" s="399"/>
      <c r="V345" s="399"/>
      <c r="W345" s="399"/>
      <c r="X345" s="399"/>
      <c r="Y345" s="399"/>
      <c r="Z345" s="399"/>
      <c r="AA345" s="399"/>
      <c r="AB345" s="399"/>
      <c r="AC345" s="399"/>
      <c r="AD345" s="399"/>
      <c r="AE345" s="399"/>
      <c r="AF345" s="399"/>
      <c r="AG345" s="399"/>
      <c r="AH345" s="399"/>
      <c r="AI345" s="399"/>
      <c r="AJ345" s="399"/>
      <c r="AK345" s="399"/>
      <c r="AL345" s="399"/>
      <c r="AM345" s="399"/>
    </row>
    <row r="346" spans="1:39" ht="14.25" x14ac:dyDescent="0.2">
      <c r="A346" s="486"/>
      <c r="B346" s="392"/>
      <c r="C346" s="395"/>
      <c r="D346" s="392"/>
      <c r="E346" s="392"/>
      <c r="F346" s="392"/>
      <c r="G346" s="425"/>
      <c r="H346" s="394"/>
      <c r="I346" s="487"/>
      <c r="J346" s="399"/>
      <c r="K346" s="399"/>
      <c r="L346" s="399"/>
      <c r="M346" s="399"/>
      <c r="N346" s="399"/>
      <c r="O346" s="399"/>
      <c r="P346" s="399"/>
      <c r="Q346" s="399"/>
      <c r="R346" s="399"/>
      <c r="S346" s="399"/>
      <c r="T346" s="399"/>
      <c r="U346" s="399"/>
      <c r="V346" s="399"/>
      <c r="W346" s="399"/>
      <c r="X346" s="399"/>
      <c r="Y346" s="399"/>
      <c r="Z346" s="399"/>
      <c r="AA346" s="399"/>
      <c r="AB346" s="399"/>
      <c r="AC346" s="399"/>
      <c r="AD346" s="399"/>
      <c r="AE346" s="399"/>
      <c r="AF346" s="399"/>
      <c r="AG346" s="399"/>
      <c r="AH346" s="399"/>
      <c r="AI346" s="399"/>
      <c r="AJ346" s="399"/>
      <c r="AK346" s="399"/>
      <c r="AL346" s="399"/>
      <c r="AM346" s="399"/>
    </row>
    <row r="347" spans="1:39" ht="30" x14ac:dyDescent="0.2">
      <c r="A347" s="486"/>
      <c r="B347" s="403" t="s">
        <v>55</v>
      </c>
      <c r="C347" s="540" t="s">
        <v>47</v>
      </c>
      <c r="D347" s="541"/>
      <c r="E347" s="403" t="s">
        <v>48</v>
      </c>
      <c r="F347" s="405" t="s">
        <v>56</v>
      </c>
      <c r="G347" s="443" t="s">
        <v>57</v>
      </c>
      <c r="H347" s="408" t="s">
        <v>64</v>
      </c>
      <c r="I347" s="488"/>
      <c r="J347" s="399"/>
      <c r="K347" s="399"/>
      <c r="L347" s="399"/>
      <c r="M347" s="399"/>
      <c r="N347" s="399"/>
      <c r="O347" s="399"/>
      <c r="P347" s="399"/>
      <c r="Q347" s="399"/>
      <c r="R347" s="399"/>
      <c r="S347" s="399"/>
      <c r="T347" s="399"/>
      <c r="U347" s="399"/>
      <c r="V347" s="399"/>
      <c r="W347" s="399"/>
      <c r="X347" s="399"/>
      <c r="Y347" s="399"/>
      <c r="Z347" s="399"/>
      <c r="AA347" s="399"/>
      <c r="AB347" s="399"/>
      <c r="AC347" s="399"/>
      <c r="AD347" s="399"/>
      <c r="AE347" s="399"/>
      <c r="AF347" s="399"/>
      <c r="AG347" s="399"/>
      <c r="AH347" s="399"/>
      <c r="AI347" s="399"/>
      <c r="AJ347" s="399"/>
      <c r="AK347" s="399"/>
      <c r="AL347" s="399"/>
      <c r="AM347" s="399"/>
    </row>
    <row r="348" spans="1:39" ht="14.25" x14ac:dyDescent="0.2">
      <c r="A348" s="486"/>
      <c r="B348" s="501" t="s">
        <v>52</v>
      </c>
      <c r="C348" s="536" t="s">
        <v>61</v>
      </c>
      <c r="D348" s="537"/>
      <c r="E348" s="81" t="s">
        <v>54</v>
      </c>
      <c r="F348" s="71" t="s">
        <v>664</v>
      </c>
      <c r="G348" s="411">
        <v>8</v>
      </c>
      <c r="H348" s="410">
        <f>G348*17</f>
        <v>136</v>
      </c>
      <c r="I348" s="488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99"/>
      <c r="AA348" s="399"/>
      <c r="AB348" s="399"/>
      <c r="AC348" s="399"/>
      <c r="AD348" s="399"/>
      <c r="AE348" s="399"/>
      <c r="AF348" s="399"/>
      <c r="AG348" s="399"/>
      <c r="AH348" s="399"/>
      <c r="AI348" s="399"/>
      <c r="AJ348" s="399"/>
      <c r="AK348" s="399"/>
      <c r="AL348" s="399"/>
      <c r="AM348" s="399"/>
    </row>
    <row r="349" spans="1:39" ht="28.5" x14ac:dyDescent="0.2">
      <c r="A349" s="486"/>
      <c r="B349" s="69" t="s">
        <v>49</v>
      </c>
      <c r="C349" s="536" t="s">
        <v>50</v>
      </c>
      <c r="D349" s="537"/>
      <c r="E349" s="81" t="s">
        <v>51</v>
      </c>
      <c r="F349" s="81" t="s">
        <v>321</v>
      </c>
      <c r="G349" s="411">
        <v>10</v>
      </c>
      <c r="H349" s="410">
        <f>G349*17</f>
        <v>170</v>
      </c>
      <c r="I349" s="488"/>
      <c r="J349" s="399"/>
      <c r="K349" s="399"/>
      <c r="L349" s="399"/>
      <c r="M349" s="399"/>
      <c r="N349" s="399"/>
      <c r="O349" s="399"/>
      <c r="P349" s="399"/>
      <c r="Q349" s="399"/>
      <c r="R349" s="399"/>
      <c r="S349" s="399"/>
      <c r="T349" s="399"/>
      <c r="U349" s="399"/>
      <c r="V349" s="399"/>
      <c r="W349" s="399"/>
      <c r="X349" s="399"/>
      <c r="Y349" s="399"/>
      <c r="Z349" s="399"/>
      <c r="AA349" s="399"/>
      <c r="AB349" s="399"/>
      <c r="AC349" s="399"/>
      <c r="AD349" s="399"/>
      <c r="AE349" s="399"/>
      <c r="AF349" s="399"/>
      <c r="AG349" s="399"/>
      <c r="AH349" s="399"/>
      <c r="AI349" s="399"/>
      <c r="AJ349" s="399"/>
      <c r="AK349" s="399"/>
      <c r="AL349" s="399"/>
      <c r="AM349" s="399"/>
    </row>
    <row r="350" spans="1:39" ht="14.25" x14ac:dyDescent="0.2">
      <c r="A350" s="486"/>
      <c r="B350" s="69" t="s">
        <v>52</v>
      </c>
      <c r="C350" s="536" t="s">
        <v>61</v>
      </c>
      <c r="D350" s="537"/>
      <c r="E350" s="81" t="s">
        <v>54</v>
      </c>
      <c r="F350" s="81" t="s">
        <v>463</v>
      </c>
      <c r="G350" s="411">
        <v>8</v>
      </c>
      <c r="H350" s="410">
        <f>G350*17</f>
        <v>136</v>
      </c>
      <c r="I350" s="488"/>
      <c r="J350" s="399"/>
      <c r="K350" s="399"/>
      <c r="L350" s="399"/>
      <c r="M350" s="399"/>
      <c r="N350" s="399"/>
      <c r="O350" s="399"/>
      <c r="P350" s="399"/>
      <c r="Q350" s="399"/>
      <c r="R350" s="399"/>
      <c r="S350" s="399"/>
      <c r="T350" s="399"/>
      <c r="U350" s="399"/>
      <c r="V350" s="399"/>
      <c r="W350" s="399"/>
      <c r="X350" s="399"/>
      <c r="Y350" s="399"/>
      <c r="Z350" s="399"/>
      <c r="AA350" s="399"/>
      <c r="AB350" s="399"/>
      <c r="AC350" s="399"/>
      <c r="AD350" s="399"/>
      <c r="AE350" s="399"/>
      <c r="AF350" s="399"/>
      <c r="AG350" s="399"/>
      <c r="AH350" s="399"/>
      <c r="AI350" s="399"/>
      <c r="AJ350" s="399"/>
      <c r="AK350" s="399"/>
      <c r="AL350" s="399"/>
      <c r="AM350" s="399"/>
    </row>
    <row r="351" spans="1:39" ht="14.25" x14ac:dyDescent="0.2">
      <c r="A351" s="486"/>
      <c r="B351" s="69" t="s">
        <v>52</v>
      </c>
      <c r="C351" s="536" t="s">
        <v>69</v>
      </c>
      <c r="D351" s="537"/>
      <c r="E351" s="81" t="s">
        <v>70</v>
      </c>
      <c r="F351" s="71" t="s">
        <v>71</v>
      </c>
      <c r="G351" s="411"/>
      <c r="H351" s="468">
        <v>54</v>
      </c>
      <c r="I351" s="488"/>
      <c r="J351" s="399"/>
      <c r="K351" s="399"/>
      <c r="L351" s="399"/>
      <c r="M351" s="399"/>
      <c r="N351" s="399"/>
      <c r="O351" s="399"/>
      <c r="P351" s="399"/>
      <c r="Q351" s="399"/>
      <c r="R351" s="399"/>
      <c r="S351" s="399"/>
      <c r="T351" s="399"/>
      <c r="U351" s="399"/>
      <c r="V351" s="399"/>
      <c r="W351" s="399"/>
      <c r="X351" s="399"/>
      <c r="Y351" s="399"/>
      <c r="Z351" s="399"/>
      <c r="AA351" s="399"/>
      <c r="AB351" s="399"/>
      <c r="AC351" s="399"/>
      <c r="AD351" s="399"/>
      <c r="AE351" s="399"/>
      <c r="AF351" s="399"/>
      <c r="AG351" s="399"/>
      <c r="AH351" s="399"/>
      <c r="AI351" s="399"/>
      <c r="AJ351" s="399"/>
      <c r="AK351" s="399"/>
      <c r="AL351" s="399"/>
      <c r="AM351" s="399"/>
    </row>
    <row r="352" spans="1:39" ht="28.5" x14ac:dyDescent="0.2">
      <c r="A352" s="486"/>
      <c r="B352" s="69" t="s">
        <v>52</v>
      </c>
      <c r="C352" s="536" t="s">
        <v>63</v>
      </c>
      <c r="D352" s="537"/>
      <c r="E352" s="81" t="s">
        <v>78</v>
      </c>
      <c r="F352" s="75" t="s">
        <v>464</v>
      </c>
      <c r="G352" s="420">
        <v>4</v>
      </c>
      <c r="H352" s="421">
        <f>G352*17</f>
        <v>68</v>
      </c>
      <c r="I352" s="488"/>
      <c r="J352" s="399"/>
      <c r="K352" s="399"/>
      <c r="L352" s="399"/>
      <c r="M352" s="399"/>
      <c r="N352" s="399"/>
      <c r="O352" s="399"/>
      <c r="P352" s="399"/>
      <c r="Q352" s="399"/>
      <c r="R352" s="399"/>
      <c r="S352" s="399"/>
      <c r="T352" s="399"/>
      <c r="U352" s="399"/>
      <c r="V352" s="399"/>
      <c r="W352" s="399"/>
      <c r="X352" s="399"/>
      <c r="Y352" s="399"/>
      <c r="Z352" s="399"/>
      <c r="AA352" s="399"/>
      <c r="AB352" s="399"/>
      <c r="AC352" s="399"/>
      <c r="AD352" s="399"/>
      <c r="AE352" s="399"/>
      <c r="AF352" s="399"/>
      <c r="AG352" s="399"/>
      <c r="AH352" s="399"/>
      <c r="AI352" s="399"/>
      <c r="AJ352" s="399"/>
      <c r="AK352" s="399"/>
      <c r="AL352" s="399"/>
      <c r="AM352" s="399"/>
    </row>
    <row r="353" spans="1:39" x14ac:dyDescent="0.2">
      <c r="A353" s="486"/>
      <c r="B353" s="392"/>
      <c r="C353" s="395"/>
      <c r="D353" s="392"/>
      <c r="E353" s="392"/>
      <c r="F353" s="416" t="s">
        <v>103</v>
      </c>
      <c r="G353" s="417"/>
      <c r="H353" s="417">
        <f>SUM(H348:H352)+D345</f>
        <v>900</v>
      </c>
      <c r="I353" s="488"/>
      <c r="J353" s="399"/>
      <c r="K353" s="399"/>
      <c r="L353" s="399"/>
      <c r="M353" s="399"/>
      <c r="N353" s="399"/>
      <c r="O353" s="399"/>
      <c r="P353" s="399"/>
      <c r="Q353" s="399"/>
      <c r="R353" s="399"/>
      <c r="S353" s="399"/>
      <c r="T353" s="399"/>
      <c r="U353" s="399"/>
      <c r="V353" s="399"/>
      <c r="W353" s="399"/>
      <c r="X353" s="399"/>
      <c r="Y353" s="399"/>
      <c r="Z353" s="399"/>
      <c r="AA353" s="399"/>
      <c r="AB353" s="399"/>
      <c r="AC353" s="399"/>
      <c r="AD353" s="399"/>
      <c r="AE353" s="399"/>
      <c r="AF353" s="399"/>
      <c r="AG353" s="399"/>
      <c r="AH353" s="399"/>
      <c r="AI353" s="399"/>
      <c r="AJ353" s="399"/>
      <c r="AK353" s="399"/>
      <c r="AL353" s="399"/>
      <c r="AM353" s="399"/>
    </row>
    <row r="354" spans="1:39" ht="14.25" x14ac:dyDescent="0.2">
      <c r="A354" s="486"/>
      <c r="B354" s="392"/>
      <c r="C354" s="395"/>
      <c r="D354" s="392"/>
      <c r="E354" s="392"/>
      <c r="F354" s="392"/>
      <c r="G354" s="425"/>
      <c r="H354" s="394"/>
      <c r="I354" s="487"/>
      <c r="J354" s="399"/>
      <c r="K354" s="399"/>
      <c r="L354" s="399"/>
      <c r="M354" s="399"/>
      <c r="N354" s="399"/>
      <c r="O354" s="399"/>
      <c r="P354" s="399"/>
      <c r="Q354" s="399"/>
      <c r="R354" s="399"/>
      <c r="S354" s="399"/>
      <c r="T354" s="399"/>
      <c r="U354" s="399"/>
      <c r="V354" s="399"/>
      <c r="W354" s="399"/>
      <c r="X354" s="399"/>
      <c r="Y354" s="399"/>
      <c r="Z354" s="399"/>
      <c r="AA354" s="399"/>
      <c r="AB354" s="399"/>
      <c r="AC354" s="399"/>
      <c r="AD354" s="399"/>
      <c r="AE354" s="399"/>
      <c r="AF354" s="399"/>
      <c r="AG354" s="399"/>
      <c r="AH354" s="399"/>
      <c r="AI354" s="399"/>
      <c r="AJ354" s="399"/>
      <c r="AK354" s="399"/>
      <c r="AL354" s="399"/>
      <c r="AM354" s="399"/>
    </row>
    <row r="355" spans="1:39" ht="14.25" customHeight="1" x14ac:dyDescent="0.2">
      <c r="A355" s="486"/>
      <c r="B355" s="392"/>
      <c r="C355" s="395"/>
      <c r="D355" s="392"/>
      <c r="E355" s="392"/>
      <c r="F355" s="392"/>
      <c r="G355" s="490"/>
      <c r="H355" s="394"/>
      <c r="I355" s="487"/>
      <c r="J355" s="399"/>
      <c r="K355" s="399"/>
      <c r="L355" s="399"/>
      <c r="M355" s="399"/>
      <c r="N355" s="399"/>
      <c r="O355" s="399"/>
      <c r="P355" s="399"/>
      <c r="Q355" s="399"/>
      <c r="R355" s="399"/>
      <c r="S355" s="399"/>
      <c r="T355" s="399"/>
      <c r="U355" s="399"/>
      <c r="V355" s="399"/>
      <c r="W355" s="399"/>
      <c r="X355" s="399"/>
      <c r="Y355" s="399"/>
      <c r="Z355" s="399"/>
      <c r="AA355" s="399"/>
      <c r="AB355" s="399"/>
      <c r="AC355" s="399"/>
      <c r="AD355" s="399"/>
      <c r="AE355" s="399"/>
      <c r="AF355" s="399"/>
      <c r="AG355" s="399"/>
      <c r="AH355" s="399"/>
      <c r="AI355" s="399"/>
      <c r="AJ355" s="399"/>
      <c r="AK355" s="399"/>
      <c r="AL355" s="399"/>
      <c r="AM355" s="399"/>
    </row>
    <row r="356" spans="1:39" ht="14.25" customHeight="1" x14ac:dyDescent="0.2">
      <c r="A356" s="486"/>
      <c r="B356" s="392"/>
      <c r="C356" s="395"/>
      <c r="D356" s="392"/>
      <c r="E356" s="47"/>
      <c r="F356" s="392"/>
      <c r="G356" s="490"/>
      <c r="H356" s="394"/>
      <c r="I356" s="487"/>
      <c r="J356" s="399"/>
      <c r="K356" s="399"/>
      <c r="L356" s="399"/>
      <c r="M356" s="399"/>
      <c r="N356" s="399"/>
      <c r="O356" s="399"/>
      <c r="P356" s="399"/>
      <c r="Q356" s="399"/>
      <c r="R356" s="399"/>
      <c r="S356" s="399"/>
      <c r="T356" s="399"/>
      <c r="U356" s="399"/>
      <c r="V356" s="399"/>
      <c r="W356" s="399"/>
      <c r="X356" s="399"/>
      <c r="Y356" s="399"/>
      <c r="Z356" s="399"/>
      <c r="AA356" s="399"/>
      <c r="AB356" s="399"/>
      <c r="AC356" s="399"/>
      <c r="AD356" s="399"/>
      <c r="AE356" s="399"/>
      <c r="AF356" s="399"/>
      <c r="AG356" s="399"/>
      <c r="AH356" s="399"/>
      <c r="AI356" s="399"/>
      <c r="AJ356" s="399"/>
      <c r="AK356" s="399"/>
      <c r="AL356" s="399"/>
      <c r="AM356" s="399"/>
    </row>
    <row r="357" spans="1:39" ht="14.25" customHeight="1" x14ac:dyDescent="0.2">
      <c r="A357" s="486"/>
      <c r="B357" s="392"/>
      <c r="C357" s="550"/>
      <c r="D357" s="551"/>
      <c r="E357" s="444" t="str">
        <f>E336</f>
        <v xml:space="preserve">ANÍBAL MUÑOZ LOAIZA </v>
      </c>
      <c r="F357" s="47"/>
      <c r="G357" s="47"/>
      <c r="H357" s="47"/>
      <c r="I357" s="487"/>
      <c r="J357" s="399"/>
      <c r="K357" s="399"/>
      <c r="L357" s="399"/>
      <c r="M357" s="399"/>
      <c r="N357" s="399"/>
      <c r="O357" s="399"/>
      <c r="P357" s="399"/>
      <c r="Q357" s="399"/>
      <c r="R357" s="399"/>
      <c r="S357" s="399"/>
      <c r="T357" s="399"/>
      <c r="U357" s="399"/>
      <c r="V357" s="399"/>
      <c r="W357" s="399"/>
      <c r="X357" s="399"/>
      <c r="Y357" s="399"/>
      <c r="Z357" s="399"/>
      <c r="AA357" s="399"/>
      <c r="AB357" s="399"/>
      <c r="AC357" s="399"/>
      <c r="AD357" s="399"/>
      <c r="AE357" s="399"/>
      <c r="AF357" s="399"/>
      <c r="AG357" s="399"/>
      <c r="AH357" s="399"/>
      <c r="AI357" s="399"/>
      <c r="AJ357" s="399"/>
      <c r="AK357" s="399"/>
      <c r="AL357" s="399"/>
      <c r="AM357" s="399"/>
    </row>
    <row r="358" spans="1:39" ht="14.25" customHeight="1" x14ac:dyDescent="0.2">
      <c r="A358" s="486"/>
      <c r="B358" s="392"/>
      <c r="C358" s="395"/>
      <c r="D358" s="395"/>
      <c r="E358" s="395" t="s">
        <v>500</v>
      </c>
      <c r="F358" s="47"/>
      <c r="G358" s="395"/>
      <c r="H358" s="47"/>
      <c r="I358" s="487"/>
      <c r="J358" s="399"/>
      <c r="K358" s="399"/>
      <c r="L358" s="399"/>
      <c r="M358" s="399"/>
      <c r="N358" s="399"/>
      <c r="O358" s="399"/>
      <c r="P358" s="399"/>
      <c r="Q358" s="399"/>
      <c r="R358" s="399"/>
      <c r="S358" s="399"/>
      <c r="T358" s="399"/>
      <c r="U358" s="399"/>
      <c r="V358" s="399"/>
      <c r="W358" s="399"/>
      <c r="X358" s="399"/>
      <c r="Y358" s="399"/>
      <c r="Z358" s="399"/>
      <c r="AA358" s="399"/>
      <c r="AB358" s="399"/>
      <c r="AC358" s="399"/>
      <c r="AD358" s="399"/>
      <c r="AE358" s="399"/>
      <c r="AF358" s="399"/>
      <c r="AG358" s="399"/>
      <c r="AH358" s="399"/>
      <c r="AI358" s="399"/>
      <c r="AJ358" s="399"/>
      <c r="AK358" s="399"/>
      <c r="AL358" s="399"/>
      <c r="AM358" s="399"/>
    </row>
    <row r="359" spans="1:39" ht="14.25" customHeight="1" thickBot="1" x14ac:dyDescent="0.25">
      <c r="A359" s="491"/>
      <c r="B359" s="492"/>
      <c r="C359" s="585"/>
      <c r="D359" s="553"/>
      <c r="E359" s="493"/>
      <c r="F359" s="492"/>
      <c r="G359" s="499"/>
      <c r="H359" s="493"/>
      <c r="I359" s="495"/>
      <c r="J359" s="399"/>
      <c r="K359" s="399"/>
      <c r="L359" s="399"/>
      <c r="M359" s="399"/>
      <c r="N359" s="399"/>
      <c r="O359" s="399"/>
      <c r="P359" s="399"/>
      <c r="Q359" s="399"/>
      <c r="R359" s="399"/>
      <c r="S359" s="399"/>
      <c r="T359" s="399"/>
      <c r="U359" s="399"/>
      <c r="V359" s="399"/>
      <c r="W359" s="399"/>
      <c r="X359" s="399"/>
      <c r="Y359" s="399"/>
      <c r="Z359" s="399"/>
      <c r="AA359" s="399"/>
      <c r="AB359" s="399"/>
      <c r="AC359" s="399"/>
      <c r="AD359" s="399"/>
      <c r="AE359" s="399"/>
      <c r="AF359" s="399"/>
      <c r="AG359" s="399"/>
      <c r="AH359" s="399"/>
      <c r="AI359" s="399"/>
      <c r="AJ359" s="399"/>
      <c r="AK359" s="399"/>
      <c r="AL359" s="399"/>
      <c r="AM359" s="399"/>
    </row>
    <row r="360" spans="1:39" ht="14.25" customHeight="1" x14ac:dyDescent="0.2">
      <c r="B360" s="396"/>
      <c r="C360" s="65"/>
      <c r="D360" s="396"/>
      <c r="E360" s="396"/>
      <c r="F360" s="396"/>
      <c r="G360" s="397"/>
      <c r="H360" s="398"/>
      <c r="I360" s="398"/>
      <c r="J360" s="399"/>
      <c r="K360" s="399"/>
      <c r="L360" s="399"/>
      <c r="M360" s="399"/>
      <c r="N360" s="399"/>
      <c r="O360" s="399"/>
      <c r="P360" s="399"/>
      <c r="Q360" s="399"/>
      <c r="R360" s="399"/>
      <c r="S360" s="399"/>
      <c r="T360" s="399"/>
      <c r="U360" s="399"/>
      <c r="V360" s="399"/>
      <c r="W360" s="399"/>
      <c r="X360" s="399"/>
      <c r="Y360" s="399"/>
      <c r="Z360" s="399"/>
      <c r="AA360" s="399"/>
      <c r="AB360" s="399"/>
      <c r="AC360" s="399"/>
      <c r="AD360" s="399"/>
      <c r="AE360" s="399"/>
      <c r="AF360" s="399"/>
      <c r="AG360" s="399"/>
      <c r="AH360" s="399"/>
      <c r="AI360" s="399"/>
      <c r="AJ360" s="399"/>
      <c r="AK360" s="399"/>
      <c r="AL360" s="399"/>
      <c r="AM360" s="399"/>
    </row>
    <row r="361" spans="1:39" ht="23.25" customHeight="1" thickBot="1" x14ac:dyDescent="0.25">
      <c r="B361" s="396"/>
      <c r="C361" s="65"/>
      <c r="D361" s="396"/>
      <c r="E361" s="396"/>
      <c r="F361" s="396"/>
      <c r="G361" s="397"/>
      <c r="H361" s="398"/>
      <c r="I361" s="398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99"/>
      <c r="AA361" s="399"/>
      <c r="AB361" s="399"/>
      <c r="AC361" s="399"/>
      <c r="AD361" s="399"/>
      <c r="AE361" s="399"/>
      <c r="AF361" s="399"/>
      <c r="AG361" s="399"/>
      <c r="AH361" s="399"/>
      <c r="AI361" s="399"/>
      <c r="AJ361" s="399"/>
      <c r="AK361" s="399"/>
      <c r="AL361" s="399"/>
      <c r="AM361" s="399"/>
    </row>
    <row r="362" spans="1:39" ht="14.25" customHeight="1" x14ac:dyDescent="0.2">
      <c r="A362" s="479"/>
      <c r="B362" s="482"/>
      <c r="C362" s="481"/>
      <c r="D362" s="482"/>
      <c r="E362" s="482"/>
      <c r="F362" s="482"/>
      <c r="G362" s="483"/>
      <c r="H362" s="484"/>
      <c r="I362" s="485"/>
      <c r="J362" s="399"/>
      <c r="K362" s="399"/>
      <c r="L362" s="399"/>
      <c r="M362" s="399"/>
      <c r="N362" s="399"/>
      <c r="O362" s="399"/>
      <c r="P362" s="399"/>
      <c r="Q362" s="399"/>
      <c r="R362" s="399"/>
      <c r="S362" s="399"/>
      <c r="T362" s="399"/>
      <c r="U362" s="399"/>
      <c r="V362" s="399"/>
      <c r="W362" s="399"/>
      <c r="X362" s="399"/>
      <c r="Y362" s="399"/>
      <c r="Z362" s="399"/>
      <c r="AA362" s="399"/>
      <c r="AB362" s="399"/>
      <c r="AC362" s="399"/>
      <c r="AD362" s="399"/>
      <c r="AE362" s="399"/>
      <c r="AF362" s="399"/>
      <c r="AG362" s="399"/>
      <c r="AH362" s="399"/>
      <c r="AI362" s="399"/>
      <c r="AJ362" s="399"/>
      <c r="AK362" s="399"/>
      <c r="AL362" s="399"/>
      <c r="AM362" s="399"/>
    </row>
    <row r="363" spans="1:39" ht="15" customHeight="1" x14ac:dyDescent="0.2">
      <c r="A363" s="486"/>
      <c r="B363" s="392"/>
      <c r="C363" s="42" t="s">
        <v>510</v>
      </c>
      <c r="D363" s="87"/>
      <c r="E363" s="402" t="s">
        <v>465</v>
      </c>
      <c r="F363" s="42" t="s">
        <v>515</v>
      </c>
      <c r="G363" s="228" t="s">
        <v>513</v>
      </c>
      <c r="H363" s="394"/>
      <c r="I363" s="487"/>
      <c r="J363" s="399"/>
      <c r="K363" s="399"/>
      <c r="L363" s="399"/>
      <c r="M363" s="399"/>
      <c r="N363" s="399"/>
      <c r="O363" s="399"/>
      <c r="P363" s="399"/>
      <c r="Q363" s="399"/>
      <c r="R363" s="399"/>
      <c r="S363" s="399"/>
      <c r="T363" s="399"/>
      <c r="U363" s="399"/>
      <c r="V363" s="399"/>
      <c r="W363" s="399"/>
      <c r="X363" s="399"/>
      <c r="Y363" s="399"/>
      <c r="Z363" s="399"/>
      <c r="AA363" s="399"/>
      <c r="AB363" s="399"/>
      <c r="AC363" s="399"/>
      <c r="AD363" s="399"/>
      <c r="AE363" s="399"/>
      <c r="AF363" s="399"/>
      <c r="AG363" s="399"/>
      <c r="AH363" s="399"/>
      <c r="AI363" s="399"/>
      <c r="AJ363" s="399"/>
      <c r="AK363" s="399"/>
      <c r="AL363" s="399"/>
      <c r="AM363" s="399"/>
    </row>
    <row r="364" spans="1:39" ht="14.25" customHeight="1" x14ac:dyDescent="0.2">
      <c r="A364" s="486"/>
      <c r="B364" s="392"/>
      <c r="C364" s="42" t="s">
        <v>3</v>
      </c>
      <c r="D364" s="87"/>
      <c r="E364" s="66">
        <v>4374317</v>
      </c>
      <c r="F364" s="46" t="s">
        <v>514</v>
      </c>
      <c r="G364" s="228" t="s">
        <v>513</v>
      </c>
      <c r="H364" s="394"/>
      <c r="I364" s="487"/>
      <c r="J364" s="399"/>
      <c r="K364" s="399"/>
      <c r="L364" s="399"/>
      <c r="M364" s="399"/>
      <c r="N364" s="399"/>
      <c r="O364" s="399"/>
      <c r="P364" s="399"/>
      <c r="Q364" s="399"/>
      <c r="R364" s="399"/>
      <c r="S364" s="399"/>
      <c r="T364" s="399"/>
      <c r="U364" s="399"/>
      <c r="V364" s="399"/>
      <c r="W364" s="399"/>
      <c r="X364" s="399"/>
      <c r="Y364" s="399"/>
      <c r="Z364" s="399"/>
      <c r="AA364" s="399"/>
      <c r="AB364" s="399"/>
      <c r="AC364" s="399"/>
      <c r="AD364" s="399"/>
      <c r="AE364" s="399"/>
      <c r="AF364" s="399"/>
      <c r="AG364" s="399"/>
      <c r="AH364" s="399"/>
      <c r="AI364" s="399"/>
      <c r="AJ364" s="399"/>
      <c r="AK364" s="399"/>
      <c r="AL364" s="399"/>
      <c r="AM364" s="399"/>
    </row>
    <row r="365" spans="1:39" ht="14.25" customHeight="1" x14ac:dyDescent="0.2">
      <c r="A365" s="486"/>
      <c r="B365" s="392"/>
      <c r="C365" s="42" t="s">
        <v>6</v>
      </c>
      <c r="D365" s="87"/>
      <c r="E365" s="382" t="s">
        <v>7</v>
      </c>
      <c r="F365" s="450"/>
      <c r="G365" s="47"/>
      <c r="H365" s="394"/>
      <c r="I365" s="487"/>
      <c r="J365" s="399"/>
      <c r="K365" s="399"/>
      <c r="L365" s="399"/>
      <c r="M365" s="399"/>
      <c r="N365" s="399"/>
      <c r="O365" s="399"/>
      <c r="P365" s="399"/>
      <c r="Q365" s="399"/>
      <c r="R365" s="399"/>
      <c r="S365" s="399"/>
      <c r="T365" s="399"/>
      <c r="U365" s="399"/>
      <c r="V365" s="399"/>
      <c r="W365" s="399"/>
      <c r="X365" s="399"/>
      <c r="Y365" s="399"/>
      <c r="Z365" s="399"/>
      <c r="AA365" s="399"/>
      <c r="AB365" s="399"/>
      <c r="AC365" s="399"/>
      <c r="AD365" s="399"/>
      <c r="AE365" s="399"/>
      <c r="AF365" s="399"/>
      <c r="AG365" s="399"/>
      <c r="AH365" s="399"/>
      <c r="AI365" s="399"/>
      <c r="AJ365" s="399"/>
      <c r="AK365" s="399"/>
      <c r="AL365" s="399"/>
      <c r="AM365" s="399"/>
    </row>
    <row r="366" spans="1:39" ht="14.25" customHeight="1" x14ac:dyDescent="0.2">
      <c r="A366" s="486"/>
      <c r="B366" s="392"/>
      <c r="C366" s="395"/>
      <c r="D366" s="392"/>
      <c r="E366" s="392"/>
      <c r="F366" s="392"/>
      <c r="G366" s="425"/>
      <c r="H366" s="394"/>
      <c r="I366" s="487"/>
      <c r="J366" s="399"/>
      <c r="K366" s="399"/>
      <c r="L366" s="399"/>
      <c r="M366" s="399"/>
      <c r="N366" s="399"/>
      <c r="O366" s="399"/>
      <c r="P366" s="399"/>
      <c r="Q366" s="399"/>
      <c r="R366" s="399"/>
      <c r="S366" s="399"/>
      <c r="T366" s="399"/>
      <c r="U366" s="399"/>
      <c r="V366" s="399"/>
      <c r="W366" s="399"/>
      <c r="X366" s="399"/>
      <c r="Y366" s="399"/>
      <c r="Z366" s="399"/>
      <c r="AA366" s="399"/>
      <c r="AB366" s="399"/>
      <c r="AC366" s="399"/>
      <c r="AD366" s="399"/>
      <c r="AE366" s="399"/>
      <c r="AF366" s="399"/>
      <c r="AG366" s="399"/>
      <c r="AH366" s="399"/>
      <c r="AI366" s="399"/>
      <c r="AJ366" s="399"/>
      <c r="AK366" s="399"/>
      <c r="AL366" s="399"/>
      <c r="AM366" s="399"/>
    </row>
    <row r="367" spans="1:39" ht="14.25" customHeight="1" x14ac:dyDescent="0.2">
      <c r="A367" s="486"/>
      <c r="B367" s="403" t="s">
        <v>12</v>
      </c>
      <c r="C367" s="403" t="s">
        <v>14</v>
      </c>
      <c r="D367" s="403" t="s">
        <v>506</v>
      </c>
      <c r="E367" s="405" t="s">
        <v>13</v>
      </c>
      <c r="F367" s="404" t="s">
        <v>15</v>
      </c>
      <c r="G367" s="405" t="s">
        <v>16</v>
      </c>
      <c r="H367" s="394"/>
      <c r="I367" s="487"/>
      <c r="J367" s="399"/>
      <c r="K367" s="399"/>
      <c r="L367" s="399"/>
      <c r="M367" s="399"/>
      <c r="N367" s="399"/>
      <c r="O367" s="399"/>
      <c r="P367" s="399"/>
      <c r="Q367" s="399"/>
      <c r="R367" s="399"/>
      <c r="S367" s="399"/>
      <c r="T367" s="399"/>
      <c r="U367" s="399"/>
      <c r="V367" s="399"/>
      <c r="W367" s="399"/>
      <c r="X367" s="399"/>
      <c r="Y367" s="399"/>
      <c r="Z367" s="399"/>
      <c r="AA367" s="399"/>
      <c r="AB367" s="399"/>
      <c r="AC367" s="399"/>
      <c r="AD367" s="399"/>
      <c r="AE367" s="399"/>
      <c r="AF367" s="399"/>
      <c r="AG367" s="399"/>
      <c r="AH367" s="399"/>
      <c r="AI367" s="399"/>
      <c r="AJ367" s="399"/>
      <c r="AK367" s="399"/>
      <c r="AL367" s="399"/>
      <c r="AM367" s="399"/>
    </row>
    <row r="368" spans="1:39" ht="28.5" x14ac:dyDescent="0.2">
      <c r="A368" s="486"/>
      <c r="B368" s="78" t="s">
        <v>466</v>
      </c>
      <c r="C368" s="104">
        <v>4</v>
      </c>
      <c r="D368" s="104">
        <f>C368*17</f>
        <v>68</v>
      </c>
      <c r="E368" s="81" t="s">
        <v>32</v>
      </c>
      <c r="F368" s="105" t="s">
        <v>467</v>
      </c>
      <c r="G368" s="409" t="s">
        <v>137</v>
      </c>
      <c r="H368" s="394"/>
      <c r="I368" s="487"/>
      <c r="J368" s="399"/>
      <c r="K368" s="399"/>
      <c r="L368" s="399"/>
      <c r="M368" s="399"/>
      <c r="N368" s="399"/>
      <c r="O368" s="399"/>
      <c r="P368" s="399"/>
      <c r="Q368" s="399"/>
      <c r="R368" s="399"/>
      <c r="S368" s="399"/>
      <c r="T368" s="399"/>
      <c r="U368" s="399"/>
      <c r="V368" s="399"/>
      <c r="W368" s="399"/>
      <c r="X368" s="399"/>
      <c r="Y368" s="399"/>
      <c r="Z368" s="399"/>
      <c r="AA368" s="399"/>
      <c r="AB368" s="399"/>
      <c r="AC368" s="399"/>
      <c r="AD368" s="399"/>
      <c r="AE368" s="399"/>
      <c r="AF368" s="399"/>
      <c r="AG368" s="399"/>
      <c r="AH368" s="399"/>
      <c r="AI368" s="399"/>
      <c r="AJ368" s="399"/>
      <c r="AK368" s="399"/>
      <c r="AL368" s="399"/>
      <c r="AM368" s="399"/>
    </row>
    <row r="369" spans="1:39" ht="14.25" x14ac:dyDescent="0.2">
      <c r="A369" s="486"/>
      <c r="B369" s="78" t="s">
        <v>336</v>
      </c>
      <c r="C369" s="104">
        <v>3</v>
      </c>
      <c r="D369" s="104">
        <f t="shared" ref="D369:D371" si="5">C369*17</f>
        <v>51</v>
      </c>
      <c r="E369" s="81" t="s">
        <v>32</v>
      </c>
      <c r="F369" s="81" t="s">
        <v>468</v>
      </c>
      <c r="G369" s="409" t="s">
        <v>469</v>
      </c>
      <c r="H369" s="394"/>
      <c r="I369" s="487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99"/>
      <c r="AA369" s="399"/>
      <c r="AB369" s="399"/>
      <c r="AC369" s="399"/>
      <c r="AD369" s="399"/>
      <c r="AE369" s="399"/>
      <c r="AF369" s="399"/>
      <c r="AG369" s="399"/>
      <c r="AH369" s="399"/>
      <c r="AI369" s="399"/>
      <c r="AJ369" s="399"/>
      <c r="AK369" s="399"/>
      <c r="AL369" s="399"/>
      <c r="AM369" s="399"/>
    </row>
    <row r="370" spans="1:39" ht="28.5" x14ac:dyDescent="0.2">
      <c r="A370" s="486"/>
      <c r="B370" s="78" t="s">
        <v>336</v>
      </c>
      <c r="C370" s="104">
        <v>4</v>
      </c>
      <c r="D370" s="104">
        <f t="shared" si="5"/>
        <v>68</v>
      </c>
      <c r="E370" s="81" t="s">
        <v>470</v>
      </c>
      <c r="F370" s="81" t="s">
        <v>471</v>
      </c>
      <c r="G370" s="409" t="s">
        <v>472</v>
      </c>
      <c r="H370" s="394"/>
      <c r="I370" s="487"/>
      <c r="J370" s="399"/>
      <c r="K370" s="399"/>
      <c r="L370" s="399"/>
      <c r="M370" s="399"/>
      <c r="N370" s="399"/>
      <c r="O370" s="399"/>
      <c r="P370" s="399"/>
      <c r="Q370" s="399"/>
      <c r="R370" s="399"/>
      <c r="S370" s="399"/>
      <c r="T370" s="399"/>
      <c r="U370" s="399"/>
      <c r="V370" s="399"/>
      <c r="W370" s="399"/>
      <c r="X370" s="399"/>
      <c r="Y370" s="399"/>
      <c r="Z370" s="399"/>
      <c r="AA370" s="399"/>
      <c r="AB370" s="399"/>
      <c r="AC370" s="399"/>
      <c r="AD370" s="399"/>
      <c r="AE370" s="399"/>
      <c r="AF370" s="399"/>
      <c r="AG370" s="399"/>
      <c r="AH370" s="399"/>
      <c r="AI370" s="399"/>
      <c r="AJ370" s="399"/>
      <c r="AK370" s="399"/>
      <c r="AL370" s="399"/>
      <c r="AM370" s="399"/>
    </row>
    <row r="371" spans="1:39" ht="28.5" x14ac:dyDescent="0.2">
      <c r="A371" s="486"/>
      <c r="B371" s="94" t="s">
        <v>466</v>
      </c>
      <c r="C371" s="77">
        <v>4</v>
      </c>
      <c r="D371" s="106">
        <f t="shared" si="5"/>
        <v>68</v>
      </c>
      <c r="E371" s="71" t="s">
        <v>18</v>
      </c>
      <c r="F371" s="71" t="s">
        <v>473</v>
      </c>
      <c r="G371" s="406" t="s">
        <v>474</v>
      </c>
      <c r="H371" s="394"/>
      <c r="I371" s="487"/>
      <c r="J371" s="399"/>
      <c r="K371" s="399"/>
      <c r="L371" s="399"/>
      <c r="M371" s="399"/>
      <c r="N371" s="399"/>
      <c r="O371" s="399"/>
      <c r="P371" s="399"/>
      <c r="Q371" s="399"/>
      <c r="R371" s="399"/>
      <c r="S371" s="399"/>
      <c r="T371" s="399"/>
      <c r="U371" s="399"/>
      <c r="V371" s="399"/>
      <c r="W371" s="399"/>
      <c r="X371" s="399"/>
      <c r="Y371" s="399"/>
      <c r="Z371" s="399"/>
      <c r="AA371" s="399"/>
      <c r="AB371" s="399"/>
      <c r="AC371" s="399"/>
      <c r="AD371" s="399"/>
      <c r="AE371" s="399"/>
      <c r="AF371" s="399"/>
      <c r="AG371" s="399"/>
      <c r="AH371" s="399"/>
      <c r="AI371" s="399"/>
      <c r="AJ371" s="399"/>
      <c r="AK371" s="399"/>
      <c r="AL371" s="399"/>
      <c r="AM371" s="399"/>
    </row>
    <row r="372" spans="1:39" ht="14.25" customHeight="1" x14ac:dyDescent="0.2">
      <c r="A372" s="486"/>
      <c r="B372" s="383" t="s">
        <v>38</v>
      </c>
      <c r="C372" s="48">
        <f>SUM(C368:C371)</f>
        <v>15</v>
      </c>
      <c r="D372" s="51">
        <f>SUM(D368:D371)*2.5</f>
        <v>637.5</v>
      </c>
      <c r="E372" s="392"/>
      <c r="F372" s="392"/>
      <c r="G372" s="425"/>
      <c r="H372" s="394"/>
      <c r="I372" s="487"/>
      <c r="J372" s="399"/>
      <c r="K372" s="399"/>
      <c r="L372" s="399"/>
      <c r="M372" s="399"/>
      <c r="N372" s="399"/>
      <c r="O372" s="399"/>
      <c r="P372" s="399"/>
      <c r="Q372" s="399"/>
      <c r="R372" s="399"/>
      <c r="S372" s="399"/>
      <c r="T372" s="399"/>
      <c r="U372" s="399"/>
      <c r="V372" s="399"/>
      <c r="W372" s="399"/>
      <c r="X372" s="399"/>
      <c r="Y372" s="399"/>
      <c r="Z372" s="399"/>
      <c r="AA372" s="399"/>
      <c r="AB372" s="399"/>
      <c r="AC372" s="399"/>
      <c r="AD372" s="399"/>
      <c r="AE372" s="399"/>
      <c r="AF372" s="399"/>
      <c r="AG372" s="399"/>
      <c r="AH372" s="399"/>
      <c r="AI372" s="399"/>
      <c r="AJ372" s="399"/>
      <c r="AK372" s="399"/>
      <c r="AL372" s="399"/>
      <c r="AM372" s="399"/>
    </row>
    <row r="373" spans="1:39" ht="14.25" customHeight="1" x14ac:dyDescent="0.2">
      <c r="A373" s="486"/>
      <c r="B373" s="392"/>
      <c r="C373" s="395"/>
      <c r="D373" s="392"/>
      <c r="E373" s="392"/>
      <c r="F373" s="392"/>
      <c r="G373" s="425"/>
      <c r="H373" s="394"/>
      <c r="I373" s="487"/>
      <c r="J373" s="399"/>
      <c r="K373" s="399"/>
      <c r="L373" s="399"/>
      <c r="M373" s="399"/>
      <c r="N373" s="399"/>
      <c r="O373" s="399"/>
      <c r="P373" s="399"/>
      <c r="Q373" s="399"/>
      <c r="R373" s="399"/>
      <c r="S373" s="399"/>
      <c r="T373" s="399"/>
      <c r="U373" s="399"/>
      <c r="V373" s="399"/>
      <c r="W373" s="399"/>
      <c r="X373" s="399"/>
      <c r="Y373" s="399"/>
      <c r="Z373" s="399"/>
      <c r="AA373" s="399"/>
      <c r="AB373" s="399"/>
      <c r="AC373" s="399"/>
      <c r="AD373" s="399"/>
      <c r="AE373" s="399"/>
      <c r="AF373" s="399"/>
      <c r="AG373" s="399"/>
      <c r="AH373" s="399"/>
      <c r="AI373" s="399"/>
      <c r="AJ373" s="399"/>
      <c r="AK373" s="399"/>
      <c r="AL373" s="399"/>
      <c r="AM373" s="399"/>
    </row>
    <row r="374" spans="1:39" ht="30" x14ac:dyDescent="0.2">
      <c r="A374" s="486"/>
      <c r="B374" s="403" t="s">
        <v>55</v>
      </c>
      <c r="C374" s="540" t="s">
        <v>47</v>
      </c>
      <c r="D374" s="541"/>
      <c r="E374" s="403" t="s">
        <v>48</v>
      </c>
      <c r="F374" s="405" t="s">
        <v>56</v>
      </c>
      <c r="G374" s="443" t="s">
        <v>57</v>
      </c>
      <c r="H374" s="408" t="s">
        <v>58</v>
      </c>
      <c r="I374" s="488"/>
      <c r="J374" s="399"/>
      <c r="K374" s="399"/>
      <c r="L374" s="399"/>
      <c r="M374" s="399"/>
      <c r="N374" s="399"/>
      <c r="O374" s="399"/>
      <c r="P374" s="399"/>
      <c r="Q374" s="399"/>
      <c r="R374" s="399"/>
      <c r="S374" s="399"/>
      <c r="T374" s="399"/>
      <c r="U374" s="399"/>
      <c r="V374" s="399"/>
      <c r="W374" s="399"/>
      <c r="X374" s="399"/>
      <c r="Y374" s="399"/>
      <c r="Z374" s="399"/>
      <c r="AA374" s="399"/>
      <c r="AB374" s="399"/>
      <c r="AC374" s="399"/>
      <c r="AD374" s="399"/>
      <c r="AE374" s="399"/>
      <c r="AF374" s="399"/>
      <c r="AG374" s="399"/>
      <c r="AH374" s="399"/>
      <c r="AI374" s="399"/>
      <c r="AJ374" s="399"/>
      <c r="AK374" s="399"/>
      <c r="AL374" s="399"/>
      <c r="AM374" s="399"/>
    </row>
    <row r="375" spans="1:39" ht="14.25" x14ac:dyDescent="0.2">
      <c r="A375" s="486"/>
      <c r="B375" s="501" t="s">
        <v>52</v>
      </c>
      <c r="C375" s="536" t="s">
        <v>61</v>
      </c>
      <c r="D375" s="537"/>
      <c r="E375" s="81" t="s">
        <v>54</v>
      </c>
      <c r="F375" s="71" t="s">
        <v>475</v>
      </c>
      <c r="G375" s="411">
        <v>6</v>
      </c>
      <c r="H375" s="410">
        <f>G375*17</f>
        <v>102</v>
      </c>
      <c r="I375" s="488"/>
      <c r="J375" s="399"/>
      <c r="K375" s="399"/>
      <c r="L375" s="399"/>
      <c r="M375" s="399"/>
      <c r="N375" s="399"/>
      <c r="O375" s="399"/>
      <c r="P375" s="399"/>
      <c r="Q375" s="399"/>
      <c r="R375" s="399"/>
      <c r="S375" s="399"/>
      <c r="T375" s="399"/>
      <c r="U375" s="399"/>
      <c r="V375" s="399"/>
      <c r="W375" s="399"/>
      <c r="X375" s="399"/>
      <c r="Y375" s="399"/>
      <c r="Z375" s="399"/>
      <c r="AA375" s="399"/>
      <c r="AB375" s="399"/>
      <c r="AC375" s="399"/>
      <c r="AD375" s="399"/>
      <c r="AE375" s="399"/>
      <c r="AF375" s="399"/>
      <c r="AG375" s="399"/>
      <c r="AH375" s="399"/>
      <c r="AI375" s="399"/>
      <c r="AJ375" s="399"/>
      <c r="AK375" s="399"/>
      <c r="AL375" s="399"/>
      <c r="AM375" s="399"/>
    </row>
    <row r="376" spans="1:39" ht="14.25" x14ac:dyDescent="0.2">
      <c r="A376" s="486"/>
      <c r="B376" s="69" t="s">
        <v>52</v>
      </c>
      <c r="C376" s="536" t="s">
        <v>69</v>
      </c>
      <c r="D376" s="537"/>
      <c r="E376" s="81" t="s">
        <v>70</v>
      </c>
      <c r="F376" s="71" t="s">
        <v>71</v>
      </c>
      <c r="G376" s="411"/>
      <c r="H376" s="410">
        <v>160.5</v>
      </c>
      <c r="I376" s="488"/>
      <c r="J376" s="399"/>
      <c r="K376" s="399"/>
      <c r="L376" s="399"/>
      <c r="M376" s="399"/>
      <c r="N376" s="399"/>
      <c r="O376" s="399"/>
      <c r="P376" s="399"/>
      <c r="Q376" s="399"/>
      <c r="R376" s="399"/>
      <c r="S376" s="399"/>
      <c r="T376" s="399"/>
      <c r="U376" s="399"/>
      <c r="V376" s="399"/>
      <c r="W376" s="399"/>
      <c r="X376" s="399"/>
      <c r="Y376" s="399"/>
      <c r="Z376" s="399"/>
      <c r="AA376" s="399"/>
      <c r="AB376" s="399"/>
      <c r="AC376" s="399"/>
      <c r="AD376" s="399"/>
      <c r="AE376" s="399"/>
      <c r="AF376" s="399"/>
      <c r="AG376" s="399"/>
      <c r="AH376" s="399"/>
      <c r="AI376" s="399"/>
      <c r="AJ376" s="399"/>
      <c r="AK376" s="399"/>
      <c r="AL376" s="399"/>
      <c r="AM376" s="399"/>
    </row>
    <row r="377" spans="1:39" x14ac:dyDescent="0.2">
      <c r="A377" s="486"/>
      <c r="B377" s="392"/>
      <c r="C377" s="395"/>
      <c r="D377" s="392"/>
      <c r="E377" s="392"/>
      <c r="F377" s="416" t="s">
        <v>103</v>
      </c>
      <c r="G377" s="417"/>
      <c r="H377" s="417">
        <f>SUM(H375:H376)+D372</f>
        <v>900</v>
      </c>
      <c r="I377" s="488"/>
      <c r="J377" s="399"/>
      <c r="K377" s="399"/>
      <c r="L377" s="399"/>
      <c r="M377" s="399"/>
      <c r="N377" s="399"/>
      <c r="O377" s="399"/>
      <c r="P377" s="399"/>
      <c r="Q377" s="399"/>
      <c r="R377" s="399"/>
      <c r="S377" s="399"/>
      <c r="T377" s="399"/>
      <c r="U377" s="399"/>
      <c r="V377" s="399"/>
      <c r="W377" s="399"/>
      <c r="X377" s="399"/>
      <c r="Y377" s="399"/>
      <c r="Z377" s="399"/>
      <c r="AA377" s="399"/>
      <c r="AB377" s="399"/>
      <c r="AC377" s="399"/>
      <c r="AD377" s="399"/>
      <c r="AE377" s="399"/>
      <c r="AF377" s="399"/>
      <c r="AG377" s="399"/>
      <c r="AH377" s="399"/>
      <c r="AI377" s="399"/>
      <c r="AJ377" s="399"/>
      <c r="AK377" s="399"/>
      <c r="AL377" s="399"/>
      <c r="AM377" s="399"/>
    </row>
    <row r="378" spans="1:39" ht="14.25" customHeight="1" x14ac:dyDescent="0.2">
      <c r="A378" s="486"/>
      <c r="B378" s="392"/>
      <c r="C378" s="395"/>
      <c r="D378" s="392"/>
      <c r="E378" s="392"/>
      <c r="F378" s="392"/>
      <c r="G378" s="425"/>
      <c r="H378" s="394"/>
      <c r="I378" s="487"/>
      <c r="J378" s="399"/>
      <c r="K378" s="399"/>
      <c r="L378" s="399"/>
      <c r="M378" s="399"/>
      <c r="N378" s="399"/>
      <c r="O378" s="399"/>
      <c r="P378" s="399"/>
      <c r="Q378" s="399"/>
      <c r="R378" s="399"/>
      <c r="S378" s="399"/>
      <c r="T378" s="399"/>
      <c r="U378" s="399"/>
      <c r="V378" s="399"/>
      <c r="W378" s="399"/>
      <c r="X378" s="399"/>
      <c r="Y378" s="399"/>
      <c r="Z378" s="399"/>
      <c r="AA378" s="399"/>
      <c r="AB378" s="399"/>
      <c r="AC378" s="399"/>
      <c r="AD378" s="399"/>
      <c r="AE378" s="399"/>
      <c r="AF378" s="399"/>
      <c r="AG378" s="399"/>
      <c r="AH378" s="399"/>
      <c r="AI378" s="399"/>
      <c r="AJ378" s="399"/>
      <c r="AK378" s="399"/>
      <c r="AL378" s="399"/>
      <c r="AM378" s="399"/>
    </row>
    <row r="379" spans="1:39" ht="14.25" customHeight="1" x14ac:dyDescent="0.2">
      <c r="A379" s="486"/>
      <c r="B379" s="392"/>
      <c r="C379" s="395"/>
      <c r="D379" s="392"/>
      <c r="E379" s="392"/>
      <c r="F379" s="392"/>
      <c r="G379" s="490"/>
      <c r="H379" s="394"/>
      <c r="I379" s="487"/>
      <c r="J379" s="399"/>
      <c r="K379" s="399"/>
      <c r="L379" s="399"/>
      <c r="M379" s="399"/>
      <c r="N379" s="399"/>
      <c r="O379" s="399"/>
      <c r="P379" s="399"/>
      <c r="Q379" s="399"/>
      <c r="R379" s="399"/>
      <c r="S379" s="399"/>
      <c r="T379" s="399"/>
      <c r="U379" s="399"/>
      <c r="V379" s="399"/>
      <c r="W379" s="399"/>
      <c r="X379" s="399"/>
      <c r="Y379" s="399"/>
      <c r="Z379" s="399"/>
      <c r="AA379" s="399"/>
      <c r="AB379" s="399"/>
      <c r="AC379" s="399"/>
      <c r="AD379" s="399"/>
      <c r="AE379" s="399"/>
      <c r="AF379" s="399"/>
      <c r="AG379" s="399"/>
      <c r="AH379" s="399"/>
      <c r="AI379" s="399"/>
      <c r="AJ379" s="399"/>
      <c r="AK379" s="399"/>
      <c r="AL379" s="399"/>
      <c r="AM379" s="399"/>
    </row>
    <row r="380" spans="1:39" ht="14.25" customHeight="1" x14ac:dyDescent="0.2">
      <c r="A380" s="486"/>
      <c r="B380" s="392"/>
      <c r="C380" s="395"/>
      <c r="D380" s="392"/>
      <c r="E380" s="392"/>
      <c r="F380" s="392"/>
      <c r="G380" s="425"/>
      <c r="H380" s="394"/>
      <c r="I380" s="487"/>
      <c r="J380" s="399"/>
      <c r="K380" s="399"/>
      <c r="L380" s="399"/>
      <c r="M380" s="399"/>
      <c r="N380" s="399"/>
      <c r="O380" s="399"/>
      <c r="P380" s="399"/>
      <c r="Q380" s="399"/>
      <c r="R380" s="399"/>
      <c r="S380" s="399"/>
      <c r="T380" s="399"/>
      <c r="U380" s="399"/>
      <c r="V380" s="399"/>
      <c r="W380" s="399"/>
      <c r="X380" s="399"/>
      <c r="Y380" s="399"/>
      <c r="Z380" s="399"/>
      <c r="AA380" s="399"/>
      <c r="AB380" s="399"/>
      <c r="AC380" s="399"/>
      <c r="AD380" s="399"/>
      <c r="AE380" s="399"/>
      <c r="AF380" s="399"/>
      <c r="AG380" s="399"/>
      <c r="AH380" s="399"/>
      <c r="AI380" s="399"/>
      <c r="AJ380" s="399"/>
      <c r="AK380" s="399"/>
      <c r="AL380" s="399"/>
      <c r="AM380" s="399"/>
    </row>
    <row r="381" spans="1:39" ht="14.25" customHeight="1" x14ac:dyDescent="0.2">
      <c r="A381" s="486"/>
      <c r="B381" s="392"/>
      <c r="C381" s="395"/>
      <c r="D381" s="392"/>
      <c r="E381" s="444" t="str">
        <f>E363</f>
        <v>DARÍO ÁLVAREZ MEJÍA</v>
      </c>
      <c r="F381" s="392"/>
      <c r="G381" s="425"/>
      <c r="H381" s="394"/>
      <c r="I381" s="487"/>
      <c r="J381" s="399"/>
      <c r="K381" s="399"/>
      <c r="L381" s="399"/>
      <c r="M381" s="399"/>
      <c r="N381" s="399"/>
      <c r="O381" s="399"/>
      <c r="P381" s="399"/>
      <c r="Q381" s="399"/>
      <c r="R381" s="399"/>
      <c r="S381" s="399"/>
      <c r="T381" s="399"/>
      <c r="U381" s="399"/>
      <c r="V381" s="399"/>
      <c r="W381" s="399"/>
      <c r="X381" s="399"/>
      <c r="Y381" s="399"/>
      <c r="Z381" s="399"/>
      <c r="AA381" s="399"/>
      <c r="AB381" s="399"/>
      <c r="AC381" s="399"/>
      <c r="AD381" s="399"/>
      <c r="AE381" s="399"/>
      <c r="AF381" s="399"/>
      <c r="AG381" s="399"/>
      <c r="AH381" s="399"/>
      <c r="AI381" s="399"/>
      <c r="AJ381" s="399"/>
      <c r="AK381" s="399"/>
      <c r="AL381" s="399"/>
      <c r="AM381" s="399"/>
    </row>
    <row r="382" spans="1:39" ht="14.25" customHeight="1" x14ac:dyDescent="0.2">
      <c r="A382" s="486"/>
      <c r="B382" s="392"/>
      <c r="C382" s="395"/>
      <c r="D382" s="392"/>
      <c r="E382" s="395" t="s">
        <v>500</v>
      </c>
      <c r="F382" s="392"/>
      <c r="G382" s="490"/>
      <c r="H382" s="394"/>
      <c r="I382" s="487"/>
      <c r="J382" s="399"/>
      <c r="K382" s="399"/>
      <c r="L382" s="399"/>
      <c r="M382" s="399"/>
      <c r="N382" s="399"/>
      <c r="O382" s="399"/>
      <c r="P382" s="399"/>
      <c r="Q382" s="399"/>
      <c r="R382" s="399"/>
      <c r="S382" s="399"/>
      <c r="T382" s="399"/>
      <c r="U382" s="399"/>
      <c r="V382" s="399"/>
      <c r="W382" s="399"/>
      <c r="X382" s="399"/>
      <c r="Y382" s="399"/>
      <c r="Z382" s="399"/>
      <c r="AA382" s="399"/>
      <c r="AB382" s="399"/>
      <c r="AC382" s="399"/>
      <c r="AD382" s="399"/>
      <c r="AE382" s="399"/>
      <c r="AF382" s="399"/>
      <c r="AG382" s="399"/>
      <c r="AH382" s="399"/>
      <c r="AI382" s="399"/>
      <c r="AJ382" s="399"/>
      <c r="AK382" s="399"/>
      <c r="AL382" s="399"/>
      <c r="AM382" s="399"/>
    </row>
    <row r="383" spans="1:39" ht="14.25" customHeight="1" thickBot="1" x14ac:dyDescent="0.25">
      <c r="A383" s="491"/>
      <c r="B383" s="492"/>
      <c r="C383" s="499"/>
      <c r="D383" s="492"/>
      <c r="E383" s="492"/>
      <c r="F383" s="492"/>
      <c r="G383" s="500"/>
      <c r="H383" s="494"/>
      <c r="I383" s="495"/>
      <c r="J383" s="399"/>
      <c r="K383" s="399"/>
      <c r="L383" s="399"/>
      <c r="M383" s="399"/>
      <c r="N383" s="399"/>
      <c r="O383" s="399"/>
      <c r="P383" s="399"/>
      <c r="Q383" s="399"/>
      <c r="R383" s="399"/>
      <c r="S383" s="399"/>
      <c r="T383" s="399"/>
      <c r="U383" s="399"/>
      <c r="V383" s="399"/>
      <c r="W383" s="399"/>
      <c r="X383" s="399"/>
      <c r="Y383" s="399"/>
      <c r="Z383" s="399"/>
      <c r="AA383" s="399"/>
      <c r="AB383" s="399"/>
      <c r="AC383" s="399"/>
      <c r="AD383" s="399"/>
      <c r="AE383" s="399"/>
      <c r="AF383" s="399"/>
      <c r="AG383" s="399"/>
      <c r="AH383" s="399"/>
      <c r="AI383" s="399"/>
      <c r="AJ383" s="399"/>
      <c r="AK383" s="399"/>
      <c r="AL383" s="399"/>
      <c r="AM383" s="399"/>
    </row>
    <row r="384" spans="1:39" ht="14.25" x14ac:dyDescent="0.2">
      <c r="B384" s="396"/>
      <c r="C384" s="65"/>
      <c r="D384" s="396"/>
      <c r="E384" s="396"/>
      <c r="F384" s="396"/>
      <c r="G384" s="397"/>
      <c r="H384" s="398"/>
      <c r="I384" s="398"/>
      <c r="J384" s="399"/>
      <c r="K384" s="399"/>
      <c r="L384" s="399"/>
      <c r="M384" s="399"/>
      <c r="N384" s="399"/>
      <c r="O384" s="399"/>
      <c r="P384" s="399"/>
      <c r="Q384" s="399"/>
      <c r="R384" s="399"/>
      <c r="S384" s="399"/>
      <c r="T384" s="399"/>
      <c r="U384" s="399"/>
      <c r="V384" s="399"/>
      <c r="W384" s="399"/>
      <c r="X384" s="399"/>
      <c r="Y384" s="399"/>
      <c r="Z384" s="399"/>
      <c r="AA384" s="399"/>
      <c r="AB384" s="399"/>
      <c r="AC384" s="399"/>
      <c r="AD384" s="399"/>
      <c r="AE384" s="399"/>
      <c r="AF384" s="399"/>
      <c r="AG384" s="399"/>
      <c r="AH384" s="399"/>
      <c r="AI384" s="399"/>
      <c r="AJ384" s="399"/>
      <c r="AK384" s="399"/>
      <c r="AL384" s="399"/>
      <c r="AM384" s="399"/>
    </row>
    <row r="385" spans="1:39" ht="15.75" customHeight="1" x14ac:dyDescent="0.2">
      <c r="B385" s="396"/>
      <c r="C385" s="65"/>
      <c r="D385" s="396"/>
      <c r="E385" s="396"/>
      <c r="F385" s="396"/>
      <c r="G385" s="397"/>
      <c r="H385" s="398"/>
      <c r="I385" s="398"/>
      <c r="J385" s="399"/>
      <c r="K385" s="399"/>
      <c r="L385" s="399"/>
      <c r="M385" s="399"/>
      <c r="N385" s="399"/>
      <c r="O385" s="399"/>
      <c r="P385" s="399"/>
      <c r="Q385" s="399"/>
      <c r="R385" s="399"/>
      <c r="S385" s="399"/>
      <c r="T385" s="399"/>
      <c r="U385" s="399"/>
      <c r="V385" s="399"/>
      <c r="W385" s="399"/>
      <c r="X385" s="399"/>
      <c r="Y385" s="399"/>
      <c r="Z385" s="399"/>
      <c r="AA385" s="399"/>
      <c r="AB385" s="399"/>
      <c r="AC385" s="399"/>
      <c r="AD385" s="399"/>
      <c r="AE385" s="399"/>
      <c r="AF385" s="399"/>
      <c r="AG385" s="399"/>
      <c r="AH385" s="399"/>
      <c r="AI385" s="399"/>
      <c r="AJ385" s="399"/>
      <c r="AK385" s="399"/>
      <c r="AL385" s="399"/>
      <c r="AM385" s="399"/>
    </row>
    <row r="386" spans="1:39" ht="14.25" customHeight="1" x14ac:dyDescent="0.2">
      <c r="B386" s="396"/>
      <c r="C386" s="65"/>
      <c r="D386" s="396"/>
      <c r="E386" s="396"/>
      <c r="F386" s="396"/>
      <c r="G386" s="397"/>
      <c r="H386" s="398"/>
      <c r="I386" s="398"/>
      <c r="J386" s="399"/>
      <c r="K386" s="399"/>
      <c r="L386" s="399"/>
      <c r="M386" s="399"/>
      <c r="N386" s="399"/>
      <c r="O386" s="399"/>
      <c r="P386" s="399"/>
      <c r="Q386" s="399"/>
      <c r="R386" s="399"/>
      <c r="S386" s="399"/>
      <c r="T386" s="399"/>
      <c r="U386" s="399"/>
      <c r="V386" s="399"/>
      <c r="W386" s="399"/>
      <c r="X386" s="399"/>
      <c r="Y386" s="399"/>
      <c r="Z386" s="399"/>
      <c r="AA386" s="399"/>
      <c r="AB386" s="399"/>
      <c r="AC386" s="399"/>
      <c r="AD386" s="399"/>
      <c r="AE386" s="399"/>
      <c r="AF386" s="399"/>
      <c r="AG386" s="399"/>
      <c r="AH386" s="399"/>
      <c r="AI386" s="399"/>
      <c r="AJ386" s="399"/>
      <c r="AK386" s="399"/>
      <c r="AL386" s="399"/>
      <c r="AM386" s="399"/>
    </row>
    <row r="387" spans="1:39" ht="14.25" customHeight="1" x14ac:dyDescent="0.2">
      <c r="B387" s="396"/>
      <c r="C387" s="65"/>
      <c r="D387" s="396"/>
      <c r="E387" s="396"/>
      <c r="F387" s="396"/>
      <c r="G387" s="397"/>
      <c r="H387" s="398"/>
      <c r="I387" s="398"/>
      <c r="J387" s="399"/>
      <c r="K387" s="399"/>
      <c r="L387" s="399"/>
      <c r="M387" s="399"/>
      <c r="N387" s="399"/>
      <c r="O387" s="399"/>
      <c r="P387" s="399"/>
      <c r="Q387" s="399"/>
      <c r="R387" s="399"/>
      <c r="S387" s="399"/>
      <c r="T387" s="399"/>
      <c r="U387" s="399"/>
      <c r="V387" s="399"/>
      <c r="W387" s="399"/>
      <c r="X387" s="399"/>
      <c r="Y387" s="399"/>
      <c r="Z387" s="399"/>
      <c r="AA387" s="399"/>
      <c r="AB387" s="399"/>
      <c r="AC387" s="399"/>
      <c r="AD387" s="399"/>
      <c r="AE387" s="399"/>
      <c r="AF387" s="399"/>
      <c r="AG387" s="399"/>
      <c r="AH387" s="399"/>
      <c r="AI387" s="399"/>
      <c r="AJ387" s="399"/>
      <c r="AK387" s="399"/>
      <c r="AL387" s="399"/>
      <c r="AM387" s="399"/>
    </row>
    <row r="388" spans="1:39" ht="14.25" customHeight="1" thickBot="1" x14ac:dyDescent="0.25">
      <c r="B388" s="396"/>
      <c r="C388" s="65"/>
      <c r="D388" s="396"/>
      <c r="E388" s="396"/>
      <c r="F388" s="396"/>
      <c r="G388" s="397"/>
      <c r="H388" s="398"/>
      <c r="I388" s="398"/>
      <c r="J388" s="399"/>
      <c r="K388" s="399"/>
      <c r="L388" s="399"/>
      <c r="M388" s="399"/>
      <c r="N388" s="399"/>
      <c r="O388" s="399"/>
      <c r="P388" s="399"/>
      <c r="Q388" s="399"/>
      <c r="R388" s="399"/>
      <c r="S388" s="399"/>
      <c r="T388" s="399"/>
      <c r="U388" s="399"/>
      <c r="V388" s="399"/>
      <c r="W388" s="399"/>
      <c r="X388" s="399"/>
      <c r="Y388" s="399"/>
      <c r="Z388" s="399"/>
      <c r="AA388" s="399"/>
      <c r="AB388" s="399"/>
      <c r="AC388" s="399"/>
      <c r="AD388" s="399"/>
      <c r="AE388" s="399"/>
      <c r="AF388" s="399"/>
      <c r="AG388" s="399"/>
      <c r="AH388" s="399"/>
      <c r="AI388" s="399"/>
      <c r="AJ388" s="399"/>
      <c r="AK388" s="399"/>
      <c r="AL388" s="399"/>
      <c r="AM388" s="399"/>
    </row>
    <row r="389" spans="1:39" ht="14.25" customHeight="1" x14ac:dyDescent="0.2">
      <c r="A389" s="479"/>
      <c r="B389" s="482"/>
      <c r="C389" s="496"/>
      <c r="D389" s="496"/>
      <c r="E389" s="496"/>
      <c r="F389" s="496"/>
      <c r="G389" s="496"/>
      <c r="H389" s="484"/>
      <c r="I389" s="485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99"/>
      <c r="AA389" s="399"/>
      <c r="AB389" s="399"/>
      <c r="AC389" s="399"/>
      <c r="AD389" s="399"/>
      <c r="AE389" s="399"/>
      <c r="AF389" s="399"/>
      <c r="AG389" s="399"/>
      <c r="AH389" s="399"/>
      <c r="AI389" s="399"/>
      <c r="AJ389" s="399"/>
      <c r="AK389" s="399"/>
      <c r="AL389" s="399"/>
      <c r="AM389" s="399"/>
    </row>
    <row r="390" spans="1:39" ht="14.25" customHeight="1" x14ac:dyDescent="0.2">
      <c r="A390" s="486"/>
      <c r="B390" s="392"/>
      <c r="C390" s="382" t="s">
        <v>510</v>
      </c>
      <c r="D390" s="389"/>
      <c r="E390" s="402" t="s">
        <v>476</v>
      </c>
      <c r="F390" s="382" t="s">
        <v>515</v>
      </c>
      <c r="G390" s="228" t="s">
        <v>513</v>
      </c>
      <c r="H390" s="394"/>
      <c r="I390" s="487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99"/>
      <c r="AA390" s="399"/>
      <c r="AB390" s="399"/>
      <c r="AC390" s="399"/>
      <c r="AD390" s="399"/>
      <c r="AE390" s="399"/>
      <c r="AF390" s="399"/>
      <c r="AG390" s="399"/>
      <c r="AH390" s="399"/>
      <c r="AI390" s="399"/>
      <c r="AJ390" s="399"/>
      <c r="AK390" s="399"/>
      <c r="AL390" s="399"/>
      <c r="AM390" s="399"/>
    </row>
    <row r="391" spans="1:39" ht="14.25" customHeight="1" x14ac:dyDescent="0.2">
      <c r="A391" s="486"/>
      <c r="B391" s="392"/>
      <c r="C391" s="382" t="s">
        <v>3</v>
      </c>
      <c r="D391" s="389"/>
      <c r="E391" s="66">
        <v>4573818</v>
      </c>
      <c r="F391" s="46" t="s">
        <v>514</v>
      </c>
      <c r="G391" s="228" t="s">
        <v>513</v>
      </c>
      <c r="H391" s="394"/>
      <c r="I391" s="487"/>
      <c r="J391" s="399"/>
      <c r="K391" s="399"/>
      <c r="L391" s="399"/>
      <c r="M391" s="399"/>
      <c r="N391" s="399"/>
      <c r="O391" s="399"/>
      <c r="P391" s="399"/>
      <c r="Q391" s="399"/>
      <c r="R391" s="399"/>
      <c r="S391" s="399"/>
      <c r="T391" s="399"/>
      <c r="U391" s="399"/>
      <c r="V391" s="399"/>
      <c r="W391" s="399"/>
      <c r="X391" s="399"/>
      <c r="Y391" s="399"/>
      <c r="Z391" s="399"/>
      <c r="AA391" s="399"/>
      <c r="AB391" s="399"/>
      <c r="AC391" s="399"/>
      <c r="AD391" s="399"/>
      <c r="AE391" s="399"/>
      <c r="AF391" s="399"/>
      <c r="AG391" s="399"/>
      <c r="AH391" s="399"/>
      <c r="AI391" s="399"/>
      <c r="AJ391" s="399"/>
      <c r="AK391" s="399"/>
      <c r="AL391" s="399"/>
      <c r="AM391" s="399"/>
    </row>
    <row r="392" spans="1:39" ht="14.25" customHeight="1" x14ac:dyDescent="0.2">
      <c r="A392" s="486"/>
      <c r="B392" s="392"/>
      <c r="C392" s="382" t="s">
        <v>6</v>
      </c>
      <c r="D392" s="389"/>
      <c r="E392" s="382" t="s">
        <v>10</v>
      </c>
      <c r="F392" s="389"/>
      <c r="G392" s="390"/>
      <c r="H392" s="394"/>
      <c r="I392" s="487"/>
      <c r="J392" s="399"/>
      <c r="K392" s="399"/>
      <c r="L392" s="399"/>
      <c r="M392" s="399"/>
      <c r="N392" s="399"/>
      <c r="O392" s="399"/>
      <c r="P392" s="399"/>
      <c r="Q392" s="399"/>
      <c r="R392" s="399"/>
      <c r="S392" s="399"/>
      <c r="T392" s="399"/>
      <c r="U392" s="399"/>
      <c r="V392" s="399"/>
      <c r="W392" s="399"/>
      <c r="X392" s="399"/>
      <c r="Y392" s="399"/>
      <c r="Z392" s="399"/>
      <c r="AA392" s="399"/>
      <c r="AB392" s="399"/>
      <c r="AC392" s="399"/>
      <c r="AD392" s="399"/>
      <c r="AE392" s="399"/>
      <c r="AF392" s="399"/>
      <c r="AG392" s="399"/>
      <c r="AH392" s="399"/>
      <c r="AI392" s="399"/>
      <c r="AJ392" s="399"/>
      <c r="AK392" s="399"/>
      <c r="AL392" s="399"/>
      <c r="AM392" s="399"/>
    </row>
    <row r="393" spans="1:39" ht="14.25" customHeight="1" x14ac:dyDescent="0.2">
      <c r="A393" s="486"/>
      <c r="B393" s="392"/>
      <c r="C393" s="395"/>
      <c r="D393" s="392"/>
      <c r="E393" s="392"/>
      <c r="F393" s="392"/>
      <c r="G393" s="425"/>
      <c r="H393" s="394"/>
      <c r="I393" s="487"/>
      <c r="J393" s="399"/>
      <c r="K393" s="399"/>
      <c r="L393" s="399"/>
      <c r="M393" s="399"/>
      <c r="N393" s="399"/>
      <c r="O393" s="399"/>
      <c r="P393" s="399"/>
      <c r="Q393" s="399"/>
      <c r="R393" s="399"/>
      <c r="S393" s="399"/>
      <c r="T393" s="399"/>
      <c r="U393" s="399"/>
      <c r="V393" s="399"/>
      <c r="W393" s="399"/>
      <c r="X393" s="399"/>
      <c r="Y393" s="399"/>
      <c r="Z393" s="399"/>
      <c r="AA393" s="399"/>
      <c r="AB393" s="399"/>
      <c r="AC393" s="399"/>
      <c r="AD393" s="399"/>
      <c r="AE393" s="399"/>
      <c r="AF393" s="399"/>
      <c r="AG393" s="399"/>
      <c r="AH393" s="399"/>
      <c r="AI393" s="399"/>
      <c r="AJ393" s="399"/>
      <c r="AK393" s="399"/>
      <c r="AL393" s="399"/>
      <c r="AM393" s="399"/>
    </row>
    <row r="394" spans="1:39" x14ac:dyDescent="0.2">
      <c r="A394" s="486"/>
      <c r="B394" s="423" t="s">
        <v>12</v>
      </c>
      <c r="C394" s="423" t="s">
        <v>14</v>
      </c>
      <c r="D394" s="423" t="s">
        <v>14</v>
      </c>
      <c r="E394" s="424" t="s">
        <v>13</v>
      </c>
      <c r="F394" s="404" t="s">
        <v>15</v>
      </c>
      <c r="G394" s="405" t="s">
        <v>16</v>
      </c>
      <c r="H394" s="394"/>
      <c r="I394" s="487"/>
      <c r="J394" s="399"/>
      <c r="K394" s="399"/>
      <c r="L394" s="399"/>
      <c r="M394" s="399"/>
      <c r="N394" s="399"/>
      <c r="O394" s="399"/>
      <c r="P394" s="399"/>
      <c r="Q394" s="399"/>
      <c r="R394" s="399"/>
      <c r="S394" s="399"/>
      <c r="T394" s="399"/>
      <c r="U394" s="399"/>
      <c r="V394" s="399"/>
      <c r="W394" s="399"/>
      <c r="X394" s="399"/>
      <c r="Y394" s="399"/>
      <c r="Z394" s="399"/>
      <c r="AA394" s="399"/>
      <c r="AB394" s="399"/>
      <c r="AC394" s="399"/>
      <c r="AD394" s="399"/>
      <c r="AE394" s="399"/>
      <c r="AF394" s="399"/>
      <c r="AG394" s="399"/>
      <c r="AH394" s="399"/>
      <c r="AI394" s="399"/>
      <c r="AJ394" s="399"/>
      <c r="AK394" s="399"/>
      <c r="AL394" s="399"/>
      <c r="AM394" s="399"/>
    </row>
    <row r="395" spans="1:39" ht="28.5" x14ac:dyDescent="0.2">
      <c r="A395" s="486"/>
      <c r="B395" s="454" t="s">
        <v>477</v>
      </c>
      <c r="C395" s="429">
        <v>8</v>
      </c>
      <c r="D395" s="429">
        <f>C395*17</f>
        <v>136</v>
      </c>
      <c r="E395" s="452" t="s">
        <v>286</v>
      </c>
      <c r="F395" s="432" t="s">
        <v>478</v>
      </c>
      <c r="G395" s="409"/>
      <c r="H395" s="394"/>
      <c r="I395" s="487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  <c r="X395" s="399"/>
      <c r="Y395" s="399"/>
      <c r="Z395" s="399"/>
      <c r="AA395" s="399"/>
      <c r="AB395" s="399"/>
      <c r="AC395" s="399"/>
      <c r="AD395" s="399"/>
      <c r="AE395" s="399"/>
      <c r="AF395" s="399"/>
      <c r="AG395" s="399"/>
      <c r="AH395" s="399"/>
      <c r="AI395" s="399"/>
      <c r="AJ395" s="399"/>
      <c r="AK395" s="399"/>
      <c r="AL395" s="399"/>
      <c r="AM395" s="399"/>
    </row>
    <row r="396" spans="1:39" x14ac:dyDescent="0.2">
      <c r="A396" s="486"/>
      <c r="B396" s="383" t="s">
        <v>38</v>
      </c>
      <c r="C396" s="431">
        <f>SUM(C395)</f>
        <v>8</v>
      </c>
      <c r="D396" s="51">
        <f>SUM(D395)*2.5</f>
        <v>340</v>
      </c>
      <c r="E396" s="392"/>
      <c r="F396" s="392"/>
      <c r="G396" s="425"/>
      <c r="H396" s="394"/>
      <c r="I396" s="487"/>
      <c r="J396" s="399"/>
      <c r="K396" s="399"/>
      <c r="L396" s="399"/>
      <c r="M396" s="399"/>
      <c r="N396" s="399"/>
      <c r="O396" s="399"/>
      <c r="P396" s="399"/>
      <c r="Q396" s="399"/>
      <c r="R396" s="399"/>
      <c r="S396" s="399"/>
      <c r="T396" s="399"/>
      <c r="U396" s="399"/>
      <c r="V396" s="399"/>
      <c r="W396" s="399"/>
      <c r="X396" s="399"/>
      <c r="Y396" s="399"/>
      <c r="Z396" s="399"/>
      <c r="AA396" s="399"/>
      <c r="AB396" s="399"/>
      <c r="AC396" s="399"/>
      <c r="AD396" s="399"/>
      <c r="AE396" s="399"/>
      <c r="AF396" s="399"/>
      <c r="AG396" s="399"/>
      <c r="AH396" s="399"/>
      <c r="AI396" s="399"/>
      <c r="AJ396" s="399"/>
      <c r="AK396" s="399"/>
      <c r="AL396" s="399"/>
      <c r="AM396" s="399"/>
    </row>
    <row r="397" spans="1:39" ht="14.25" customHeight="1" x14ac:dyDescent="0.2">
      <c r="A397" s="486"/>
      <c r="B397" s="392"/>
      <c r="C397" s="509"/>
      <c r="D397" s="392"/>
      <c r="E397" s="392"/>
      <c r="F397" s="392"/>
      <c r="G397" s="425"/>
      <c r="H397" s="394"/>
      <c r="I397" s="487"/>
      <c r="J397" s="399"/>
      <c r="K397" s="399"/>
      <c r="L397" s="399"/>
      <c r="M397" s="399"/>
      <c r="N397" s="399"/>
      <c r="O397" s="399"/>
      <c r="P397" s="399"/>
      <c r="Q397" s="399"/>
      <c r="R397" s="399"/>
      <c r="S397" s="399"/>
      <c r="T397" s="399"/>
      <c r="U397" s="399"/>
      <c r="V397" s="399"/>
      <c r="W397" s="399"/>
      <c r="X397" s="399"/>
      <c r="Y397" s="399"/>
      <c r="Z397" s="399"/>
      <c r="AA397" s="399"/>
      <c r="AB397" s="399"/>
      <c r="AC397" s="399"/>
      <c r="AD397" s="399"/>
      <c r="AE397" s="399"/>
      <c r="AF397" s="399"/>
      <c r="AG397" s="399"/>
      <c r="AH397" s="399"/>
      <c r="AI397" s="399"/>
      <c r="AJ397" s="399"/>
      <c r="AK397" s="399"/>
      <c r="AL397" s="399"/>
      <c r="AM397" s="399"/>
    </row>
    <row r="398" spans="1:39" ht="30" x14ac:dyDescent="0.2">
      <c r="A398" s="486"/>
      <c r="B398" s="403" t="s">
        <v>55</v>
      </c>
      <c r="C398" s="540" t="s">
        <v>47</v>
      </c>
      <c r="D398" s="541"/>
      <c r="E398" s="403" t="s">
        <v>48</v>
      </c>
      <c r="F398" s="405" t="s">
        <v>56</v>
      </c>
      <c r="G398" s="443" t="s">
        <v>57</v>
      </c>
      <c r="H398" s="408" t="s">
        <v>58</v>
      </c>
      <c r="I398" s="488"/>
      <c r="J398" s="399"/>
      <c r="K398" s="399"/>
      <c r="L398" s="399"/>
      <c r="M398" s="399"/>
      <c r="N398" s="399"/>
      <c r="O398" s="399"/>
      <c r="P398" s="399"/>
      <c r="Q398" s="399"/>
      <c r="R398" s="399"/>
      <c r="S398" s="399"/>
      <c r="T398" s="399"/>
      <c r="U398" s="399"/>
      <c r="V398" s="399"/>
      <c r="W398" s="399"/>
      <c r="X398" s="399"/>
      <c r="Y398" s="399"/>
      <c r="Z398" s="399"/>
      <c r="AA398" s="399"/>
      <c r="AB398" s="399"/>
      <c r="AC398" s="399"/>
      <c r="AD398" s="399"/>
      <c r="AE398" s="399"/>
      <c r="AF398" s="399"/>
      <c r="AG398" s="399"/>
      <c r="AH398" s="399"/>
      <c r="AI398" s="399"/>
      <c r="AJ398" s="399"/>
      <c r="AK398" s="399"/>
      <c r="AL398" s="399"/>
      <c r="AM398" s="399"/>
    </row>
    <row r="399" spans="1:39" ht="14.25" x14ac:dyDescent="0.2">
      <c r="A399" s="486"/>
      <c r="B399" s="69" t="s">
        <v>52</v>
      </c>
      <c r="C399" s="536" t="s">
        <v>79</v>
      </c>
      <c r="D399" s="537"/>
      <c r="E399" s="81" t="s">
        <v>96</v>
      </c>
      <c r="F399" s="81" t="s">
        <v>479</v>
      </c>
      <c r="G399" s="411">
        <v>20</v>
      </c>
      <c r="H399" s="410">
        <f>G399*17</f>
        <v>340</v>
      </c>
      <c r="I399" s="488"/>
      <c r="J399" s="399"/>
      <c r="K399" s="399"/>
      <c r="L399" s="399"/>
      <c r="M399" s="399"/>
      <c r="N399" s="399"/>
      <c r="O399" s="399"/>
      <c r="P399" s="399"/>
      <c r="Q399" s="399"/>
      <c r="R399" s="399"/>
      <c r="S399" s="399"/>
      <c r="T399" s="399"/>
      <c r="U399" s="399"/>
      <c r="V399" s="399"/>
      <c r="W399" s="399"/>
      <c r="X399" s="399"/>
      <c r="Y399" s="399"/>
      <c r="Z399" s="399"/>
      <c r="AA399" s="399"/>
      <c r="AB399" s="399"/>
      <c r="AC399" s="399"/>
      <c r="AD399" s="399"/>
      <c r="AE399" s="399"/>
      <c r="AF399" s="399"/>
      <c r="AG399" s="399"/>
      <c r="AH399" s="399"/>
      <c r="AI399" s="399"/>
      <c r="AJ399" s="399"/>
      <c r="AK399" s="399"/>
      <c r="AL399" s="399"/>
      <c r="AM399" s="399"/>
    </row>
    <row r="400" spans="1:39" ht="14.25" x14ac:dyDescent="0.2">
      <c r="A400" s="486"/>
      <c r="B400" s="69" t="s">
        <v>52</v>
      </c>
      <c r="C400" s="536" t="s">
        <v>69</v>
      </c>
      <c r="D400" s="537"/>
      <c r="E400" s="81" t="s">
        <v>70</v>
      </c>
      <c r="F400" s="75" t="s">
        <v>71</v>
      </c>
      <c r="G400" s="420"/>
      <c r="H400" s="421">
        <v>169</v>
      </c>
      <c r="I400" s="488"/>
      <c r="J400" s="399"/>
      <c r="K400" s="399"/>
      <c r="L400" s="399"/>
      <c r="M400" s="399"/>
      <c r="N400" s="399"/>
      <c r="O400" s="399"/>
      <c r="P400" s="399"/>
      <c r="Q400" s="399"/>
      <c r="R400" s="399"/>
      <c r="S400" s="399"/>
      <c r="T400" s="399"/>
      <c r="U400" s="399"/>
      <c r="V400" s="399"/>
      <c r="W400" s="399"/>
      <c r="X400" s="399"/>
      <c r="Y400" s="399"/>
      <c r="Z400" s="399"/>
      <c r="AA400" s="399"/>
      <c r="AB400" s="399"/>
      <c r="AC400" s="399"/>
      <c r="AD400" s="399"/>
      <c r="AE400" s="399"/>
      <c r="AF400" s="399"/>
      <c r="AG400" s="399"/>
      <c r="AH400" s="399"/>
      <c r="AI400" s="399"/>
      <c r="AJ400" s="399"/>
      <c r="AK400" s="399"/>
      <c r="AL400" s="399"/>
      <c r="AM400" s="399"/>
    </row>
    <row r="401" spans="1:39" ht="14.25" x14ac:dyDescent="0.2">
      <c r="A401" s="486"/>
      <c r="B401" s="69" t="s">
        <v>52</v>
      </c>
      <c r="C401" s="536" t="s">
        <v>61</v>
      </c>
      <c r="D401" s="537"/>
      <c r="E401" s="105" t="s">
        <v>181</v>
      </c>
      <c r="F401" s="49" t="s">
        <v>182</v>
      </c>
      <c r="G401" s="60">
        <v>3</v>
      </c>
      <c r="H401" s="58">
        <f>G401*17</f>
        <v>51</v>
      </c>
      <c r="I401" s="488"/>
      <c r="J401" s="399"/>
      <c r="K401" s="399"/>
      <c r="L401" s="399"/>
      <c r="M401" s="399"/>
      <c r="N401" s="399"/>
      <c r="O401" s="399"/>
      <c r="P401" s="399"/>
      <c r="Q401" s="399"/>
      <c r="R401" s="399"/>
      <c r="S401" s="399"/>
      <c r="T401" s="399"/>
      <c r="U401" s="399"/>
      <c r="V401" s="399"/>
      <c r="W401" s="399"/>
      <c r="X401" s="399"/>
      <c r="Y401" s="399"/>
      <c r="Z401" s="399"/>
      <c r="AA401" s="399"/>
      <c r="AB401" s="399"/>
      <c r="AC401" s="399"/>
      <c r="AD401" s="399"/>
      <c r="AE401" s="399"/>
      <c r="AF401" s="399"/>
      <c r="AG401" s="399"/>
      <c r="AH401" s="399"/>
      <c r="AI401" s="399"/>
      <c r="AJ401" s="399"/>
      <c r="AK401" s="399"/>
      <c r="AL401" s="399"/>
      <c r="AM401" s="399"/>
    </row>
    <row r="402" spans="1:39" x14ac:dyDescent="0.2">
      <c r="A402" s="486"/>
      <c r="B402" s="392"/>
      <c r="C402" s="395"/>
      <c r="D402" s="392"/>
      <c r="E402" s="392"/>
      <c r="F402" s="416" t="s">
        <v>103</v>
      </c>
      <c r="G402" s="417"/>
      <c r="H402" s="417">
        <f>SUM(H399:H401)+D396</f>
        <v>900</v>
      </c>
      <c r="I402" s="488"/>
      <c r="J402" s="399"/>
      <c r="K402" s="399"/>
      <c r="L402" s="399"/>
      <c r="M402" s="399"/>
      <c r="N402" s="399"/>
      <c r="O402" s="399"/>
      <c r="P402" s="399"/>
      <c r="Q402" s="399"/>
      <c r="R402" s="399"/>
      <c r="S402" s="399"/>
      <c r="T402" s="399"/>
      <c r="U402" s="399"/>
      <c r="V402" s="399"/>
      <c r="W402" s="399"/>
      <c r="X402" s="399"/>
      <c r="Y402" s="399"/>
      <c r="Z402" s="399"/>
      <c r="AA402" s="399"/>
      <c r="AB402" s="399"/>
      <c r="AC402" s="399"/>
      <c r="AD402" s="399"/>
      <c r="AE402" s="399"/>
      <c r="AF402" s="399"/>
      <c r="AG402" s="399"/>
      <c r="AH402" s="399"/>
      <c r="AI402" s="399"/>
      <c r="AJ402" s="399"/>
      <c r="AK402" s="399"/>
      <c r="AL402" s="399"/>
      <c r="AM402" s="399"/>
    </row>
    <row r="403" spans="1:39" ht="14.25" x14ac:dyDescent="0.2">
      <c r="A403" s="486"/>
      <c r="B403" s="392"/>
      <c r="C403" s="395"/>
      <c r="D403" s="392"/>
      <c r="E403" s="392"/>
      <c r="F403" s="392"/>
      <c r="G403" s="425"/>
      <c r="H403" s="394"/>
      <c r="I403" s="487"/>
      <c r="J403" s="399"/>
      <c r="K403" s="399"/>
      <c r="L403" s="399"/>
      <c r="M403" s="399"/>
      <c r="N403" s="399"/>
      <c r="O403" s="399"/>
      <c r="P403" s="399"/>
      <c r="Q403" s="399"/>
      <c r="R403" s="399"/>
      <c r="S403" s="399"/>
      <c r="T403" s="399"/>
      <c r="U403" s="399"/>
      <c r="V403" s="399"/>
      <c r="W403" s="399"/>
      <c r="X403" s="399"/>
      <c r="Y403" s="399"/>
      <c r="Z403" s="399"/>
      <c r="AA403" s="399"/>
      <c r="AB403" s="399"/>
      <c r="AC403" s="399"/>
      <c r="AD403" s="399"/>
      <c r="AE403" s="399"/>
      <c r="AF403" s="399"/>
      <c r="AG403" s="399"/>
      <c r="AH403" s="399"/>
      <c r="AI403" s="399"/>
      <c r="AJ403" s="399"/>
      <c r="AK403" s="399"/>
      <c r="AL403" s="399"/>
      <c r="AM403" s="399"/>
    </row>
    <row r="404" spans="1:39" ht="14.25" customHeight="1" x14ac:dyDescent="0.2">
      <c r="A404" s="486"/>
      <c r="B404" s="392"/>
      <c r="C404" s="395"/>
      <c r="D404" s="392"/>
      <c r="E404" s="392"/>
      <c r="F404" s="392"/>
      <c r="G404" s="490"/>
      <c r="H404" s="394"/>
      <c r="I404" s="487"/>
      <c r="J404" s="399"/>
      <c r="K404" s="399"/>
      <c r="L404" s="399"/>
      <c r="M404" s="399"/>
      <c r="N404" s="399"/>
      <c r="O404" s="399"/>
      <c r="P404" s="399"/>
      <c r="Q404" s="399"/>
      <c r="R404" s="399"/>
      <c r="S404" s="399"/>
      <c r="T404" s="399"/>
      <c r="U404" s="399"/>
      <c r="V404" s="399"/>
      <c r="W404" s="399"/>
      <c r="X404" s="399"/>
      <c r="Y404" s="399"/>
      <c r="Z404" s="399"/>
      <c r="AA404" s="399"/>
      <c r="AB404" s="399"/>
      <c r="AC404" s="399"/>
      <c r="AD404" s="399"/>
      <c r="AE404" s="399"/>
      <c r="AF404" s="399"/>
      <c r="AG404" s="399"/>
      <c r="AH404" s="399"/>
      <c r="AI404" s="399"/>
      <c r="AJ404" s="399"/>
      <c r="AK404" s="399"/>
      <c r="AL404" s="399"/>
      <c r="AM404" s="399"/>
    </row>
    <row r="405" spans="1:39" ht="14.25" customHeight="1" x14ac:dyDescent="0.2">
      <c r="A405" s="486"/>
      <c r="B405" s="392"/>
      <c r="C405" s="395"/>
      <c r="D405" s="392"/>
      <c r="E405" s="392"/>
      <c r="F405" s="392"/>
      <c r="G405" s="425"/>
      <c r="H405" s="394"/>
      <c r="I405" s="487"/>
      <c r="J405" s="399"/>
      <c r="K405" s="399"/>
      <c r="L405" s="399"/>
      <c r="M405" s="399"/>
      <c r="N405" s="399"/>
      <c r="O405" s="399"/>
      <c r="P405" s="399"/>
      <c r="Q405" s="399"/>
      <c r="R405" s="399"/>
      <c r="S405" s="399"/>
      <c r="T405" s="399"/>
      <c r="U405" s="399"/>
      <c r="V405" s="399"/>
      <c r="W405" s="399"/>
      <c r="X405" s="399"/>
      <c r="Y405" s="399"/>
      <c r="Z405" s="399"/>
      <c r="AA405" s="399"/>
      <c r="AB405" s="399"/>
      <c r="AC405" s="399"/>
      <c r="AD405" s="399"/>
      <c r="AE405" s="399"/>
      <c r="AF405" s="399"/>
      <c r="AG405" s="399"/>
      <c r="AH405" s="399"/>
      <c r="AI405" s="399"/>
      <c r="AJ405" s="399"/>
      <c r="AK405" s="399"/>
      <c r="AL405" s="399"/>
      <c r="AM405" s="399"/>
    </row>
    <row r="406" spans="1:39" ht="14.25" customHeight="1" x14ac:dyDescent="0.2">
      <c r="A406" s="486"/>
      <c r="B406" s="392"/>
      <c r="C406" s="395"/>
      <c r="D406" s="392"/>
      <c r="E406" s="444" t="str">
        <f>E390</f>
        <v>LUIS HERNÁNDO HURTADO TOBÓN</v>
      </c>
      <c r="F406" s="392"/>
      <c r="G406" s="425"/>
      <c r="H406" s="394"/>
      <c r="I406" s="487"/>
      <c r="J406" s="399"/>
      <c r="K406" s="399"/>
      <c r="L406" s="399"/>
      <c r="M406" s="399"/>
      <c r="N406" s="399"/>
      <c r="O406" s="399"/>
      <c r="P406" s="399"/>
      <c r="Q406" s="399"/>
      <c r="R406" s="399"/>
      <c r="S406" s="399"/>
      <c r="T406" s="399"/>
      <c r="U406" s="399"/>
      <c r="V406" s="399"/>
      <c r="W406" s="399"/>
      <c r="X406" s="399"/>
      <c r="Y406" s="399"/>
      <c r="Z406" s="399"/>
      <c r="AA406" s="399"/>
      <c r="AB406" s="399"/>
      <c r="AC406" s="399"/>
      <c r="AD406" s="399"/>
      <c r="AE406" s="399"/>
      <c r="AF406" s="399"/>
      <c r="AG406" s="399"/>
      <c r="AH406" s="399"/>
      <c r="AI406" s="399"/>
      <c r="AJ406" s="399"/>
      <c r="AK406" s="399"/>
      <c r="AL406" s="399"/>
      <c r="AM406" s="399"/>
    </row>
    <row r="407" spans="1:39" ht="14.25" customHeight="1" x14ac:dyDescent="0.2">
      <c r="A407" s="486"/>
      <c r="B407" s="392"/>
      <c r="C407" s="395"/>
      <c r="D407" s="392"/>
      <c r="E407" s="395" t="s">
        <v>500</v>
      </c>
      <c r="F407" s="392"/>
      <c r="G407" s="490"/>
      <c r="H407" s="394"/>
      <c r="I407" s="487"/>
      <c r="J407" s="399"/>
      <c r="K407" s="399"/>
      <c r="L407" s="399"/>
      <c r="M407" s="399"/>
      <c r="N407" s="399"/>
      <c r="O407" s="399"/>
      <c r="P407" s="399"/>
      <c r="Q407" s="399"/>
      <c r="R407" s="399"/>
      <c r="S407" s="399"/>
      <c r="T407" s="399"/>
      <c r="U407" s="399"/>
      <c r="V407" s="399"/>
      <c r="W407" s="399"/>
      <c r="X407" s="399"/>
      <c r="Y407" s="399"/>
      <c r="Z407" s="399"/>
      <c r="AA407" s="399"/>
      <c r="AB407" s="399"/>
      <c r="AC407" s="399"/>
      <c r="AD407" s="399"/>
      <c r="AE407" s="399"/>
      <c r="AF407" s="399"/>
      <c r="AG407" s="399"/>
      <c r="AH407" s="399"/>
      <c r="AI407" s="399"/>
      <c r="AJ407" s="399"/>
      <c r="AK407" s="399"/>
      <c r="AL407" s="399"/>
      <c r="AM407" s="399"/>
    </row>
    <row r="408" spans="1:39" ht="14.25" customHeight="1" thickBot="1" x14ac:dyDescent="0.25">
      <c r="A408" s="491"/>
      <c r="B408" s="492"/>
      <c r="C408" s="499"/>
      <c r="D408" s="492"/>
      <c r="E408" s="492"/>
      <c r="F408" s="492"/>
      <c r="G408" s="500"/>
      <c r="H408" s="494"/>
      <c r="I408" s="495"/>
      <c r="J408" s="399"/>
      <c r="K408" s="399"/>
      <c r="L408" s="399"/>
      <c r="M408" s="399"/>
      <c r="N408" s="399"/>
      <c r="O408" s="399"/>
      <c r="P408" s="399"/>
      <c r="Q408" s="399"/>
      <c r="R408" s="399"/>
      <c r="S408" s="399"/>
      <c r="T408" s="399"/>
      <c r="U408" s="399"/>
      <c r="V408" s="399"/>
      <c r="W408" s="399"/>
      <c r="X408" s="399"/>
      <c r="Y408" s="399"/>
      <c r="Z408" s="399"/>
      <c r="AA408" s="399"/>
      <c r="AB408" s="399"/>
      <c r="AC408" s="399"/>
      <c r="AD408" s="399"/>
      <c r="AE408" s="399"/>
      <c r="AF408" s="399"/>
      <c r="AG408" s="399"/>
      <c r="AH408" s="399"/>
      <c r="AI408" s="399"/>
      <c r="AJ408" s="399"/>
      <c r="AK408" s="399"/>
      <c r="AL408" s="399"/>
      <c r="AM408" s="399"/>
    </row>
    <row r="409" spans="1:39" ht="14.25" customHeight="1" x14ac:dyDescent="0.2">
      <c r="B409" s="396"/>
      <c r="C409" s="65"/>
      <c r="D409" s="396"/>
      <c r="E409" s="396"/>
      <c r="F409" s="396"/>
      <c r="G409" s="397"/>
      <c r="H409" s="398"/>
      <c r="I409" s="398"/>
      <c r="J409" s="399"/>
      <c r="K409" s="399"/>
      <c r="L409" s="399"/>
      <c r="M409" s="399"/>
      <c r="N409" s="399"/>
      <c r="O409" s="399"/>
      <c r="P409" s="399"/>
      <c r="Q409" s="399"/>
      <c r="R409" s="399"/>
      <c r="S409" s="399"/>
      <c r="T409" s="399"/>
      <c r="U409" s="399"/>
      <c r="V409" s="399"/>
      <c r="W409" s="399"/>
      <c r="X409" s="399"/>
      <c r="Y409" s="399"/>
      <c r="Z409" s="399"/>
      <c r="AA409" s="399"/>
      <c r="AB409" s="399"/>
      <c r="AC409" s="399"/>
      <c r="AD409" s="399"/>
      <c r="AE409" s="399"/>
      <c r="AF409" s="399"/>
      <c r="AG409" s="399"/>
      <c r="AH409" s="399"/>
      <c r="AI409" s="399"/>
      <c r="AJ409" s="399"/>
      <c r="AK409" s="399"/>
      <c r="AL409" s="399"/>
      <c r="AM409" s="399"/>
    </row>
    <row r="410" spans="1:39" ht="18" customHeight="1" x14ac:dyDescent="0.2">
      <c r="B410" s="396"/>
      <c r="C410" s="65"/>
      <c r="D410" s="396"/>
      <c r="E410" s="396"/>
      <c r="F410" s="396"/>
      <c r="G410" s="397"/>
      <c r="H410" s="398"/>
      <c r="I410" s="398"/>
      <c r="J410" s="399"/>
      <c r="K410" s="399"/>
      <c r="L410" s="399"/>
      <c r="M410" s="399"/>
      <c r="N410" s="399"/>
      <c r="O410" s="399"/>
      <c r="P410" s="399"/>
      <c r="Q410" s="399"/>
      <c r="R410" s="399"/>
      <c r="S410" s="399"/>
      <c r="T410" s="399"/>
      <c r="U410" s="399"/>
      <c r="V410" s="399"/>
      <c r="W410" s="399"/>
      <c r="X410" s="399"/>
      <c r="Y410" s="399"/>
      <c r="Z410" s="399"/>
      <c r="AA410" s="399"/>
      <c r="AB410" s="399"/>
      <c r="AC410" s="399"/>
      <c r="AD410" s="399"/>
      <c r="AE410" s="399"/>
      <c r="AF410" s="399"/>
      <c r="AG410" s="399"/>
      <c r="AH410" s="399"/>
      <c r="AI410" s="399"/>
      <c r="AJ410" s="399"/>
      <c r="AK410" s="399"/>
      <c r="AL410" s="399"/>
      <c r="AM410" s="399"/>
    </row>
    <row r="411" spans="1:39" ht="14.25" customHeight="1" x14ac:dyDescent="0.2">
      <c r="B411" s="396"/>
      <c r="C411" s="65"/>
      <c r="D411" s="396"/>
      <c r="E411" s="396"/>
      <c r="F411" s="396"/>
      <c r="G411" s="397"/>
      <c r="H411" s="398"/>
      <c r="I411" s="398"/>
      <c r="J411" s="399"/>
      <c r="K411" s="399"/>
      <c r="L411" s="399"/>
      <c r="M411" s="399"/>
      <c r="N411" s="399"/>
      <c r="O411" s="399"/>
      <c r="P411" s="399"/>
      <c r="Q411" s="399"/>
      <c r="R411" s="399"/>
      <c r="S411" s="399"/>
      <c r="T411" s="399"/>
      <c r="U411" s="399"/>
      <c r="V411" s="399"/>
      <c r="W411" s="399"/>
      <c r="X411" s="399"/>
      <c r="Y411" s="399"/>
      <c r="Z411" s="399"/>
      <c r="AA411" s="399"/>
      <c r="AB411" s="399"/>
      <c r="AC411" s="399"/>
      <c r="AD411" s="399"/>
      <c r="AE411" s="399"/>
      <c r="AF411" s="399"/>
      <c r="AG411" s="399"/>
      <c r="AH411" s="399"/>
      <c r="AI411" s="399"/>
      <c r="AJ411" s="399"/>
      <c r="AK411" s="399"/>
      <c r="AL411" s="399"/>
      <c r="AM411" s="399"/>
    </row>
    <row r="412" spans="1:39" ht="14.25" x14ac:dyDescent="0.2">
      <c r="B412" s="396"/>
      <c r="C412" s="65"/>
      <c r="D412" s="396"/>
      <c r="E412" s="396"/>
      <c r="F412" s="396"/>
      <c r="G412" s="397"/>
      <c r="H412" s="398"/>
      <c r="I412" s="398"/>
      <c r="J412" s="399"/>
      <c r="K412" s="399"/>
      <c r="L412" s="399"/>
      <c r="M412" s="399"/>
      <c r="N412" s="399"/>
      <c r="O412" s="399"/>
      <c r="P412" s="399"/>
      <c r="Q412" s="399"/>
      <c r="R412" s="399"/>
      <c r="S412" s="399"/>
      <c r="T412" s="399"/>
      <c r="U412" s="399"/>
      <c r="V412" s="399"/>
      <c r="W412" s="399"/>
      <c r="X412" s="399"/>
      <c r="Y412" s="399"/>
      <c r="Z412" s="399"/>
      <c r="AA412" s="399"/>
      <c r="AB412" s="399"/>
      <c r="AC412" s="399"/>
      <c r="AD412" s="399"/>
      <c r="AE412" s="399"/>
      <c r="AF412" s="399"/>
      <c r="AG412" s="399"/>
      <c r="AH412" s="399"/>
      <c r="AI412" s="399"/>
      <c r="AJ412" s="399"/>
      <c r="AK412" s="399"/>
      <c r="AL412" s="399"/>
      <c r="AM412" s="399"/>
    </row>
    <row r="413" spans="1:39" ht="14.25" customHeight="1" x14ac:dyDescent="0.2">
      <c r="B413" s="396"/>
      <c r="C413" s="65"/>
      <c r="D413" s="396"/>
      <c r="E413" s="396"/>
      <c r="F413" s="396"/>
      <c r="G413" s="397"/>
      <c r="H413" s="398"/>
      <c r="I413" s="398"/>
      <c r="J413" s="399"/>
      <c r="K413" s="399"/>
      <c r="L413" s="399"/>
      <c r="M413" s="399"/>
      <c r="N413" s="399"/>
      <c r="O413" s="399"/>
      <c r="P413" s="399"/>
      <c r="Q413" s="399"/>
      <c r="R413" s="399"/>
      <c r="S413" s="399"/>
      <c r="T413" s="399"/>
      <c r="U413" s="399"/>
      <c r="V413" s="399"/>
      <c r="W413" s="399"/>
      <c r="X413" s="399"/>
      <c r="Y413" s="399"/>
      <c r="Z413" s="399"/>
      <c r="AA413" s="399"/>
      <c r="AB413" s="399"/>
      <c r="AC413" s="399"/>
      <c r="AD413" s="399"/>
      <c r="AE413" s="399"/>
      <c r="AF413" s="399"/>
      <c r="AG413" s="399"/>
      <c r="AH413" s="399"/>
      <c r="AI413" s="399"/>
      <c r="AJ413" s="399"/>
      <c r="AK413" s="399"/>
      <c r="AL413" s="399"/>
      <c r="AM413" s="399"/>
    </row>
    <row r="414" spans="1:39" ht="14.25" customHeight="1" x14ac:dyDescent="0.2">
      <c r="B414" s="396"/>
      <c r="C414" s="65"/>
      <c r="D414" s="396"/>
      <c r="E414" s="396"/>
      <c r="F414" s="396"/>
      <c r="G414" s="397"/>
      <c r="H414" s="398"/>
      <c r="I414" s="398"/>
      <c r="J414" s="399"/>
      <c r="K414" s="399"/>
      <c r="L414" s="399"/>
      <c r="M414" s="399"/>
      <c r="N414" s="399"/>
      <c r="O414" s="399"/>
      <c r="P414" s="399"/>
      <c r="Q414" s="399"/>
      <c r="R414" s="399"/>
      <c r="S414" s="399"/>
      <c r="T414" s="399"/>
      <c r="U414" s="399"/>
      <c r="V414" s="399"/>
      <c r="W414" s="399"/>
      <c r="X414" s="399"/>
      <c r="Y414" s="399"/>
      <c r="Z414" s="399"/>
      <c r="AA414" s="399"/>
      <c r="AB414" s="399"/>
      <c r="AC414" s="399"/>
      <c r="AD414" s="399"/>
      <c r="AE414" s="399"/>
      <c r="AF414" s="399"/>
      <c r="AG414" s="399"/>
      <c r="AH414" s="399"/>
      <c r="AI414" s="399"/>
      <c r="AJ414" s="399"/>
      <c r="AK414" s="399"/>
      <c r="AL414" s="399"/>
      <c r="AM414" s="399"/>
    </row>
    <row r="415" spans="1:39" ht="14.25" customHeight="1" x14ac:dyDescent="0.2">
      <c r="B415" s="396"/>
      <c r="C415" s="65"/>
      <c r="D415" s="396"/>
      <c r="E415" s="396"/>
      <c r="F415" s="396"/>
      <c r="G415" s="397"/>
      <c r="H415" s="398"/>
      <c r="I415" s="398"/>
      <c r="J415" s="399"/>
      <c r="K415" s="399"/>
      <c r="L415" s="399"/>
      <c r="M415" s="399"/>
      <c r="N415" s="399"/>
      <c r="O415" s="399"/>
      <c r="P415" s="399"/>
      <c r="Q415" s="399"/>
      <c r="R415" s="399"/>
      <c r="S415" s="399"/>
      <c r="T415" s="399"/>
      <c r="U415" s="399"/>
      <c r="V415" s="399"/>
      <c r="W415" s="399"/>
      <c r="X415" s="399"/>
      <c r="Y415" s="399"/>
      <c r="Z415" s="399"/>
      <c r="AA415" s="399"/>
      <c r="AB415" s="399"/>
      <c r="AC415" s="399"/>
      <c r="AD415" s="399"/>
      <c r="AE415" s="399"/>
      <c r="AF415" s="399"/>
      <c r="AG415" s="399"/>
      <c r="AH415" s="399"/>
      <c r="AI415" s="399"/>
      <c r="AJ415" s="399"/>
      <c r="AK415" s="399"/>
      <c r="AL415" s="399"/>
      <c r="AM415" s="399"/>
    </row>
    <row r="416" spans="1:39" ht="14.25" customHeight="1" thickBot="1" x14ac:dyDescent="0.25">
      <c r="B416" s="396"/>
      <c r="C416" s="65"/>
      <c r="D416" s="396"/>
      <c r="E416" s="396"/>
      <c r="F416" s="396"/>
      <c r="G416" s="397"/>
      <c r="H416" s="398"/>
      <c r="I416" s="398"/>
      <c r="J416" s="399"/>
      <c r="K416" s="399"/>
      <c r="L416" s="399"/>
      <c r="M416" s="399"/>
      <c r="N416" s="399"/>
      <c r="O416" s="399"/>
      <c r="P416" s="399"/>
      <c r="Q416" s="399"/>
      <c r="R416" s="399"/>
      <c r="S416" s="399"/>
      <c r="T416" s="399"/>
      <c r="U416" s="399"/>
      <c r="V416" s="399"/>
      <c r="W416" s="399"/>
      <c r="X416" s="399"/>
      <c r="Y416" s="399"/>
      <c r="Z416" s="399"/>
      <c r="AA416" s="399"/>
      <c r="AB416" s="399"/>
      <c r="AC416" s="399"/>
      <c r="AD416" s="399"/>
      <c r="AE416" s="399"/>
      <c r="AF416" s="399"/>
      <c r="AG416" s="399"/>
      <c r="AH416" s="399"/>
      <c r="AI416" s="399"/>
      <c r="AJ416" s="399"/>
      <c r="AK416" s="399"/>
      <c r="AL416" s="399"/>
      <c r="AM416" s="399"/>
    </row>
    <row r="417" spans="1:39" ht="14.25" customHeight="1" x14ac:dyDescent="0.2">
      <c r="A417" s="479"/>
      <c r="B417" s="482"/>
      <c r="C417" s="481"/>
      <c r="D417" s="482"/>
      <c r="E417" s="482"/>
      <c r="F417" s="482"/>
      <c r="G417" s="483"/>
      <c r="H417" s="484"/>
      <c r="I417" s="485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  <c r="X417" s="399"/>
      <c r="Y417" s="399"/>
      <c r="Z417" s="399"/>
      <c r="AA417" s="399"/>
      <c r="AB417" s="399"/>
      <c r="AC417" s="399"/>
      <c r="AD417" s="399"/>
      <c r="AE417" s="399"/>
      <c r="AF417" s="399"/>
      <c r="AG417" s="399"/>
      <c r="AH417" s="399"/>
      <c r="AI417" s="399"/>
      <c r="AJ417" s="399"/>
      <c r="AK417" s="399"/>
      <c r="AL417" s="399"/>
      <c r="AM417" s="399"/>
    </row>
    <row r="418" spans="1:39" ht="14.25" customHeight="1" x14ac:dyDescent="0.2">
      <c r="A418" s="486"/>
      <c r="B418" s="392"/>
      <c r="C418" s="382" t="s">
        <v>510</v>
      </c>
      <c r="D418" s="389"/>
      <c r="E418" s="402" t="s">
        <v>62</v>
      </c>
      <c r="F418" s="382" t="s">
        <v>515</v>
      </c>
      <c r="G418" s="228" t="s">
        <v>513</v>
      </c>
      <c r="H418" s="394"/>
      <c r="I418" s="487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99"/>
      <c r="AA418" s="399"/>
      <c r="AB418" s="399"/>
      <c r="AC418" s="399"/>
      <c r="AD418" s="399"/>
      <c r="AE418" s="399"/>
      <c r="AF418" s="399"/>
      <c r="AG418" s="399"/>
      <c r="AH418" s="399"/>
      <c r="AI418" s="399"/>
      <c r="AJ418" s="399"/>
      <c r="AK418" s="399"/>
      <c r="AL418" s="399"/>
      <c r="AM418" s="399"/>
    </row>
    <row r="419" spans="1:39" ht="14.25" customHeight="1" x14ac:dyDescent="0.2">
      <c r="A419" s="486"/>
      <c r="B419" s="392"/>
      <c r="C419" s="382" t="s">
        <v>3</v>
      </c>
      <c r="D419" s="389"/>
      <c r="E419" s="66">
        <v>18492637</v>
      </c>
      <c r="F419" s="46" t="s">
        <v>514</v>
      </c>
      <c r="G419" s="228" t="s">
        <v>513</v>
      </c>
      <c r="H419" s="394"/>
      <c r="I419" s="487"/>
      <c r="J419" s="399"/>
      <c r="K419" s="399"/>
      <c r="L419" s="399"/>
      <c r="M419" s="399"/>
      <c r="N419" s="399"/>
      <c r="O419" s="399"/>
      <c r="P419" s="399"/>
      <c r="Q419" s="399"/>
      <c r="R419" s="399"/>
      <c r="S419" s="399"/>
      <c r="T419" s="399"/>
      <c r="U419" s="399"/>
      <c r="V419" s="399"/>
      <c r="W419" s="399"/>
      <c r="X419" s="399"/>
      <c r="Y419" s="399"/>
      <c r="Z419" s="399"/>
      <c r="AA419" s="399"/>
      <c r="AB419" s="399"/>
      <c r="AC419" s="399"/>
      <c r="AD419" s="399"/>
      <c r="AE419" s="399"/>
      <c r="AF419" s="399"/>
      <c r="AG419" s="399"/>
      <c r="AH419" s="399"/>
      <c r="AI419" s="399"/>
      <c r="AJ419" s="399"/>
      <c r="AK419" s="399"/>
      <c r="AL419" s="399"/>
      <c r="AM419" s="399"/>
    </row>
    <row r="420" spans="1:39" ht="14.25" customHeight="1" x14ac:dyDescent="0.2">
      <c r="A420" s="486"/>
      <c r="B420" s="392"/>
      <c r="C420" s="382" t="s">
        <v>6</v>
      </c>
      <c r="D420" s="389"/>
      <c r="E420" s="382" t="s">
        <v>9</v>
      </c>
      <c r="F420" s="450"/>
      <c r="G420" s="47"/>
      <c r="H420" s="394"/>
      <c r="I420" s="487"/>
      <c r="J420" s="399"/>
      <c r="K420" s="399"/>
      <c r="L420" s="399"/>
      <c r="M420" s="399"/>
      <c r="N420" s="399"/>
      <c r="O420" s="399"/>
      <c r="P420" s="399"/>
      <c r="Q420" s="399"/>
      <c r="R420" s="399"/>
      <c r="S420" s="399"/>
      <c r="T420" s="399"/>
      <c r="U420" s="399"/>
      <c r="V420" s="399"/>
      <c r="W420" s="399"/>
      <c r="X420" s="399"/>
      <c r="Y420" s="399"/>
      <c r="Z420" s="399"/>
      <c r="AA420" s="399"/>
      <c r="AB420" s="399"/>
      <c r="AC420" s="399"/>
      <c r="AD420" s="399"/>
      <c r="AE420" s="399"/>
      <c r="AF420" s="399"/>
      <c r="AG420" s="399"/>
      <c r="AH420" s="399"/>
      <c r="AI420" s="399"/>
      <c r="AJ420" s="399"/>
      <c r="AK420" s="399"/>
      <c r="AL420" s="399"/>
      <c r="AM420" s="399"/>
    </row>
    <row r="421" spans="1:39" ht="14.25" customHeight="1" x14ac:dyDescent="0.2">
      <c r="A421" s="486"/>
      <c r="B421" s="392"/>
      <c r="C421" s="395"/>
      <c r="D421" s="392"/>
      <c r="E421" s="392"/>
      <c r="F421" s="392"/>
      <c r="G421" s="425"/>
      <c r="H421" s="394"/>
      <c r="I421" s="487"/>
      <c r="J421" s="399"/>
      <c r="K421" s="399"/>
      <c r="L421" s="399"/>
      <c r="M421" s="399"/>
      <c r="N421" s="399"/>
      <c r="O421" s="399"/>
      <c r="P421" s="399"/>
      <c r="Q421" s="399"/>
      <c r="R421" s="399"/>
      <c r="S421" s="399"/>
      <c r="T421" s="399"/>
      <c r="U421" s="399"/>
      <c r="V421" s="399"/>
      <c r="W421" s="399"/>
      <c r="X421" s="399"/>
      <c r="Y421" s="399"/>
      <c r="Z421" s="399"/>
      <c r="AA421" s="399"/>
      <c r="AB421" s="399"/>
      <c r="AC421" s="399"/>
      <c r="AD421" s="399"/>
      <c r="AE421" s="399"/>
      <c r="AF421" s="399"/>
      <c r="AG421" s="399"/>
      <c r="AH421" s="399"/>
      <c r="AI421" s="399"/>
      <c r="AJ421" s="399"/>
      <c r="AK421" s="399"/>
      <c r="AL421" s="399"/>
      <c r="AM421" s="399"/>
    </row>
    <row r="422" spans="1:39" ht="14.25" customHeight="1" x14ac:dyDescent="0.2">
      <c r="A422" s="486"/>
      <c r="B422" s="455" t="s">
        <v>12</v>
      </c>
      <c r="C422" s="455" t="s">
        <v>14</v>
      </c>
      <c r="D422" s="455" t="s">
        <v>14</v>
      </c>
      <c r="E422" s="405" t="s">
        <v>13</v>
      </c>
      <c r="F422" s="404" t="s">
        <v>15</v>
      </c>
      <c r="G422" s="405" t="s">
        <v>16</v>
      </c>
      <c r="H422" s="394"/>
      <c r="I422" s="487"/>
      <c r="J422" s="399"/>
      <c r="K422" s="399"/>
      <c r="L422" s="399"/>
      <c r="M422" s="399"/>
      <c r="N422" s="399"/>
      <c r="O422" s="399"/>
      <c r="P422" s="399"/>
      <c r="Q422" s="399"/>
      <c r="R422" s="399"/>
      <c r="S422" s="399"/>
      <c r="T422" s="399"/>
      <c r="U422" s="399"/>
      <c r="V422" s="399"/>
      <c r="W422" s="399"/>
      <c r="X422" s="399"/>
      <c r="Y422" s="399"/>
      <c r="Z422" s="399"/>
      <c r="AA422" s="399"/>
      <c r="AB422" s="399"/>
      <c r="AC422" s="399"/>
      <c r="AD422" s="399"/>
      <c r="AE422" s="399"/>
      <c r="AF422" s="399"/>
      <c r="AG422" s="399"/>
      <c r="AH422" s="399"/>
      <c r="AI422" s="399"/>
      <c r="AJ422" s="399"/>
      <c r="AK422" s="399"/>
      <c r="AL422" s="399"/>
      <c r="AM422" s="399"/>
    </row>
    <row r="423" spans="1:39" ht="28.5" x14ac:dyDescent="0.2">
      <c r="A423" s="486"/>
      <c r="B423" s="454" t="s">
        <v>480</v>
      </c>
      <c r="C423" s="429">
        <v>4</v>
      </c>
      <c r="D423" s="429">
        <f>C423*17</f>
        <v>68</v>
      </c>
      <c r="E423" s="452" t="s">
        <v>196</v>
      </c>
      <c r="F423" s="432" t="s">
        <v>247</v>
      </c>
      <c r="G423" s="409"/>
      <c r="H423" s="394"/>
      <c r="I423" s="487"/>
      <c r="J423" s="399"/>
      <c r="K423" s="399"/>
      <c r="L423" s="399"/>
      <c r="M423" s="399"/>
      <c r="N423" s="399"/>
      <c r="O423" s="399"/>
      <c r="P423" s="399"/>
      <c r="Q423" s="399"/>
      <c r="R423" s="399"/>
      <c r="S423" s="399"/>
      <c r="T423" s="399"/>
      <c r="U423" s="399"/>
      <c r="V423" s="399"/>
      <c r="W423" s="399"/>
      <c r="X423" s="399"/>
      <c r="Y423" s="399"/>
      <c r="Z423" s="399"/>
      <c r="AA423" s="399"/>
      <c r="AB423" s="399"/>
      <c r="AC423" s="399"/>
      <c r="AD423" s="399"/>
      <c r="AE423" s="399"/>
      <c r="AF423" s="399"/>
      <c r="AG423" s="399"/>
      <c r="AH423" s="399"/>
      <c r="AI423" s="399"/>
      <c r="AJ423" s="399"/>
      <c r="AK423" s="399"/>
      <c r="AL423" s="399"/>
      <c r="AM423" s="399"/>
    </row>
    <row r="424" spans="1:39" ht="14.25" customHeight="1" x14ac:dyDescent="0.2">
      <c r="A424" s="486"/>
      <c r="B424" s="383" t="s">
        <v>38</v>
      </c>
      <c r="C424" s="431">
        <f>SUM(C423)</f>
        <v>4</v>
      </c>
      <c r="D424" s="51">
        <f>(D423)*2.5</f>
        <v>170</v>
      </c>
      <c r="E424" s="392"/>
      <c r="F424" s="392"/>
      <c r="G424" s="425"/>
      <c r="H424" s="394"/>
      <c r="I424" s="487"/>
      <c r="J424" s="399"/>
      <c r="K424" s="399"/>
      <c r="L424" s="399"/>
      <c r="M424" s="399"/>
      <c r="N424" s="399"/>
      <c r="O424" s="399"/>
      <c r="P424" s="399"/>
      <c r="Q424" s="399"/>
      <c r="R424" s="399"/>
      <c r="S424" s="399"/>
      <c r="T424" s="399"/>
      <c r="U424" s="399"/>
      <c r="V424" s="399"/>
      <c r="W424" s="399"/>
      <c r="X424" s="399"/>
      <c r="Y424" s="399"/>
      <c r="Z424" s="399"/>
      <c r="AA424" s="399"/>
      <c r="AB424" s="399"/>
      <c r="AC424" s="399"/>
      <c r="AD424" s="399"/>
      <c r="AE424" s="399"/>
      <c r="AF424" s="399"/>
      <c r="AG424" s="399"/>
      <c r="AH424" s="399"/>
      <c r="AI424" s="399"/>
      <c r="AJ424" s="399"/>
      <c r="AK424" s="399"/>
      <c r="AL424" s="399"/>
      <c r="AM424" s="399"/>
    </row>
    <row r="425" spans="1:39" ht="14.25" customHeight="1" x14ac:dyDescent="0.2">
      <c r="A425" s="486"/>
      <c r="B425" s="392"/>
      <c r="C425" s="395"/>
      <c r="D425" s="392"/>
      <c r="E425" s="392"/>
      <c r="F425" s="392"/>
      <c r="G425" s="425"/>
      <c r="H425" s="394"/>
      <c r="I425" s="487"/>
      <c r="J425" s="399"/>
      <c r="K425" s="399"/>
      <c r="L425" s="399"/>
      <c r="M425" s="399"/>
      <c r="N425" s="399"/>
      <c r="O425" s="399"/>
      <c r="P425" s="399"/>
      <c r="Q425" s="399"/>
      <c r="R425" s="399"/>
      <c r="S425" s="399"/>
      <c r="T425" s="399"/>
      <c r="U425" s="399"/>
      <c r="V425" s="399"/>
      <c r="W425" s="399"/>
      <c r="X425" s="399"/>
      <c r="Y425" s="399"/>
      <c r="Z425" s="399"/>
      <c r="AA425" s="399"/>
      <c r="AB425" s="399"/>
      <c r="AC425" s="399"/>
      <c r="AD425" s="399"/>
      <c r="AE425" s="399"/>
      <c r="AF425" s="399"/>
      <c r="AG425" s="399"/>
      <c r="AH425" s="399"/>
      <c r="AI425" s="399"/>
      <c r="AJ425" s="399"/>
      <c r="AK425" s="399"/>
      <c r="AL425" s="399"/>
      <c r="AM425" s="399"/>
    </row>
    <row r="426" spans="1:39" ht="30" x14ac:dyDescent="0.2">
      <c r="A426" s="486"/>
      <c r="B426" s="403" t="s">
        <v>55</v>
      </c>
      <c r="C426" s="540" t="s">
        <v>47</v>
      </c>
      <c r="D426" s="541"/>
      <c r="E426" s="403" t="s">
        <v>48</v>
      </c>
      <c r="F426" s="405" t="s">
        <v>56</v>
      </c>
      <c r="G426" s="443" t="s">
        <v>57</v>
      </c>
      <c r="H426" s="408" t="s">
        <v>58</v>
      </c>
      <c r="I426" s="488"/>
      <c r="J426" s="399"/>
      <c r="K426" s="399"/>
      <c r="L426" s="399"/>
      <c r="M426" s="399"/>
      <c r="N426" s="399"/>
      <c r="O426" s="399"/>
      <c r="P426" s="399"/>
      <c r="Q426" s="399"/>
      <c r="R426" s="399"/>
      <c r="S426" s="399"/>
      <c r="T426" s="399"/>
      <c r="U426" s="399"/>
      <c r="V426" s="399"/>
      <c r="W426" s="399"/>
      <c r="X426" s="399"/>
      <c r="Y426" s="399"/>
      <c r="Z426" s="399"/>
      <c r="AA426" s="399"/>
      <c r="AB426" s="399"/>
      <c r="AC426" s="399"/>
      <c r="AD426" s="399"/>
      <c r="AE426" s="399"/>
      <c r="AF426" s="399"/>
      <c r="AG426" s="399"/>
      <c r="AH426" s="399"/>
      <c r="AI426" s="399"/>
      <c r="AJ426" s="399"/>
      <c r="AK426" s="399"/>
      <c r="AL426" s="399"/>
      <c r="AM426" s="399"/>
    </row>
    <row r="427" spans="1:39" ht="14.25" x14ac:dyDescent="0.2">
      <c r="A427" s="486"/>
      <c r="B427" s="71" t="s">
        <v>52</v>
      </c>
      <c r="C427" s="548" t="s">
        <v>79</v>
      </c>
      <c r="D427" s="549"/>
      <c r="E427" s="81" t="s">
        <v>96</v>
      </c>
      <c r="F427" s="81" t="s">
        <v>481</v>
      </c>
      <c r="G427" s="411">
        <v>19</v>
      </c>
      <c r="H427" s="410">
        <f>G427*17</f>
        <v>323</v>
      </c>
      <c r="I427" s="488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399"/>
      <c r="AA427" s="399"/>
      <c r="AB427" s="399"/>
      <c r="AC427" s="399"/>
      <c r="AD427" s="399"/>
      <c r="AE427" s="399"/>
      <c r="AF427" s="399"/>
      <c r="AG427" s="399"/>
      <c r="AH427" s="399"/>
      <c r="AI427" s="399"/>
      <c r="AJ427" s="399"/>
      <c r="AK427" s="399"/>
      <c r="AL427" s="399"/>
      <c r="AM427" s="399"/>
    </row>
    <row r="428" spans="1:39" ht="14.25" x14ac:dyDescent="0.2">
      <c r="A428" s="486"/>
      <c r="B428" s="71" t="s">
        <v>52</v>
      </c>
      <c r="C428" s="548" t="s">
        <v>69</v>
      </c>
      <c r="D428" s="549"/>
      <c r="E428" s="81" t="s">
        <v>70</v>
      </c>
      <c r="F428" s="71" t="s">
        <v>71</v>
      </c>
      <c r="G428" s="411"/>
      <c r="H428" s="410">
        <v>33</v>
      </c>
      <c r="I428" s="488"/>
      <c r="J428" s="399"/>
      <c r="K428" s="399"/>
      <c r="L428" s="399"/>
      <c r="M428" s="399"/>
      <c r="N428" s="399"/>
      <c r="O428" s="399"/>
      <c r="P428" s="399"/>
      <c r="Q428" s="399"/>
      <c r="R428" s="399"/>
      <c r="S428" s="399"/>
      <c r="T428" s="399"/>
      <c r="U428" s="399"/>
      <c r="V428" s="399"/>
      <c r="W428" s="399"/>
      <c r="X428" s="399"/>
      <c r="Y428" s="399"/>
      <c r="Z428" s="399"/>
      <c r="AA428" s="399"/>
      <c r="AB428" s="399"/>
      <c r="AC428" s="399"/>
      <c r="AD428" s="399"/>
      <c r="AE428" s="399"/>
      <c r="AF428" s="399"/>
      <c r="AG428" s="399"/>
      <c r="AH428" s="399"/>
      <c r="AI428" s="399"/>
      <c r="AJ428" s="399"/>
      <c r="AK428" s="399"/>
      <c r="AL428" s="399"/>
      <c r="AM428" s="399"/>
    </row>
    <row r="429" spans="1:39" ht="28.5" x14ac:dyDescent="0.2">
      <c r="A429" s="486"/>
      <c r="B429" s="71" t="s">
        <v>49</v>
      </c>
      <c r="C429" s="548" t="s">
        <v>50</v>
      </c>
      <c r="D429" s="549"/>
      <c r="E429" s="81" t="s">
        <v>51</v>
      </c>
      <c r="F429" s="75" t="s">
        <v>206</v>
      </c>
      <c r="G429" s="420">
        <v>10</v>
      </c>
      <c r="H429" s="421">
        <f>G429*17</f>
        <v>170</v>
      </c>
      <c r="I429" s="488"/>
      <c r="J429" s="399"/>
      <c r="K429" s="399"/>
      <c r="L429" s="399"/>
      <c r="M429" s="399"/>
      <c r="N429" s="399"/>
      <c r="O429" s="399"/>
      <c r="P429" s="399"/>
      <c r="Q429" s="399"/>
      <c r="R429" s="399"/>
      <c r="S429" s="399"/>
      <c r="T429" s="399"/>
      <c r="U429" s="399"/>
      <c r="V429" s="399"/>
      <c r="W429" s="399"/>
      <c r="X429" s="399"/>
      <c r="Y429" s="399"/>
      <c r="Z429" s="399"/>
      <c r="AA429" s="399"/>
      <c r="AB429" s="399"/>
      <c r="AC429" s="399"/>
      <c r="AD429" s="399"/>
      <c r="AE429" s="399"/>
      <c r="AF429" s="399"/>
      <c r="AG429" s="399"/>
      <c r="AH429" s="399"/>
      <c r="AI429" s="399"/>
      <c r="AJ429" s="399"/>
      <c r="AK429" s="399"/>
      <c r="AL429" s="399"/>
      <c r="AM429" s="399"/>
    </row>
    <row r="430" spans="1:39" ht="14.25" x14ac:dyDescent="0.2">
      <c r="A430" s="486"/>
      <c r="B430" s="71" t="s">
        <v>52</v>
      </c>
      <c r="C430" s="548" t="s">
        <v>61</v>
      </c>
      <c r="D430" s="549"/>
      <c r="E430" s="105" t="s">
        <v>54</v>
      </c>
      <c r="F430" s="49" t="s">
        <v>482</v>
      </c>
      <c r="G430" s="60">
        <v>12</v>
      </c>
      <c r="H430" s="58">
        <f>G430*17</f>
        <v>204</v>
      </c>
      <c r="I430" s="488"/>
      <c r="J430" s="399"/>
      <c r="K430" s="399"/>
      <c r="L430" s="399"/>
      <c r="M430" s="399"/>
      <c r="N430" s="399"/>
      <c r="O430" s="399"/>
      <c r="P430" s="399"/>
      <c r="Q430" s="399"/>
      <c r="R430" s="399"/>
      <c r="S430" s="399"/>
      <c r="T430" s="399"/>
      <c r="U430" s="399"/>
      <c r="V430" s="399"/>
      <c r="W430" s="399"/>
      <c r="X430" s="399"/>
      <c r="Y430" s="399"/>
      <c r="Z430" s="399"/>
      <c r="AA430" s="399"/>
      <c r="AB430" s="399"/>
      <c r="AC430" s="399"/>
      <c r="AD430" s="399"/>
      <c r="AE430" s="399"/>
      <c r="AF430" s="399"/>
      <c r="AG430" s="399"/>
      <c r="AH430" s="399"/>
      <c r="AI430" s="399"/>
      <c r="AJ430" s="399"/>
      <c r="AK430" s="399"/>
      <c r="AL430" s="399"/>
      <c r="AM430" s="399"/>
    </row>
    <row r="431" spans="1:39" x14ac:dyDescent="0.2">
      <c r="A431" s="486"/>
      <c r="B431" s="392"/>
      <c r="C431" s="395"/>
      <c r="D431" s="392"/>
      <c r="E431" s="392"/>
      <c r="F431" s="416" t="s">
        <v>103</v>
      </c>
      <c r="G431" s="417"/>
      <c r="H431" s="467">
        <f>SUM(H427:H430)+D424</f>
        <v>900</v>
      </c>
      <c r="I431" s="488"/>
      <c r="J431" s="399"/>
      <c r="K431" s="399"/>
      <c r="L431" s="399"/>
      <c r="M431" s="399"/>
      <c r="N431" s="399"/>
      <c r="O431" s="399"/>
      <c r="P431" s="399"/>
      <c r="Q431" s="399"/>
      <c r="R431" s="399"/>
      <c r="S431" s="399"/>
      <c r="T431" s="399"/>
      <c r="U431" s="399"/>
      <c r="V431" s="399"/>
      <c r="W431" s="399"/>
      <c r="X431" s="399"/>
      <c r="Y431" s="399"/>
      <c r="Z431" s="399"/>
      <c r="AA431" s="399"/>
      <c r="AB431" s="399"/>
      <c r="AC431" s="399"/>
      <c r="AD431" s="399"/>
      <c r="AE431" s="399"/>
      <c r="AF431" s="399"/>
      <c r="AG431" s="399"/>
      <c r="AH431" s="399"/>
      <c r="AI431" s="399"/>
      <c r="AJ431" s="399"/>
      <c r="AK431" s="399"/>
      <c r="AL431" s="399"/>
      <c r="AM431" s="399"/>
    </row>
    <row r="432" spans="1:39" ht="14.25" customHeight="1" x14ac:dyDescent="0.2">
      <c r="A432" s="486"/>
      <c r="B432" s="392"/>
      <c r="C432" s="395"/>
      <c r="D432" s="392"/>
      <c r="E432" s="392"/>
      <c r="F432" s="392"/>
      <c r="G432" s="425"/>
      <c r="H432" s="394"/>
      <c r="I432" s="487"/>
      <c r="J432" s="399"/>
      <c r="K432" s="399"/>
      <c r="L432" s="399"/>
      <c r="M432" s="399"/>
      <c r="N432" s="399"/>
      <c r="O432" s="399"/>
      <c r="P432" s="399"/>
      <c r="Q432" s="399"/>
      <c r="R432" s="399"/>
      <c r="S432" s="399"/>
      <c r="T432" s="399"/>
      <c r="U432" s="399"/>
      <c r="V432" s="399"/>
      <c r="W432" s="399"/>
      <c r="X432" s="399"/>
      <c r="Y432" s="399"/>
      <c r="Z432" s="399"/>
      <c r="AA432" s="399"/>
      <c r="AB432" s="399"/>
      <c r="AC432" s="399"/>
      <c r="AD432" s="399"/>
      <c r="AE432" s="399"/>
      <c r="AF432" s="399"/>
      <c r="AG432" s="399"/>
      <c r="AH432" s="399"/>
      <c r="AI432" s="399"/>
      <c r="AJ432" s="399"/>
      <c r="AK432" s="399"/>
      <c r="AL432" s="399"/>
      <c r="AM432" s="399"/>
    </row>
    <row r="433" spans="1:39" x14ac:dyDescent="0.2">
      <c r="A433" s="486"/>
      <c r="B433" s="392"/>
      <c r="C433" s="395"/>
      <c r="D433" s="392"/>
      <c r="E433" s="392"/>
      <c r="F433" s="392"/>
      <c r="G433" s="490"/>
      <c r="H433" s="394"/>
      <c r="I433" s="487"/>
      <c r="J433" s="399"/>
      <c r="K433" s="399"/>
      <c r="L433" s="399"/>
      <c r="M433" s="399"/>
      <c r="N433" s="399"/>
      <c r="O433" s="399"/>
      <c r="P433" s="399"/>
      <c r="Q433" s="399"/>
      <c r="R433" s="399"/>
      <c r="S433" s="399"/>
      <c r="T433" s="399"/>
      <c r="U433" s="399"/>
      <c r="V433" s="399"/>
      <c r="W433" s="399"/>
      <c r="X433" s="399"/>
      <c r="Y433" s="399"/>
      <c r="Z433" s="399"/>
      <c r="AA433" s="399"/>
      <c r="AB433" s="399"/>
      <c r="AC433" s="399"/>
      <c r="AD433" s="399"/>
      <c r="AE433" s="399"/>
      <c r="AF433" s="399"/>
      <c r="AG433" s="399"/>
      <c r="AH433" s="399"/>
      <c r="AI433" s="399"/>
      <c r="AJ433" s="399"/>
      <c r="AK433" s="399"/>
      <c r="AL433" s="399"/>
      <c r="AM433" s="399"/>
    </row>
    <row r="434" spans="1:39" ht="14.25" x14ac:dyDescent="0.2">
      <c r="A434" s="486"/>
      <c r="B434" s="392"/>
      <c r="C434" s="395"/>
      <c r="D434" s="392"/>
      <c r="E434" s="392"/>
      <c r="F434" s="392"/>
      <c r="G434" s="425"/>
      <c r="H434" s="394"/>
      <c r="I434" s="487"/>
      <c r="J434" s="399"/>
      <c r="K434" s="399"/>
      <c r="L434" s="399"/>
      <c r="M434" s="399"/>
      <c r="N434" s="399"/>
      <c r="O434" s="399"/>
      <c r="P434" s="399"/>
      <c r="Q434" s="399"/>
      <c r="R434" s="399"/>
      <c r="S434" s="399"/>
      <c r="T434" s="399"/>
      <c r="U434" s="399"/>
      <c r="V434" s="399"/>
      <c r="W434" s="399"/>
      <c r="X434" s="399"/>
      <c r="Y434" s="399"/>
      <c r="Z434" s="399"/>
      <c r="AA434" s="399"/>
      <c r="AB434" s="399"/>
      <c r="AC434" s="399"/>
      <c r="AD434" s="399"/>
      <c r="AE434" s="399"/>
      <c r="AF434" s="399"/>
      <c r="AG434" s="399"/>
      <c r="AH434" s="399"/>
      <c r="AI434" s="399"/>
      <c r="AJ434" s="399"/>
      <c r="AK434" s="399"/>
      <c r="AL434" s="399"/>
      <c r="AM434" s="399"/>
    </row>
    <row r="435" spans="1:39" ht="14.25" customHeight="1" x14ac:dyDescent="0.2">
      <c r="A435" s="486"/>
      <c r="B435" s="392"/>
      <c r="C435" s="395"/>
      <c r="D435" s="392"/>
      <c r="E435" s="444" t="str">
        <f>E418</f>
        <v>HERNÁN DARÍO TORO ZAPATA</v>
      </c>
      <c r="F435" s="392"/>
      <c r="G435" s="425"/>
      <c r="H435" s="394"/>
      <c r="I435" s="487"/>
      <c r="J435" s="399"/>
      <c r="K435" s="399"/>
      <c r="L435" s="399"/>
      <c r="M435" s="399"/>
      <c r="N435" s="399"/>
      <c r="O435" s="399"/>
      <c r="P435" s="399"/>
      <c r="Q435" s="399"/>
      <c r="R435" s="399"/>
      <c r="S435" s="399"/>
      <c r="T435" s="399"/>
      <c r="U435" s="399"/>
      <c r="V435" s="399"/>
      <c r="W435" s="399"/>
      <c r="X435" s="399"/>
      <c r="Y435" s="399"/>
      <c r="Z435" s="399"/>
      <c r="AA435" s="399"/>
      <c r="AB435" s="399"/>
      <c r="AC435" s="399"/>
      <c r="AD435" s="399"/>
      <c r="AE435" s="399"/>
      <c r="AF435" s="399"/>
      <c r="AG435" s="399"/>
      <c r="AH435" s="399"/>
      <c r="AI435" s="399"/>
      <c r="AJ435" s="399"/>
      <c r="AK435" s="399"/>
      <c r="AL435" s="399"/>
      <c r="AM435" s="399"/>
    </row>
    <row r="436" spans="1:39" ht="14.25" customHeight="1" x14ac:dyDescent="0.2">
      <c r="A436" s="486"/>
      <c r="B436" s="392"/>
      <c r="C436" s="395"/>
      <c r="D436" s="392"/>
      <c r="E436" s="395" t="s">
        <v>500</v>
      </c>
      <c r="F436" s="392"/>
      <c r="G436" s="490"/>
      <c r="H436" s="394"/>
      <c r="I436" s="487"/>
      <c r="J436" s="399"/>
      <c r="K436" s="399"/>
      <c r="L436" s="399"/>
      <c r="M436" s="399"/>
      <c r="N436" s="399"/>
      <c r="O436" s="399"/>
      <c r="P436" s="399"/>
      <c r="Q436" s="399"/>
      <c r="R436" s="399"/>
      <c r="S436" s="399"/>
      <c r="T436" s="399"/>
      <c r="U436" s="399"/>
      <c r="V436" s="399"/>
      <c r="W436" s="399"/>
      <c r="X436" s="399"/>
      <c r="Y436" s="399"/>
      <c r="Z436" s="399"/>
      <c r="AA436" s="399"/>
      <c r="AB436" s="399"/>
      <c r="AC436" s="399"/>
      <c r="AD436" s="399"/>
      <c r="AE436" s="399"/>
      <c r="AF436" s="399"/>
      <c r="AG436" s="399"/>
      <c r="AH436" s="399"/>
      <c r="AI436" s="399"/>
      <c r="AJ436" s="399"/>
      <c r="AK436" s="399"/>
      <c r="AL436" s="399"/>
      <c r="AM436" s="399"/>
    </row>
    <row r="437" spans="1:39" thickBot="1" x14ac:dyDescent="0.25">
      <c r="A437" s="491"/>
      <c r="B437" s="492"/>
      <c r="C437" s="499"/>
      <c r="D437" s="492"/>
      <c r="E437" s="492"/>
      <c r="F437" s="492"/>
      <c r="G437" s="500"/>
      <c r="H437" s="494"/>
      <c r="I437" s="495"/>
      <c r="J437" s="399"/>
      <c r="K437" s="399"/>
      <c r="L437" s="399"/>
      <c r="M437" s="399"/>
      <c r="N437" s="399"/>
      <c r="O437" s="399"/>
      <c r="P437" s="399"/>
      <c r="Q437" s="399"/>
      <c r="R437" s="399"/>
      <c r="S437" s="399"/>
      <c r="T437" s="399"/>
      <c r="U437" s="399"/>
      <c r="V437" s="399"/>
      <c r="W437" s="399"/>
      <c r="X437" s="399"/>
      <c r="Y437" s="399"/>
      <c r="Z437" s="399"/>
      <c r="AA437" s="399"/>
      <c r="AB437" s="399"/>
      <c r="AC437" s="399"/>
      <c r="AD437" s="399"/>
      <c r="AE437" s="399"/>
      <c r="AF437" s="399"/>
      <c r="AG437" s="399"/>
      <c r="AH437" s="399"/>
      <c r="AI437" s="399"/>
      <c r="AJ437" s="399"/>
      <c r="AK437" s="399"/>
      <c r="AL437" s="399"/>
      <c r="AM437" s="399"/>
    </row>
    <row r="438" spans="1:39" ht="14.25" x14ac:dyDescent="0.2">
      <c r="B438" s="396"/>
      <c r="C438" s="65"/>
      <c r="D438" s="396"/>
      <c r="E438" s="396"/>
      <c r="F438" s="396"/>
      <c r="G438" s="397"/>
      <c r="H438" s="398"/>
      <c r="I438" s="398"/>
      <c r="J438" s="399"/>
      <c r="K438" s="399"/>
      <c r="L438" s="399"/>
      <c r="M438" s="399"/>
      <c r="N438" s="399"/>
      <c r="O438" s="399"/>
      <c r="P438" s="399"/>
      <c r="Q438" s="399"/>
      <c r="R438" s="399"/>
      <c r="S438" s="399"/>
      <c r="T438" s="399"/>
      <c r="U438" s="399"/>
      <c r="V438" s="399"/>
      <c r="W438" s="399"/>
      <c r="X438" s="399"/>
      <c r="Y438" s="399"/>
      <c r="Z438" s="399"/>
      <c r="AA438" s="399"/>
      <c r="AB438" s="399"/>
      <c r="AC438" s="399"/>
      <c r="AD438" s="399"/>
      <c r="AE438" s="399"/>
      <c r="AF438" s="399"/>
      <c r="AG438" s="399"/>
      <c r="AH438" s="399"/>
      <c r="AI438" s="399"/>
      <c r="AJ438" s="399"/>
      <c r="AK438" s="399"/>
      <c r="AL438" s="399"/>
      <c r="AM438" s="399"/>
    </row>
    <row r="439" spans="1:39" ht="14.25" x14ac:dyDescent="0.2">
      <c r="B439" s="396"/>
      <c r="C439" s="65"/>
      <c r="D439" s="396"/>
      <c r="E439" s="396"/>
      <c r="F439" s="396"/>
      <c r="G439" s="397"/>
      <c r="H439" s="398"/>
      <c r="I439" s="398"/>
      <c r="J439" s="399"/>
      <c r="K439" s="399"/>
      <c r="L439" s="399"/>
      <c r="M439" s="399"/>
      <c r="N439" s="399"/>
      <c r="O439" s="399"/>
      <c r="P439" s="399"/>
      <c r="Q439" s="399"/>
      <c r="R439" s="399"/>
      <c r="S439" s="399"/>
      <c r="T439" s="399"/>
      <c r="U439" s="399"/>
      <c r="V439" s="399"/>
      <c r="W439" s="399"/>
      <c r="X439" s="399"/>
      <c r="Y439" s="399"/>
      <c r="Z439" s="399"/>
      <c r="AA439" s="399"/>
      <c r="AB439" s="399"/>
      <c r="AC439" s="399"/>
      <c r="AD439" s="399"/>
      <c r="AE439" s="399"/>
      <c r="AF439" s="399"/>
      <c r="AG439" s="399"/>
      <c r="AH439" s="399"/>
      <c r="AI439" s="399"/>
      <c r="AJ439" s="399"/>
      <c r="AK439" s="399"/>
      <c r="AL439" s="399"/>
      <c r="AM439" s="399"/>
    </row>
    <row r="440" spans="1:39" ht="14.25" customHeight="1" x14ac:dyDescent="0.2">
      <c r="B440" s="396"/>
      <c r="C440" s="65"/>
      <c r="D440" s="396"/>
      <c r="E440" s="396"/>
      <c r="F440" s="396"/>
      <c r="G440" s="397"/>
      <c r="H440" s="398"/>
      <c r="I440" s="398"/>
      <c r="J440" s="399"/>
      <c r="K440" s="399"/>
      <c r="L440" s="399"/>
      <c r="M440" s="399"/>
      <c r="N440" s="399"/>
      <c r="O440" s="399"/>
      <c r="P440" s="399"/>
      <c r="Q440" s="399"/>
      <c r="R440" s="399"/>
      <c r="S440" s="399"/>
      <c r="T440" s="399"/>
      <c r="U440" s="399"/>
      <c r="V440" s="399"/>
      <c r="W440" s="399"/>
      <c r="X440" s="399"/>
      <c r="Y440" s="399"/>
      <c r="Z440" s="399"/>
      <c r="AA440" s="399"/>
      <c r="AB440" s="399"/>
      <c r="AC440" s="399"/>
      <c r="AD440" s="399"/>
      <c r="AE440" s="399"/>
      <c r="AF440" s="399"/>
      <c r="AG440" s="399"/>
      <c r="AH440" s="399"/>
      <c r="AI440" s="399"/>
      <c r="AJ440" s="399"/>
      <c r="AK440" s="399"/>
      <c r="AL440" s="399"/>
      <c r="AM440" s="399"/>
    </row>
    <row r="441" spans="1:39" ht="14.25" customHeight="1" x14ac:dyDescent="0.2">
      <c r="B441" s="396"/>
      <c r="C441" s="65"/>
      <c r="D441" s="396"/>
      <c r="E441" s="396"/>
      <c r="F441" s="396"/>
      <c r="G441" s="397"/>
      <c r="H441" s="398"/>
      <c r="I441" s="398"/>
      <c r="J441" s="399"/>
      <c r="K441" s="399"/>
      <c r="L441" s="399"/>
      <c r="M441" s="399"/>
      <c r="N441" s="399"/>
      <c r="O441" s="399"/>
      <c r="P441" s="399"/>
      <c r="Q441" s="399"/>
      <c r="R441" s="399"/>
      <c r="S441" s="399"/>
      <c r="T441" s="399"/>
      <c r="U441" s="399"/>
      <c r="V441" s="399"/>
      <c r="W441" s="399"/>
      <c r="X441" s="399"/>
      <c r="Y441" s="399"/>
      <c r="Z441" s="399"/>
      <c r="AA441" s="399"/>
      <c r="AB441" s="399"/>
      <c r="AC441" s="399"/>
      <c r="AD441" s="399"/>
      <c r="AE441" s="399"/>
      <c r="AF441" s="399"/>
      <c r="AG441" s="399"/>
      <c r="AH441" s="399"/>
      <c r="AI441" s="399"/>
      <c r="AJ441" s="399"/>
      <c r="AK441" s="399"/>
      <c r="AL441" s="399"/>
      <c r="AM441" s="399"/>
    </row>
    <row r="442" spans="1:39" ht="14.25" customHeight="1" x14ac:dyDescent="0.2">
      <c r="B442" s="396"/>
      <c r="C442" s="65"/>
      <c r="D442" s="396"/>
      <c r="E442" s="396"/>
      <c r="F442" s="396"/>
      <c r="G442" s="397"/>
      <c r="H442" s="398"/>
      <c r="I442" s="398"/>
      <c r="J442" s="399"/>
      <c r="K442" s="399"/>
      <c r="L442" s="399"/>
      <c r="M442" s="399"/>
      <c r="N442" s="399"/>
      <c r="O442" s="399"/>
      <c r="P442" s="399"/>
      <c r="Q442" s="399"/>
      <c r="R442" s="399"/>
      <c r="S442" s="399"/>
      <c r="T442" s="399"/>
      <c r="U442" s="399"/>
      <c r="V442" s="399"/>
      <c r="W442" s="399"/>
      <c r="X442" s="399"/>
      <c r="Y442" s="399"/>
      <c r="Z442" s="399"/>
      <c r="AA442" s="399"/>
      <c r="AB442" s="399"/>
      <c r="AC442" s="399"/>
      <c r="AD442" s="399"/>
      <c r="AE442" s="399"/>
      <c r="AF442" s="399"/>
      <c r="AG442" s="399"/>
      <c r="AH442" s="399"/>
      <c r="AI442" s="399"/>
      <c r="AJ442" s="399"/>
      <c r="AK442" s="399"/>
      <c r="AL442" s="399"/>
      <c r="AM442" s="399"/>
    </row>
    <row r="443" spans="1:39" ht="14.25" customHeight="1" x14ac:dyDescent="0.2">
      <c r="B443" s="396"/>
      <c r="C443" s="65"/>
      <c r="D443" s="396"/>
      <c r="E443" s="396"/>
      <c r="F443" s="396"/>
      <c r="G443" s="397"/>
      <c r="H443" s="398"/>
      <c r="I443" s="398"/>
      <c r="J443" s="399"/>
      <c r="K443" s="399"/>
      <c r="L443" s="399"/>
      <c r="M443" s="399"/>
      <c r="N443" s="399"/>
      <c r="O443" s="399"/>
      <c r="P443" s="399"/>
      <c r="Q443" s="399"/>
      <c r="R443" s="399"/>
      <c r="S443" s="399"/>
      <c r="T443" s="399"/>
      <c r="U443" s="399"/>
      <c r="V443" s="399"/>
      <c r="W443" s="399"/>
      <c r="X443" s="399"/>
      <c r="Y443" s="399"/>
      <c r="Z443" s="399"/>
      <c r="AA443" s="399"/>
      <c r="AB443" s="399"/>
      <c r="AC443" s="399"/>
      <c r="AD443" s="399"/>
      <c r="AE443" s="399"/>
      <c r="AF443" s="399"/>
      <c r="AG443" s="399"/>
      <c r="AH443" s="399"/>
      <c r="AI443" s="399"/>
      <c r="AJ443" s="399"/>
      <c r="AK443" s="399"/>
      <c r="AL443" s="399"/>
      <c r="AM443" s="399"/>
    </row>
    <row r="444" spans="1:39" ht="14.25" customHeight="1" x14ac:dyDescent="0.2">
      <c r="B444" s="396"/>
      <c r="C444" s="65"/>
      <c r="D444" s="396"/>
      <c r="E444" s="396"/>
      <c r="F444" s="396"/>
      <c r="G444" s="397"/>
      <c r="H444" s="398"/>
      <c r="I444" s="398"/>
      <c r="J444" s="399"/>
      <c r="K444" s="399"/>
      <c r="L444" s="399"/>
      <c r="M444" s="399"/>
      <c r="N444" s="399"/>
      <c r="O444" s="399"/>
      <c r="P444" s="399"/>
      <c r="Q444" s="399"/>
      <c r="R444" s="399"/>
      <c r="S444" s="399"/>
      <c r="T444" s="399"/>
      <c r="U444" s="399"/>
      <c r="V444" s="399"/>
      <c r="W444" s="399"/>
      <c r="X444" s="399"/>
      <c r="Y444" s="399"/>
      <c r="Z444" s="399"/>
      <c r="AA444" s="399"/>
      <c r="AB444" s="399"/>
      <c r="AC444" s="399"/>
      <c r="AD444" s="399"/>
      <c r="AE444" s="399"/>
      <c r="AF444" s="399"/>
      <c r="AG444" s="399"/>
      <c r="AH444" s="399"/>
      <c r="AI444" s="399"/>
      <c r="AJ444" s="399"/>
      <c r="AK444" s="399"/>
      <c r="AL444" s="399"/>
      <c r="AM444" s="399"/>
    </row>
    <row r="445" spans="1:39" ht="14.25" customHeight="1" thickBot="1" x14ac:dyDescent="0.25">
      <c r="B445" s="396"/>
      <c r="C445" s="65"/>
      <c r="D445" s="396"/>
      <c r="E445" s="396"/>
      <c r="F445" s="396"/>
      <c r="G445" s="397"/>
      <c r="H445" s="398"/>
      <c r="I445" s="398"/>
      <c r="J445" s="399"/>
      <c r="K445" s="399"/>
      <c r="L445" s="399"/>
      <c r="M445" s="399"/>
      <c r="N445" s="399"/>
      <c r="O445" s="399"/>
      <c r="P445" s="399"/>
      <c r="Q445" s="399"/>
      <c r="R445" s="399"/>
      <c r="S445" s="399"/>
      <c r="T445" s="399"/>
      <c r="U445" s="399"/>
      <c r="V445" s="399"/>
      <c r="W445" s="399"/>
      <c r="X445" s="399"/>
      <c r="Y445" s="399"/>
      <c r="Z445" s="399"/>
      <c r="AA445" s="399"/>
      <c r="AB445" s="399"/>
      <c r="AC445" s="399"/>
      <c r="AD445" s="399"/>
      <c r="AE445" s="399"/>
      <c r="AF445" s="399"/>
      <c r="AG445" s="399"/>
      <c r="AH445" s="399"/>
      <c r="AI445" s="399"/>
      <c r="AJ445" s="399"/>
      <c r="AK445" s="399"/>
      <c r="AL445" s="399"/>
      <c r="AM445" s="399"/>
    </row>
    <row r="446" spans="1:39" ht="14.25" customHeight="1" x14ac:dyDescent="0.2">
      <c r="A446" s="479"/>
      <c r="B446" s="482"/>
      <c r="C446" s="481"/>
      <c r="D446" s="482"/>
      <c r="E446" s="482"/>
      <c r="F446" s="482"/>
      <c r="G446" s="483"/>
      <c r="H446" s="484"/>
      <c r="I446" s="485"/>
      <c r="J446" s="399"/>
      <c r="K446" s="399"/>
      <c r="L446" s="399"/>
      <c r="M446" s="399"/>
      <c r="N446" s="399"/>
      <c r="O446" s="399"/>
      <c r="P446" s="399"/>
      <c r="Q446" s="399"/>
      <c r="R446" s="399"/>
      <c r="S446" s="399"/>
      <c r="T446" s="399"/>
      <c r="U446" s="399"/>
      <c r="V446" s="399"/>
      <c r="W446" s="399"/>
      <c r="X446" s="399"/>
      <c r="Y446" s="399"/>
      <c r="Z446" s="399"/>
      <c r="AA446" s="399"/>
      <c r="AB446" s="399"/>
      <c r="AC446" s="399"/>
      <c r="AD446" s="399"/>
      <c r="AE446" s="399"/>
      <c r="AF446" s="399"/>
      <c r="AG446" s="399"/>
      <c r="AH446" s="399"/>
      <c r="AI446" s="399"/>
      <c r="AJ446" s="399"/>
      <c r="AK446" s="399"/>
      <c r="AL446" s="399"/>
      <c r="AM446" s="399"/>
    </row>
    <row r="447" spans="1:39" ht="14.25" customHeight="1" x14ac:dyDescent="0.2">
      <c r="A447" s="486"/>
      <c r="B447" s="392"/>
      <c r="C447" s="382" t="s">
        <v>510</v>
      </c>
      <c r="D447" s="389"/>
      <c r="E447" s="448" t="s">
        <v>483</v>
      </c>
      <c r="F447" s="382" t="s">
        <v>515</v>
      </c>
      <c r="G447" s="228" t="s">
        <v>513</v>
      </c>
      <c r="H447" s="394"/>
      <c r="I447" s="487"/>
      <c r="J447" s="399"/>
      <c r="K447" s="399"/>
      <c r="L447" s="399"/>
      <c r="M447" s="399"/>
      <c r="N447" s="399"/>
      <c r="O447" s="399"/>
      <c r="P447" s="399"/>
      <c r="Q447" s="399"/>
      <c r="R447" s="399"/>
      <c r="S447" s="399"/>
      <c r="T447" s="399"/>
      <c r="U447" s="399"/>
      <c r="V447" s="399"/>
      <c r="W447" s="399"/>
      <c r="X447" s="399"/>
      <c r="Y447" s="399"/>
      <c r="Z447" s="399"/>
      <c r="AA447" s="399"/>
      <c r="AB447" s="399"/>
      <c r="AC447" s="399"/>
      <c r="AD447" s="399"/>
      <c r="AE447" s="399"/>
      <c r="AF447" s="399"/>
      <c r="AG447" s="399"/>
      <c r="AH447" s="399"/>
      <c r="AI447" s="399"/>
      <c r="AJ447" s="399"/>
      <c r="AK447" s="399"/>
      <c r="AL447" s="399"/>
      <c r="AM447" s="399"/>
    </row>
    <row r="448" spans="1:39" ht="14.25" customHeight="1" x14ac:dyDescent="0.2">
      <c r="A448" s="486"/>
      <c r="B448" s="392"/>
      <c r="C448" s="382" t="s">
        <v>3</v>
      </c>
      <c r="D448" s="389"/>
      <c r="E448" s="449">
        <v>18397252</v>
      </c>
      <c r="F448" s="46" t="s">
        <v>514</v>
      </c>
      <c r="G448" s="228" t="s">
        <v>513</v>
      </c>
      <c r="H448" s="394"/>
      <c r="I448" s="487"/>
      <c r="J448" s="399"/>
      <c r="K448" s="399"/>
      <c r="L448" s="399"/>
      <c r="M448" s="399"/>
      <c r="N448" s="399"/>
      <c r="O448" s="399"/>
      <c r="P448" s="399"/>
      <c r="Q448" s="399"/>
      <c r="R448" s="399"/>
      <c r="S448" s="399"/>
      <c r="T448" s="399"/>
      <c r="U448" s="399"/>
      <c r="V448" s="399"/>
      <c r="W448" s="399"/>
      <c r="X448" s="399"/>
      <c r="Y448" s="399"/>
      <c r="Z448" s="399"/>
      <c r="AA448" s="399"/>
      <c r="AB448" s="399"/>
      <c r="AC448" s="399"/>
      <c r="AD448" s="399"/>
      <c r="AE448" s="399"/>
      <c r="AF448" s="399"/>
      <c r="AG448" s="399"/>
      <c r="AH448" s="399"/>
      <c r="AI448" s="399"/>
      <c r="AJ448" s="399"/>
      <c r="AK448" s="399"/>
      <c r="AL448" s="399"/>
      <c r="AM448" s="399"/>
    </row>
    <row r="449" spans="1:39" ht="14.25" customHeight="1" x14ac:dyDescent="0.2">
      <c r="A449" s="486"/>
      <c r="B449" s="392"/>
      <c r="C449" s="382" t="s">
        <v>6</v>
      </c>
      <c r="D449" s="389"/>
      <c r="E449" s="392" t="s">
        <v>9</v>
      </c>
      <c r="F449" s="450"/>
      <c r="G449" s="47"/>
      <c r="H449" s="394"/>
      <c r="I449" s="487"/>
      <c r="J449" s="399"/>
      <c r="K449" s="399"/>
      <c r="L449" s="399"/>
      <c r="M449" s="399"/>
      <c r="N449" s="399"/>
      <c r="O449" s="399"/>
      <c r="P449" s="399"/>
      <c r="Q449" s="399"/>
      <c r="R449" s="399"/>
      <c r="S449" s="399"/>
      <c r="T449" s="399"/>
      <c r="U449" s="399"/>
      <c r="V449" s="399"/>
      <c r="W449" s="399"/>
      <c r="X449" s="399"/>
      <c r="Y449" s="399"/>
      <c r="Z449" s="399"/>
      <c r="AA449" s="399"/>
      <c r="AB449" s="399"/>
      <c r="AC449" s="399"/>
      <c r="AD449" s="399"/>
      <c r="AE449" s="399"/>
      <c r="AF449" s="399"/>
      <c r="AG449" s="399"/>
      <c r="AH449" s="399"/>
      <c r="AI449" s="399"/>
      <c r="AJ449" s="399"/>
      <c r="AK449" s="399"/>
      <c r="AL449" s="399"/>
      <c r="AM449" s="399"/>
    </row>
    <row r="450" spans="1:39" ht="14.25" customHeight="1" x14ac:dyDescent="0.2">
      <c r="A450" s="486"/>
      <c r="B450" s="392"/>
      <c r="C450" s="395"/>
      <c r="D450" s="392"/>
      <c r="E450" s="392"/>
      <c r="F450" s="392"/>
      <c r="G450" s="425"/>
      <c r="H450" s="394"/>
      <c r="I450" s="487"/>
      <c r="J450" s="399"/>
      <c r="K450" s="399"/>
      <c r="L450" s="399"/>
      <c r="M450" s="399"/>
      <c r="N450" s="399"/>
      <c r="O450" s="399"/>
      <c r="P450" s="399"/>
      <c r="Q450" s="399"/>
      <c r="R450" s="399"/>
      <c r="S450" s="399"/>
      <c r="T450" s="399"/>
      <c r="U450" s="399"/>
      <c r="V450" s="399"/>
      <c r="W450" s="399"/>
      <c r="X450" s="399"/>
      <c r="Y450" s="399"/>
      <c r="Z450" s="399"/>
      <c r="AA450" s="399"/>
      <c r="AB450" s="399"/>
      <c r="AC450" s="399"/>
      <c r="AD450" s="399"/>
      <c r="AE450" s="399"/>
      <c r="AF450" s="399"/>
      <c r="AG450" s="399"/>
      <c r="AH450" s="399"/>
      <c r="AI450" s="399"/>
      <c r="AJ450" s="399"/>
      <c r="AK450" s="399"/>
      <c r="AL450" s="399"/>
      <c r="AM450" s="399"/>
    </row>
    <row r="451" spans="1:39" ht="30" x14ac:dyDescent="0.2">
      <c r="A451" s="486"/>
      <c r="B451" s="403" t="s">
        <v>55</v>
      </c>
      <c r="C451" s="540" t="s">
        <v>47</v>
      </c>
      <c r="D451" s="541"/>
      <c r="E451" s="403" t="s">
        <v>48</v>
      </c>
      <c r="F451" s="405" t="s">
        <v>56</v>
      </c>
      <c r="G451" s="443" t="s">
        <v>57</v>
      </c>
      <c r="H451" s="408" t="s">
        <v>58</v>
      </c>
      <c r="I451" s="488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99"/>
      <c r="AA451" s="399"/>
      <c r="AB451" s="399"/>
      <c r="AC451" s="399"/>
      <c r="AD451" s="399"/>
      <c r="AE451" s="399"/>
      <c r="AF451" s="399"/>
      <c r="AG451" s="399"/>
      <c r="AH451" s="399"/>
      <c r="AI451" s="399"/>
      <c r="AJ451" s="399"/>
      <c r="AK451" s="399"/>
      <c r="AL451" s="399"/>
      <c r="AM451" s="399"/>
    </row>
    <row r="452" spans="1:39" ht="14.25" x14ac:dyDescent="0.2">
      <c r="A452" s="486"/>
      <c r="B452" s="70" t="s">
        <v>52</v>
      </c>
      <c r="C452" s="542" t="s">
        <v>86</v>
      </c>
      <c r="D452" s="543"/>
      <c r="E452" s="104" t="s">
        <v>104</v>
      </c>
      <c r="F452" s="419" t="s">
        <v>484</v>
      </c>
      <c r="G452" s="420"/>
      <c r="H452" s="421">
        <v>900</v>
      </c>
      <c r="I452" s="488"/>
      <c r="J452" s="399"/>
      <c r="K452" s="399"/>
      <c r="L452" s="399"/>
      <c r="M452" s="399"/>
      <c r="N452" s="399"/>
      <c r="O452" s="399"/>
      <c r="P452" s="399"/>
      <c r="Q452" s="399"/>
      <c r="R452" s="399"/>
      <c r="S452" s="399"/>
      <c r="T452" s="399"/>
      <c r="U452" s="399"/>
      <c r="V452" s="399"/>
      <c r="W452" s="399"/>
      <c r="X452" s="399"/>
      <c r="Y452" s="399"/>
      <c r="Z452" s="399"/>
      <c r="AA452" s="399"/>
      <c r="AB452" s="399"/>
      <c r="AC452" s="399"/>
      <c r="AD452" s="399"/>
      <c r="AE452" s="399"/>
      <c r="AF452" s="399"/>
      <c r="AG452" s="399"/>
      <c r="AH452" s="399"/>
      <c r="AI452" s="399"/>
      <c r="AJ452" s="399"/>
      <c r="AK452" s="399"/>
      <c r="AL452" s="399"/>
      <c r="AM452" s="399"/>
    </row>
    <row r="453" spans="1:39" ht="14.25" customHeight="1" x14ac:dyDescent="0.2">
      <c r="A453" s="486"/>
      <c r="B453" s="392"/>
      <c r="C453" s="395"/>
      <c r="D453" s="392"/>
      <c r="E453" s="392"/>
      <c r="F453" s="416" t="s">
        <v>103</v>
      </c>
      <c r="G453" s="417"/>
      <c r="H453" s="417">
        <f>SUM(H452:H452)</f>
        <v>900</v>
      </c>
      <c r="I453" s="488"/>
      <c r="J453" s="399"/>
      <c r="K453" s="399"/>
      <c r="L453" s="399"/>
      <c r="M453" s="399"/>
      <c r="N453" s="399"/>
      <c r="O453" s="399"/>
      <c r="P453" s="399"/>
      <c r="Q453" s="399"/>
      <c r="R453" s="399"/>
      <c r="S453" s="399"/>
      <c r="T453" s="399"/>
      <c r="U453" s="399"/>
      <c r="V453" s="399"/>
      <c r="W453" s="399"/>
      <c r="X453" s="399"/>
      <c r="Y453" s="399"/>
      <c r="Z453" s="399"/>
      <c r="AA453" s="399"/>
      <c r="AB453" s="399"/>
      <c r="AC453" s="399"/>
      <c r="AD453" s="399"/>
      <c r="AE453" s="399"/>
      <c r="AF453" s="399"/>
      <c r="AG453" s="399"/>
      <c r="AH453" s="399"/>
      <c r="AI453" s="399"/>
      <c r="AJ453" s="399"/>
      <c r="AK453" s="399"/>
      <c r="AL453" s="399"/>
      <c r="AM453" s="399"/>
    </row>
    <row r="454" spans="1:39" ht="14.25" customHeight="1" x14ac:dyDescent="0.2">
      <c r="A454" s="486"/>
      <c r="B454" s="392"/>
      <c r="C454" s="395"/>
      <c r="D454" s="392"/>
      <c r="E454" s="392"/>
      <c r="F454" s="392"/>
      <c r="G454" s="425"/>
      <c r="H454" s="394"/>
      <c r="I454" s="487"/>
      <c r="J454" s="399"/>
      <c r="K454" s="399"/>
      <c r="L454" s="399"/>
      <c r="M454" s="399"/>
      <c r="N454" s="399"/>
      <c r="O454" s="399"/>
      <c r="P454" s="399"/>
      <c r="Q454" s="399"/>
      <c r="R454" s="399"/>
      <c r="S454" s="399"/>
      <c r="T454" s="399"/>
      <c r="U454" s="399"/>
      <c r="V454" s="399"/>
      <c r="W454" s="399"/>
      <c r="X454" s="399"/>
      <c r="Y454" s="399"/>
      <c r="Z454" s="399"/>
      <c r="AA454" s="399"/>
      <c r="AB454" s="399"/>
      <c r="AC454" s="399"/>
      <c r="AD454" s="399"/>
      <c r="AE454" s="399"/>
      <c r="AF454" s="399"/>
      <c r="AG454" s="399"/>
      <c r="AH454" s="399"/>
      <c r="AI454" s="399"/>
      <c r="AJ454" s="399"/>
      <c r="AK454" s="399"/>
      <c r="AL454" s="399"/>
      <c r="AM454" s="399"/>
    </row>
    <row r="455" spans="1:39" ht="14.25" customHeight="1" x14ac:dyDescent="0.2">
      <c r="A455" s="486"/>
      <c r="B455" s="392"/>
      <c r="C455" s="395"/>
      <c r="D455" s="392"/>
      <c r="E455" s="392"/>
      <c r="F455" s="392"/>
      <c r="G455" s="490"/>
      <c r="H455" s="394"/>
      <c r="I455" s="487"/>
      <c r="J455" s="399"/>
      <c r="K455" s="399"/>
      <c r="L455" s="399"/>
      <c r="M455" s="399"/>
      <c r="N455" s="399"/>
      <c r="O455" s="399"/>
      <c r="P455" s="399"/>
      <c r="Q455" s="399"/>
      <c r="R455" s="399"/>
      <c r="S455" s="399"/>
      <c r="T455" s="399"/>
      <c r="U455" s="399"/>
      <c r="V455" s="399"/>
      <c r="W455" s="399"/>
      <c r="X455" s="399"/>
      <c r="Y455" s="399"/>
      <c r="Z455" s="399"/>
      <c r="AA455" s="399"/>
      <c r="AB455" s="399"/>
      <c r="AC455" s="399"/>
      <c r="AD455" s="399"/>
      <c r="AE455" s="399"/>
      <c r="AF455" s="399"/>
      <c r="AG455" s="399"/>
      <c r="AH455" s="399"/>
      <c r="AI455" s="399"/>
      <c r="AJ455" s="399"/>
      <c r="AK455" s="399"/>
      <c r="AL455" s="399"/>
      <c r="AM455" s="399"/>
    </row>
    <row r="456" spans="1:39" ht="14.25" customHeight="1" x14ac:dyDescent="0.2">
      <c r="A456" s="486"/>
      <c r="B456" s="392"/>
      <c r="C456" s="395"/>
      <c r="D456" s="392"/>
      <c r="E456" s="392"/>
      <c r="F456" s="392"/>
      <c r="G456" s="425"/>
      <c r="H456" s="394"/>
      <c r="I456" s="487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  <c r="X456" s="399"/>
      <c r="Y456" s="399"/>
      <c r="Z456" s="399"/>
      <c r="AA456" s="399"/>
      <c r="AB456" s="399"/>
      <c r="AC456" s="399"/>
      <c r="AD456" s="399"/>
      <c r="AE456" s="399"/>
      <c r="AF456" s="399"/>
      <c r="AG456" s="399"/>
      <c r="AH456" s="399"/>
      <c r="AI456" s="399"/>
      <c r="AJ456" s="399"/>
      <c r="AK456" s="399"/>
      <c r="AL456" s="399"/>
      <c r="AM456" s="399"/>
    </row>
    <row r="457" spans="1:39" ht="14.25" customHeight="1" x14ac:dyDescent="0.2">
      <c r="A457" s="486"/>
      <c r="B457" s="392"/>
      <c r="C457" s="395"/>
      <c r="D457" s="392"/>
      <c r="E457" s="444" t="str">
        <f>E447</f>
        <v xml:space="preserve">JORGE MARIO GARCÍA USUGA </v>
      </c>
      <c r="F457" s="392"/>
      <c r="G457" s="425"/>
      <c r="H457" s="394"/>
      <c r="I457" s="487"/>
      <c r="J457" s="399"/>
      <c r="K457" s="399"/>
      <c r="L457" s="399"/>
      <c r="M457" s="399"/>
      <c r="N457" s="399"/>
      <c r="O457" s="399"/>
      <c r="P457" s="399"/>
      <c r="Q457" s="399"/>
      <c r="R457" s="399"/>
      <c r="S457" s="399"/>
      <c r="T457" s="399"/>
      <c r="U457" s="399"/>
      <c r="V457" s="399"/>
      <c r="W457" s="399"/>
      <c r="X457" s="399"/>
      <c r="Y457" s="399"/>
      <c r="Z457" s="399"/>
      <c r="AA457" s="399"/>
      <c r="AB457" s="399"/>
      <c r="AC457" s="399"/>
      <c r="AD457" s="399"/>
      <c r="AE457" s="399"/>
      <c r="AF457" s="399"/>
      <c r="AG457" s="399"/>
      <c r="AH457" s="399"/>
      <c r="AI457" s="399"/>
      <c r="AJ457" s="399"/>
      <c r="AK457" s="399"/>
      <c r="AL457" s="399"/>
      <c r="AM457" s="399"/>
    </row>
    <row r="458" spans="1:39" ht="14.25" customHeight="1" x14ac:dyDescent="0.2">
      <c r="A458" s="486"/>
      <c r="B458" s="392"/>
      <c r="C458" s="395"/>
      <c r="D458" s="392"/>
      <c r="E458" s="395" t="s">
        <v>500</v>
      </c>
      <c r="F458" s="392"/>
      <c r="G458" s="490"/>
      <c r="H458" s="394"/>
      <c r="I458" s="487"/>
      <c r="J458" s="399"/>
      <c r="K458" s="399"/>
      <c r="L458" s="399"/>
      <c r="M458" s="399"/>
      <c r="N458" s="399"/>
      <c r="O458" s="399"/>
      <c r="P458" s="399"/>
      <c r="Q458" s="399"/>
      <c r="R458" s="399"/>
      <c r="S458" s="399"/>
      <c r="T458" s="399"/>
      <c r="U458" s="399"/>
      <c r="V458" s="399"/>
      <c r="W458" s="399"/>
      <c r="X458" s="399"/>
      <c r="Y458" s="399"/>
      <c r="Z458" s="399"/>
      <c r="AA458" s="399"/>
      <c r="AB458" s="399"/>
      <c r="AC458" s="399"/>
      <c r="AD458" s="399"/>
      <c r="AE458" s="399"/>
      <c r="AF458" s="399"/>
      <c r="AG458" s="399"/>
      <c r="AH458" s="399"/>
      <c r="AI458" s="399"/>
      <c r="AJ458" s="399"/>
      <c r="AK458" s="399"/>
      <c r="AL458" s="399"/>
      <c r="AM458" s="399"/>
    </row>
    <row r="459" spans="1:39" ht="14.25" customHeight="1" thickBot="1" x14ac:dyDescent="0.25">
      <c r="A459" s="491"/>
      <c r="B459" s="492"/>
      <c r="C459" s="499"/>
      <c r="D459" s="492"/>
      <c r="E459" s="492"/>
      <c r="F459" s="492"/>
      <c r="G459" s="500"/>
      <c r="H459" s="494"/>
      <c r="I459" s="495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399"/>
      <c r="AA459" s="399"/>
      <c r="AB459" s="399"/>
      <c r="AC459" s="399"/>
      <c r="AD459" s="399"/>
      <c r="AE459" s="399"/>
      <c r="AF459" s="399"/>
      <c r="AG459" s="399"/>
      <c r="AH459" s="399"/>
      <c r="AI459" s="399"/>
      <c r="AJ459" s="399"/>
      <c r="AK459" s="399"/>
      <c r="AL459" s="399"/>
      <c r="AM459" s="399"/>
    </row>
    <row r="460" spans="1:39" ht="25.5" customHeight="1" x14ac:dyDescent="0.2">
      <c r="B460" s="396"/>
      <c r="C460" s="65"/>
      <c r="D460" s="396"/>
      <c r="E460" s="396"/>
      <c r="F460" s="396"/>
      <c r="G460" s="397"/>
      <c r="H460" s="398"/>
      <c r="I460" s="398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99"/>
      <c r="AA460" s="399"/>
      <c r="AB460" s="399"/>
      <c r="AC460" s="399"/>
      <c r="AD460" s="399"/>
      <c r="AE460" s="399"/>
      <c r="AF460" s="399"/>
      <c r="AG460" s="399"/>
      <c r="AH460" s="399"/>
      <c r="AI460" s="399"/>
      <c r="AJ460" s="399"/>
      <c r="AK460" s="399"/>
      <c r="AL460" s="399"/>
      <c r="AM460" s="399"/>
    </row>
    <row r="461" spans="1:39" ht="14.25" customHeight="1" x14ac:dyDescent="0.2">
      <c r="B461" s="396"/>
      <c r="C461" s="65"/>
      <c r="D461" s="396"/>
      <c r="E461" s="396"/>
      <c r="F461" s="396"/>
      <c r="G461" s="397"/>
      <c r="H461" s="398"/>
      <c r="I461" s="398"/>
      <c r="J461" s="399"/>
      <c r="K461" s="399"/>
      <c r="L461" s="399"/>
      <c r="M461" s="399"/>
      <c r="N461" s="399"/>
      <c r="O461" s="399"/>
      <c r="P461" s="399"/>
      <c r="Q461" s="399"/>
      <c r="R461" s="399"/>
      <c r="S461" s="399"/>
      <c r="T461" s="399"/>
      <c r="U461" s="399"/>
      <c r="V461" s="399"/>
      <c r="W461" s="399"/>
      <c r="X461" s="399"/>
      <c r="Y461" s="399"/>
      <c r="Z461" s="399"/>
      <c r="AA461" s="399"/>
      <c r="AB461" s="399"/>
      <c r="AC461" s="399"/>
      <c r="AD461" s="399"/>
      <c r="AE461" s="399"/>
      <c r="AF461" s="399"/>
      <c r="AG461" s="399"/>
      <c r="AH461" s="399"/>
      <c r="AI461" s="399"/>
      <c r="AJ461" s="399"/>
      <c r="AK461" s="399"/>
      <c r="AL461" s="399"/>
      <c r="AM461" s="399"/>
    </row>
    <row r="462" spans="1:39" ht="14.25" customHeight="1" x14ac:dyDescent="0.2">
      <c r="B462" s="396"/>
      <c r="C462" s="65"/>
      <c r="D462" s="396"/>
      <c r="E462" s="396"/>
      <c r="F462" s="396"/>
      <c r="G462" s="397"/>
      <c r="H462" s="398"/>
      <c r="I462" s="398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  <c r="X462" s="399"/>
      <c r="Y462" s="399"/>
      <c r="Z462" s="399"/>
      <c r="AA462" s="399"/>
      <c r="AB462" s="399"/>
      <c r="AC462" s="399"/>
      <c r="AD462" s="399"/>
      <c r="AE462" s="399"/>
      <c r="AF462" s="399"/>
      <c r="AG462" s="399"/>
      <c r="AH462" s="399"/>
      <c r="AI462" s="399"/>
      <c r="AJ462" s="399"/>
      <c r="AK462" s="399"/>
      <c r="AL462" s="399"/>
      <c r="AM462" s="399"/>
    </row>
    <row r="463" spans="1:39" ht="14.25" customHeight="1" x14ac:dyDescent="0.2">
      <c r="B463" s="396"/>
      <c r="C463" s="65"/>
      <c r="D463" s="396"/>
      <c r="E463" s="396"/>
      <c r="F463" s="396"/>
      <c r="G463" s="397"/>
      <c r="H463" s="398"/>
      <c r="I463" s="398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99"/>
      <c r="AA463" s="399"/>
      <c r="AB463" s="399"/>
      <c r="AC463" s="399"/>
      <c r="AD463" s="399"/>
      <c r="AE463" s="399"/>
      <c r="AF463" s="399"/>
      <c r="AG463" s="399"/>
      <c r="AH463" s="399"/>
      <c r="AI463" s="399"/>
      <c r="AJ463" s="399"/>
      <c r="AK463" s="399"/>
      <c r="AL463" s="399"/>
      <c r="AM463" s="399"/>
    </row>
    <row r="464" spans="1:39" ht="14.25" customHeight="1" x14ac:dyDescent="0.2">
      <c r="B464" s="396"/>
      <c r="C464" s="65"/>
      <c r="D464" s="396"/>
      <c r="E464" s="396"/>
      <c r="F464" s="396"/>
      <c r="G464" s="397"/>
      <c r="H464" s="398"/>
      <c r="I464" s="398"/>
      <c r="J464" s="399"/>
      <c r="K464" s="399"/>
      <c r="L464" s="399"/>
      <c r="M464" s="399"/>
      <c r="N464" s="399"/>
      <c r="O464" s="399"/>
      <c r="P464" s="399"/>
      <c r="Q464" s="399"/>
      <c r="R464" s="399"/>
      <c r="S464" s="399"/>
      <c r="T464" s="399"/>
      <c r="U464" s="399"/>
      <c r="V464" s="399"/>
      <c r="W464" s="399"/>
      <c r="X464" s="399"/>
      <c r="Y464" s="399"/>
      <c r="Z464" s="399"/>
      <c r="AA464" s="399"/>
      <c r="AB464" s="399"/>
      <c r="AC464" s="399"/>
      <c r="AD464" s="399"/>
      <c r="AE464" s="399"/>
      <c r="AF464" s="399"/>
      <c r="AG464" s="399"/>
      <c r="AH464" s="399"/>
      <c r="AI464" s="399"/>
      <c r="AJ464" s="399"/>
      <c r="AK464" s="399"/>
      <c r="AL464" s="399"/>
      <c r="AM464" s="399"/>
    </row>
    <row r="465" spans="2:39" ht="14.25" customHeight="1" x14ac:dyDescent="0.2">
      <c r="B465" s="396"/>
      <c r="C465" s="65"/>
      <c r="D465" s="396"/>
      <c r="E465" s="396"/>
      <c r="F465" s="396"/>
      <c r="G465" s="397"/>
      <c r="H465" s="398"/>
      <c r="I465" s="398"/>
      <c r="J465" s="399"/>
      <c r="K465" s="399"/>
      <c r="L465" s="399"/>
      <c r="M465" s="399"/>
      <c r="N465" s="399"/>
      <c r="O465" s="399"/>
      <c r="P465" s="399"/>
      <c r="Q465" s="399"/>
      <c r="R465" s="399"/>
      <c r="S465" s="399"/>
      <c r="T465" s="399"/>
      <c r="U465" s="399"/>
      <c r="V465" s="399"/>
      <c r="W465" s="399"/>
      <c r="X465" s="399"/>
      <c r="Y465" s="399"/>
      <c r="Z465" s="399"/>
      <c r="AA465" s="399"/>
      <c r="AB465" s="399"/>
      <c r="AC465" s="399"/>
      <c r="AD465" s="399"/>
      <c r="AE465" s="399"/>
      <c r="AF465" s="399"/>
      <c r="AG465" s="399"/>
      <c r="AH465" s="399"/>
      <c r="AI465" s="399"/>
      <c r="AJ465" s="399"/>
      <c r="AK465" s="399"/>
      <c r="AL465" s="399"/>
      <c r="AM465" s="399"/>
    </row>
    <row r="466" spans="2:39" ht="14.25" customHeight="1" x14ac:dyDescent="0.2">
      <c r="B466" s="396"/>
      <c r="C466" s="65"/>
      <c r="D466" s="396"/>
      <c r="E466" s="396"/>
      <c r="F466" s="396"/>
      <c r="G466" s="397"/>
      <c r="H466" s="398"/>
      <c r="I466" s="398"/>
      <c r="J466" s="399"/>
      <c r="K466" s="399"/>
      <c r="L466" s="399"/>
      <c r="M466" s="399"/>
      <c r="N466" s="399"/>
      <c r="O466" s="399"/>
      <c r="P466" s="399"/>
      <c r="Q466" s="399"/>
      <c r="R466" s="399"/>
      <c r="S466" s="399"/>
      <c r="T466" s="399"/>
      <c r="U466" s="399"/>
      <c r="V466" s="399"/>
      <c r="W466" s="399"/>
      <c r="X466" s="399"/>
      <c r="Y466" s="399"/>
      <c r="Z466" s="399"/>
      <c r="AA466" s="399"/>
      <c r="AB466" s="399"/>
      <c r="AC466" s="399"/>
      <c r="AD466" s="399"/>
      <c r="AE466" s="399"/>
      <c r="AF466" s="399"/>
      <c r="AG466" s="399"/>
      <c r="AH466" s="399"/>
      <c r="AI466" s="399"/>
      <c r="AJ466" s="399"/>
      <c r="AK466" s="399"/>
      <c r="AL466" s="399"/>
      <c r="AM466" s="399"/>
    </row>
    <row r="467" spans="2:39" ht="14.25" customHeight="1" x14ac:dyDescent="0.2">
      <c r="B467" s="396"/>
      <c r="C467" s="65"/>
      <c r="D467" s="396"/>
      <c r="E467" s="396"/>
      <c r="F467" s="396"/>
      <c r="G467" s="397"/>
      <c r="H467" s="398"/>
      <c r="I467" s="398"/>
      <c r="J467" s="399"/>
      <c r="K467" s="399"/>
      <c r="L467" s="399"/>
      <c r="M467" s="399"/>
      <c r="N467" s="399"/>
      <c r="O467" s="399"/>
      <c r="P467" s="399"/>
      <c r="Q467" s="399"/>
      <c r="R467" s="399"/>
      <c r="S467" s="399"/>
      <c r="T467" s="399"/>
      <c r="U467" s="399"/>
      <c r="V467" s="399"/>
      <c r="W467" s="399"/>
      <c r="X467" s="399"/>
      <c r="Y467" s="399"/>
      <c r="Z467" s="399"/>
      <c r="AA467" s="399"/>
      <c r="AB467" s="399"/>
      <c r="AC467" s="399"/>
      <c r="AD467" s="399"/>
      <c r="AE467" s="399"/>
      <c r="AF467" s="399"/>
      <c r="AG467" s="399"/>
      <c r="AH467" s="399"/>
      <c r="AI467" s="399"/>
      <c r="AJ467" s="399"/>
      <c r="AK467" s="399"/>
      <c r="AL467" s="399"/>
      <c r="AM467" s="399"/>
    </row>
    <row r="468" spans="2:39" ht="14.25" customHeight="1" x14ac:dyDescent="0.2">
      <c r="B468" s="396"/>
      <c r="C468" s="65"/>
      <c r="D468" s="396"/>
      <c r="E468" s="396"/>
      <c r="F468" s="396"/>
      <c r="G468" s="397"/>
      <c r="H468" s="398"/>
      <c r="I468" s="398"/>
      <c r="J468" s="399"/>
      <c r="K468" s="399"/>
      <c r="L468" s="399"/>
      <c r="M468" s="399"/>
      <c r="N468" s="399"/>
      <c r="O468" s="399"/>
      <c r="P468" s="399"/>
      <c r="Q468" s="399"/>
      <c r="R468" s="399"/>
      <c r="S468" s="399"/>
      <c r="T468" s="399"/>
      <c r="U468" s="399"/>
      <c r="V468" s="399"/>
      <c r="W468" s="399"/>
      <c r="X468" s="399"/>
      <c r="Y468" s="399"/>
      <c r="Z468" s="399"/>
      <c r="AA468" s="399"/>
      <c r="AB468" s="399"/>
      <c r="AC468" s="399"/>
      <c r="AD468" s="399"/>
      <c r="AE468" s="399"/>
      <c r="AF468" s="399"/>
      <c r="AG468" s="399"/>
      <c r="AH468" s="399"/>
      <c r="AI468" s="399"/>
      <c r="AJ468" s="399"/>
      <c r="AK468" s="399"/>
      <c r="AL468" s="399"/>
      <c r="AM468" s="399"/>
    </row>
    <row r="469" spans="2:39" ht="14.25" customHeight="1" x14ac:dyDescent="0.2">
      <c r="B469" s="396"/>
      <c r="C469" s="65"/>
      <c r="D469" s="396"/>
      <c r="E469" s="396"/>
      <c r="F469" s="396"/>
      <c r="G469" s="397"/>
      <c r="H469" s="398"/>
      <c r="I469" s="398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99"/>
      <c r="AA469" s="399"/>
      <c r="AB469" s="399"/>
      <c r="AC469" s="399"/>
      <c r="AD469" s="399"/>
      <c r="AE469" s="399"/>
      <c r="AF469" s="399"/>
      <c r="AG469" s="399"/>
      <c r="AH469" s="399"/>
      <c r="AI469" s="399"/>
      <c r="AJ469" s="399"/>
      <c r="AK469" s="399"/>
      <c r="AL469" s="399"/>
      <c r="AM469" s="399"/>
    </row>
    <row r="470" spans="2:39" ht="14.25" customHeight="1" x14ac:dyDescent="0.2">
      <c r="B470" s="396"/>
      <c r="C470" s="65"/>
      <c r="D470" s="396"/>
      <c r="E470" s="396"/>
      <c r="F470" s="396"/>
      <c r="G470" s="397"/>
      <c r="H470" s="398"/>
      <c r="I470" s="398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99"/>
      <c r="AA470" s="399"/>
      <c r="AB470" s="399"/>
      <c r="AC470" s="399"/>
      <c r="AD470" s="399"/>
      <c r="AE470" s="399"/>
      <c r="AF470" s="399"/>
      <c r="AG470" s="399"/>
      <c r="AH470" s="399"/>
      <c r="AI470" s="399"/>
      <c r="AJ470" s="399"/>
      <c r="AK470" s="399"/>
      <c r="AL470" s="399"/>
      <c r="AM470" s="399"/>
    </row>
    <row r="471" spans="2:39" ht="14.25" customHeight="1" x14ac:dyDescent="0.2">
      <c r="B471" s="396"/>
      <c r="C471" s="65"/>
      <c r="D471" s="396"/>
      <c r="E471" s="396"/>
      <c r="F471" s="396"/>
      <c r="G471" s="397"/>
      <c r="H471" s="398"/>
      <c r="I471" s="398"/>
      <c r="J471" s="399"/>
      <c r="K471" s="399"/>
      <c r="L471" s="399"/>
      <c r="M471" s="399"/>
      <c r="N471" s="399"/>
      <c r="O471" s="399"/>
      <c r="P471" s="399"/>
      <c r="Q471" s="399"/>
      <c r="R471" s="399"/>
      <c r="S471" s="399"/>
      <c r="T471" s="399"/>
      <c r="U471" s="399"/>
      <c r="V471" s="399"/>
      <c r="W471" s="399"/>
      <c r="X471" s="399"/>
      <c r="Y471" s="399"/>
      <c r="Z471" s="399"/>
      <c r="AA471" s="399"/>
      <c r="AB471" s="399"/>
      <c r="AC471" s="399"/>
      <c r="AD471" s="399"/>
      <c r="AE471" s="399"/>
      <c r="AF471" s="399"/>
      <c r="AG471" s="399"/>
      <c r="AH471" s="399"/>
      <c r="AI471" s="399"/>
      <c r="AJ471" s="399"/>
      <c r="AK471" s="399"/>
      <c r="AL471" s="399"/>
      <c r="AM471" s="399"/>
    </row>
    <row r="472" spans="2:39" ht="14.25" customHeight="1" x14ac:dyDescent="0.2">
      <c r="B472" s="396"/>
      <c r="C472" s="65"/>
      <c r="D472" s="396"/>
      <c r="E472" s="396"/>
      <c r="F472" s="396"/>
      <c r="G472" s="397"/>
      <c r="H472" s="398"/>
      <c r="I472" s="398"/>
      <c r="J472" s="399"/>
      <c r="K472" s="399"/>
      <c r="L472" s="399"/>
      <c r="M472" s="399"/>
      <c r="N472" s="399"/>
      <c r="O472" s="399"/>
      <c r="P472" s="399"/>
      <c r="Q472" s="399"/>
      <c r="R472" s="399"/>
      <c r="S472" s="399"/>
      <c r="T472" s="399"/>
      <c r="U472" s="399"/>
      <c r="V472" s="399"/>
      <c r="W472" s="399"/>
      <c r="X472" s="399"/>
      <c r="Y472" s="399"/>
      <c r="Z472" s="399"/>
      <c r="AA472" s="399"/>
      <c r="AB472" s="399"/>
      <c r="AC472" s="399"/>
      <c r="AD472" s="399"/>
      <c r="AE472" s="399"/>
      <c r="AF472" s="399"/>
      <c r="AG472" s="399"/>
      <c r="AH472" s="399"/>
      <c r="AI472" s="399"/>
      <c r="AJ472" s="399"/>
      <c r="AK472" s="399"/>
      <c r="AL472" s="399"/>
      <c r="AM472" s="399"/>
    </row>
    <row r="473" spans="2:39" ht="14.25" customHeight="1" x14ac:dyDescent="0.2">
      <c r="B473" s="396"/>
      <c r="C473" s="65"/>
      <c r="D473" s="396"/>
      <c r="E473" s="396"/>
      <c r="F473" s="396"/>
      <c r="G473" s="397"/>
      <c r="H473" s="398"/>
      <c r="I473" s="398"/>
      <c r="J473" s="399"/>
      <c r="K473" s="399"/>
      <c r="L473" s="399"/>
      <c r="M473" s="399"/>
      <c r="N473" s="399"/>
      <c r="O473" s="399"/>
      <c r="P473" s="399"/>
      <c r="Q473" s="399"/>
      <c r="R473" s="399"/>
      <c r="S473" s="399"/>
      <c r="T473" s="399"/>
      <c r="U473" s="399"/>
      <c r="V473" s="399"/>
      <c r="W473" s="399"/>
      <c r="X473" s="399"/>
      <c r="Y473" s="399"/>
      <c r="Z473" s="399"/>
      <c r="AA473" s="399"/>
      <c r="AB473" s="399"/>
      <c r="AC473" s="399"/>
      <c r="AD473" s="399"/>
      <c r="AE473" s="399"/>
      <c r="AF473" s="399"/>
      <c r="AG473" s="399"/>
      <c r="AH473" s="399"/>
      <c r="AI473" s="399"/>
      <c r="AJ473" s="399"/>
      <c r="AK473" s="399"/>
      <c r="AL473" s="399"/>
      <c r="AM473" s="399"/>
    </row>
    <row r="474" spans="2:39" ht="14.25" customHeight="1" x14ac:dyDescent="0.2">
      <c r="B474" s="396"/>
      <c r="C474" s="65"/>
      <c r="D474" s="396"/>
      <c r="E474" s="396"/>
      <c r="F474" s="396"/>
      <c r="G474" s="397"/>
      <c r="H474" s="398"/>
      <c r="I474" s="398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99"/>
      <c r="AA474" s="399"/>
      <c r="AB474" s="399"/>
      <c r="AC474" s="399"/>
      <c r="AD474" s="399"/>
      <c r="AE474" s="399"/>
      <c r="AF474" s="399"/>
      <c r="AG474" s="399"/>
      <c r="AH474" s="399"/>
      <c r="AI474" s="399"/>
      <c r="AJ474" s="399"/>
      <c r="AK474" s="399"/>
      <c r="AL474" s="399"/>
      <c r="AM474" s="399"/>
    </row>
    <row r="475" spans="2:39" ht="14.25" customHeight="1" x14ac:dyDescent="0.2">
      <c r="B475" s="396"/>
      <c r="C475" s="65"/>
      <c r="D475" s="396"/>
      <c r="E475" s="396"/>
      <c r="F475" s="396"/>
      <c r="G475" s="397"/>
      <c r="H475" s="398"/>
      <c r="I475" s="398"/>
      <c r="J475" s="399"/>
      <c r="K475" s="399"/>
      <c r="L475" s="399"/>
      <c r="M475" s="399"/>
      <c r="N475" s="399"/>
      <c r="O475" s="399"/>
      <c r="P475" s="399"/>
      <c r="Q475" s="399"/>
      <c r="R475" s="399"/>
      <c r="S475" s="399"/>
      <c r="T475" s="399"/>
      <c r="U475" s="399"/>
      <c r="V475" s="399"/>
      <c r="W475" s="399"/>
      <c r="X475" s="399"/>
      <c r="Y475" s="399"/>
      <c r="Z475" s="399"/>
      <c r="AA475" s="399"/>
      <c r="AB475" s="399"/>
      <c r="AC475" s="399"/>
      <c r="AD475" s="399"/>
      <c r="AE475" s="399"/>
      <c r="AF475" s="399"/>
      <c r="AG475" s="399"/>
      <c r="AH475" s="399"/>
      <c r="AI475" s="399"/>
      <c r="AJ475" s="399"/>
      <c r="AK475" s="399"/>
      <c r="AL475" s="399"/>
      <c r="AM475" s="399"/>
    </row>
    <row r="476" spans="2:39" ht="14.25" customHeight="1" x14ac:dyDescent="0.2">
      <c r="B476" s="396"/>
      <c r="C476" s="65"/>
      <c r="D476" s="396"/>
      <c r="E476" s="396"/>
      <c r="F476" s="396"/>
      <c r="G476" s="397"/>
      <c r="H476" s="398"/>
      <c r="I476" s="398"/>
      <c r="J476" s="399"/>
      <c r="K476" s="399"/>
      <c r="L476" s="399"/>
      <c r="M476" s="399"/>
      <c r="N476" s="399"/>
      <c r="O476" s="399"/>
      <c r="P476" s="399"/>
      <c r="Q476" s="399"/>
      <c r="R476" s="399"/>
      <c r="S476" s="399"/>
      <c r="T476" s="399"/>
      <c r="U476" s="399"/>
      <c r="V476" s="399"/>
      <c r="W476" s="399"/>
      <c r="X476" s="399"/>
      <c r="Y476" s="399"/>
      <c r="Z476" s="399"/>
      <c r="AA476" s="399"/>
      <c r="AB476" s="399"/>
      <c r="AC476" s="399"/>
      <c r="AD476" s="399"/>
      <c r="AE476" s="399"/>
      <c r="AF476" s="399"/>
      <c r="AG476" s="399"/>
      <c r="AH476" s="399"/>
      <c r="AI476" s="399"/>
      <c r="AJ476" s="399"/>
      <c r="AK476" s="399"/>
      <c r="AL476" s="399"/>
      <c r="AM476" s="399"/>
    </row>
    <row r="477" spans="2:39" ht="14.25" customHeight="1" x14ac:dyDescent="0.2">
      <c r="B477" s="396"/>
      <c r="C477" s="65"/>
      <c r="D477" s="396"/>
      <c r="E477" s="396"/>
      <c r="F477" s="396"/>
      <c r="G477" s="397"/>
      <c r="H477" s="398"/>
      <c r="I477" s="398"/>
      <c r="J477" s="399"/>
      <c r="K477" s="399"/>
      <c r="L477" s="399"/>
      <c r="M477" s="399"/>
      <c r="N477" s="399"/>
      <c r="O477" s="399"/>
      <c r="P477" s="399"/>
      <c r="Q477" s="399"/>
      <c r="R477" s="399"/>
      <c r="S477" s="399"/>
      <c r="T477" s="399"/>
      <c r="U477" s="399"/>
      <c r="V477" s="399"/>
      <c r="W477" s="399"/>
      <c r="X477" s="399"/>
      <c r="Y477" s="399"/>
      <c r="Z477" s="399"/>
      <c r="AA477" s="399"/>
      <c r="AB477" s="399"/>
      <c r="AC477" s="399"/>
      <c r="AD477" s="399"/>
      <c r="AE477" s="399"/>
      <c r="AF477" s="399"/>
      <c r="AG477" s="399"/>
      <c r="AH477" s="399"/>
      <c r="AI477" s="399"/>
      <c r="AJ477" s="399"/>
      <c r="AK477" s="399"/>
      <c r="AL477" s="399"/>
      <c r="AM477" s="399"/>
    </row>
    <row r="478" spans="2:39" ht="14.25" customHeight="1" x14ac:dyDescent="0.2">
      <c r="J478" s="399"/>
      <c r="K478" s="399"/>
      <c r="L478" s="399"/>
      <c r="M478" s="399"/>
      <c r="N478" s="399"/>
      <c r="O478" s="399"/>
      <c r="P478" s="399"/>
      <c r="Q478" s="399"/>
      <c r="R478" s="399"/>
      <c r="S478" s="399"/>
      <c r="T478" s="399"/>
      <c r="U478" s="399"/>
      <c r="V478" s="399"/>
      <c r="W478" s="399"/>
      <c r="X478" s="399"/>
      <c r="Y478" s="399"/>
      <c r="Z478" s="399"/>
      <c r="AA478" s="399"/>
      <c r="AB478" s="399"/>
      <c r="AC478" s="399"/>
      <c r="AD478" s="399"/>
      <c r="AE478" s="399"/>
      <c r="AF478" s="399"/>
      <c r="AG478" s="399"/>
      <c r="AH478" s="399"/>
      <c r="AI478" s="399"/>
      <c r="AJ478" s="399"/>
      <c r="AK478" s="399"/>
      <c r="AL478" s="399"/>
      <c r="AM478" s="399"/>
    </row>
    <row r="479" spans="2:39" ht="14.25" customHeight="1" x14ac:dyDescent="0.2">
      <c r="J479" s="399"/>
      <c r="K479" s="399"/>
      <c r="L479" s="399"/>
      <c r="M479" s="399"/>
      <c r="N479" s="399"/>
      <c r="O479" s="399"/>
      <c r="P479" s="399"/>
      <c r="Q479" s="399"/>
      <c r="R479" s="399"/>
      <c r="S479" s="399"/>
      <c r="T479" s="399"/>
      <c r="U479" s="399"/>
      <c r="V479" s="399"/>
      <c r="W479" s="399"/>
      <c r="X479" s="399"/>
      <c r="Y479" s="399"/>
      <c r="Z479" s="399"/>
      <c r="AA479" s="399"/>
      <c r="AB479" s="399"/>
      <c r="AC479" s="399"/>
      <c r="AD479" s="399"/>
      <c r="AE479" s="399"/>
      <c r="AF479" s="399"/>
      <c r="AG479" s="399"/>
      <c r="AH479" s="399"/>
      <c r="AI479" s="399"/>
      <c r="AJ479" s="399"/>
      <c r="AK479" s="399"/>
      <c r="AL479" s="399"/>
      <c r="AM479" s="399"/>
    </row>
    <row r="480" spans="2:39" ht="14.25" customHeight="1" x14ac:dyDescent="0.2">
      <c r="J480" s="399"/>
      <c r="K480" s="399"/>
      <c r="L480" s="399"/>
      <c r="M480" s="399"/>
      <c r="N480" s="399"/>
      <c r="O480" s="399"/>
      <c r="P480" s="399"/>
      <c r="Q480" s="399"/>
      <c r="R480" s="399"/>
      <c r="S480" s="399"/>
      <c r="T480" s="399"/>
      <c r="U480" s="399"/>
      <c r="V480" s="399"/>
      <c r="W480" s="399"/>
      <c r="X480" s="399"/>
      <c r="Y480" s="399"/>
      <c r="Z480" s="399"/>
      <c r="AA480" s="399"/>
      <c r="AB480" s="399"/>
      <c r="AC480" s="399"/>
      <c r="AD480" s="399"/>
      <c r="AE480" s="399"/>
      <c r="AF480" s="399"/>
      <c r="AG480" s="399"/>
      <c r="AH480" s="399"/>
      <c r="AI480" s="399"/>
      <c r="AJ480" s="399"/>
      <c r="AK480" s="399"/>
      <c r="AL480" s="399"/>
      <c r="AM480" s="399"/>
    </row>
    <row r="481" spans="10:39" ht="14.25" customHeight="1" x14ac:dyDescent="0.2">
      <c r="J481" s="399"/>
      <c r="K481" s="399"/>
      <c r="L481" s="399"/>
      <c r="M481" s="399"/>
      <c r="N481" s="399"/>
      <c r="O481" s="399"/>
      <c r="P481" s="399"/>
      <c r="Q481" s="399"/>
      <c r="R481" s="399"/>
      <c r="S481" s="399"/>
      <c r="T481" s="399"/>
      <c r="U481" s="399"/>
      <c r="V481" s="399"/>
      <c r="W481" s="399"/>
      <c r="X481" s="399"/>
      <c r="Y481" s="399"/>
      <c r="Z481" s="399"/>
      <c r="AA481" s="399"/>
      <c r="AB481" s="399"/>
      <c r="AC481" s="399"/>
      <c r="AD481" s="399"/>
      <c r="AE481" s="399"/>
      <c r="AF481" s="399"/>
      <c r="AG481" s="399"/>
      <c r="AH481" s="399"/>
      <c r="AI481" s="399"/>
      <c r="AJ481" s="399"/>
      <c r="AK481" s="399"/>
      <c r="AL481" s="399"/>
      <c r="AM481" s="399"/>
    </row>
  </sheetData>
  <mergeCells count="108">
    <mergeCell ref="B246:C246"/>
    <mergeCell ref="B247:C247"/>
    <mergeCell ref="C297:D297"/>
    <mergeCell ref="C298:D298"/>
    <mergeCell ref="C273:D273"/>
    <mergeCell ref="C357:D357"/>
    <mergeCell ref="C359:D359"/>
    <mergeCell ref="C304:D304"/>
    <mergeCell ref="C305:D305"/>
    <mergeCell ref="C320:D320"/>
    <mergeCell ref="C249:D249"/>
    <mergeCell ref="C250:D250"/>
    <mergeCell ref="C251:D251"/>
    <mergeCell ref="C252:D252"/>
    <mergeCell ref="C253:D253"/>
    <mergeCell ref="C348:D348"/>
    <mergeCell ref="C349:D349"/>
    <mergeCell ref="C350:D350"/>
    <mergeCell ref="B344:C344"/>
    <mergeCell ref="B345:C345"/>
    <mergeCell ref="C351:D351"/>
    <mergeCell ref="C352:D352"/>
    <mergeCell ref="C323:D323"/>
    <mergeCell ref="C324:D324"/>
    <mergeCell ref="C233:D233"/>
    <mergeCell ref="C234:D234"/>
    <mergeCell ref="C217:D217"/>
    <mergeCell ref="C218:D218"/>
    <mergeCell ref="C219:D219"/>
    <mergeCell ref="C220:D220"/>
    <mergeCell ref="C221:D221"/>
    <mergeCell ref="C232:D232"/>
    <mergeCell ref="C193:D193"/>
    <mergeCell ref="C194:D194"/>
    <mergeCell ref="C195:D195"/>
    <mergeCell ref="C196:D196"/>
    <mergeCell ref="C141:D141"/>
    <mergeCell ref="C142:D142"/>
    <mergeCell ref="C143:D143"/>
    <mergeCell ref="C144:D144"/>
    <mergeCell ref="C145:D145"/>
    <mergeCell ref="C146:D146"/>
    <mergeCell ref="C64:D64"/>
    <mergeCell ref="C65:D65"/>
    <mergeCell ref="C66:D66"/>
    <mergeCell ref="C67:D67"/>
    <mergeCell ref="C69:D69"/>
    <mergeCell ref="C71:D71"/>
    <mergeCell ref="C72:D72"/>
    <mergeCell ref="C73:D73"/>
    <mergeCell ref="C88:D88"/>
    <mergeCell ref="C116:D116"/>
    <mergeCell ref="C117:D117"/>
    <mergeCell ref="C118:D118"/>
    <mergeCell ref="C46:D46"/>
    <mergeCell ref="C47:D47"/>
    <mergeCell ref="B60:C60"/>
    <mergeCell ref="B61:C61"/>
    <mergeCell ref="C120:D120"/>
    <mergeCell ref="C63:D63"/>
    <mergeCell ref="C92:D92"/>
    <mergeCell ref="C89:D89"/>
    <mergeCell ref="C90:D90"/>
    <mergeCell ref="C91:D91"/>
    <mergeCell ref="C93:D93"/>
    <mergeCell ref="C119:D119"/>
    <mergeCell ref="AH17:AH18"/>
    <mergeCell ref="C22:D22"/>
    <mergeCell ref="C24:D24"/>
    <mergeCell ref="AH20:AH21"/>
    <mergeCell ref="AG14:AG21"/>
    <mergeCell ref="AH14:AH15"/>
    <mergeCell ref="AG1:AL5"/>
    <mergeCell ref="C14:D14"/>
    <mergeCell ref="C15:D15"/>
    <mergeCell ref="C452:D452"/>
    <mergeCell ref="C11:D11"/>
    <mergeCell ref="C12:D12"/>
    <mergeCell ref="C13:D13"/>
    <mergeCell ref="C16:D16"/>
    <mergeCell ref="C35:D35"/>
    <mergeCell ref="C36:D36"/>
    <mergeCell ref="C37:D37"/>
    <mergeCell ref="C38:D38"/>
    <mergeCell ref="C427:D427"/>
    <mergeCell ref="C428:D428"/>
    <mergeCell ref="C429:D429"/>
    <mergeCell ref="C430:D430"/>
    <mergeCell ref="C398:D398"/>
    <mergeCell ref="C399:D399"/>
    <mergeCell ref="C400:D400"/>
    <mergeCell ref="C401:D401"/>
    <mergeCell ref="C426:D426"/>
    <mergeCell ref="C374:D374"/>
    <mergeCell ref="C375:D375"/>
    <mergeCell ref="C376:D376"/>
    <mergeCell ref="C303:D303"/>
    <mergeCell ref="C347:D347"/>
    <mergeCell ref="C45:D45"/>
    <mergeCell ref="C274:D274"/>
    <mergeCell ref="C275:D275"/>
    <mergeCell ref="C276:D276"/>
    <mergeCell ref="C277:D277"/>
    <mergeCell ref="C321:D321"/>
    <mergeCell ref="C322:D322"/>
    <mergeCell ref="B317:C317"/>
    <mergeCell ref="B318:C318"/>
    <mergeCell ref="C451:D451"/>
  </mergeCells>
  <conditionalFormatting sqref="D9 D33 D86 D139 D167 D191 D215 D247 D271 D372 D396 D424">
    <cfRule type="cellIs" dxfId="187" priority="20" operator="greaterThanOrEqual">
      <formula>340</formula>
    </cfRule>
  </conditionalFormatting>
  <conditionalFormatting sqref="D9 D33 D86 D139 D167 D191 D215 D247 D271 D372 D396 D424">
    <cfRule type="cellIs" dxfId="186" priority="21" operator="equal">
      <formula>0</formula>
    </cfRule>
  </conditionalFormatting>
  <conditionalFormatting sqref="D9 D33 D86 D139 D167 D191 D215 D247 D271 D372 D396 D424">
    <cfRule type="cellIs" dxfId="185" priority="22" operator="lessThan">
      <formula>340</formula>
    </cfRule>
  </conditionalFormatting>
  <conditionalFormatting sqref="D9 D33 D86 D139 D167 D191 D215 D247 D271 D372 D396 D424">
    <cfRule type="cellIs" dxfId="184" priority="23" operator="greaterThanOrEqual">
      <formula>340</formula>
    </cfRule>
  </conditionalFormatting>
  <conditionalFormatting sqref="H39">
    <cfRule type="cellIs" dxfId="183" priority="28" operator="equal">
      <formula>900</formula>
    </cfRule>
  </conditionalFormatting>
  <conditionalFormatting sqref="H39">
    <cfRule type="cellIs" dxfId="182" priority="29" operator="greaterThan">
      <formula>900</formula>
    </cfRule>
  </conditionalFormatting>
  <conditionalFormatting sqref="H39">
    <cfRule type="cellIs" dxfId="181" priority="30" operator="lessThan">
      <formula>900</formula>
    </cfRule>
  </conditionalFormatting>
  <conditionalFormatting sqref="D61">
    <cfRule type="cellIs" dxfId="180" priority="31" operator="greaterThanOrEqual">
      <formula>340</formula>
    </cfRule>
  </conditionalFormatting>
  <conditionalFormatting sqref="D61">
    <cfRule type="cellIs" dxfId="179" priority="32" operator="equal">
      <formula>0</formula>
    </cfRule>
  </conditionalFormatting>
  <conditionalFormatting sqref="D61">
    <cfRule type="cellIs" dxfId="178" priority="33" operator="lessThan">
      <formula>340</formula>
    </cfRule>
  </conditionalFormatting>
  <conditionalFormatting sqref="D61">
    <cfRule type="cellIs" dxfId="177" priority="34" operator="greaterThanOrEqual">
      <formula>340</formula>
    </cfRule>
  </conditionalFormatting>
  <conditionalFormatting sqref="H68">
    <cfRule type="cellIs" dxfId="176" priority="35" operator="equal">
      <formula>900</formula>
    </cfRule>
  </conditionalFormatting>
  <conditionalFormatting sqref="H68">
    <cfRule type="cellIs" dxfId="175" priority="36" operator="greaterThan">
      <formula>900</formula>
    </cfRule>
  </conditionalFormatting>
  <conditionalFormatting sqref="H68">
    <cfRule type="cellIs" dxfId="174" priority="37" operator="lessThan">
      <formula>900</formula>
    </cfRule>
  </conditionalFormatting>
  <conditionalFormatting sqref="H94">
    <cfRule type="cellIs" dxfId="173" priority="42" operator="equal">
      <formula>900</formula>
    </cfRule>
  </conditionalFormatting>
  <conditionalFormatting sqref="H94">
    <cfRule type="cellIs" dxfId="172" priority="43" operator="greaterThan">
      <formula>900</formula>
    </cfRule>
  </conditionalFormatting>
  <conditionalFormatting sqref="H94">
    <cfRule type="cellIs" dxfId="171" priority="44" operator="lessThan">
      <formula>900</formula>
    </cfRule>
  </conditionalFormatting>
  <conditionalFormatting sqref="H147">
    <cfRule type="cellIs" dxfId="170" priority="49" operator="equal">
      <formula>900</formula>
    </cfRule>
  </conditionalFormatting>
  <conditionalFormatting sqref="H147">
    <cfRule type="cellIs" dxfId="169" priority="50" operator="greaterThan">
      <formula>900</formula>
    </cfRule>
  </conditionalFormatting>
  <conditionalFormatting sqref="H147">
    <cfRule type="cellIs" dxfId="168" priority="51" operator="lessThan">
      <formula>900</formula>
    </cfRule>
  </conditionalFormatting>
  <conditionalFormatting sqref="D113">
    <cfRule type="cellIs" dxfId="167" priority="52" operator="greaterThanOrEqual">
      <formula>340</formula>
    </cfRule>
  </conditionalFormatting>
  <conditionalFormatting sqref="D113">
    <cfRule type="cellIs" dxfId="166" priority="53" operator="equal">
      <formula>0</formula>
    </cfRule>
  </conditionalFormatting>
  <conditionalFormatting sqref="D113">
    <cfRule type="cellIs" dxfId="165" priority="54" operator="lessThan">
      <formula>340</formula>
    </cfRule>
  </conditionalFormatting>
  <conditionalFormatting sqref="D113">
    <cfRule type="cellIs" dxfId="164" priority="55" operator="greaterThanOrEqual">
      <formula>340</formula>
    </cfRule>
  </conditionalFormatting>
  <conditionalFormatting sqref="H17">
    <cfRule type="cellIs" dxfId="163" priority="56" operator="equal">
      <formula>900</formula>
    </cfRule>
  </conditionalFormatting>
  <conditionalFormatting sqref="H17">
    <cfRule type="cellIs" dxfId="162" priority="57" operator="greaterThan">
      <formula>900</formula>
    </cfRule>
  </conditionalFormatting>
  <conditionalFormatting sqref="H17">
    <cfRule type="cellIs" dxfId="161" priority="58" operator="lessThan">
      <formula>900</formula>
    </cfRule>
  </conditionalFormatting>
  <conditionalFormatting sqref="H121">
    <cfRule type="cellIs" dxfId="160" priority="59" operator="equal">
      <formula>900</formula>
    </cfRule>
  </conditionalFormatting>
  <conditionalFormatting sqref="H121">
    <cfRule type="cellIs" dxfId="159" priority="60" operator="greaterThan">
      <formula>900</formula>
    </cfRule>
  </conditionalFormatting>
  <conditionalFormatting sqref="H121">
    <cfRule type="cellIs" dxfId="158" priority="61" operator="lessThan">
      <formula>900</formula>
    </cfRule>
  </conditionalFormatting>
  <conditionalFormatting sqref="H172">
    <cfRule type="cellIs" dxfId="157" priority="66" operator="equal">
      <formula>900</formula>
    </cfRule>
  </conditionalFormatting>
  <conditionalFormatting sqref="H172">
    <cfRule type="cellIs" dxfId="156" priority="67" operator="greaterThan">
      <formula>900</formula>
    </cfRule>
  </conditionalFormatting>
  <conditionalFormatting sqref="H172">
    <cfRule type="cellIs" dxfId="155" priority="68" operator="lessThan">
      <formula>900</formula>
    </cfRule>
  </conditionalFormatting>
  <conditionalFormatting sqref="H197">
    <cfRule type="cellIs" dxfId="154" priority="73" operator="equal">
      <formula>900</formula>
    </cfRule>
  </conditionalFormatting>
  <conditionalFormatting sqref="H197">
    <cfRule type="cellIs" dxfId="153" priority="74" operator="greaterThan">
      <formula>900</formula>
    </cfRule>
  </conditionalFormatting>
  <conditionalFormatting sqref="H197">
    <cfRule type="cellIs" dxfId="152" priority="75" operator="lessThan">
      <formula>900</formula>
    </cfRule>
  </conditionalFormatting>
  <conditionalFormatting sqref="H222">
    <cfRule type="cellIs" dxfId="151" priority="76" operator="equal">
      <formula>900</formula>
    </cfRule>
  </conditionalFormatting>
  <conditionalFormatting sqref="H222">
    <cfRule type="cellIs" dxfId="150" priority="77" operator="greaterThan">
      <formula>900</formula>
    </cfRule>
  </conditionalFormatting>
  <conditionalFormatting sqref="H222">
    <cfRule type="cellIs" dxfId="149" priority="78" operator="lessThan">
      <formula>900</formula>
    </cfRule>
  </conditionalFormatting>
  <conditionalFormatting sqref="H325">
    <cfRule type="cellIs" dxfId="148" priority="83" operator="equal">
      <formula>900</formula>
    </cfRule>
  </conditionalFormatting>
  <conditionalFormatting sqref="H325">
    <cfRule type="cellIs" dxfId="147" priority="84" operator="greaterThan">
      <formula>900</formula>
    </cfRule>
  </conditionalFormatting>
  <conditionalFormatting sqref="H325">
    <cfRule type="cellIs" dxfId="146" priority="85" operator="lessThan">
      <formula>900</formula>
    </cfRule>
  </conditionalFormatting>
  <conditionalFormatting sqref="H254">
    <cfRule type="cellIs" dxfId="145" priority="90" operator="equal">
      <formula>900</formula>
    </cfRule>
  </conditionalFormatting>
  <conditionalFormatting sqref="H254">
    <cfRule type="cellIs" dxfId="144" priority="91" operator="greaterThan">
      <formula>900</formula>
    </cfRule>
  </conditionalFormatting>
  <conditionalFormatting sqref="H254">
    <cfRule type="cellIs" dxfId="143" priority="92" operator="lessThan">
      <formula>900</formula>
    </cfRule>
  </conditionalFormatting>
  <conditionalFormatting sqref="H278">
    <cfRule type="cellIs" dxfId="142" priority="97" operator="equal">
      <formula>900</formula>
    </cfRule>
  </conditionalFormatting>
  <conditionalFormatting sqref="H278">
    <cfRule type="cellIs" dxfId="141" priority="98" operator="greaterThan">
      <formula>900</formula>
    </cfRule>
  </conditionalFormatting>
  <conditionalFormatting sqref="H278">
    <cfRule type="cellIs" dxfId="140" priority="99" operator="lessThan">
      <formula>900</formula>
    </cfRule>
  </conditionalFormatting>
  <conditionalFormatting sqref="H353">
    <cfRule type="cellIs" dxfId="139" priority="111" operator="equal">
      <formula>900</formula>
    </cfRule>
  </conditionalFormatting>
  <conditionalFormatting sqref="H353">
    <cfRule type="cellIs" dxfId="138" priority="112" operator="greaterThan">
      <formula>900</formula>
    </cfRule>
  </conditionalFormatting>
  <conditionalFormatting sqref="H353">
    <cfRule type="cellIs" dxfId="137" priority="113" operator="lessThan">
      <formula>900</formula>
    </cfRule>
  </conditionalFormatting>
  <conditionalFormatting sqref="H377">
    <cfRule type="cellIs" dxfId="136" priority="118" operator="equal">
      <formula>900</formula>
    </cfRule>
  </conditionalFormatting>
  <conditionalFormatting sqref="H377">
    <cfRule type="cellIs" dxfId="135" priority="119" operator="greaterThan">
      <formula>900</formula>
    </cfRule>
  </conditionalFormatting>
  <conditionalFormatting sqref="H377">
    <cfRule type="cellIs" dxfId="134" priority="120" operator="lessThan">
      <formula>900</formula>
    </cfRule>
  </conditionalFormatting>
  <conditionalFormatting sqref="H402">
    <cfRule type="cellIs" dxfId="133" priority="125" operator="equal">
      <formula>900</formula>
    </cfRule>
  </conditionalFormatting>
  <conditionalFormatting sqref="H402">
    <cfRule type="cellIs" dxfId="132" priority="126" operator="greaterThan">
      <formula>900</formula>
    </cfRule>
  </conditionalFormatting>
  <conditionalFormatting sqref="H402">
    <cfRule type="cellIs" dxfId="131" priority="127" operator="lessThan">
      <formula>900</formula>
    </cfRule>
  </conditionalFormatting>
  <conditionalFormatting sqref="H431">
    <cfRule type="cellIs" dxfId="130" priority="132" operator="equal">
      <formula>900</formula>
    </cfRule>
  </conditionalFormatting>
  <conditionalFormatting sqref="H431">
    <cfRule type="cellIs" dxfId="129" priority="133" operator="greaterThan">
      <formula>900</formula>
    </cfRule>
  </conditionalFormatting>
  <conditionalFormatting sqref="H431">
    <cfRule type="cellIs" dxfId="128" priority="134" operator="lessThan">
      <formula>900</formula>
    </cfRule>
  </conditionalFormatting>
  <conditionalFormatting sqref="H453">
    <cfRule type="cellIs" dxfId="127" priority="139" operator="equal">
      <formula>900</formula>
    </cfRule>
  </conditionalFormatting>
  <conditionalFormatting sqref="H453">
    <cfRule type="cellIs" dxfId="126" priority="140" operator="greaterThan">
      <formula>900</formula>
    </cfRule>
  </conditionalFormatting>
  <conditionalFormatting sqref="H453">
    <cfRule type="cellIs" dxfId="125" priority="141" operator="lessThan">
      <formula>900</formula>
    </cfRule>
  </conditionalFormatting>
  <conditionalFormatting sqref="H299">
    <cfRule type="cellIs" dxfId="124" priority="9" operator="equal">
      <formula>900</formula>
    </cfRule>
  </conditionalFormatting>
  <conditionalFormatting sqref="H299">
    <cfRule type="cellIs" dxfId="123" priority="10" operator="greaterThan">
      <formula>900</formula>
    </cfRule>
  </conditionalFormatting>
  <conditionalFormatting sqref="H299">
    <cfRule type="cellIs" dxfId="122" priority="11" operator="lessThan">
      <formula>900</formula>
    </cfRule>
  </conditionalFormatting>
  <conditionalFormatting sqref="D318">
    <cfRule type="cellIs" dxfId="121" priority="5" operator="greaterThanOrEqual">
      <formula>340</formula>
    </cfRule>
  </conditionalFormatting>
  <conditionalFormatting sqref="D318">
    <cfRule type="cellIs" dxfId="120" priority="6" operator="equal">
      <formula>0</formula>
    </cfRule>
  </conditionalFormatting>
  <conditionalFormatting sqref="D318">
    <cfRule type="cellIs" dxfId="119" priority="7" operator="lessThan">
      <formula>340</formula>
    </cfRule>
  </conditionalFormatting>
  <conditionalFormatting sqref="D318">
    <cfRule type="cellIs" dxfId="118" priority="8" operator="greaterThanOrEqual">
      <formula>340</formula>
    </cfRule>
  </conditionalFormatting>
  <conditionalFormatting sqref="D345">
    <cfRule type="cellIs" dxfId="117" priority="1" operator="greaterThanOrEqual">
      <formula>340</formula>
    </cfRule>
  </conditionalFormatting>
  <conditionalFormatting sqref="D345">
    <cfRule type="cellIs" dxfId="116" priority="2" operator="equal">
      <formula>0</formula>
    </cfRule>
  </conditionalFormatting>
  <conditionalFormatting sqref="D345">
    <cfRule type="cellIs" dxfId="115" priority="3" operator="lessThan">
      <formula>340</formula>
    </cfRule>
  </conditionalFormatting>
  <conditionalFormatting sqref="D345">
    <cfRule type="cellIs" dxfId="114" priority="4" operator="greaterThanOrEqual">
      <formula>340</formula>
    </cfRule>
  </conditionalFormatting>
  <dataValidations count="3">
    <dataValidation type="list" allowBlank="1" showErrorMessage="1" sqref="C170:D171 C194:C196 C142:C146 C117:C120 C89:C93 C64:C67 C12:C16 C36:C38 C218:C221 C427:C430 C399:C401 C375:C376 C348:C352 C321:C324 C250:C253 C274:C277 C298 C452">
      <formula1>IF(B12="Docencia",Docen,IF(B12="Investigación",I,IF(B12="Proyección Social",Proy)))</formula1>
    </dataValidation>
    <dataValidation type="list" allowBlank="1" showErrorMessage="1" sqref="E27 E4 E54 E81 E107 E134 E161 E184 E210 E239 E266 E295 E311 E338 E365 E392 E420 E449">
      <formula1>$AD$2:$AD$4</formula1>
    </dataValidation>
    <dataValidation type="list" allowBlank="1" showErrorMessage="1" sqref="E348:E352 E12:E16 E36:E38 E64:E67 E89:E93 E117:E120 E142:E146 E170:E171 E194:E196 E218:E221 E250:E253 E274:E277 E298 E321:E324 E375:E376 E399:E401 E427:E430 E452">
      <formula1>IF(C12="Inv des tec",Iej,IF(C12="Indirecta",Trab,IF(C12="Fund",Dfu,IF(C12="Org Comp",Docom,IF(C12="Otras ActAcad",Doac,IF(C12="Acad Adm",Dadm,IF(C12= "Doc Dir",Pde)))))))</formula1>
    </dataValidation>
  </dataValidations>
  <pageMargins left="0.25" right="0.25" top="0.75" bottom="0.75" header="0.3" footer="0.3"/>
  <pageSetup paperSize="5" orientation="landscape" r:id="rId1"/>
  <headerFooter>
    <oddFooter>&amp;L JHOJAN CARDONA PATIÑO
Decano Facultad de Ciencias de la Educación&amp;RHERNÁN DARÍO TORO ZAPATA
Director Lic en Matemáticas</oddFooter>
  </headerFooter>
  <rowBreaks count="17" manualBreakCount="17">
    <brk id="23" max="16383" man="1"/>
    <brk id="50" max="16383" man="1"/>
    <brk id="77" max="16383" man="1"/>
    <brk id="103" max="16383" man="1"/>
    <brk id="130" max="16383" man="1"/>
    <brk id="157" max="16383" man="1"/>
    <brk id="180" max="16383" man="1"/>
    <brk id="206" max="16383" man="1"/>
    <brk id="235" max="16383" man="1"/>
    <brk id="262" max="16383" man="1"/>
    <brk id="291" max="16383" man="1"/>
    <brk id="307" max="16383" man="1"/>
    <brk id="334" max="16383" man="1"/>
    <brk id="361" max="16383" man="1"/>
    <brk id="388" max="16383" man="1"/>
    <brk id="416" max="16383" man="1"/>
    <brk id="445" max="16383" man="1"/>
  </rowBreaks>
  <colBreaks count="1" manualBreakCount="1">
    <brk id="9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ACTIVIDADES!$F$5:$F$7</xm:f>
          </x14:formula1>
          <xm:sqref>B12:B16 B36:B38 B64:B67 B218:B221 B117:B120 B142:B146 B170:B171 B250:B253 B274:B277 B321:B324 B348:B352 B375:B376 B399:B401 B427:B430 B452 B89:B93 B194:B196 B298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525"/>
  <sheetViews>
    <sheetView showGridLines="0" view="pageLayout" zoomScale="110" zoomScaleNormal="70" zoomScalePageLayoutView="110" workbookViewId="0">
      <selection activeCell="G72" sqref="G72"/>
    </sheetView>
  </sheetViews>
  <sheetFormatPr baseColWidth="10" defaultColWidth="12.625" defaultRowHeight="15" customHeight="1" x14ac:dyDescent="0.2"/>
  <cols>
    <col min="1" max="1" width="2.875" style="380" customWidth="1"/>
    <col min="2" max="2" width="29" style="380" bestFit="1" customWidth="1"/>
    <col min="3" max="3" width="9.125" style="380" bestFit="1" customWidth="1"/>
    <col min="4" max="4" width="7.375" style="380" bestFit="1" customWidth="1"/>
    <col min="5" max="5" width="53.375" style="380" customWidth="1"/>
    <col min="6" max="6" width="30.625" style="380" bestFit="1" customWidth="1"/>
    <col min="7" max="7" width="11.5" style="64" bestFit="1" customWidth="1"/>
    <col min="8" max="8" width="11.875" style="64" customWidth="1"/>
    <col min="9" max="26" width="8" style="380" customWidth="1"/>
    <col min="27" max="27" width="22.625" style="380" customWidth="1"/>
    <col min="28" max="29" width="8" style="380" customWidth="1"/>
    <col min="30" max="30" width="14.625" style="380" customWidth="1"/>
    <col min="31" max="31" width="11.625" style="380" customWidth="1"/>
    <col min="32" max="32" width="61.375" style="380" customWidth="1"/>
    <col min="33" max="33" width="8" style="380" customWidth="1"/>
    <col min="34" max="34" width="17.125" style="380" customWidth="1"/>
    <col min="35" max="35" width="8" style="380" customWidth="1"/>
    <col min="36" max="16384" width="12.625" style="380"/>
  </cols>
  <sheetData>
    <row r="1" spans="2:35" ht="14.1" customHeight="1" x14ac:dyDescent="0.2">
      <c r="C1" s="622" t="s">
        <v>510</v>
      </c>
      <c r="D1" s="622"/>
      <c r="E1" s="41" t="s">
        <v>8</v>
      </c>
      <c r="F1" s="42" t="s">
        <v>515</v>
      </c>
      <c r="G1" s="43" t="s">
        <v>513</v>
      </c>
      <c r="H1" s="44"/>
      <c r="AA1" s="380" t="s">
        <v>2</v>
      </c>
      <c r="AD1" s="592" t="s">
        <v>5</v>
      </c>
      <c r="AE1" s="593"/>
      <c r="AF1" s="593"/>
      <c r="AG1" s="593"/>
      <c r="AH1" s="593"/>
      <c r="AI1" s="594"/>
    </row>
    <row r="2" spans="2:35" ht="14.25" x14ac:dyDescent="0.2">
      <c r="C2" s="601" t="s">
        <v>3</v>
      </c>
      <c r="D2" s="601"/>
      <c r="E2" s="45">
        <v>7555071</v>
      </c>
      <c r="F2" s="46" t="s">
        <v>514</v>
      </c>
      <c r="G2" s="43" t="s">
        <v>513</v>
      </c>
      <c r="H2" s="44"/>
      <c r="AA2" s="380" t="s">
        <v>4</v>
      </c>
      <c r="AD2" s="595"/>
      <c r="AE2" s="596"/>
      <c r="AF2" s="596"/>
      <c r="AG2" s="596"/>
      <c r="AH2" s="596"/>
      <c r="AI2" s="597"/>
    </row>
    <row r="3" spans="2:35" ht="14.25" customHeight="1" x14ac:dyDescent="0.2">
      <c r="C3" s="601" t="s">
        <v>6</v>
      </c>
      <c r="D3" s="601"/>
      <c r="E3" s="47" t="s">
        <v>7</v>
      </c>
      <c r="F3" s="380" t="s">
        <v>546</v>
      </c>
      <c r="G3" s="44"/>
      <c r="H3" s="44"/>
      <c r="AA3" s="380" t="s">
        <v>7</v>
      </c>
      <c r="AD3" s="595"/>
      <c r="AE3" s="596"/>
      <c r="AF3" s="596"/>
      <c r="AG3" s="596"/>
      <c r="AH3" s="596"/>
      <c r="AI3" s="597"/>
    </row>
    <row r="4" spans="2:35" ht="14.25" customHeight="1" x14ac:dyDescent="0.2">
      <c r="C4" s="379"/>
      <c r="F4" s="379"/>
      <c r="G4" s="44"/>
      <c r="H4" s="44"/>
      <c r="AA4" s="380" t="s">
        <v>9</v>
      </c>
      <c r="AD4" s="595"/>
      <c r="AE4" s="596"/>
      <c r="AF4" s="596"/>
      <c r="AG4" s="596"/>
      <c r="AH4" s="596"/>
      <c r="AI4" s="597"/>
    </row>
    <row r="5" spans="2:35" ht="14.25" customHeight="1" x14ac:dyDescent="0.2">
      <c r="B5" s="381" t="s">
        <v>12</v>
      </c>
      <c r="C5" s="128" t="s">
        <v>14</v>
      </c>
      <c r="D5" s="128" t="s">
        <v>506</v>
      </c>
      <c r="E5" s="129" t="s">
        <v>13</v>
      </c>
      <c r="F5" s="381" t="s">
        <v>15</v>
      </c>
      <c r="G5" s="129" t="s">
        <v>16</v>
      </c>
      <c r="H5" s="44"/>
      <c r="AA5" s="380" t="s">
        <v>10</v>
      </c>
      <c r="AD5" s="595"/>
      <c r="AE5" s="596"/>
      <c r="AF5" s="596"/>
      <c r="AG5" s="596"/>
      <c r="AH5" s="596"/>
      <c r="AI5" s="597"/>
    </row>
    <row r="6" spans="2:35" ht="42.75" x14ac:dyDescent="0.2">
      <c r="B6" s="50" t="s">
        <v>21</v>
      </c>
      <c r="C6" s="48">
        <v>6</v>
      </c>
      <c r="D6" s="48">
        <f>C6*17*2</f>
        <v>204</v>
      </c>
      <c r="E6" s="49" t="s">
        <v>22</v>
      </c>
      <c r="F6" s="49" t="s">
        <v>23</v>
      </c>
      <c r="G6" s="49" t="s">
        <v>24</v>
      </c>
      <c r="H6" s="44"/>
      <c r="AD6" s="598"/>
      <c r="AE6" s="599"/>
      <c r="AF6" s="599"/>
      <c r="AG6" s="599"/>
      <c r="AH6" s="599"/>
      <c r="AI6" s="600"/>
    </row>
    <row r="7" spans="2:35" ht="42.75" x14ac:dyDescent="0.2">
      <c r="B7" s="50" t="s">
        <v>26</v>
      </c>
      <c r="C7" s="48">
        <v>6</v>
      </c>
      <c r="D7" s="48">
        <f t="shared" ref="D7:D8" si="0">C7*17*2</f>
        <v>204</v>
      </c>
      <c r="E7" s="49" t="s">
        <v>22</v>
      </c>
      <c r="F7" s="49" t="s">
        <v>29</v>
      </c>
      <c r="G7" s="49" t="s">
        <v>24</v>
      </c>
      <c r="H7" s="44"/>
    </row>
    <row r="8" spans="2:35" ht="28.5" x14ac:dyDescent="0.2">
      <c r="B8" s="50" t="s">
        <v>31</v>
      </c>
      <c r="C8" s="48">
        <v>4</v>
      </c>
      <c r="D8" s="48">
        <f t="shared" si="0"/>
        <v>136</v>
      </c>
      <c r="E8" s="49" t="s">
        <v>22</v>
      </c>
      <c r="F8" s="49" t="s">
        <v>33</v>
      </c>
      <c r="G8" s="49" t="s">
        <v>35</v>
      </c>
      <c r="H8" s="44"/>
    </row>
    <row r="9" spans="2:35" ht="14.1" customHeight="1" x14ac:dyDescent="0.2">
      <c r="B9" s="117" t="s">
        <v>38</v>
      </c>
      <c r="C9" s="383">
        <f>SUM(C6:C8)</f>
        <v>16</v>
      </c>
      <c r="D9" s="118">
        <f>SUM(D6:D8)</f>
        <v>544</v>
      </c>
      <c r="F9" s="379"/>
      <c r="G9" s="44"/>
      <c r="H9" s="44"/>
    </row>
    <row r="10" spans="2:35" ht="14.25" x14ac:dyDescent="0.2">
      <c r="C10" s="379"/>
      <c r="F10" s="379"/>
      <c r="G10" s="44"/>
      <c r="H10" s="44"/>
      <c r="AD10" s="52" t="s">
        <v>46</v>
      </c>
      <c r="AE10" s="52" t="s">
        <v>47</v>
      </c>
      <c r="AF10" s="53" t="s">
        <v>48</v>
      </c>
    </row>
    <row r="11" spans="2:35" ht="28.5" x14ac:dyDescent="0.2">
      <c r="B11" s="381" t="s">
        <v>55</v>
      </c>
      <c r="C11" s="609" t="s">
        <v>47</v>
      </c>
      <c r="D11" s="610"/>
      <c r="E11" s="381" t="s">
        <v>48</v>
      </c>
      <c r="F11" s="129" t="s">
        <v>56</v>
      </c>
      <c r="G11" s="130" t="s">
        <v>507</v>
      </c>
      <c r="H11" s="131" t="s">
        <v>508</v>
      </c>
      <c r="AD11" s="56" t="s">
        <v>49</v>
      </c>
      <c r="AE11" s="56" t="s">
        <v>50</v>
      </c>
      <c r="AF11" s="57" t="s">
        <v>51</v>
      </c>
    </row>
    <row r="12" spans="2:35" ht="14.25" x14ac:dyDescent="0.2">
      <c r="B12" s="386" t="s">
        <v>52</v>
      </c>
      <c r="C12" s="611" t="s">
        <v>63</v>
      </c>
      <c r="D12" s="602"/>
      <c r="E12" s="50" t="s">
        <v>65</v>
      </c>
      <c r="F12" s="50" t="s">
        <v>66</v>
      </c>
      <c r="G12" s="58">
        <v>10</v>
      </c>
      <c r="H12" s="58">
        <f>G12*17</f>
        <v>170</v>
      </c>
      <c r="AD12" s="607" t="s">
        <v>52</v>
      </c>
      <c r="AE12" s="606" t="s">
        <v>53</v>
      </c>
      <c r="AF12" s="59" t="s">
        <v>54</v>
      </c>
    </row>
    <row r="13" spans="2:35" ht="14.25" x14ac:dyDescent="0.2">
      <c r="B13" s="378" t="s">
        <v>52</v>
      </c>
      <c r="C13" s="570" t="s">
        <v>69</v>
      </c>
      <c r="D13" s="602"/>
      <c r="E13" s="50" t="s">
        <v>70</v>
      </c>
      <c r="F13" s="49" t="s">
        <v>71</v>
      </c>
      <c r="G13" s="60"/>
      <c r="H13" s="58">
        <f>135-40-40</f>
        <v>55</v>
      </c>
      <c r="AA13" s="61" t="s">
        <v>59</v>
      </c>
      <c r="AD13" s="604"/>
      <c r="AE13" s="605"/>
      <c r="AF13" s="59" t="s">
        <v>60</v>
      </c>
      <c r="AH13" s="380" t="s">
        <v>61</v>
      </c>
    </row>
    <row r="14" spans="2:35" ht="14.25" x14ac:dyDescent="0.2">
      <c r="B14" s="378" t="s">
        <v>52</v>
      </c>
      <c r="C14" s="570" t="s">
        <v>63</v>
      </c>
      <c r="D14" s="602"/>
      <c r="E14" s="50" t="s">
        <v>74</v>
      </c>
      <c r="F14" s="49" t="s">
        <v>75</v>
      </c>
      <c r="G14" s="60"/>
      <c r="H14" s="58">
        <v>40</v>
      </c>
      <c r="AA14" s="62" t="e">
        <f>IF(#REF!="Docencia",CONTRATO!Docen,IF(#REF!="Investigación",CONTRATO!I,IF(#REF!="Proyección Social",CONTRATO!Proy)))</f>
        <v>#REF!</v>
      </c>
      <c r="AD14" s="604"/>
      <c r="AE14" s="56" t="s">
        <v>69</v>
      </c>
      <c r="AF14" s="57" t="s">
        <v>70</v>
      </c>
      <c r="AH14" s="380" t="s">
        <v>69</v>
      </c>
    </row>
    <row r="15" spans="2:35" ht="42.75" x14ac:dyDescent="0.2">
      <c r="B15" s="378" t="s">
        <v>52</v>
      </c>
      <c r="C15" s="570" t="s">
        <v>63</v>
      </c>
      <c r="D15" s="602"/>
      <c r="E15" s="50" t="s">
        <v>72</v>
      </c>
      <c r="F15" s="49" t="s">
        <v>80</v>
      </c>
      <c r="G15" s="60">
        <v>3</v>
      </c>
      <c r="H15" s="58">
        <f>G15*17</f>
        <v>51</v>
      </c>
      <c r="AD15" s="604"/>
      <c r="AE15" s="603" t="s">
        <v>63</v>
      </c>
      <c r="AF15" s="59" t="s">
        <v>72</v>
      </c>
      <c r="AH15" s="380" t="s">
        <v>63</v>
      </c>
    </row>
    <row r="16" spans="2:35" x14ac:dyDescent="0.25">
      <c r="C16" s="379"/>
      <c r="F16" s="624" t="s">
        <v>103</v>
      </c>
      <c r="G16" s="625"/>
      <c r="H16" s="119">
        <f>SUM(H12:H15)+D9</f>
        <v>860</v>
      </c>
      <c r="AA16" s="380" t="s">
        <v>76</v>
      </c>
      <c r="AD16" s="604"/>
      <c r="AE16" s="604"/>
      <c r="AF16" s="59" t="s">
        <v>78</v>
      </c>
      <c r="AH16" s="380" t="s">
        <v>79</v>
      </c>
    </row>
    <row r="17" spans="2:34" ht="14.25" x14ac:dyDescent="0.2">
      <c r="C17" s="379"/>
      <c r="F17" s="379"/>
      <c r="G17" s="44"/>
      <c r="H17" s="44"/>
      <c r="AA17" s="380" t="e">
        <f>IF(#REF!="Inv des tec",CONTRATO!Iej,IF(#REF!="Indirecta",CONTRATO!Trab,IF(#REF!="Fund",CONTRATO!Dfu,IF(#REF!="Org Comp",CONTRATO!Docom,IF(#REF!="Otras ActAcad",CONTRATO!Doac,IF(#REF!="Acad Adm",CONTRATO!Dadm,IF(#REF!= "Doc Dir",CONTRATO!Pde)))))))</f>
        <v>#REF!</v>
      </c>
      <c r="AD17" s="604"/>
      <c r="AE17" s="604"/>
      <c r="AF17" s="59" t="s">
        <v>85</v>
      </c>
      <c r="AH17" s="380" t="s">
        <v>86</v>
      </c>
    </row>
    <row r="18" spans="2:34" ht="14.25" x14ac:dyDescent="0.2">
      <c r="C18" s="379"/>
      <c r="F18" s="379"/>
      <c r="G18" s="44"/>
      <c r="H18" s="44"/>
      <c r="AD18" s="604"/>
      <c r="AE18" s="605"/>
      <c r="AF18" s="59" t="s">
        <v>81</v>
      </c>
      <c r="AH18" s="380" t="s">
        <v>93</v>
      </c>
    </row>
    <row r="19" spans="2:34" ht="14.25" x14ac:dyDescent="0.2">
      <c r="C19" s="379"/>
      <c r="F19" s="379"/>
      <c r="G19" s="44"/>
      <c r="H19" s="44"/>
      <c r="AD19" s="604"/>
      <c r="AE19" s="56" t="s">
        <v>79</v>
      </c>
      <c r="AF19" s="57" t="s">
        <v>96</v>
      </c>
    </row>
    <row r="20" spans="2:34" ht="14.25" x14ac:dyDescent="0.2">
      <c r="C20" s="591"/>
      <c r="D20" s="591"/>
      <c r="E20" s="63" t="str">
        <f>E1</f>
        <v xml:space="preserve">ADRIAN ALONSO ARBOLEDA </v>
      </c>
      <c r="F20" s="379"/>
      <c r="H20" s="44"/>
      <c r="AD20" s="604"/>
      <c r="AE20" s="606" t="s">
        <v>86</v>
      </c>
      <c r="AF20" s="59" t="s">
        <v>102</v>
      </c>
    </row>
    <row r="21" spans="2:34" ht="14.25" customHeight="1" x14ac:dyDescent="0.2">
      <c r="C21" s="591"/>
      <c r="D21" s="591"/>
      <c r="E21" s="65" t="s">
        <v>500</v>
      </c>
      <c r="F21" s="377"/>
      <c r="H21" s="44"/>
      <c r="AD21" s="605"/>
      <c r="AE21" s="605"/>
      <c r="AF21" s="59" t="s">
        <v>104</v>
      </c>
    </row>
    <row r="22" spans="2:34" ht="14.25" customHeight="1" x14ac:dyDescent="0.2">
      <c r="C22" s="379"/>
      <c r="D22" s="379"/>
      <c r="E22" s="65"/>
      <c r="F22" s="377"/>
      <c r="H22" s="44"/>
      <c r="AD22" s="607" t="s">
        <v>105</v>
      </c>
      <c r="AE22" s="608" t="s">
        <v>93</v>
      </c>
      <c r="AF22" s="57" t="s">
        <v>106</v>
      </c>
      <c r="AH22" s="380" t="s">
        <v>93</v>
      </c>
    </row>
    <row r="23" spans="2:34" ht="14.25" customHeight="1" x14ac:dyDescent="0.2">
      <c r="C23" s="379"/>
      <c r="D23" s="379"/>
      <c r="E23" s="65"/>
      <c r="F23" s="377"/>
      <c r="H23" s="44"/>
      <c r="AD23" s="605"/>
      <c r="AE23" s="605"/>
      <c r="AF23" s="57" t="s">
        <v>107</v>
      </c>
    </row>
    <row r="24" spans="2:34" ht="14.25" customHeight="1" x14ac:dyDescent="0.2">
      <c r="C24" s="379"/>
      <c r="D24" s="379"/>
      <c r="E24" s="65"/>
      <c r="F24" s="377"/>
      <c r="H24" s="44"/>
    </row>
    <row r="25" spans="2:34" ht="14.25" x14ac:dyDescent="0.2">
      <c r="C25" s="622" t="s">
        <v>510</v>
      </c>
      <c r="D25" s="622"/>
      <c r="E25" s="514" t="s">
        <v>108</v>
      </c>
      <c r="F25" s="42" t="s">
        <v>515</v>
      </c>
      <c r="G25" s="43" t="s">
        <v>513</v>
      </c>
      <c r="H25" s="44"/>
    </row>
    <row r="26" spans="2:34" ht="14.25" customHeight="1" x14ac:dyDescent="0.2">
      <c r="C26" s="622" t="s">
        <v>3</v>
      </c>
      <c r="D26" s="622"/>
      <c r="E26" s="66">
        <v>24575565</v>
      </c>
      <c r="F26" s="46" t="s">
        <v>514</v>
      </c>
      <c r="G26" s="43" t="s">
        <v>513</v>
      </c>
      <c r="H26" s="44"/>
    </row>
    <row r="27" spans="2:34" ht="14.25" customHeight="1" x14ac:dyDescent="0.2">
      <c r="C27" s="622" t="s">
        <v>6</v>
      </c>
      <c r="D27" s="622"/>
      <c r="E27" s="67" t="s">
        <v>9</v>
      </c>
      <c r="F27" s="46" t="s">
        <v>547</v>
      </c>
      <c r="G27" s="44"/>
      <c r="H27" s="44"/>
    </row>
    <row r="28" spans="2:34" ht="14.25" x14ac:dyDescent="0.2">
      <c r="B28" s="68"/>
      <c r="C28" s="377"/>
      <c r="D28" s="68"/>
      <c r="E28" s="68"/>
      <c r="F28" s="377"/>
      <c r="G28" s="44"/>
      <c r="H28" s="44"/>
    </row>
    <row r="29" spans="2:34" x14ac:dyDescent="0.2">
      <c r="B29" s="132" t="s">
        <v>12</v>
      </c>
      <c r="C29" s="133" t="s">
        <v>14</v>
      </c>
      <c r="D29" s="133" t="s">
        <v>506</v>
      </c>
      <c r="E29" s="134" t="s">
        <v>13</v>
      </c>
      <c r="F29" s="384" t="s">
        <v>15</v>
      </c>
      <c r="G29" s="134" t="s">
        <v>16</v>
      </c>
      <c r="H29" s="44"/>
    </row>
    <row r="30" spans="2:34" ht="28.5" x14ac:dyDescent="0.2">
      <c r="B30" s="364" t="s">
        <v>661</v>
      </c>
      <c r="C30" s="365">
        <v>4</v>
      </c>
      <c r="D30" s="365">
        <f>C30*17*2</f>
        <v>136</v>
      </c>
      <c r="E30" s="364" t="s">
        <v>109</v>
      </c>
      <c r="F30" s="366" t="s">
        <v>650</v>
      </c>
      <c r="G30" s="364" t="s">
        <v>651</v>
      </c>
      <c r="H30" s="44"/>
    </row>
    <row r="31" spans="2:34" ht="42.75" x14ac:dyDescent="0.2">
      <c r="B31" s="71" t="s">
        <v>111</v>
      </c>
      <c r="C31" s="70">
        <v>6</v>
      </c>
      <c r="D31" s="70">
        <f t="shared" ref="D31:D33" si="1">C31*17*2</f>
        <v>204</v>
      </c>
      <c r="E31" s="71" t="s">
        <v>22</v>
      </c>
      <c r="F31" s="71" t="s">
        <v>112</v>
      </c>
      <c r="G31" s="71" t="s">
        <v>113</v>
      </c>
      <c r="H31" s="44"/>
    </row>
    <row r="32" spans="2:34" ht="28.5" x14ac:dyDescent="0.2">
      <c r="B32" s="72" t="s">
        <v>115</v>
      </c>
      <c r="C32" s="73">
        <v>4</v>
      </c>
      <c r="D32" s="70">
        <f t="shared" si="1"/>
        <v>136</v>
      </c>
      <c r="E32" s="72" t="s">
        <v>116</v>
      </c>
      <c r="F32" s="74" t="s">
        <v>117</v>
      </c>
      <c r="G32" s="72" t="s">
        <v>118</v>
      </c>
      <c r="H32" s="44"/>
    </row>
    <row r="33" spans="2:8" ht="28.5" x14ac:dyDescent="0.2">
      <c r="B33" s="75" t="s">
        <v>119</v>
      </c>
      <c r="C33" s="77">
        <v>3</v>
      </c>
      <c r="D33" s="77">
        <f t="shared" si="1"/>
        <v>102</v>
      </c>
      <c r="E33" s="71" t="s">
        <v>120</v>
      </c>
      <c r="F33" s="71" t="s">
        <v>121</v>
      </c>
      <c r="G33" s="71" t="s">
        <v>122</v>
      </c>
      <c r="H33" s="44"/>
    </row>
    <row r="34" spans="2:8" ht="14.1" customHeight="1" x14ac:dyDescent="0.25">
      <c r="B34" s="120" t="s">
        <v>38</v>
      </c>
      <c r="C34" s="383">
        <f>SUM(C30:C33)</f>
        <v>17</v>
      </c>
      <c r="D34" s="121">
        <f>SUM(D30:D33)</f>
        <v>578</v>
      </c>
      <c r="E34" s="43"/>
      <c r="F34" s="377"/>
      <c r="G34" s="44"/>
      <c r="H34" s="44"/>
    </row>
    <row r="35" spans="2:8" ht="14.25" x14ac:dyDescent="0.2">
      <c r="B35" s="68"/>
      <c r="C35" s="377"/>
      <c r="D35" s="68"/>
      <c r="E35" s="43"/>
      <c r="F35" s="377"/>
      <c r="G35" s="44"/>
      <c r="H35" s="44"/>
    </row>
    <row r="36" spans="2:8" ht="39" customHeight="1" x14ac:dyDescent="0.2">
      <c r="B36" s="132" t="s">
        <v>55</v>
      </c>
      <c r="C36" s="614" t="s">
        <v>47</v>
      </c>
      <c r="D36" s="615"/>
      <c r="E36" s="132" t="s">
        <v>48</v>
      </c>
      <c r="F36" s="134" t="s">
        <v>56</v>
      </c>
      <c r="G36" s="130" t="s">
        <v>507</v>
      </c>
      <c r="H36" s="131" t="s">
        <v>508</v>
      </c>
    </row>
    <row r="37" spans="2:8" ht="14.25" x14ac:dyDescent="0.2">
      <c r="B37" s="385" t="s">
        <v>52</v>
      </c>
      <c r="C37" s="612" t="s">
        <v>63</v>
      </c>
      <c r="D37" s="613"/>
      <c r="E37" s="81" t="s">
        <v>72</v>
      </c>
      <c r="F37" s="71" t="s">
        <v>141</v>
      </c>
      <c r="G37" s="79">
        <v>3</v>
      </c>
      <c r="H37" s="80">
        <f t="shared" ref="H37:H38" si="2">G37*17</f>
        <v>51</v>
      </c>
    </row>
    <row r="38" spans="2:8" ht="28.5" x14ac:dyDescent="0.2">
      <c r="B38" s="78" t="s">
        <v>52</v>
      </c>
      <c r="C38" s="617" t="s">
        <v>63</v>
      </c>
      <c r="D38" s="613"/>
      <c r="E38" s="81" t="s">
        <v>78</v>
      </c>
      <c r="F38" s="81" t="s">
        <v>142</v>
      </c>
      <c r="G38" s="82">
        <v>4</v>
      </c>
      <c r="H38" s="80">
        <f t="shared" si="2"/>
        <v>68</v>
      </c>
    </row>
    <row r="39" spans="2:8" ht="14.25" x14ac:dyDescent="0.2">
      <c r="B39" s="78" t="s">
        <v>52</v>
      </c>
      <c r="C39" s="617" t="s">
        <v>69</v>
      </c>
      <c r="D39" s="613"/>
      <c r="E39" s="81" t="s">
        <v>70</v>
      </c>
      <c r="F39" s="81" t="s">
        <v>71</v>
      </c>
      <c r="G39" s="82"/>
      <c r="H39" s="80">
        <f>135-12</f>
        <v>123</v>
      </c>
    </row>
    <row r="40" spans="2:8" ht="14.25" x14ac:dyDescent="0.2">
      <c r="B40" s="69" t="s">
        <v>52</v>
      </c>
      <c r="C40" s="612" t="s">
        <v>63</v>
      </c>
      <c r="D40" s="613"/>
      <c r="E40" s="81" t="s">
        <v>74</v>
      </c>
      <c r="F40" s="75" t="s">
        <v>75</v>
      </c>
      <c r="G40" s="83"/>
      <c r="H40" s="84">
        <v>40</v>
      </c>
    </row>
    <row r="41" spans="2:8" ht="15" customHeight="1" x14ac:dyDescent="0.2">
      <c r="B41" s="68"/>
      <c r="C41" s="377"/>
      <c r="D41" s="68"/>
      <c r="E41" s="68"/>
      <c r="F41" s="589" t="s">
        <v>103</v>
      </c>
      <c r="G41" s="590"/>
      <c r="H41" s="119">
        <f>SUM(H37:H40)+D34</f>
        <v>860</v>
      </c>
    </row>
    <row r="42" spans="2:8" ht="14.25" x14ac:dyDescent="0.2">
      <c r="C42" s="379"/>
      <c r="F42" s="379"/>
      <c r="G42" s="44"/>
      <c r="H42" s="44"/>
    </row>
    <row r="43" spans="2:8" ht="14.25" x14ac:dyDescent="0.2">
      <c r="C43" s="379"/>
      <c r="F43" s="379"/>
      <c r="G43" s="44"/>
      <c r="H43" s="44"/>
    </row>
    <row r="44" spans="2:8" ht="14.25" x14ac:dyDescent="0.2">
      <c r="C44" s="379"/>
      <c r="F44" s="379"/>
      <c r="G44" s="44"/>
      <c r="H44" s="44"/>
    </row>
    <row r="45" spans="2:8" ht="14.25" x14ac:dyDescent="0.2">
      <c r="C45" s="591"/>
      <c r="D45" s="596"/>
      <c r="E45" s="85" t="str">
        <f>E25</f>
        <v xml:space="preserve">ALBA MARINA GIRALDO VASQUEZ </v>
      </c>
      <c r="F45" s="86"/>
      <c r="G45" s="86"/>
    </row>
    <row r="46" spans="2:8" ht="14.25" x14ac:dyDescent="0.2">
      <c r="C46" s="591"/>
      <c r="D46" s="596"/>
      <c r="E46" s="65" t="s">
        <v>500</v>
      </c>
      <c r="F46" s="616"/>
      <c r="G46" s="616"/>
      <c r="H46" s="616"/>
    </row>
    <row r="47" spans="2:8" ht="14.25" x14ac:dyDescent="0.2">
      <c r="B47" s="382"/>
      <c r="C47" s="382" t="s">
        <v>510</v>
      </c>
      <c r="E47" s="47" t="s">
        <v>145</v>
      </c>
      <c r="F47" s="42" t="s">
        <v>515</v>
      </c>
      <c r="G47" s="43" t="s">
        <v>513</v>
      </c>
      <c r="H47" s="44"/>
    </row>
    <row r="48" spans="2:8" ht="14.25" customHeight="1" x14ac:dyDescent="0.2">
      <c r="B48" s="390"/>
      <c r="C48" s="390" t="s">
        <v>3</v>
      </c>
      <c r="E48" s="45">
        <v>41942993</v>
      </c>
      <c r="F48" s="46" t="s">
        <v>514</v>
      </c>
      <c r="G48" s="43" t="s">
        <v>513</v>
      </c>
      <c r="H48" s="44"/>
    </row>
    <row r="49" spans="2:8" ht="14.25" customHeight="1" x14ac:dyDescent="0.2">
      <c r="B49" s="390"/>
      <c r="C49" s="390" t="s">
        <v>6</v>
      </c>
      <c r="E49" s="390" t="s">
        <v>9</v>
      </c>
      <c r="F49" s="87" t="s">
        <v>548</v>
      </c>
      <c r="G49" s="44"/>
      <c r="H49" s="44"/>
    </row>
    <row r="50" spans="2:8" ht="25.5" customHeight="1" x14ac:dyDescent="0.2">
      <c r="C50" s="379"/>
      <c r="F50" s="379"/>
      <c r="G50" s="44"/>
      <c r="H50" s="44"/>
    </row>
    <row r="51" spans="2:8" ht="14.25" customHeight="1" x14ac:dyDescent="0.2">
      <c r="B51" s="132" t="s">
        <v>12</v>
      </c>
      <c r="C51" s="128" t="s">
        <v>14</v>
      </c>
      <c r="D51" s="128" t="s">
        <v>506</v>
      </c>
      <c r="E51" s="135" t="s">
        <v>13</v>
      </c>
      <c r="F51" s="384" t="s">
        <v>15</v>
      </c>
      <c r="G51" s="134" t="s">
        <v>16</v>
      </c>
      <c r="H51" s="44"/>
    </row>
    <row r="52" spans="2:8" ht="28.5" x14ac:dyDescent="0.2">
      <c r="B52" s="89" t="s">
        <v>146</v>
      </c>
      <c r="C52" s="48">
        <v>4</v>
      </c>
      <c r="D52" s="48">
        <f>C52*17*2</f>
        <v>136</v>
      </c>
      <c r="E52" s="90" t="s">
        <v>148</v>
      </c>
      <c r="F52" s="91" t="s">
        <v>601</v>
      </c>
      <c r="G52" s="89" t="s">
        <v>149</v>
      </c>
      <c r="H52" s="44"/>
    </row>
    <row r="53" spans="2:8" ht="28.5" x14ac:dyDescent="0.2">
      <c r="B53" s="89" t="s">
        <v>150</v>
      </c>
      <c r="C53" s="48">
        <v>4</v>
      </c>
      <c r="D53" s="48">
        <f t="shared" ref="D53:D55" si="3">C53*17*2</f>
        <v>136</v>
      </c>
      <c r="E53" s="90" t="s">
        <v>148</v>
      </c>
      <c r="F53" s="89" t="s">
        <v>151</v>
      </c>
      <c r="G53" s="92" t="s">
        <v>152</v>
      </c>
      <c r="H53" s="44"/>
    </row>
    <row r="54" spans="2:8" ht="28.5" x14ac:dyDescent="0.2">
      <c r="B54" s="89" t="s">
        <v>146</v>
      </c>
      <c r="C54" s="48">
        <v>4</v>
      </c>
      <c r="D54" s="48">
        <f t="shared" si="3"/>
        <v>136</v>
      </c>
      <c r="E54" s="90" t="s">
        <v>154</v>
      </c>
      <c r="F54" s="89" t="s">
        <v>155</v>
      </c>
      <c r="G54" s="89" t="s">
        <v>156</v>
      </c>
      <c r="H54" s="44"/>
    </row>
    <row r="55" spans="2:8" ht="28.5" x14ac:dyDescent="0.2">
      <c r="B55" s="93" t="s">
        <v>157</v>
      </c>
      <c r="C55" s="48">
        <v>4</v>
      </c>
      <c r="D55" s="48">
        <f t="shared" si="3"/>
        <v>136</v>
      </c>
      <c r="E55" s="90" t="s">
        <v>154</v>
      </c>
      <c r="F55" s="89" t="s">
        <v>158</v>
      </c>
      <c r="G55" s="89" t="s">
        <v>159</v>
      </c>
      <c r="H55" s="44"/>
    </row>
    <row r="56" spans="2:8" ht="14.1" customHeight="1" x14ac:dyDescent="0.25">
      <c r="B56" s="122" t="s">
        <v>38</v>
      </c>
      <c r="C56" s="383">
        <f>SUM(C52:C55)</f>
        <v>16</v>
      </c>
      <c r="D56" s="121">
        <f>SUM(D52:D55)</f>
        <v>544</v>
      </c>
      <c r="E56" s="390"/>
      <c r="F56" s="379"/>
      <c r="G56" s="44"/>
      <c r="H56" s="44"/>
    </row>
    <row r="57" spans="2:8" ht="14.25" x14ac:dyDescent="0.2">
      <c r="C57" s="379"/>
      <c r="F57" s="379"/>
      <c r="G57" s="44"/>
      <c r="H57" s="44"/>
    </row>
    <row r="58" spans="2:8" x14ac:dyDescent="0.2">
      <c r="B58" s="132" t="s">
        <v>55</v>
      </c>
      <c r="C58" s="614" t="s">
        <v>47</v>
      </c>
      <c r="D58" s="615"/>
      <c r="E58" s="132" t="s">
        <v>48</v>
      </c>
      <c r="F58" s="134" t="s">
        <v>56</v>
      </c>
      <c r="G58" s="130" t="s">
        <v>507</v>
      </c>
      <c r="H58" s="131" t="s">
        <v>508</v>
      </c>
    </row>
    <row r="59" spans="2:8" ht="28.5" x14ac:dyDescent="0.2">
      <c r="B59" s="385" t="s">
        <v>52</v>
      </c>
      <c r="C59" s="612" t="s">
        <v>63</v>
      </c>
      <c r="D59" s="613"/>
      <c r="E59" s="81" t="s">
        <v>72</v>
      </c>
      <c r="F59" s="71" t="s">
        <v>169</v>
      </c>
      <c r="G59" s="79">
        <v>3</v>
      </c>
      <c r="H59" s="80">
        <f t="shared" ref="H59:H61" si="4">G59*17</f>
        <v>51</v>
      </c>
    </row>
    <row r="60" spans="2:8" ht="28.5" x14ac:dyDescent="0.2">
      <c r="B60" s="69" t="s">
        <v>49</v>
      </c>
      <c r="C60" s="612" t="s">
        <v>50</v>
      </c>
      <c r="D60" s="613"/>
      <c r="E60" s="81" t="s">
        <v>51</v>
      </c>
      <c r="F60" s="71" t="s">
        <v>175</v>
      </c>
      <c r="G60" s="79">
        <v>9</v>
      </c>
      <c r="H60" s="80">
        <f t="shared" si="4"/>
        <v>153</v>
      </c>
    </row>
    <row r="61" spans="2:8" ht="14.25" x14ac:dyDescent="0.2">
      <c r="B61" s="69" t="s">
        <v>52</v>
      </c>
      <c r="C61" s="612" t="s">
        <v>61</v>
      </c>
      <c r="D61" s="613"/>
      <c r="E61" s="81" t="s">
        <v>54</v>
      </c>
      <c r="F61" s="71" t="s">
        <v>178</v>
      </c>
      <c r="G61" s="79">
        <v>1</v>
      </c>
      <c r="H61" s="80">
        <f t="shared" si="4"/>
        <v>17</v>
      </c>
    </row>
    <row r="62" spans="2:8" ht="14.25" x14ac:dyDescent="0.2">
      <c r="B62" s="69" t="s">
        <v>52</v>
      </c>
      <c r="C62" s="617" t="s">
        <v>69</v>
      </c>
      <c r="D62" s="613"/>
      <c r="E62" s="81" t="s">
        <v>70</v>
      </c>
      <c r="F62" s="81" t="s">
        <v>71</v>
      </c>
      <c r="G62" s="80"/>
      <c r="H62" s="80">
        <f>27-6</f>
        <v>21</v>
      </c>
    </row>
    <row r="63" spans="2:8" ht="14.25" x14ac:dyDescent="0.2">
      <c r="B63" s="69" t="s">
        <v>52</v>
      </c>
      <c r="C63" s="617" t="s">
        <v>63</v>
      </c>
      <c r="D63" s="613"/>
      <c r="E63" s="81" t="s">
        <v>78</v>
      </c>
      <c r="F63" s="81" t="s">
        <v>179</v>
      </c>
      <c r="G63" s="80">
        <v>2</v>
      </c>
      <c r="H63" s="80">
        <f>G63*17</f>
        <v>34</v>
      </c>
    </row>
    <row r="64" spans="2:8" ht="14.25" x14ac:dyDescent="0.2">
      <c r="B64" s="69" t="s">
        <v>52</v>
      </c>
      <c r="C64" s="617" t="s">
        <v>63</v>
      </c>
      <c r="D64" s="613"/>
      <c r="E64" s="81" t="s">
        <v>74</v>
      </c>
      <c r="F64" s="94" t="s">
        <v>75</v>
      </c>
      <c r="G64" s="84"/>
      <c r="H64" s="84">
        <v>40</v>
      </c>
    </row>
    <row r="65" spans="2:8" ht="14.25" customHeight="1" x14ac:dyDescent="0.2">
      <c r="B65" s="68"/>
      <c r="C65" s="377"/>
      <c r="D65" s="68"/>
      <c r="E65" s="68"/>
      <c r="F65" s="539" t="s">
        <v>103</v>
      </c>
      <c r="G65" s="539"/>
      <c r="H65" s="119">
        <f>SUM(H59:H64)+D56</f>
        <v>860</v>
      </c>
    </row>
    <row r="66" spans="2:8" ht="14.25" x14ac:dyDescent="0.2">
      <c r="C66" s="379"/>
      <c r="F66" s="379"/>
      <c r="G66" s="44"/>
      <c r="H66" s="44"/>
    </row>
    <row r="67" spans="2:8" ht="14.25" x14ac:dyDescent="0.2">
      <c r="C67" s="379"/>
      <c r="F67" s="379"/>
      <c r="G67" s="44"/>
      <c r="H67" s="44"/>
    </row>
    <row r="68" spans="2:8" ht="14.25" x14ac:dyDescent="0.2">
      <c r="C68" s="379"/>
      <c r="F68" s="379"/>
      <c r="G68" s="44"/>
      <c r="H68" s="44"/>
    </row>
    <row r="69" spans="2:8" ht="14.25" x14ac:dyDescent="0.2">
      <c r="C69" s="591"/>
      <c r="D69" s="596"/>
      <c r="E69" s="95" t="str">
        <f>E47</f>
        <v xml:space="preserve">ALEJANDRA MARÍA PULGARÍN GALVIS </v>
      </c>
      <c r="G69" s="380"/>
      <c r="H69" s="44"/>
    </row>
    <row r="70" spans="2:8" ht="14.25" x14ac:dyDescent="0.2">
      <c r="C70" s="591"/>
      <c r="D70" s="596"/>
      <c r="E70" s="65" t="s">
        <v>500</v>
      </c>
      <c r="F70" s="616"/>
      <c r="G70" s="596"/>
      <c r="H70" s="44"/>
    </row>
    <row r="71" spans="2:8" ht="14.25" x14ac:dyDescent="0.2">
      <c r="C71" s="382" t="s">
        <v>510</v>
      </c>
      <c r="E71" s="47" t="s">
        <v>186</v>
      </c>
      <c r="F71" s="42" t="s">
        <v>515</v>
      </c>
      <c r="G71" s="43" t="s">
        <v>513</v>
      </c>
      <c r="H71" s="44"/>
    </row>
    <row r="72" spans="2:8" ht="14.25" x14ac:dyDescent="0.2">
      <c r="C72" s="390" t="s">
        <v>3</v>
      </c>
      <c r="E72" s="45">
        <v>9734313</v>
      </c>
      <c r="F72" s="46" t="s">
        <v>514</v>
      </c>
      <c r="G72" s="43" t="s">
        <v>513</v>
      </c>
      <c r="H72" s="44"/>
    </row>
    <row r="73" spans="2:8" ht="14.25" x14ac:dyDescent="0.2">
      <c r="C73" s="390" t="s">
        <v>6</v>
      </c>
      <c r="E73" s="47" t="s">
        <v>10</v>
      </c>
      <c r="F73" s="87" t="s">
        <v>549</v>
      </c>
      <c r="G73" s="44"/>
      <c r="H73" s="44"/>
    </row>
    <row r="74" spans="2:8" ht="14.25" customHeight="1" x14ac:dyDescent="0.2">
      <c r="C74" s="379"/>
      <c r="F74" s="379"/>
      <c r="G74" s="44"/>
      <c r="H74" s="44"/>
    </row>
    <row r="75" spans="2:8" x14ac:dyDescent="0.25">
      <c r="B75" s="136" t="s">
        <v>12</v>
      </c>
      <c r="C75" s="137" t="s">
        <v>14</v>
      </c>
      <c r="D75" s="137" t="s">
        <v>506</v>
      </c>
      <c r="E75" s="138" t="s">
        <v>13</v>
      </c>
      <c r="F75" s="139" t="s">
        <v>15</v>
      </c>
      <c r="G75" s="138" t="s">
        <v>16</v>
      </c>
      <c r="H75" s="44"/>
    </row>
    <row r="76" spans="2:8" ht="28.5" x14ac:dyDescent="0.2">
      <c r="B76" s="89" t="s">
        <v>288</v>
      </c>
      <c r="C76" s="70">
        <v>4</v>
      </c>
      <c r="D76" s="48">
        <f>C76*17*2</f>
        <v>136</v>
      </c>
      <c r="E76" s="89" t="s">
        <v>196</v>
      </c>
      <c r="F76" s="89" t="s">
        <v>197</v>
      </c>
      <c r="G76" s="89" t="s">
        <v>189</v>
      </c>
      <c r="H76" s="44"/>
    </row>
    <row r="77" spans="2:8" ht="28.5" x14ac:dyDescent="0.2">
      <c r="B77" s="89" t="s">
        <v>198</v>
      </c>
      <c r="C77" s="70">
        <v>4</v>
      </c>
      <c r="D77" s="48">
        <f t="shared" ref="D77:D78" si="5">C77*17*2</f>
        <v>136</v>
      </c>
      <c r="E77" s="89" t="s">
        <v>196</v>
      </c>
      <c r="F77" s="89" t="s">
        <v>199</v>
      </c>
      <c r="G77" s="89" t="s">
        <v>200</v>
      </c>
      <c r="H77" s="44"/>
    </row>
    <row r="78" spans="2:8" ht="42.75" x14ac:dyDescent="0.2">
      <c r="B78" s="93" t="s">
        <v>198</v>
      </c>
      <c r="C78" s="77">
        <v>6</v>
      </c>
      <c r="D78" s="96">
        <f t="shared" si="5"/>
        <v>204</v>
      </c>
      <c r="E78" s="93" t="s">
        <v>22</v>
      </c>
      <c r="F78" s="89" t="s">
        <v>201</v>
      </c>
      <c r="G78" s="89" t="s">
        <v>200</v>
      </c>
      <c r="H78" s="44"/>
    </row>
    <row r="79" spans="2:8" x14ac:dyDescent="0.25">
      <c r="B79" s="122" t="s">
        <v>38</v>
      </c>
      <c r="C79" s="383">
        <f>SUM(C75:C78)</f>
        <v>14</v>
      </c>
      <c r="D79" s="172">
        <f>SUM(D76:D78)</f>
        <v>476</v>
      </c>
      <c r="E79" s="173" t="s">
        <v>540</v>
      </c>
      <c r="F79" s="97"/>
      <c r="G79" s="44"/>
      <c r="H79" s="44"/>
    </row>
    <row r="80" spans="2:8" ht="14.25" x14ac:dyDescent="0.2">
      <c r="B80" s="390"/>
      <c r="C80" s="98"/>
      <c r="D80" s="390"/>
      <c r="F80" s="379"/>
      <c r="G80" s="44"/>
      <c r="H80" s="44"/>
    </row>
    <row r="81" spans="2:22" x14ac:dyDescent="0.2">
      <c r="B81" s="132" t="s">
        <v>55</v>
      </c>
      <c r="C81" s="614" t="s">
        <v>47</v>
      </c>
      <c r="D81" s="615"/>
      <c r="E81" s="134" t="s">
        <v>48</v>
      </c>
      <c r="F81" s="134" t="s">
        <v>56</v>
      </c>
      <c r="G81" s="130" t="s">
        <v>507</v>
      </c>
      <c r="H81" s="131" t="s">
        <v>508</v>
      </c>
      <c r="V81" s="140"/>
    </row>
    <row r="82" spans="2:22" ht="14.25" x14ac:dyDescent="0.2">
      <c r="B82" s="385" t="s">
        <v>52</v>
      </c>
      <c r="C82" s="612" t="s">
        <v>63</v>
      </c>
      <c r="D82" s="613"/>
      <c r="E82" s="81" t="s">
        <v>72</v>
      </c>
      <c r="F82" s="71" t="s">
        <v>141</v>
      </c>
      <c r="G82" s="99">
        <v>3</v>
      </c>
      <c r="H82" s="100">
        <f>G82*17</f>
        <v>51</v>
      </c>
      <c r="V82" s="140"/>
    </row>
    <row r="83" spans="2:22" ht="28.5" x14ac:dyDescent="0.2">
      <c r="B83" s="69" t="s">
        <v>49</v>
      </c>
      <c r="C83" s="612" t="s">
        <v>50</v>
      </c>
      <c r="D83" s="613"/>
      <c r="E83" s="81" t="s">
        <v>51</v>
      </c>
      <c r="F83" s="71" t="s">
        <v>206</v>
      </c>
      <c r="G83" s="99">
        <v>8</v>
      </c>
      <c r="H83" s="100">
        <f t="shared" ref="H83:H84" si="6">G83*17</f>
        <v>136</v>
      </c>
      <c r="V83" s="140"/>
    </row>
    <row r="84" spans="2:22" ht="28.5" x14ac:dyDescent="0.2">
      <c r="B84" s="69" t="s">
        <v>49</v>
      </c>
      <c r="C84" s="612" t="s">
        <v>50</v>
      </c>
      <c r="D84" s="613"/>
      <c r="E84" s="81" t="s">
        <v>51</v>
      </c>
      <c r="F84" s="71" t="s">
        <v>175</v>
      </c>
      <c r="G84" s="99">
        <v>8</v>
      </c>
      <c r="H84" s="100">
        <f t="shared" si="6"/>
        <v>136</v>
      </c>
      <c r="V84" s="140"/>
    </row>
    <row r="85" spans="2:22" ht="14.25" x14ac:dyDescent="0.2">
      <c r="B85" s="69" t="s">
        <v>52</v>
      </c>
      <c r="C85" s="612" t="s">
        <v>69</v>
      </c>
      <c r="D85" s="613"/>
      <c r="E85" s="81" t="s">
        <v>70</v>
      </c>
      <c r="F85" s="71" t="s">
        <v>71</v>
      </c>
      <c r="G85" s="99"/>
      <c r="H85" s="100">
        <f>27-6</f>
        <v>21</v>
      </c>
      <c r="V85" s="140"/>
    </row>
    <row r="86" spans="2:22" ht="14.25" x14ac:dyDescent="0.2">
      <c r="B86" s="69" t="s">
        <v>52</v>
      </c>
      <c r="C86" s="617" t="s">
        <v>63</v>
      </c>
      <c r="D86" s="613"/>
      <c r="E86" s="81" t="s">
        <v>74</v>
      </c>
      <c r="F86" s="81" t="s">
        <v>75</v>
      </c>
      <c r="G86" s="100"/>
      <c r="H86" s="100">
        <v>40</v>
      </c>
      <c r="V86" s="140"/>
    </row>
    <row r="87" spans="2:22" ht="15" customHeight="1" x14ac:dyDescent="0.2">
      <c r="C87" s="379"/>
      <c r="F87" s="539" t="s">
        <v>103</v>
      </c>
      <c r="G87" s="539"/>
      <c r="H87" s="170">
        <f>SUM(H82:H86)+D79</f>
        <v>860</v>
      </c>
      <c r="V87" s="141"/>
    </row>
    <row r="88" spans="2:22" ht="14.25" x14ac:dyDescent="0.2">
      <c r="C88" s="379"/>
      <c r="F88" s="379"/>
      <c r="G88" s="44"/>
      <c r="H88" s="44"/>
      <c r="V88" s="140"/>
    </row>
    <row r="89" spans="2:22" ht="14.25" x14ac:dyDescent="0.2">
      <c r="C89" s="379"/>
      <c r="F89" s="379"/>
      <c r="G89" s="44"/>
      <c r="H89" s="44"/>
      <c r="V89" s="140"/>
    </row>
    <row r="90" spans="2:22" ht="14.25" x14ac:dyDescent="0.2">
      <c r="C90" s="379"/>
      <c r="F90" s="379"/>
      <c r="G90" s="44"/>
      <c r="H90" s="44"/>
    </row>
    <row r="91" spans="2:22" ht="14.25" x14ac:dyDescent="0.2">
      <c r="C91" s="379"/>
      <c r="F91" s="379"/>
      <c r="G91" s="44"/>
      <c r="H91" s="44"/>
    </row>
    <row r="92" spans="2:22" ht="14.25" x14ac:dyDescent="0.2">
      <c r="C92" s="591"/>
      <c r="D92" s="596"/>
      <c r="E92" s="101" t="str">
        <f>E71</f>
        <v xml:space="preserve">CARLOS ANDRÉS TRUJILLO SALAZAR </v>
      </c>
      <c r="F92" s="616"/>
      <c r="G92" s="596"/>
      <c r="H92" s="44"/>
    </row>
    <row r="93" spans="2:22" ht="14.25" customHeight="1" x14ac:dyDescent="0.2">
      <c r="C93" s="591"/>
      <c r="D93" s="596"/>
      <c r="E93" s="65" t="s">
        <v>500</v>
      </c>
      <c r="F93" s="616"/>
      <c r="G93" s="596"/>
      <c r="H93" s="44"/>
    </row>
    <row r="94" spans="2:22" ht="14.25" x14ac:dyDescent="0.2">
      <c r="C94" s="591"/>
      <c r="D94" s="596"/>
      <c r="F94" s="591"/>
      <c r="G94" s="596"/>
      <c r="H94" s="44"/>
    </row>
    <row r="95" spans="2:22" ht="14.25" x14ac:dyDescent="0.2">
      <c r="C95" s="382" t="s">
        <v>510</v>
      </c>
      <c r="E95" s="42" t="s">
        <v>227</v>
      </c>
      <c r="F95" s="42" t="s">
        <v>515</v>
      </c>
      <c r="G95" s="43" t="s">
        <v>513</v>
      </c>
      <c r="H95" s="43"/>
    </row>
    <row r="96" spans="2:22" ht="14.25" customHeight="1" x14ac:dyDescent="0.2">
      <c r="C96" s="382" t="s">
        <v>3</v>
      </c>
      <c r="E96" s="66">
        <v>41923401</v>
      </c>
      <c r="F96" s="46" t="s">
        <v>514</v>
      </c>
      <c r="G96" s="43" t="s">
        <v>513</v>
      </c>
      <c r="H96" s="43"/>
    </row>
    <row r="97" spans="2:8" ht="14.25" customHeight="1" x14ac:dyDescent="0.2">
      <c r="C97" s="382" t="s">
        <v>6</v>
      </c>
      <c r="E97" s="42" t="s">
        <v>9</v>
      </c>
      <c r="F97" s="102" t="s">
        <v>550</v>
      </c>
      <c r="G97" s="43"/>
      <c r="H97" s="43"/>
    </row>
    <row r="98" spans="2:8" ht="14.25" customHeight="1" x14ac:dyDescent="0.2">
      <c r="B98" s="68"/>
      <c r="C98" s="377"/>
      <c r="D98" s="68"/>
      <c r="E98" s="68"/>
      <c r="F98" s="377"/>
      <c r="G98" s="43"/>
      <c r="H98" s="43"/>
    </row>
    <row r="99" spans="2:8" ht="14.25" customHeight="1" x14ac:dyDescent="0.2">
      <c r="B99" s="132" t="s">
        <v>12</v>
      </c>
      <c r="C99" s="133" t="s">
        <v>14</v>
      </c>
      <c r="D99" s="133" t="s">
        <v>506</v>
      </c>
      <c r="E99" s="134" t="s">
        <v>13</v>
      </c>
      <c r="F99" s="384" t="s">
        <v>15</v>
      </c>
      <c r="G99" s="134" t="s">
        <v>16</v>
      </c>
      <c r="H99" s="43"/>
    </row>
    <row r="100" spans="2:8" ht="28.5" x14ac:dyDescent="0.2">
      <c r="B100" s="69" t="s">
        <v>228</v>
      </c>
      <c r="C100" s="70">
        <v>5</v>
      </c>
      <c r="D100" s="70">
        <v>5</v>
      </c>
      <c r="E100" s="71" t="s">
        <v>509</v>
      </c>
      <c r="F100" s="388" t="s">
        <v>229</v>
      </c>
      <c r="G100" s="71"/>
      <c r="H100" s="43"/>
    </row>
    <row r="101" spans="2:8" ht="14.25" x14ac:dyDescent="0.2">
      <c r="B101" s="71" t="s">
        <v>593</v>
      </c>
      <c r="C101" s="70">
        <v>3</v>
      </c>
      <c r="D101" s="70">
        <v>3</v>
      </c>
      <c r="E101" s="71" t="s">
        <v>509</v>
      </c>
      <c r="F101" s="388"/>
      <c r="G101" s="71"/>
      <c r="H101" s="43"/>
    </row>
    <row r="102" spans="2:8" ht="42.75" x14ac:dyDescent="0.2">
      <c r="B102" s="71" t="s">
        <v>230</v>
      </c>
      <c r="C102" s="70">
        <v>6</v>
      </c>
      <c r="D102" s="70">
        <v>6</v>
      </c>
      <c r="E102" s="71" t="s">
        <v>509</v>
      </c>
      <c r="F102" s="71" t="s">
        <v>501</v>
      </c>
      <c r="G102" s="71"/>
      <c r="H102" s="43"/>
    </row>
    <row r="103" spans="2:8" ht="28.5" x14ac:dyDescent="0.2">
      <c r="B103" s="76" t="s">
        <v>231</v>
      </c>
      <c r="C103" s="77">
        <v>4</v>
      </c>
      <c r="D103" s="77">
        <v>4</v>
      </c>
      <c r="E103" s="71" t="s">
        <v>232</v>
      </c>
      <c r="F103" s="71" t="s">
        <v>233</v>
      </c>
      <c r="G103" s="71" t="s">
        <v>234</v>
      </c>
      <c r="H103" s="43"/>
    </row>
    <row r="104" spans="2:8" ht="14.25" customHeight="1" x14ac:dyDescent="0.25">
      <c r="B104" s="117" t="s">
        <v>38</v>
      </c>
      <c r="C104" s="124">
        <f>SUM(C100:C103)</f>
        <v>18</v>
      </c>
      <c r="D104" s="118">
        <f>SUM(D100:D103)*17*2</f>
        <v>612</v>
      </c>
      <c r="E104" s="68"/>
      <c r="F104" s="377"/>
      <c r="G104" s="43"/>
      <c r="H104" s="43"/>
    </row>
    <row r="105" spans="2:8" ht="14.25" customHeight="1" x14ac:dyDescent="0.2">
      <c r="B105" s="382"/>
      <c r="C105" s="103"/>
      <c r="D105" s="382"/>
      <c r="E105" s="68"/>
      <c r="F105" s="377"/>
      <c r="G105" s="43"/>
      <c r="H105" s="43"/>
    </row>
    <row r="106" spans="2:8" ht="14.25" customHeight="1" x14ac:dyDescent="0.2">
      <c r="B106" s="132" t="s">
        <v>55</v>
      </c>
      <c r="C106" s="614" t="s">
        <v>47</v>
      </c>
      <c r="D106" s="615"/>
      <c r="E106" s="132" t="s">
        <v>48</v>
      </c>
      <c r="F106" s="134" t="s">
        <v>56</v>
      </c>
      <c r="G106" s="130" t="s">
        <v>507</v>
      </c>
      <c r="H106" s="131" t="s">
        <v>508</v>
      </c>
    </row>
    <row r="107" spans="2:8" ht="14.25" x14ac:dyDescent="0.2">
      <c r="B107" s="385" t="s">
        <v>52</v>
      </c>
      <c r="C107" s="612" t="s">
        <v>63</v>
      </c>
      <c r="D107" s="613"/>
      <c r="E107" s="81" t="s">
        <v>72</v>
      </c>
      <c r="F107" s="69" t="s">
        <v>236</v>
      </c>
      <c r="G107" s="99">
        <v>3</v>
      </c>
      <c r="H107" s="100">
        <f>G107*17</f>
        <v>51</v>
      </c>
    </row>
    <row r="108" spans="2:8" ht="14.25" x14ac:dyDescent="0.2">
      <c r="B108" s="69" t="s">
        <v>52</v>
      </c>
      <c r="C108" s="612" t="s">
        <v>69</v>
      </c>
      <c r="D108" s="613"/>
      <c r="E108" s="81" t="s">
        <v>70</v>
      </c>
      <c r="F108" s="71" t="s">
        <v>71</v>
      </c>
      <c r="G108" s="99"/>
      <c r="H108" s="100">
        <f>135-40-40-34</f>
        <v>21</v>
      </c>
    </row>
    <row r="109" spans="2:8" ht="14.25" x14ac:dyDescent="0.2">
      <c r="B109" s="69" t="s">
        <v>52</v>
      </c>
      <c r="C109" s="612" t="s">
        <v>61</v>
      </c>
      <c r="D109" s="613"/>
      <c r="E109" s="81" t="s">
        <v>54</v>
      </c>
      <c r="F109" s="71" t="s">
        <v>244</v>
      </c>
      <c r="G109" s="99">
        <v>4</v>
      </c>
      <c r="H109" s="100">
        <f t="shared" ref="H109:H110" si="7">G109*17</f>
        <v>68</v>
      </c>
    </row>
    <row r="110" spans="2:8" ht="28.5" x14ac:dyDescent="0.2">
      <c r="B110" s="69" t="s">
        <v>52</v>
      </c>
      <c r="C110" s="612" t="s">
        <v>63</v>
      </c>
      <c r="D110" s="613"/>
      <c r="E110" s="81" t="s">
        <v>78</v>
      </c>
      <c r="F110" s="71" t="s">
        <v>252</v>
      </c>
      <c r="G110" s="99">
        <v>4</v>
      </c>
      <c r="H110" s="100">
        <f t="shared" si="7"/>
        <v>68</v>
      </c>
    </row>
    <row r="111" spans="2:8" ht="14.25" x14ac:dyDescent="0.2">
      <c r="B111" s="69" t="s">
        <v>52</v>
      </c>
      <c r="C111" s="617" t="s">
        <v>63</v>
      </c>
      <c r="D111" s="613"/>
      <c r="E111" s="81" t="s">
        <v>74</v>
      </c>
      <c r="F111" s="94" t="s">
        <v>75</v>
      </c>
      <c r="G111" s="125"/>
      <c r="H111" s="125">
        <v>40</v>
      </c>
    </row>
    <row r="112" spans="2:8" ht="14.25" customHeight="1" x14ac:dyDescent="0.2">
      <c r="B112" s="68"/>
      <c r="C112" s="377"/>
      <c r="D112" s="68"/>
      <c r="E112" s="68"/>
      <c r="F112" s="589" t="s">
        <v>103</v>
      </c>
      <c r="G112" s="590"/>
      <c r="H112" s="123">
        <f>SUM(H107:H111)+D104</f>
        <v>860</v>
      </c>
    </row>
    <row r="113" spans="2:8" ht="14.25" customHeight="1" x14ac:dyDescent="0.2">
      <c r="C113" s="379"/>
      <c r="F113" s="379"/>
      <c r="G113" s="44"/>
      <c r="H113" s="44"/>
    </row>
    <row r="114" spans="2:8" ht="14.25" customHeight="1" x14ac:dyDescent="0.2">
      <c r="C114" s="379"/>
      <c r="F114" s="379"/>
      <c r="G114" s="44"/>
      <c r="H114" s="44"/>
    </row>
    <row r="115" spans="2:8" ht="14.25" x14ac:dyDescent="0.2">
      <c r="C115" s="379"/>
      <c r="F115" s="379"/>
      <c r="G115" s="44"/>
      <c r="H115" s="44"/>
    </row>
    <row r="116" spans="2:8" ht="14.25" x14ac:dyDescent="0.2">
      <c r="C116" s="591"/>
      <c r="D116" s="596"/>
      <c r="E116" s="95" t="str">
        <f>E95</f>
        <v>DIANA JULIE HINCAPIE</v>
      </c>
      <c r="H116" s="44"/>
    </row>
    <row r="117" spans="2:8" ht="14.25" x14ac:dyDescent="0.2">
      <c r="C117" s="591"/>
      <c r="D117" s="596"/>
      <c r="E117" s="65" t="s">
        <v>500</v>
      </c>
      <c r="F117" s="616"/>
      <c r="G117" s="596"/>
      <c r="H117" s="44"/>
    </row>
    <row r="118" spans="2:8" ht="14.25" x14ac:dyDescent="0.2">
      <c r="C118" s="382" t="s">
        <v>510</v>
      </c>
      <c r="E118" s="42" t="s">
        <v>258</v>
      </c>
      <c r="F118" s="42" t="s">
        <v>515</v>
      </c>
      <c r="G118" s="43" t="s">
        <v>513</v>
      </c>
      <c r="H118" s="43"/>
    </row>
    <row r="119" spans="2:8" ht="14.25" customHeight="1" x14ac:dyDescent="0.2">
      <c r="C119" s="382" t="s">
        <v>3</v>
      </c>
      <c r="E119" s="66">
        <v>29925352</v>
      </c>
      <c r="F119" s="46" t="s">
        <v>514</v>
      </c>
      <c r="G119" s="43" t="s">
        <v>513</v>
      </c>
      <c r="H119" s="43"/>
    </row>
    <row r="120" spans="2:8" ht="14.25" customHeight="1" x14ac:dyDescent="0.2">
      <c r="C120" s="382" t="s">
        <v>6</v>
      </c>
      <c r="E120" s="42" t="s">
        <v>10</v>
      </c>
      <c r="F120" s="102" t="s">
        <v>551</v>
      </c>
      <c r="G120" s="43"/>
      <c r="H120" s="43"/>
    </row>
    <row r="121" spans="2:8" ht="14.25" customHeight="1" x14ac:dyDescent="0.2">
      <c r="B121" s="43"/>
      <c r="C121" s="43"/>
      <c r="D121" s="43"/>
      <c r="E121" s="43"/>
      <c r="F121" s="43"/>
      <c r="G121" s="43"/>
      <c r="H121" s="43"/>
    </row>
    <row r="122" spans="2:8" ht="14.25" customHeight="1" x14ac:dyDescent="0.2">
      <c r="B122" s="132" t="s">
        <v>12</v>
      </c>
      <c r="C122" s="133" t="s">
        <v>14</v>
      </c>
      <c r="D122" s="133" t="s">
        <v>506</v>
      </c>
      <c r="E122" s="134" t="s">
        <v>13</v>
      </c>
      <c r="F122" s="384" t="s">
        <v>15</v>
      </c>
      <c r="G122" s="134" t="s">
        <v>16</v>
      </c>
      <c r="H122" s="43"/>
    </row>
    <row r="123" spans="2:8" ht="28.5" x14ac:dyDescent="0.2">
      <c r="B123" s="81" t="s">
        <v>259</v>
      </c>
      <c r="C123" s="104">
        <v>4</v>
      </c>
      <c r="D123" s="104">
        <f>C123*17*2</f>
        <v>136</v>
      </c>
      <c r="E123" s="81" t="s">
        <v>196</v>
      </c>
      <c r="F123" s="105" t="s">
        <v>260</v>
      </c>
      <c r="G123" s="81" t="s">
        <v>261</v>
      </c>
      <c r="H123" s="43"/>
    </row>
    <row r="124" spans="2:8" ht="42.75" x14ac:dyDescent="0.2">
      <c r="B124" s="81" t="s">
        <v>262</v>
      </c>
      <c r="C124" s="104">
        <v>6</v>
      </c>
      <c r="D124" s="104">
        <f t="shared" ref="D124" si="8">C124*17*2</f>
        <v>204</v>
      </c>
      <c r="E124" s="81" t="s">
        <v>148</v>
      </c>
      <c r="F124" s="81" t="s">
        <v>263</v>
      </c>
      <c r="G124" s="81" t="s">
        <v>264</v>
      </c>
      <c r="H124" s="43"/>
    </row>
    <row r="125" spans="2:8" ht="28.5" x14ac:dyDescent="0.2">
      <c r="B125" s="81" t="s">
        <v>511</v>
      </c>
      <c r="C125" s="77">
        <v>5</v>
      </c>
      <c r="D125" s="106">
        <f>C125*17*2</f>
        <v>170</v>
      </c>
      <c r="E125" s="81" t="s">
        <v>148</v>
      </c>
      <c r="F125" s="71" t="s">
        <v>503</v>
      </c>
      <c r="G125" s="71" t="s">
        <v>502</v>
      </c>
      <c r="H125" s="43"/>
    </row>
    <row r="126" spans="2:8" x14ac:dyDescent="0.2">
      <c r="B126" s="117" t="s">
        <v>38</v>
      </c>
      <c r="C126" s="116">
        <f>SUM(C122:C125)</f>
        <v>15</v>
      </c>
      <c r="D126" s="171">
        <f>SUM(D123:D125)</f>
        <v>510</v>
      </c>
      <c r="E126" s="142" t="s">
        <v>517</v>
      </c>
      <c r="F126" s="107"/>
      <c r="G126" s="43"/>
      <c r="H126" s="43"/>
    </row>
    <row r="127" spans="2:8" ht="14.25" customHeight="1" x14ac:dyDescent="0.2">
      <c r="B127" s="68"/>
      <c r="C127" s="377"/>
      <c r="D127" s="68"/>
      <c r="E127" s="68"/>
      <c r="F127" s="377"/>
      <c r="G127" s="43"/>
      <c r="H127" s="43"/>
    </row>
    <row r="128" spans="2:8" x14ac:dyDescent="0.2">
      <c r="B128" s="132" t="s">
        <v>55</v>
      </c>
      <c r="C128" s="614" t="s">
        <v>47</v>
      </c>
      <c r="D128" s="615"/>
      <c r="E128" s="132" t="s">
        <v>48</v>
      </c>
      <c r="F128" s="134" t="s">
        <v>56</v>
      </c>
      <c r="G128" s="130" t="s">
        <v>507</v>
      </c>
      <c r="H128" s="131" t="s">
        <v>508</v>
      </c>
    </row>
    <row r="129" spans="2:8" ht="28.5" x14ac:dyDescent="0.2">
      <c r="B129" s="385" t="s">
        <v>52</v>
      </c>
      <c r="C129" s="612" t="s">
        <v>63</v>
      </c>
      <c r="D129" s="613"/>
      <c r="E129" s="81" t="s">
        <v>72</v>
      </c>
      <c r="F129" s="71" t="s">
        <v>270</v>
      </c>
      <c r="G129" s="99">
        <v>3</v>
      </c>
      <c r="H129" s="100">
        <f>G129*17</f>
        <v>51</v>
      </c>
    </row>
    <row r="130" spans="2:8" ht="14.25" x14ac:dyDescent="0.2">
      <c r="B130" s="69" t="s">
        <v>52</v>
      </c>
      <c r="C130" s="612" t="s">
        <v>69</v>
      </c>
      <c r="D130" s="613"/>
      <c r="E130" s="81" t="s">
        <v>70</v>
      </c>
      <c r="F130" s="71" t="s">
        <v>71</v>
      </c>
      <c r="G130" s="99"/>
      <c r="H130" s="100">
        <f>27-6</f>
        <v>21</v>
      </c>
    </row>
    <row r="131" spans="2:8" ht="28.5" x14ac:dyDescent="0.2">
      <c r="B131" s="69" t="s">
        <v>49</v>
      </c>
      <c r="C131" s="612" t="s">
        <v>50</v>
      </c>
      <c r="D131" s="613"/>
      <c r="E131" s="81" t="s">
        <v>51</v>
      </c>
      <c r="F131" s="81" t="s">
        <v>83</v>
      </c>
      <c r="G131" s="99">
        <v>6</v>
      </c>
      <c r="H131" s="100">
        <f t="shared" ref="H131:H133" si="9">G131*17</f>
        <v>102</v>
      </c>
    </row>
    <row r="132" spans="2:8" ht="28.5" x14ac:dyDescent="0.2">
      <c r="B132" s="69" t="s">
        <v>52</v>
      </c>
      <c r="C132" s="612" t="s">
        <v>63</v>
      </c>
      <c r="D132" s="613"/>
      <c r="E132" s="81" t="s">
        <v>81</v>
      </c>
      <c r="F132" s="71" t="s">
        <v>275</v>
      </c>
      <c r="G132" s="99">
        <v>2</v>
      </c>
      <c r="H132" s="100">
        <f t="shared" si="9"/>
        <v>34</v>
      </c>
    </row>
    <row r="133" spans="2:8" ht="28.5" x14ac:dyDescent="0.2">
      <c r="B133" s="69" t="s">
        <v>143</v>
      </c>
      <c r="C133" s="612"/>
      <c r="D133" s="613"/>
      <c r="E133" s="81" t="s">
        <v>107</v>
      </c>
      <c r="F133" s="81" t="s">
        <v>278</v>
      </c>
      <c r="G133" s="100">
        <v>6</v>
      </c>
      <c r="H133" s="100">
        <f t="shared" si="9"/>
        <v>102</v>
      </c>
    </row>
    <row r="134" spans="2:8" ht="14.25" x14ac:dyDescent="0.2">
      <c r="B134" s="69" t="s">
        <v>52</v>
      </c>
      <c r="C134" s="617" t="s">
        <v>63</v>
      </c>
      <c r="D134" s="613"/>
      <c r="E134" s="81" t="s">
        <v>74</v>
      </c>
      <c r="F134" s="81" t="s">
        <v>75</v>
      </c>
      <c r="G134" s="100"/>
      <c r="H134" s="100">
        <v>40</v>
      </c>
    </row>
    <row r="135" spans="2:8" x14ac:dyDescent="0.2">
      <c r="B135" s="68"/>
      <c r="C135" s="377"/>
      <c r="D135" s="68"/>
      <c r="E135" s="68"/>
      <c r="F135" s="589" t="s">
        <v>103</v>
      </c>
      <c r="G135" s="590"/>
      <c r="H135" s="170">
        <f>SUM(H129:H134)+D126</f>
        <v>860</v>
      </c>
    </row>
    <row r="136" spans="2:8" ht="14.25" customHeight="1" x14ac:dyDescent="0.2">
      <c r="B136" s="379"/>
      <c r="C136" s="379"/>
      <c r="F136" s="379"/>
      <c r="G136" s="44"/>
      <c r="H136" s="44"/>
    </row>
    <row r="137" spans="2:8" ht="14.25" customHeight="1" x14ac:dyDescent="0.2">
      <c r="C137" s="379"/>
      <c r="F137" s="379"/>
      <c r="G137" s="44"/>
      <c r="H137" s="44"/>
    </row>
    <row r="138" spans="2:8" ht="14.25" customHeight="1" x14ac:dyDescent="0.2">
      <c r="C138" s="379"/>
      <c r="F138" s="379"/>
      <c r="G138" s="44"/>
      <c r="H138" s="44"/>
    </row>
    <row r="139" spans="2:8" ht="14.25" customHeight="1" x14ac:dyDescent="0.2">
      <c r="C139" s="591"/>
      <c r="D139" s="596"/>
      <c r="E139" s="95" t="str">
        <f>E118</f>
        <v>GRACIELA WAGNER OSORIO</v>
      </c>
      <c r="G139" s="380"/>
      <c r="H139" s="44"/>
    </row>
    <row r="140" spans="2:8" ht="14.25" customHeight="1" x14ac:dyDescent="0.2">
      <c r="C140" s="591"/>
      <c r="D140" s="596"/>
      <c r="E140" s="65" t="s">
        <v>500</v>
      </c>
      <c r="F140" s="616"/>
      <c r="G140" s="596"/>
      <c r="H140" s="44"/>
    </row>
    <row r="141" spans="2:8" ht="14.25" x14ac:dyDescent="0.2">
      <c r="C141" s="382" t="s">
        <v>510</v>
      </c>
      <c r="E141" s="42" t="s">
        <v>284</v>
      </c>
      <c r="F141" s="42" t="s">
        <v>515</v>
      </c>
      <c r="G141" s="43" t="s">
        <v>513</v>
      </c>
      <c r="H141" s="44"/>
    </row>
    <row r="142" spans="2:8" ht="14.25" x14ac:dyDescent="0.2">
      <c r="C142" s="382" t="s">
        <v>3</v>
      </c>
      <c r="E142" s="66">
        <v>4377483</v>
      </c>
      <c r="F142" s="46" t="s">
        <v>514</v>
      </c>
      <c r="G142" s="43" t="s">
        <v>513</v>
      </c>
      <c r="H142" s="44"/>
    </row>
    <row r="143" spans="2:8" ht="14.25" x14ac:dyDescent="0.2">
      <c r="C143" s="382" t="s">
        <v>6</v>
      </c>
      <c r="E143" s="42" t="s">
        <v>10</v>
      </c>
      <c r="F143" s="102" t="s">
        <v>552</v>
      </c>
      <c r="G143" s="44"/>
      <c r="H143" s="44"/>
    </row>
    <row r="144" spans="2:8" ht="14.25" customHeight="1" x14ac:dyDescent="0.2">
      <c r="C144" s="379"/>
      <c r="F144" s="379"/>
      <c r="G144" s="44"/>
      <c r="H144" s="44"/>
    </row>
    <row r="145" spans="2:8" ht="14.25" customHeight="1" x14ac:dyDescent="0.2">
      <c r="B145" s="132" t="s">
        <v>12</v>
      </c>
      <c r="C145" s="133" t="s">
        <v>14</v>
      </c>
      <c r="D145" s="133" t="s">
        <v>506</v>
      </c>
      <c r="E145" s="134" t="s">
        <v>13</v>
      </c>
      <c r="F145" s="384" t="s">
        <v>15</v>
      </c>
      <c r="G145" s="134" t="s">
        <v>16</v>
      </c>
      <c r="H145" s="44"/>
    </row>
    <row r="146" spans="2:8" ht="28.5" x14ac:dyDescent="0.2">
      <c r="B146" s="81" t="s">
        <v>289</v>
      </c>
      <c r="C146" s="104">
        <v>4</v>
      </c>
      <c r="D146" s="104">
        <f>C146*17*2</f>
        <v>136</v>
      </c>
      <c r="E146" s="81" t="s">
        <v>124</v>
      </c>
      <c r="F146" s="105" t="s">
        <v>131</v>
      </c>
      <c r="G146" s="81" t="s">
        <v>290</v>
      </c>
      <c r="H146" s="44"/>
    </row>
    <row r="147" spans="2:8" ht="28.5" x14ac:dyDescent="0.2">
      <c r="B147" s="81" t="s">
        <v>294</v>
      </c>
      <c r="C147" s="104">
        <v>3</v>
      </c>
      <c r="D147" s="104">
        <f t="shared" ref="D147:D149" si="10">C147*17*2</f>
        <v>102</v>
      </c>
      <c r="E147" s="81" t="s">
        <v>124</v>
      </c>
      <c r="F147" s="105" t="s">
        <v>295</v>
      </c>
      <c r="G147" s="81" t="s">
        <v>296</v>
      </c>
      <c r="H147" s="44"/>
    </row>
    <row r="148" spans="2:8" ht="28.5" x14ac:dyDescent="0.2">
      <c r="B148" s="81" t="s">
        <v>300</v>
      </c>
      <c r="C148" s="104">
        <v>4</v>
      </c>
      <c r="D148" s="104">
        <f t="shared" si="10"/>
        <v>136</v>
      </c>
      <c r="E148" s="81" t="s">
        <v>124</v>
      </c>
      <c r="F148" s="105" t="s">
        <v>277</v>
      </c>
      <c r="G148" s="81" t="s">
        <v>303</v>
      </c>
      <c r="H148" s="44"/>
    </row>
    <row r="149" spans="2:8" ht="28.5" x14ac:dyDescent="0.2">
      <c r="B149" s="81" t="s">
        <v>294</v>
      </c>
      <c r="C149" s="104">
        <v>4</v>
      </c>
      <c r="D149" s="104">
        <f t="shared" si="10"/>
        <v>136</v>
      </c>
      <c r="E149" s="81" t="s">
        <v>124</v>
      </c>
      <c r="F149" s="81" t="s">
        <v>260</v>
      </c>
      <c r="G149" s="81" t="s">
        <v>429</v>
      </c>
      <c r="H149" s="44"/>
    </row>
    <row r="150" spans="2:8" ht="14.25" customHeight="1" x14ac:dyDescent="0.2">
      <c r="B150" s="117" t="s">
        <v>38</v>
      </c>
      <c r="C150" s="116">
        <f>SUM(C146:C149)</f>
        <v>15</v>
      </c>
      <c r="D150" s="118">
        <f>SUM(D146:D149)</f>
        <v>510</v>
      </c>
      <c r="E150" s="142" t="s">
        <v>517</v>
      </c>
      <c r="F150" s="107"/>
      <c r="G150" s="44"/>
      <c r="H150" s="44"/>
    </row>
    <row r="151" spans="2:8" ht="14.25" customHeight="1" x14ac:dyDescent="0.2">
      <c r="C151" s="379"/>
      <c r="F151" s="379"/>
      <c r="G151" s="44"/>
      <c r="H151" s="44"/>
    </row>
    <row r="152" spans="2:8" x14ac:dyDescent="0.2">
      <c r="B152" s="132" t="s">
        <v>55</v>
      </c>
      <c r="C152" s="614" t="s">
        <v>47</v>
      </c>
      <c r="D152" s="615"/>
      <c r="E152" s="132" t="s">
        <v>48</v>
      </c>
      <c r="F152" s="134" t="s">
        <v>56</v>
      </c>
      <c r="G152" s="130" t="s">
        <v>507</v>
      </c>
      <c r="H152" s="131" t="s">
        <v>508</v>
      </c>
    </row>
    <row r="153" spans="2:8" ht="28.5" x14ac:dyDescent="0.2">
      <c r="B153" s="385" t="s">
        <v>52</v>
      </c>
      <c r="C153" s="612" t="s">
        <v>63</v>
      </c>
      <c r="D153" s="613"/>
      <c r="E153" s="81" t="s">
        <v>72</v>
      </c>
      <c r="F153" s="71" t="s">
        <v>305</v>
      </c>
      <c r="G153" s="79">
        <v>4</v>
      </c>
      <c r="H153" s="80">
        <f>G153*17</f>
        <v>68</v>
      </c>
    </row>
    <row r="154" spans="2:8" ht="14.25" x14ac:dyDescent="0.2">
      <c r="B154" s="69" t="s">
        <v>52</v>
      </c>
      <c r="C154" s="612" t="s">
        <v>69</v>
      </c>
      <c r="D154" s="613"/>
      <c r="E154" s="81" t="s">
        <v>70</v>
      </c>
      <c r="F154" s="71" t="s">
        <v>71</v>
      </c>
      <c r="G154" s="79"/>
      <c r="H154" s="80">
        <f>174-40</f>
        <v>134</v>
      </c>
    </row>
    <row r="155" spans="2:8" ht="14.25" x14ac:dyDescent="0.2">
      <c r="B155" s="69" t="s">
        <v>52</v>
      </c>
      <c r="C155" s="612" t="s">
        <v>63</v>
      </c>
      <c r="D155" s="613"/>
      <c r="E155" s="81" t="s">
        <v>78</v>
      </c>
      <c r="F155" s="81" t="s">
        <v>306</v>
      </c>
      <c r="G155" s="79">
        <v>4</v>
      </c>
      <c r="H155" s="80">
        <f>G155*17</f>
        <v>68</v>
      </c>
    </row>
    <row r="156" spans="2:8" ht="14.25" x14ac:dyDescent="0.2">
      <c r="B156" s="69" t="s">
        <v>52</v>
      </c>
      <c r="C156" s="618" t="s">
        <v>86</v>
      </c>
      <c r="D156" s="613"/>
      <c r="E156" s="81" t="s">
        <v>102</v>
      </c>
      <c r="F156" s="71" t="s">
        <v>541</v>
      </c>
      <c r="G156" s="108"/>
      <c r="H156" s="80">
        <v>40</v>
      </c>
    </row>
    <row r="157" spans="2:8" ht="14.25" x14ac:dyDescent="0.2">
      <c r="B157" s="69" t="s">
        <v>52</v>
      </c>
      <c r="C157" s="617" t="s">
        <v>63</v>
      </c>
      <c r="D157" s="613"/>
      <c r="E157" s="81" t="s">
        <v>74</v>
      </c>
      <c r="F157" s="81" t="s">
        <v>75</v>
      </c>
      <c r="G157" s="80"/>
      <c r="H157" s="80">
        <v>40</v>
      </c>
    </row>
    <row r="158" spans="2:8" ht="14.25" customHeight="1" x14ac:dyDescent="0.2">
      <c r="C158" s="379"/>
      <c r="F158" s="589" t="s">
        <v>103</v>
      </c>
      <c r="G158" s="590"/>
      <c r="H158" s="119">
        <f>SUM(H153:H157)+D150</f>
        <v>860</v>
      </c>
    </row>
    <row r="159" spans="2:8" ht="14.25" customHeight="1" x14ac:dyDescent="0.2">
      <c r="B159" s="379"/>
      <c r="C159" s="379"/>
      <c r="F159" s="379"/>
      <c r="G159" s="44"/>
      <c r="H159" s="44"/>
    </row>
    <row r="160" spans="2:8" ht="14.25" customHeight="1" x14ac:dyDescent="0.2">
      <c r="C160" s="379"/>
      <c r="F160" s="379"/>
      <c r="G160" s="44"/>
      <c r="H160" s="44"/>
    </row>
    <row r="161" spans="2:8" ht="14.25" customHeight="1" x14ac:dyDescent="0.2">
      <c r="C161" s="379"/>
      <c r="F161" s="379"/>
      <c r="G161" s="44"/>
      <c r="H161" s="44"/>
    </row>
    <row r="162" spans="2:8" ht="14.25" customHeight="1" x14ac:dyDescent="0.2">
      <c r="C162" s="591"/>
      <c r="D162" s="596"/>
      <c r="E162" s="95" t="str">
        <f>E141</f>
        <v xml:space="preserve">JORGE HERNÁN ARISTIZABAL </v>
      </c>
      <c r="H162" s="44"/>
    </row>
    <row r="163" spans="2:8" ht="14.25" customHeight="1" x14ac:dyDescent="0.2">
      <c r="C163" s="591"/>
      <c r="D163" s="596"/>
      <c r="E163" s="65" t="s">
        <v>500</v>
      </c>
      <c r="F163" s="616"/>
      <c r="G163" s="596"/>
      <c r="H163" s="44"/>
    </row>
    <row r="164" spans="2:8" ht="14.25" customHeight="1" x14ac:dyDescent="0.2">
      <c r="C164" s="591"/>
      <c r="D164" s="596"/>
      <c r="F164" s="591"/>
      <c r="G164" s="596"/>
      <c r="H164" s="44"/>
    </row>
    <row r="165" spans="2:8" ht="14.25" customHeight="1" x14ac:dyDescent="0.2">
      <c r="C165" s="379"/>
      <c r="F165" s="379"/>
      <c r="G165" s="44"/>
      <c r="H165" s="44"/>
    </row>
    <row r="166" spans="2:8" ht="14.25" customHeight="1" x14ac:dyDescent="0.2">
      <c r="C166" s="379"/>
      <c r="F166" s="379"/>
      <c r="G166" s="44"/>
      <c r="H166" s="44"/>
    </row>
    <row r="167" spans="2:8" ht="14.25" x14ac:dyDescent="0.2">
      <c r="C167" s="390" t="s">
        <v>510</v>
      </c>
      <c r="D167" s="47"/>
      <c r="E167" s="47" t="s">
        <v>323</v>
      </c>
      <c r="F167" s="42" t="s">
        <v>515</v>
      </c>
      <c r="G167" s="43" t="s">
        <v>513</v>
      </c>
      <c r="H167" s="44"/>
    </row>
    <row r="168" spans="2:8" ht="14.25" customHeight="1" x14ac:dyDescent="0.2">
      <c r="C168" s="390" t="s">
        <v>3</v>
      </c>
      <c r="D168" s="109"/>
      <c r="E168" s="45">
        <v>89000658</v>
      </c>
      <c r="F168" s="46" t="s">
        <v>514</v>
      </c>
      <c r="G168" s="43" t="s">
        <v>513</v>
      </c>
      <c r="H168" s="44"/>
    </row>
    <row r="169" spans="2:8" ht="14.25" customHeight="1" x14ac:dyDescent="0.2">
      <c r="C169" s="390" t="s">
        <v>6</v>
      </c>
      <c r="D169" s="47"/>
      <c r="E169" s="47" t="s">
        <v>7</v>
      </c>
      <c r="F169" s="380" t="s">
        <v>553</v>
      </c>
      <c r="G169" s="44"/>
      <c r="H169" s="44"/>
    </row>
    <row r="170" spans="2:8" ht="14.25" customHeight="1" x14ac:dyDescent="0.2">
      <c r="C170" s="379"/>
      <c r="F170" s="379"/>
      <c r="G170" s="44"/>
      <c r="H170" s="44"/>
    </row>
    <row r="171" spans="2:8" x14ac:dyDescent="0.25">
      <c r="B171" s="284" t="s">
        <v>12</v>
      </c>
      <c r="C171" s="285" t="s">
        <v>14</v>
      </c>
      <c r="D171" s="285" t="s">
        <v>506</v>
      </c>
      <c r="E171" s="286" t="s">
        <v>13</v>
      </c>
      <c r="F171" s="287" t="s">
        <v>15</v>
      </c>
      <c r="G171" s="286" t="s">
        <v>16</v>
      </c>
      <c r="H171" s="44"/>
    </row>
    <row r="172" spans="2:8" ht="42.75" x14ac:dyDescent="0.2">
      <c r="B172" s="511" t="s">
        <v>591</v>
      </c>
      <c r="C172" s="340">
        <v>5</v>
      </c>
      <c r="D172" s="340">
        <f>C172*17*2</f>
        <v>170</v>
      </c>
      <c r="E172" s="511" t="s">
        <v>387</v>
      </c>
      <c r="F172" s="512" t="s">
        <v>490</v>
      </c>
      <c r="G172" s="341"/>
      <c r="H172" s="44"/>
    </row>
    <row r="173" spans="2:8" ht="28.5" x14ac:dyDescent="0.2">
      <c r="B173" s="288" t="s">
        <v>592</v>
      </c>
      <c r="C173" s="289">
        <v>5</v>
      </c>
      <c r="D173" s="290">
        <f t="shared" ref="D173:D175" si="11">C173*17*2</f>
        <v>170</v>
      </c>
      <c r="E173" s="288" t="s">
        <v>509</v>
      </c>
      <c r="F173" s="291" t="s">
        <v>229</v>
      </c>
      <c r="G173" s="288"/>
      <c r="H173" s="44"/>
    </row>
    <row r="174" spans="2:8" ht="28.5" x14ac:dyDescent="0.2">
      <c r="B174" s="81" t="s">
        <v>326</v>
      </c>
      <c r="C174" s="104">
        <v>4</v>
      </c>
      <c r="D174" s="104">
        <f t="shared" si="11"/>
        <v>136</v>
      </c>
      <c r="E174" s="81" t="s">
        <v>135</v>
      </c>
      <c r="F174" s="144" t="s">
        <v>327</v>
      </c>
      <c r="G174" s="81" t="s">
        <v>137</v>
      </c>
      <c r="H174" s="44"/>
    </row>
    <row r="175" spans="2:8" ht="28.5" x14ac:dyDescent="0.2">
      <c r="B175" s="81" t="s">
        <v>328</v>
      </c>
      <c r="C175" s="106">
        <v>4</v>
      </c>
      <c r="D175" s="106">
        <f t="shared" si="11"/>
        <v>136</v>
      </c>
      <c r="E175" s="81" t="s">
        <v>188</v>
      </c>
      <c r="F175" s="81" t="s">
        <v>329</v>
      </c>
      <c r="G175" s="81"/>
      <c r="H175" s="44"/>
    </row>
    <row r="176" spans="2:8" ht="14.25" customHeight="1" x14ac:dyDescent="0.2">
      <c r="B176" s="117" t="s">
        <v>38</v>
      </c>
      <c r="C176" s="116">
        <f>SUM(C172:C175)</f>
        <v>18</v>
      </c>
      <c r="D176" s="118">
        <f>SUM(D172:D175)</f>
        <v>612</v>
      </c>
      <c r="E176" s="68"/>
      <c r="F176" s="377"/>
      <c r="G176" s="44"/>
      <c r="H176" s="44"/>
    </row>
    <row r="177" spans="2:8" ht="14.25" customHeight="1" x14ac:dyDescent="0.2">
      <c r="C177" s="379"/>
      <c r="F177" s="379"/>
      <c r="G177" s="44"/>
      <c r="H177" s="44"/>
    </row>
    <row r="178" spans="2:8" x14ac:dyDescent="0.2">
      <c r="B178" s="132" t="s">
        <v>55</v>
      </c>
      <c r="C178" s="614" t="s">
        <v>47</v>
      </c>
      <c r="D178" s="615"/>
      <c r="E178" s="132" t="s">
        <v>48</v>
      </c>
      <c r="F178" s="134" t="s">
        <v>56</v>
      </c>
      <c r="G178" s="130" t="s">
        <v>507</v>
      </c>
      <c r="H178" s="131" t="s">
        <v>508</v>
      </c>
    </row>
    <row r="179" spans="2:8" ht="14.25" x14ac:dyDescent="0.2">
      <c r="B179" s="387" t="s">
        <v>52</v>
      </c>
      <c r="C179" s="619" t="s">
        <v>86</v>
      </c>
      <c r="D179" s="620"/>
      <c r="E179" s="81" t="s">
        <v>102</v>
      </c>
      <c r="F179" s="53" t="s">
        <v>512</v>
      </c>
      <c r="G179" s="79"/>
      <c r="H179" s="84">
        <v>40</v>
      </c>
    </row>
    <row r="180" spans="2:8" ht="14.25" x14ac:dyDescent="0.2">
      <c r="B180" s="52" t="s">
        <v>52</v>
      </c>
      <c r="C180" s="619" t="s">
        <v>69</v>
      </c>
      <c r="D180" s="620"/>
      <c r="E180" s="81" t="s">
        <v>70</v>
      </c>
      <c r="F180" s="53" t="s">
        <v>71</v>
      </c>
      <c r="G180" s="79"/>
      <c r="H180" s="80">
        <f>174-40</f>
        <v>134</v>
      </c>
    </row>
    <row r="181" spans="2:8" ht="28.5" x14ac:dyDescent="0.2">
      <c r="B181" s="52" t="s">
        <v>52</v>
      </c>
      <c r="C181" s="619" t="s">
        <v>61</v>
      </c>
      <c r="D181" s="620"/>
      <c r="E181" s="50" t="s">
        <v>54</v>
      </c>
      <c r="F181" s="148" t="s">
        <v>523</v>
      </c>
      <c r="G181" s="83">
        <v>2</v>
      </c>
      <c r="H181" s="84">
        <f>G181*17</f>
        <v>34</v>
      </c>
    </row>
    <row r="182" spans="2:8" ht="14.25" x14ac:dyDescent="0.2">
      <c r="B182" s="52" t="s">
        <v>52</v>
      </c>
      <c r="C182" s="621" t="s">
        <v>63</v>
      </c>
      <c r="D182" s="620"/>
      <c r="E182" s="81" t="s">
        <v>74</v>
      </c>
      <c r="F182" s="113" t="s">
        <v>75</v>
      </c>
      <c r="G182" s="84"/>
      <c r="H182" s="84">
        <v>40</v>
      </c>
    </row>
    <row r="183" spans="2:8" ht="15.95" customHeight="1" x14ac:dyDescent="0.25">
      <c r="C183" s="379"/>
      <c r="F183" s="623" t="s">
        <v>103</v>
      </c>
      <c r="G183" s="623"/>
      <c r="H183" s="119">
        <f>SUM(H179:H182)+D176</f>
        <v>860</v>
      </c>
    </row>
    <row r="184" spans="2:8" ht="14.25" customHeight="1" x14ac:dyDescent="0.2">
      <c r="B184" s="379"/>
      <c r="C184" s="379"/>
      <c r="F184" s="379"/>
      <c r="G184" s="44"/>
      <c r="H184" s="44">
        <f>860-H183</f>
        <v>0</v>
      </c>
    </row>
    <row r="185" spans="2:8" ht="14.25" customHeight="1" x14ac:dyDescent="0.2">
      <c r="C185" s="379"/>
      <c r="F185" s="379"/>
      <c r="G185" s="44"/>
      <c r="H185" s="44"/>
    </row>
    <row r="186" spans="2:8" ht="14.25" customHeight="1" x14ac:dyDescent="0.2">
      <c r="B186" s="379"/>
      <c r="C186" s="379"/>
      <c r="F186" s="379"/>
      <c r="G186" s="44"/>
      <c r="H186" s="44"/>
    </row>
    <row r="187" spans="2:8" ht="14.25" customHeight="1" x14ac:dyDescent="0.2">
      <c r="C187" s="379"/>
      <c r="F187" s="379"/>
      <c r="G187" s="44"/>
      <c r="H187" s="44"/>
    </row>
    <row r="188" spans="2:8" ht="14.25" customHeight="1" x14ac:dyDescent="0.2">
      <c r="C188" s="591"/>
      <c r="D188" s="596"/>
      <c r="E188" s="110" t="str">
        <f>E167</f>
        <v xml:space="preserve">JULIÁN MARÍN GONZÁLEZ </v>
      </c>
      <c r="F188" s="616"/>
      <c r="G188" s="596"/>
      <c r="H188" s="44"/>
    </row>
    <row r="189" spans="2:8" ht="14.25" customHeight="1" x14ac:dyDescent="0.2">
      <c r="C189" s="591"/>
      <c r="D189" s="596"/>
      <c r="E189" s="65" t="s">
        <v>504</v>
      </c>
      <c r="F189" s="616"/>
      <c r="G189" s="596"/>
      <c r="H189" s="44"/>
    </row>
    <row r="190" spans="2:8" ht="14.25" customHeight="1" x14ac:dyDescent="0.2">
      <c r="C190" s="591"/>
      <c r="D190" s="596"/>
      <c r="F190" s="591"/>
      <c r="G190" s="596"/>
      <c r="H190" s="44"/>
    </row>
    <row r="191" spans="2:8" ht="14.25" customHeight="1" x14ac:dyDescent="0.2">
      <c r="C191" s="379"/>
      <c r="F191" s="379"/>
      <c r="G191" s="44"/>
      <c r="H191" s="44"/>
    </row>
    <row r="192" spans="2:8" ht="14.25" customHeight="1" x14ac:dyDescent="0.2">
      <c r="C192" s="379"/>
      <c r="F192" s="379"/>
      <c r="G192" s="44"/>
      <c r="H192" s="44"/>
    </row>
    <row r="193" spans="2:8" ht="14.25" x14ac:dyDescent="0.2">
      <c r="C193" s="382" t="s">
        <v>510</v>
      </c>
      <c r="D193" s="42"/>
      <c r="E193" s="382" t="s">
        <v>344</v>
      </c>
      <c r="F193" s="42" t="s">
        <v>515</v>
      </c>
      <c r="G193" s="43" t="s">
        <v>513</v>
      </c>
      <c r="H193" s="44"/>
    </row>
    <row r="194" spans="2:8" ht="14.25" customHeight="1" x14ac:dyDescent="0.2">
      <c r="C194" s="382" t="s">
        <v>3</v>
      </c>
      <c r="D194" s="111"/>
      <c r="E194" s="66">
        <v>41925636</v>
      </c>
      <c r="F194" s="46" t="s">
        <v>514</v>
      </c>
      <c r="G194" s="43" t="s">
        <v>513</v>
      </c>
      <c r="H194" s="44"/>
    </row>
    <row r="195" spans="2:8" ht="14.25" customHeight="1" x14ac:dyDescent="0.2">
      <c r="C195" s="382" t="s">
        <v>6</v>
      </c>
      <c r="D195" s="42"/>
      <c r="E195" s="382" t="s">
        <v>7</v>
      </c>
      <c r="F195" s="380" t="s">
        <v>554</v>
      </c>
      <c r="G195" s="44"/>
      <c r="H195" s="44"/>
    </row>
    <row r="196" spans="2:8" ht="14.25" customHeight="1" x14ac:dyDescent="0.2">
      <c r="C196" s="379"/>
      <c r="F196" s="379"/>
      <c r="G196" s="44"/>
      <c r="H196" s="44"/>
    </row>
    <row r="197" spans="2:8" ht="14.25" customHeight="1" x14ac:dyDescent="0.2">
      <c r="B197" s="132" t="s">
        <v>12</v>
      </c>
      <c r="C197" s="133" t="s">
        <v>14</v>
      </c>
      <c r="D197" s="133" t="s">
        <v>506</v>
      </c>
      <c r="E197" s="134" t="s">
        <v>13</v>
      </c>
      <c r="F197" s="384" t="s">
        <v>15</v>
      </c>
      <c r="G197" s="134" t="s">
        <v>16</v>
      </c>
      <c r="H197" s="44"/>
    </row>
    <row r="198" spans="2:8" ht="28.5" x14ac:dyDescent="0.2">
      <c r="B198" s="71" t="s">
        <v>349</v>
      </c>
      <c r="C198" s="70">
        <v>4</v>
      </c>
      <c r="D198" s="70">
        <f>C198*17*2</f>
        <v>136</v>
      </c>
      <c r="E198" s="71" t="s">
        <v>345</v>
      </c>
      <c r="F198" s="388" t="s">
        <v>346</v>
      </c>
      <c r="G198" s="71" t="s">
        <v>347</v>
      </c>
      <c r="H198" s="44"/>
    </row>
    <row r="199" spans="2:8" ht="28.5" x14ac:dyDescent="0.2">
      <c r="B199" s="71" t="s">
        <v>352</v>
      </c>
      <c r="C199" s="70">
        <v>4</v>
      </c>
      <c r="D199" s="70">
        <f t="shared" ref="D199:D202" si="12">C199*17*2</f>
        <v>136</v>
      </c>
      <c r="E199" s="71" t="s">
        <v>345</v>
      </c>
      <c r="F199" s="388" t="s">
        <v>350</v>
      </c>
      <c r="G199" s="71" t="s">
        <v>351</v>
      </c>
      <c r="H199" s="44"/>
    </row>
    <row r="200" spans="2:8" ht="28.5" x14ac:dyDescent="0.2">
      <c r="B200" s="71" t="s">
        <v>354</v>
      </c>
      <c r="C200" s="70">
        <v>4</v>
      </c>
      <c r="D200" s="70">
        <f t="shared" si="12"/>
        <v>136</v>
      </c>
      <c r="E200" s="71" t="s">
        <v>345</v>
      </c>
      <c r="F200" s="71" t="s">
        <v>164</v>
      </c>
      <c r="G200" s="71" t="s">
        <v>353</v>
      </c>
      <c r="H200" s="44"/>
    </row>
    <row r="201" spans="2:8" ht="28.5" x14ac:dyDescent="0.2">
      <c r="B201" s="71" t="s">
        <v>357</v>
      </c>
      <c r="C201" s="70">
        <v>4</v>
      </c>
      <c r="D201" s="70">
        <f t="shared" si="12"/>
        <v>136</v>
      </c>
      <c r="E201" s="71" t="s">
        <v>355</v>
      </c>
      <c r="F201" s="71" t="s">
        <v>273</v>
      </c>
      <c r="G201" s="71" t="s">
        <v>356</v>
      </c>
      <c r="H201" s="44"/>
    </row>
    <row r="202" spans="2:8" ht="28.5" x14ac:dyDescent="0.2">
      <c r="B202" s="71" t="s">
        <v>360</v>
      </c>
      <c r="C202" s="70">
        <v>4</v>
      </c>
      <c r="D202" s="77">
        <f t="shared" si="12"/>
        <v>136</v>
      </c>
      <c r="E202" s="71" t="s">
        <v>355</v>
      </c>
      <c r="F202" s="71" t="s">
        <v>358</v>
      </c>
      <c r="G202" s="71" t="s">
        <v>359</v>
      </c>
      <c r="H202" s="44"/>
    </row>
    <row r="203" spans="2:8" ht="14.25" customHeight="1" x14ac:dyDescent="0.2">
      <c r="B203" s="117" t="s">
        <v>38</v>
      </c>
      <c r="C203" s="116">
        <f>SUM(C198:C202)</f>
        <v>20</v>
      </c>
      <c r="D203" s="118">
        <f>SUM(D198:D202)</f>
        <v>680</v>
      </c>
      <c r="E203" s="68"/>
      <c r="F203" s="377"/>
      <c r="G203" s="44"/>
      <c r="H203" s="44"/>
    </row>
    <row r="204" spans="2:8" ht="14.25" customHeight="1" x14ac:dyDescent="0.2">
      <c r="B204" s="68"/>
      <c r="C204" s="377"/>
      <c r="D204" s="68"/>
      <c r="E204" s="68"/>
      <c r="F204" s="377"/>
      <c r="G204" s="44"/>
      <c r="H204" s="44"/>
    </row>
    <row r="205" spans="2:8" x14ac:dyDescent="0.2">
      <c r="B205" s="132" t="s">
        <v>55</v>
      </c>
      <c r="C205" s="614" t="s">
        <v>47</v>
      </c>
      <c r="D205" s="615"/>
      <c r="E205" s="132" t="s">
        <v>48</v>
      </c>
      <c r="F205" s="134" t="s">
        <v>56</v>
      </c>
      <c r="G205" s="130" t="s">
        <v>507</v>
      </c>
      <c r="H205" s="131" t="s">
        <v>508</v>
      </c>
    </row>
    <row r="206" spans="2:8" ht="14.25" x14ac:dyDescent="0.2">
      <c r="B206" s="387" t="s">
        <v>52</v>
      </c>
      <c r="C206" s="619" t="s">
        <v>61</v>
      </c>
      <c r="D206" s="620"/>
      <c r="E206" s="57" t="s">
        <v>181</v>
      </c>
      <c r="F206" s="53" t="s">
        <v>366</v>
      </c>
      <c r="G206" s="80">
        <v>3</v>
      </c>
      <c r="H206" s="80">
        <f>G206*17</f>
        <v>51</v>
      </c>
    </row>
    <row r="207" spans="2:8" ht="14.25" x14ac:dyDescent="0.2">
      <c r="B207" s="52" t="s">
        <v>52</v>
      </c>
      <c r="C207" s="619" t="s">
        <v>69</v>
      </c>
      <c r="D207" s="620"/>
      <c r="E207" s="57" t="s">
        <v>70</v>
      </c>
      <c r="F207" s="53" t="s">
        <v>71</v>
      </c>
      <c r="G207" s="79"/>
      <c r="H207" s="80">
        <f>169-40-40</f>
        <v>89</v>
      </c>
    </row>
    <row r="208" spans="2:8" ht="14.25" x14ac:dyDescent="0.2">
      <c r="B208" s="52" t="s">
        <v>52</v>
      </c>
      <c r="C208" s="621" t="s">
        <v>63</v>
      </c>
      <c r="D208" s="620"/>
      <c r="E208" s="57" t="s">
        <v>74</v>
      </c>
      <c r="F208" s="113" t="s">
        <v>75</v>
      </c>
      <c r="G208" s="84"/>
      <c r="H208" s="84">
        <v>40</v>
      </c>
    </row>
    <row r="209" spans="2:8" ht="14.25" customHeight="1" x14ac:dyDescent="0.25">
      <c r="C209" s="379"/>
      <c r="F209" s="623" t="s">
        <v>103</v>
      </c>
      <c r="G209" s="623"/>
      <c r="H209" s="119">
        <f>SUM(H206:H208)+D203</f>
        <v>860</v>
      </c>
    </row>
    <row r="210" spans="2:8" ht="14.25" customHeight="1" x14ac:dyDescent="0.2">
      <c r="C210" s="379"/>
      <c r="F210" s="379"/>
      <c r="G210" s="44"/>
      <c r="H210" s="44"/>
    </row>
    <row r="211" spans="2:8" ht="14.25" customHeight="1" x14ac:dyDescent="0.2">
      <c r="C211" s="379"/>
      <c r="F211" s="379"/>
      <c r="G211" s="44"/>
      <c r="H211" s="44"/>
    </row>
    <row r="212" spans="2:8" ht="14.25" customHeight="1" x14ac:dyDescent="0.2">
      <c r="C212" s="379"/>
      <c r="F212" s="379"/>
      <c r="G212" s="44"/>
      <c r="H212" s="44"/>
    </row>
    <row r="213" spans="2:8" ht="14.25" customHeight="1" x14ac:dyDescent="0.2">
      <c r="C213" s="379"/>
      <c r="F213" s="379"/>
      <c r="G213" s="44"/>
      <c r="H213" s="44"/>
    </row>
    <row r="214" spans="2:8" ht="14.25" customHeight="1" x14ac:dyDescent="0.2">
      <c r="C214" s="591"/>
      <c r="D214" s="596"/>
      <c r="E214" s="110" t="str">
        <f>E193</f>
        <v>LILIANA MARÍA GUZMÁN LEAL</v>
      </c>
      <c r="F214" s="616"/>
      <c r="G214" s="596"/>
      <c r="H214" s="44"/>
    </row>
    <row r="215" spans="2:8" ht="14.25" customHeight="1" x14ac:dyDescent="0.2">
      <c r="C215" s="591"/>
      <c r="D215" s="596"/>
      <c r="E215" s="65" t="s">
        <v>504</v>
      </c>
      <c r="F215" s="616"/>
      <c r="G215" s="596"/>
      <c r="H215" s="44"/>
    </row>
    <row r="216" spans="2:8" ht="14.25" customHeight="1" x14ac:dyDescent="0.2">
      <c r="C216" s="591"/>
      <c r="D216" s="596"/>
      <c r="F216" s="591"/>
      <c r="G216" s="596"/>
      <c r="H216" s="44"/>
    </row>
    <row r="217" spans="2:8" ht="14.25" customHeight="1" x14ac:dyDescent="0.2">
      <c r="C217" s="379"/>
      <c r="F217" s="379"/>
      <c r="G217" s="44"/>
      <c r="H217" s="44"/>
    </row>
    <row r="218" spans="2:8" ht="14.25" customHeight="1" x14ac:dyDescent="0.2">
      <c r="C218" s="591"/>
      <c r="D218" s="596"/>
      <c r="E218" s="68"/>
      <c r="F218" s="616"/>
      <c r="G218" s="596"/>
      <c r="H218" s="44"/>
    </row>
    <row r="219" spans="2:8" ht="14.25" customHeight="1" x14ac:dyDescent="0.2">
      <c r="C219" s="591"/>
      <c r="D219" s="596"/>
      <c r="E219" s="68"/>
      <c r="F219" s="616"/>
      <c r="G219" s="596"/>
      <c r="H219" s="44"/>
    </row>
    <row r="220" spans="2:8" ht="14.25" customHeight="1" x14ac:dyDescent="0.2">
      <c r="C220" s="382" t="s">
        <v>510</v>
      </c>
      <c r="D220" s="42"/>
      <c r="E220" s="181" t="s">
        <v>377</v>
      </c>
      <c r="F220" s="42" t="s">
        <v>515</v>
      </c>
      <c r="G220" s="43" t="s">
        <v>513</v>
      </c>
      <c r="H220" s="44"/>
    </row>
    <row r="221" spans="2:8" ht="14.25" customHeight="1" x14ac:dyDescent="0.2">
      <c r="C221" s="382" t="s">
        <v>3</v>
      </c>
      <c r="D221" s="66"/>
      <c r="E221" s="66">
        <v>41936057</v>
      </c>
      <c r="F221" s="46" t="s">
        <v>514</v>
      </c>
      <c r="G221" s="43" t="s">
        <v>513</v>
      </c>
      <c r="H221" s="44"/>
    </row>
    <row r="222" spans="2:8" ht="14.25" customHeight="1" x14ac:dyDescent="0.2">
      <c r="C222" s="382" t="s">
        <v>6</v>
      </c>
      <c r="D222" s="42"/>
      <c r="E222" s="42" t="s">
        <v>9</v>
      </c>
      <c r="F222" s="380" t="s">
        <v>555</v>
      </c>
      <c r="G222" s="44"/>
      <c r="H222" s="44"/>
    </row>
    <row r="223" spans="2:8" ht="14.25" customHeight="1" x14ac:dyDescent="0.2">
      <c r="C223" s="379"/>
      <c r="F223" s="379"/>
      <c r="G223" s="44"/>
      <c r="H223" s="44"/>
    </row>
    <row r="224" spans="2:8" x14ac:dyDescent="0.2">
      <c r="B224" s="132" t="s">
        <v>12</v>
      </c>
      <c r="C224" s="132" t="s">
        <v>14</v>
      </c>
      <c r="D224" s="132" t="s">
        <v>506</v>
      </c>
      <c r="E224" s="134" t="s">
        <v>13</v>
      </c>
      <c r="F224" s="384" t="s">
        <v>15</v>
      </c>
      <c r="G224" s="134" t="s">
        <v>16</v>
      </c>
      <c r="H224" s="44"/>
    </row>
    <row r="225" spans="2:8" ht="28.5" x14ac:dyDescent="0.2">
      <c r="B225" s="71" t="s">
        <v>386</v>
      </c>
      <c r="C225" s="70">
        <v>4</v>
      </c>
      <c r="D225" s="70">
        <f>C225*17*2</f>
        <v>136</v>
      </c>
      <c r="E225" s="71" t="s">
        <v>124</v>
      </c>
      <c r="F225" s="388" t="s">
        <v>277</v>
      </c>
      <c r="G225" s="71" t="s">
        <v>385</v>
      </c>
      <c r="H225" s="44"/>
    </row>
    <row r="226" spans="2:8" ht="42.75" x14ac:dyDescent="0.2">
      <c r="B226" s="71" t="s">
        <v>30</v>
      </c>
      <c r="C226" s="70">
        <v>6</v>
      </c>
      <c r="D226" s="70">
        <f t="shared" ref="D226:D228" si="13">C226*17*2</f>
        <v>204</v>
      </c>
      <c r="E226" s="71" t="s">
        <v>387</v>
      </c>
      <c r="F226" s="388" t="s">
        <v>388</v>
      </c>
      <c r="G226" s="71" t="s">
        <v>389</v>
      </c>
      <c r="H226" s="44"/>
    </row>
    <row r="227" spans="2:8" s="140" customFormat="1" ht="14.25" x14ac:dyDescent="0.2">
      <c r="B227" s="112" t="s">
        <v>588</v>
      </c>
      <c r="C227" s="513">
        <v>3</v>
      </c>
      <c r="D227" s="175">
        <f t="shared" si="13"/>
        <v>102</v>
      </c>
      <c r="E227" s="112" t="s">
        <v>560</v>
      </c>
      <c r="F227" s="305" t="s">
        <v>559</v>
      </c>
      <c r="G227" s="112"/>
      <c r="H227" s="176"/>
    </row>
    <row r="228" spans="2:8" ht="42.75" x14ac:dyDescent="0.2">
      <c r="B228" s="71" t="s">
        <v>326</v>
      </c>
      <c r="C228" s="70">
        <v>5</v>
      </c>
      <c r="D228" s="77">
        <f t="shared" si="13"/>
        <v>170</v>
      </c>
      <c r="E228" s="71" t="s">
        <v>387</v>
      </c>
      <c r="F228" s="71" t="s">
        <v>390</v>
      </c>
      <c r="G228" s="71" t="s">
        <v>195</v>
      </c>
      <c r="H228" s="44"/>
    </row>
    <row r="229" spans="2:8" ht="14.25" customHeight="1" x14ac:dyDescent="0.25">
      <c r="B229" s="117" t="s">
        <v>38</v>
      </c>
      <c r="C229" s="116">
        <f>SUM(C224:C228)</f>
        <v>18</v>
      </c>
      <c r="D229" s="121">
        <f>SUM(D225:D228)</f>
        <v>612</v>
      </c>
      <c r="F229" s="379"/>
      <c r="G229" s="44"/>
      <c r="H229" s="44"/>
    </row>
    <row r="230" spans="2:8" ht="14.25" customHeight="1" x14ac:dyDescent="0.2">
      <c r="C230" s="379"/>
      <c r="F230" s="379"/>
      <c r="G230" s="44"/>
      <c r="H230" s="44"/>
    </row>
    <row r="231" spans="2:8" x14ac:dyDescent="0.2">
      <c r="B231" s="132" t="s">
        <v>55</v>
      </c>
      <c r="C231" s="614" t="s">
        <v>47</v>
      </c>
      <c r="D231" s="615"/>
      <c r="E231" s="132" t="s">
        <v>48</v>
      </c>
      <c r="F231" s="134" t="s">
        <v>56</v>
      </c>
      <c r="G231" s="130" t="s">
        <v>507</v>
      </c>
      <c r="H231" s="131" t="s">
        <v>508</v>
      </c>
    </row>
    <row r="232" spans="2:8" ht="14.25" x14ac:dyDescent="0.2">
      <c r="B232" s="385" t="s">
        <v>52</v>
      </c>
      <c r="C232" s="612" t="s">
        <v>63</v>
      </c>
      <c r="D232" s="613"/>
      <c r="E232" s="81" t="s">
        <v>72</v>
      </c>
      <c r="F232" s="71" t="s">
        <v>392</v>
      </c>
      <c r="G232" s="80">
        <v>3</v>
      </c>
      <c r="H232" s="80">
        <f>G232*17</f>
        <v>51</v>
      </c>
    </row>
    <row r="233" spans="2:8" ht="14.25" x14ac:dyDescent="0.2">
      <c r="B233" s="69" t="s">
        <v>52</v>
      </c>
      <c r="C233" s="612" t="s">
        <v>69</v>
      </c>
      <c r="D233" s="613"/>
      <c r="E233" s="81" t="s">
        <v>70</v>
      </c>
      <c r="F233" s="71" t="s">
        <v>71</v>
      </c>
      <c r="G233" s="79"/>
      <c r="H233" s="80">
        <f>67-40-6</f>
        <v>21</v>
      </c>
    </row>
    <row r="234" spans="2:8" ht="28.5" x14ac:dyDescent="0.2">
      <c r="B234" s="69" t="s">
        <v>49</v>
      </c>
      <c r="C234" s="612" t="s">
        <v>50</v>
      </c>
      <c r="D234" s="613"/>
      <c r="E234" s="81" t="s">
        <v>51</v>
      </c>
      <c r="F234" s="71" t="s">
        <v>83</v>
      </c>
      <c r="G234" s="79">
        <v>8</v>
      </c>
      <c r="H234" s="80">
        <f>G234*17</f>
        <v>136</v>
      </c>
    </row>
    <row r="235" spans="2:8" ht="14.25" customHeight="1" x14ac:dyDescent="0.2">
      <c r="B235" s="69" t="s">
        <v>52</v>
      </c>
      <c r="C235" s="617" t="s">
        <v>63</v>
      </c>
      <c r="D235" s="613"/>
      <c r="E235" s="81" t="s">
        <v>74</v>
      </c>
      <c r="F235" s="94" t="s">
        <v>75</v>
      </c>
      <c r="G235" s="84"/>
      <c r="H235" s="84">
        <v>40</v>
      </c>
    </row>
    <row r="236" spans="2:8" ht="14.25" customHeight="1" x14ac:dyDescent="0.2">
      <c r="B236" s="68"/>
      <c r="C236" s="377"/>
      <c r="D236" s="68"/>
      <c r="E236" s="68"/>
      <c r="F236" s="589" t="s">
        <v>103</v>
      </c>
      <c r="G236" s="590"/>
      <c r="H236" s="174">
        <f>SUM(H232:H235)+D229</f>
        <v>860</v>
      </c>
    </row>
    <row r="237" spans="2:8" ht="14.25" customHeight="1" x14ac:dyDescent="0.2">
      <c r="C237" s="379"/>
      <c r="F237" s="379"/>
      <c r="G237" s="44"/>
      <c r="H237" s="44"/>
    </row>
    <row r="238" spans="2:8" ht="14.25" customHeight="1" x14ac:dyDescent="0.2">
      <c r="C238" s="379"/>
      <c r="F238" s="379"/>
      <c r="G238" s="44"/>
      <c r="H238" s="44"/>
    </row>
    <row r="239" spans="2:8" ht="14.25" customHeight="1" x14ac:dyDescent="0.2">
      <c r="C239" s="379"/>
      <c r="F239" s="379"/>
      <c r="G239" s="44"/>
      <c r="H239" s="44"/>
    </row>
    <row r="240" spans="2:8" ht="14.25" customHeight="1" x14ac:dyDescent="0.2">
      <c r="C240" s="379"/>
      <c r="F240" s="379"/>
      <c r="G240" s="44"/>
      <c r="H240" s="44"/>
    </row>
    <row r="241" spans="2:8" ht="14.25" x14ac:dyDescent="0.2">
      <c r="C241" s="591"/>
      <c r="D241" s="596"/>
      <c r="E241" s="95" t="str">
        <f>E220</f>
        <v>LINA MARÍA GALLEGO BERRÍO</v>
      </c>
      <c r="H241" s="44"/>
    </row>
    <row r="242" spans="2:8" ht="14.25" customHeight="1" x14ac:dyDescent="0.2">
      <c r="C242" s="591"/>
      <c r="D242" s="596"/>
      <c r="E242" s="65" t="s">
        <v>504</v>
      </c>
      <c r="F242" s="616"/>
      <c r="G242" s="596"/>
      <c r="H242" s="44"/>
    </row>
    <row r="243" spans="2:8" ht="14.25" x14ac:dyDescent="0.2">
      <c r="C243" s="591"/>
      <c r="D243" s="596"/>
      <c r="F243" s="591"/>
      <c r="G243" s="596"/>
      <c r="H243" s="44"/>
    </row>
    <row r="244" spans="2:8" ht="14.25" x14ac:dyDescent="0.2">
      <c r="C244" s="47" t="s">
        <v>510</v>
      </c>
      <c r="D244" s="87"/>
      <c r="E244" s="47" t="s">
        <v>399</v>
      </c>
      <c r="F244" s="42" t="s">
        <v>515</v>
      </c>
      <c r="G244" s="43" t="s">
        <v>513</v>
      </c>
      <c r="H244" s="44"/>
    </row>
    <row r="245" spans="2:8" ht="14.25" customHeight="1" x14ac:dyDescent="0.2">
      <c r="C245" s="47" t="s">
        <v>3</v>
      </c>
      <c r="D245" s="87"/>
      <c r="E245" s="45">
        <v>34322240</v>
      </c>
      <c r="F245" s="46" t="s">
        <v>514</v>
      </c>
      <c r="G245" s="43" t="s">
        <v>513</v>
      </c>
      <c r="H245" s="44"/>
    </row>
    <row r="246" spans="2:8" ht="14.25" customHeight="1" x14ac:dyDescent="0.2">
      <c r="C246" s="47" t="s">
        <v>6</v>
      </c>
      <c r="D246" s="87"/>
      <c r="E246" s="47" t="s">
        <v>9</v>
      </c>
      <c r="F246" s="47" t="s">
        <v>556</v>
      </c>
      <c r="G246" s="44"/>
      <c r="H246" s="44"/>
    </row>
    <row r="247" spans="2:8" ht="14.25" customHeight="1" x14ac:dyDescent="0.2">
      <c r="C247" s="379"/>
      <c r="F247" s="379"/>
      <c r="G247" s="44"/>
      <c r="H247" s="44"/>
    </row>
    <row r="248" spans="2:8" x14ac:dyDescent="0.2">
      <c r="B248" s="132" t="s">
        <v>12</v>
      </c>
      <c r="C248" s="133" t="s">
        <v>14</v>
      </c>
      <c r="D248" s="133" t="s">
        <v>506</v>
      </c>
      <c r="E248" s="134" t="s">
        <v>13</v>
      </c>
      <c r="F248" s="384" t="s">
        <v>15</v>
      </c>
      <c r="G248" s="134" t="s">
        <v>16</v>
      </c>
      <c r="H248" s="44"/>
    </row>
    <row r="249" spans="2:8" ht="28.5" x14ac:dyDescent="0.2">
      <c r="B249" s="71" t="s">
        <v>400</v>
      </c>
      <c r="C249" s="70">
        <v>4</v>
      </c>
      <c r="D249" s="70">
        <f>C249*17*2</f>
        <v>136</v>
      </c>
      <c r="E249" s="71" t="s">
        <v>124</v>
      </c>
      <c r="F249" s="388" t="s">
        <v>401</v>
      </c>
      <c r="G249" s="71" t="s">
        <v>248</v>
      </c>
      <c r="H249" s="44"/>
    </row>
    <row r="250" spans="2:8" ht="28.5" x14ac:dyDescent="0.2">
      <c r="B250" s="71" t="s">
        <v>402</v>
      </c>
      <c r="C250" s="70">
        <v>4</v>
      </c>
      <c r="D250" s="70">
        <f t="shared" ref="D250:D251" si="14">C250*17*2</f>
        <v>136</v>
      </c>
      <c r="E250" s="71" t="s">
        <v>124</v>
      </c>
      <c r="F250" s="388" t="s">
        <v>403</v>
      </c>
      <c r="G250" s="71" t="s">
        <v>429</v>
      </c>
      <c r="H250" s="44" t="s">
        <v>516</v>
      </c>
    </row>
    <row r="251" spans="2:8" ht="42.75" x14ac:dyDescent="0.2">
      <c r="B251" s="71" t="s">
        <v>404</v>
      </c>
      <c r="C251" s="70">
        <v>6</v>
      </c>
      <c r="D251" s="77">
        <f t="shared" si="14"/>
        <v>204</v>
      </c>
      <c r="E251" s="71" t="s">
        <v>291</v>
      </c>
      <c r="F251" s="71" t="s">
        <v>405</v>
      </c>
      <c r="G251" s="71" t="s">
        <v>406</v>
      </c>
      <c r="H251" s="44"/>
    </row>
    <row r="252" spans="2:8" ht="14.25" x14ac:dyDescent="0.2">
      <c r="B252" s="49" t="s">
        <v>38</v>
      </c>
      <c r="C252" s="48">
        <f>SUM(C247:C251)</f>
        <v>14</v>
      </c>
      <c r="D252" s="51">
        <f>SUM(D249:D251)</f>
        <v>476</v>
      </c>
      <c r="E252" s="142" t="s">
        <v>518</v>
      </c>
      <c r="F252" s="377"/>
      <c r="G252" s="44"/>
      <c r="H252" s="44"/>
    </row>
    <row r="253" spans="2:8" ht="14.25" customHeight="1" x14ac:dyDescent="0.2">
      <c r="C253" s="379"/>
      <c r="F253" s="379"/>
      <c r="G253" s="44"/>
      <c r="H253" s="44"/>
    </row>
    <row r="254" spans="2:8" x14ac:dyDescent="0.2">
      <c r="B254" s="381" t="s">
        <v>55</v>
      </c>
      <c r="C254" s="609" t="s">
        <v>47</v>
      </c>
      <c r="D254" s="610"/>
      <c r="E254" s="381" t="s">
        <v>48</v>
      </c>
      <c r="F254" s="129" t="s">
        <v>56</v>
      </c>
      <c r="G254" s="130" t="s">
        <v>507</v>
      </c>
      <c r="H254" s="131" t="s">
        <v>508</v>
      </c>
    </row>
    <row r="255" spans="2:8" ht="28.5" x14ac:dyDescent="0.2">
      <c r="B255" s="378" t="s">
        <v>49</v>
      </c>
      <c r="C255" s="570" t="s">
        <v>50</v>
      </c>
      <c r="D255" s="602"/>
      <c r="E255" s="50" t="s">
        <v>51</v>
      </c>
      <c r="F255" s="49" t="s">
        <v>409</v>
      </c>
      <c r="G255" s="55">
        <v>7</v>
      </c>
      <c r="H255" s="55">
        <f t="shared" ref="H255:H256" si="15">G255*17</f>
        <v>119</v>
      </c>
    </row>
    <row r="256" spans="2:8" ht="28.5" x14ac:dyDescent="0.2">
      <c r="B256" s="378" t="s">
        <v>49</v>
      </c>
      <c r="C256" s="570" t="s">
        <v>50</v>
      </c>
      <c r="D256" s="602"/>
      <c r="E256" s="50" t="s">
        <v>51</v>
      </c>
      <c r="F256" s="49" t="s">
        <v>175</v>
      </c>
      <c r="G256" s="55">
        <v>7</v>
      </c>
      <c r="H256" s="55">
        <f t="shared" si="15"/>
        <v>119</v>
      </c>
    </row>
    <row r="257" spans="2:8" ht="14.25" x14ac:dyDescent="0.2">
      <c r="B257" s="378" t="s">
        <v>52</v>
      </c>
      <c r="C257" s="570" t="s">
        <v>69</v>
      </c>
      <c r="D257" s="602"/>
      <c r="E257" s="50" t="s">
        <v>70</v>
      </c>
      <c r="F257" s="49" t="s">
        <v>71</v>
      </c>
      <c r="G257" s="54"/>
      <c r="H257" s="55">
        <f>27-6</f>
        <v>21</v>
      </c>
    </row>
    <row r="258" spans="2:8" ht="28.5" x14ac:dyDescent="0.2">
      <c r="B258" s="378" t="s">
        <v>52</v>
      </c>
      <c r="C258" s="570" t="s">
        <v>63</v>
      </c>
      <c r="D258" s="602"/>
      <c r="E258" s="50" t="s">
        <v>81</v>
      </c>
      <c r="F258" s="49" t="s">
        <v>412</v>
      </c>
      <c r="G258" s="54">
        <v>2</v>
      </c>
      <c r="H258" s="55">
        <f t="shared" ref="H258:H259" si="16">G258*17</f>
        <v>34</v>
      </c>
    </row>
    <row r="259" spans="2:8" ht="28.5" x14ac:dyDescent="0.2">
      <c r="B259" s="378" t="s">
        <v>52</v>
      </c>
      <c r="C259" s="570" t="s">
        <v>63</v>
      </c>
      <c r="D259" s="602"/>
      <c r="E259" s="50" t="s">
        <v>72</v>
      </c>
      <c r="F259" s="49" t="s">
        <v>413</v>
      </c>
      <c r="G259" s="55">
        <v>3</v>
      </c>
      <c r="H259" s="55">
        <f t="shared" si="16"/>
        <v>51</v>
      </c>
    </row>
    <row r="260" spans="2:8" ht="14.25" x14ac:dyDescent="0.2">
      <c r="B260" s="112" t="s">
        <v>52</v>
      </c>
      <c r="C260" s="611" t="s">
        <v>63</v>
      </c>
      <c r="D260" s="602"/>
      <c r="E260" s="50" t="s">
        <v>74</v>
      </c>
      <c r="F260" s="50" t="s">
        <v>75</v>
      </c>
      <c r="G260" s="55"/>
      <c r="H260" s="55">
        <v>40</v>
      </c>
    </row>
    <row r="261" spans="2:8" x14ac:dyDescent="0.2">
      <c r="B261" s="377"/>
      <c r="C261" s="377"/>
      <c r="D261" s="68"/>
      <c r="E261" s="68"/>
      <c r="F261" s="589" t="s">
        <v>103</v>
      </c>
      <c r="G261" s="590"/>
      <c r="H261" s="119">
        <f>SUM(H255:H260)+D252</f>
        <v>860</v>
      </c>
    </row>
    <row r="262" spans="2:8" ht="14.25" customHeight="1" x14ac:dyDescent="0.2">
      <c r="C262" s="379"/>
      <c r="F262" s="379"/>
      <c r="G262" s="44"/>
      <c r="H262" s="44"/>
    </row>
    <row r="263" spans="2:8" ht="14.25" customHeight="1" x14ac:dyDescent="0.2">
      <c r="C263" s="379"/>
      <c r="F263" s="379"/>
      <c r="G263" s="44"/>
      <c r="H263" s="44"/>
    </row>
    <row r="264" spans="2:8" ht="14.25" customHeight="1" x14ac:dyDescent="0.2">
      <c r="C264" s="379"/>
      <c r="F264" s="379"/>
      <c r="G264" s="44"/>
      <c r="H264" s="44"/>
    </row>
    <row r="265" spans="2:8" ht="14.25" x14ac:dyDescent="0.2">
      <c r="C265" s="591"/>
      <c r="D265" s="596"/>
      <c r="E265" s="95" t="str">
        <f>E244</f>
        <v>MÓNICA JHOANA MESA MAZO</v>
      </c>
      <c r="H265" s="44"/>
    </row>
    <row r="266" spans="2:8" ht="14.25" customHeight="1" x14ac:dyDescent="0.2">
      <c r="C266" s="591"/>
      <c r="D266" s="596"/>
      <c r="E266" s="65" t="s">
        <v>504</v>
      </c>
      <c r="F266" s="616"/>
      <c r="G266" s="596"/>
      <c r="H266" s="44"/>
    </row>
    <row r="267" spans="2:8" ht="14.25" x14ac:dyDescent="0.2">
      <c r="C267" s="382" t="s">
        <v>510</v>
      </c>
      <c r="D267" s="42"/>
      <c r="E267" s="42" t="s">
        <v>524</v>
      </c>
      <c r="F267" s="42" t="s">
        <v>515</v>
      </c>
      <c r="G267" s="43" t="s">
        <v>513</v>
      </c>
      <c r="H267" s="44"/>
    </row>
    <row r="268" spans="2:8" ht="14.25" x14ac:dyDescent="0.2">
      <c r="C268" s="382" t="s">
        <v>3</v>
      </c>
      <c r="D268" s="111"/>
      <c r="E268" s="66">
        <v>10299398</v>
      </c>
      <c r="F268" s="46" t="s">
        <v>514</v>
      </c>
      <c r="G268" s="43" t="s">
        <v>513</v>
      </c>
      <c r="H268" s="44"/>
    </row>
    <row r="269" spans="2:8" ht="14.25" customHeight="1" x14ac:dyDescent="0.2">
      <c r="C269" s="382" t="s">
        <v>6</v>
      </c>
      <c r="D269" s="42"/>
      <c r="E269" s="42" t="s">
        <v>9</v>
      </c>
      <c r="F269" s="380" t="s">
        <v>557</v>
      </c>
      <c r="G269" s="44"/>
      <c r="H269" s="44"/>
    </row>
    <row r="270" spans="2:8" ht="14.25" customHeight="1" x14ac:dyDescent="0.2">
      <c r="C270" s="379"/>
      <c r="F270" s="379"/>
      <c r="G270" s="44"/>
      <c r="H270" s="44"/>
    </row>
    <row r="271" spans="2:8" x14ac:dyDescent="0.2">
      <c r="B271" s="132" t="s">
        <v>12</v>
      </c>
      <c r="C271" s="133" t="s">
        <v>14</v>
      </c>
      <c r="D271" s="133" t="s">
        <v>14</v>
      </c>
      <c r="E271" s="134" t="s">
        <v>13</v>
      </c>
      <c r="F271" s="384" t="s">
        <v>15</v>
      </c>
      <c r="G271" s="134" t="s">
        <v>16</v>
      </c>
      <c r="H271" s="44"/>
    </row>
    <row r="272" spans="2:8" ht="28.5" x14ac:dyDescent="0.2">
      <c r="B272" s="71" t="s">
        <v>416</v>
      </c>
      <c r="C272" s="70">
        <v>4</v>
      </c>
      <c r="D272" s="70">
        <f>C272*17*2</f>
        <v>136</v>
      </c>
      <c r="E272" s="71" t="s">
        <v>124</v>
      </c>
      <c r="F272" s="388" t="s">
        <v>273</v>
      </c>
      <c r="G272" s="71" t="s">
        <v>303</v>
      </c>
      <c r="H272" s="44"/>
    </row>
    <row r="273" spans="2:8" ht="28.5" x14ac:dyDescent="0.2">
      <c r="B273" s="71" t="s">
        <v>417</v>
      </c>
      <c r="C273" s="70">
        <v>4</v>
      </c>
      <c r="D273" s="70">
        <f t="shared" ref="D273:D274" si="17">C273*17*2</f>
        <v>136</v>
      </c>
      <c r="E273" s="71" t="s">
        <v>124</v>
      </c>
      <c r="F273" s="388" t="s">
        <v>277</v>
      </c>
      <c r="G273" s="71" t="s">
        <v>189</v>
      </c>
      <c r="H273" s="44"/>
    </row>
    <row r="274" spans="2:8" ht="42.75" x14ac:dyDescent="0.2">
      <c r="B274" s="71" t="s">
        <v>418</v>
      </c>
      <c r="C274" s="70">
        <v>6</v>
      </c>
      <c r="D274" s="77">
        <f t="shared" si="17"/>
        <v>204</v>
      </c>
      <c r="E274" s="75" t="s">
        <v>22</v>
      </c>
      <c r="F274" s="71" t="s">
        <v>519</v>
      </c>
      <c r="G274" s="71" t="s">
        <v>419</v>
      </c>
      <c r="H274" s="44"/>
    </row>
    <row r="275" spans="2:8" x14ac:dyDescent="0.2">
      <c r="B275" s="117" t="s">
        <v>38</v>
      </c>
      <c r="C275" s="116">
        <f>SUM(C270:C274)</f>
        <v>14</v>
      </c>
      <c r="D275" s="118">
        <f>SUM(D272:D274)</f>
        <v>476</v>
      </c>
      <c r="E275" s="143" t="s">
        <v>518</v>
      </c>
      <c r="F275" s="377"/>
      <c r="G275" s="44"/>
      <c r="H275" s="44"/>
    </row>
    <row r="276" spans="2:8" ht="14.25" customHeight="1" x14ac:dyDescent="0.2">
      <c r="C276" s="379"/>
      <c r="F276" s="379"/>
      <c r="G276" s="44"/>
      <c r="H276" s="44"/>
    </row>
    <row r="277" spans="2:8" x14ac:dyDescent="0.2">
      <c r="B277" s="381" t="s">
        <v>55</v>
      </c>
      <c r="C277" s="609" t="s">
        <v>47</v>
      </c>
      <c r="D277" s="610"/>
      <c r="E277" s="381" t="s">
        <v>48</v>
      </c>
      <c r="F277" s="129" t="s">
        <v>56</v>
      </c>
      <c r="G277" s="130" t="s">
        <v>507</v>
      </c>
      <c r="H277" s="131" t="s">
        <v>508</v>
      </c>
    </row>
    <row r="278" spans="2:8" ht="28.5" x14ac:dyDescent="0.2">
      <c r="B278" s="378" t="s">
        <v>52</v>
      </c>
      <c r="C278" s="570" t="s">
        <v>63</v>
      </c>
      <c r="D278" s="602"/>
      <c r="E278" s="50" t="s">
        <v>72</v>
      </c>
      <c r="F278" s="49" t="s">
        <v>421</v>
      </c>
      <c r="G278" s="55">
        <v>3</v>
      </c>
      <c r="H278" s="55">
        <f>G278*17</f>
        <v>51</v>
      </c>
    </row>
    <row r="279" spans="2:8" ht="14.25" x14ac:dyDescent="0.2">
      <c r="B279" s="378" t="s">
        <v>52</v>
      </c>
      <c r="C279" s="570" t="s">
        <v>69</v>
      </c>
      <c r="D279" s="602"/>
      <c r="E279" s="50" t="s">
        <v>70</v>
      </c>
      <c r="F279" s="49" t="s">
        <v>71</v>
      </c>
      <c r="G279" s="54"/>
      <c r="H279" s="55">
        <f>84-40-6</f>
        <v>38</v>
      </c>
    </row>
    <row r="280" spans="2:8" ht="28.5" x14ac:dyDescent="0.2">
      <c r="B280" s="378" t="s">
        <v>49</v>
      </c>
      <c r="C280" s="570" t="s">
        <v>50</v>
      </c>
      <c r="D280" s="602"/>
      <c r="E280" s="50" t="s">
        <v>51</v>
      </c>
      <c r="F280" s="49" t="s">
        <v>422</v>
      </c>
      <c r="G280" s="54">
        <v>5</v>
      </c>
      <c r="H280" s="55">
        <f t="shared" ref="H280:H282" si="18">G280*17</f>
        <v>85</v>
      </c>
    </row>
    <row r="281" spans="2:8" ht="28.5" x14ac:dyDescent="0.2">
      <c r="B281" s="378" t="s">
        <v>49</v>
      </c>
      <c r="C281" s="570" t="s">
        <v>50</v>
      </c>
      <c r="D281" s="602"/>
      <c r="E281" s="50" t="s">
        <v>51</v>
      </c>
      <c r="F281" s="49" t="s">
        <v>213</v>
      </c>
      <c r="G281" s="54">
        <v>8</v>
      </c>
      <c r="H281" s="55">
        <f t="shared" si="18"/>
        <v>136</v>
      </c>
    </row>
    <row r="282" spans="2:8" ht="14.25" x14ac:dyDescent="0.2">
      <c r="B282" s="378" t="s">
        <v>52</v>
      </c>
      <c r="C282" s="570" t="s">
        <v>61</v>
      </c>
      <c r="D282" s="602"/>
      <c r="E282" s="50" t="s">
        <v>54</v>
      </c>
      <c r="F282" s="49" t="s">
        <v>244</v>
      </c>
      <c r="G282" s="55">
        <v>2</v>
      </c>
      <c r="H282" s="55">
        <f t="shared" si="18"/>
        <v>34</v>
      </c>
    </row>
    <row r="283" spans="2:8" ht="14.25" x14ac:dyDescent="0.2">
      <c r="B283" s="382"/>
      <c r="C283" s="382"/>
      <c r="D283" s="46"/>
      <c r="E283" s="162"/>
      <c r="F283" s="50" t="s">
        <v>75</v>
      </c>
      <c r="G283" s="163"/>
      <c r="H283" s="55">
        <v>40</v>
      </c>
    </row>
    <row r="284" spans="2:8" x14ac:dyDescent="0.2">
      <c r="B284" s="68"/>
      <c r="C284" s="377"/>
      <c r="D284" s="68"/>
      <c r="E284" s="68"/>
      <c r="F284" s="539" t="s">
        <v>103</v>
      </c>
      <c r="G284" s="539"/>
      <c r="H284" s="119">
        <f>SUM(H278:H283)+D275</f>
        <v>860</v>
      </c>
    </row>
    <row r="286" spans="2:8" ht="14.25" customHeight="1" x14ac:dyDescent="0.2">
      <c r="C286" s="379"/>
      <c r="F286" s="379"/>
      <c r="G286" s="44"/>
      <c r="H286" s="44"/>
    </row>
    <row r="287" spans="2:8" ht="14.25" customHeight="1" x14ac:dyDescent="0.2">
      <c r="C287" s="379"/>
      <c r="F287" s="379"/>
      <c r="G287" s="44"/>
      <c r="H287" s="44"/>
    </row>
    <row r="288" spans="2:8" ht="14.25" customHeight="1" x14ac:dyDescent="0.2">
      <c r="C288" s="379"/>
      <c r="F288" s="379"/>
      <c r="G288" s="44"/>
      <c r="H288" s="44"/>
    </row>
    <row r="289" spans="2:8" ht="14.25" customHeight="1" x14ac:dyDescent="0.2">
      <c r="C289" s="591"/>
      <c r="D289" s="596"/>
      <c r="E289" s="95" t="str">
        <f>E267</f>
        <v>OSCAR EMILIO MOLINA DIAZ</v>
      </c>
      <c r="G289" s="380"/>
      <c r="H289" s="44"/>
    </row>
    <row r="290" spans="2:8" ht="14.25" customHeight="1" x14ac:dyDescent="0.2">
      <c r="C290" s="591"/>
      <c r="D290" s="596"/>
      <c r="E290" s="65" t="s">
        <v>504</v>
      </c>
      <c r="F290" s="616"/>
      <c r="G290" s="596"/>
      <c r="H290" s="44"/>
    </row>
    <row r="291" spans="2:8" ht="14.25" x14ac:dyDescent="0.2">
      <c r="C291" s="382" t="s">
        <v>510</v>
      </c>
      <c r="D291" s="42"/>
      <c r="E291" s="42" t="s">
        <v>424</v>
      </c>
      <c r="F291" s="42" t="s">
        <v>515</v>
      </c>
      <c r="G291" s="43" t="s">
        <v>513</v>
      </c>
      <c r="H291" s="44"/>
    </row>
    <row r="292" spans="2:8" ht="14.25" customHeight="1" x14ac:dyDescent="0.2">
      <c r="C292" s="382" t="s">
        <v>3</v>
      </c>
      <c r="D292" s="111"/>
      <c r="E292" s="66">
        <v>9734252</v>
      </c>
      <c r="F292" s="46" t="s">
        <v>514</v>
      </c>
      <c r="G292" s="43" t="s">
        <v>513</v>
      </c>
      <c r="H292" s="44"/>
    </row>
    <row r="293" spans="2:8" ht="14.25" customHeight="1" x14ac:dyDescent="0.2">
      <c r="C293" s="382" t="s">
        <v>6</v>
      </c>
      <c r="D293" s="42"/>
      <c r="E293" s="42" t="s">
        <v>7</v>
      </c>
      <c r="F293" s="379" t="s">
        <v>558</v>
      </c>
      <c r="G293" s="44"/>
      <c r="H293" s="44"/>
    </row>
    <row r="294" spans="2:8" ht="14.25" customHeight="1" x14ac:dyDescent="0.2">
      <c r="C294" s="379"/>
      <c r="H294" s="44"/>
    </row>
    <row r="295" spans="2:8" x14ac:dyDescent="0.2">
      <c r="B295" s="132" t="s">
        <v>12</v>
      </c>
      <c r="C295" s="133" t="s">
        <v>14</v>
      </c>
      <c r="D295" s="133" t="s">
        <v>506</v>
      </c>
      <c r="E295" s="134" t="s">
        <v>13</v>
      </c>
      <c r="F295" s="384" t="s">
        <v>15</v>
      </c>
      <c r="G295" s="134" t="s">
        <v>16</v>
      </c>
      <c r="H295" s="44"/>
    </row>
    <row r="296" spans="2:8" ht="42.75" x14ac:dyDescent="0.2">
      <c r="B296" s="71" t="s">
        <v>430</v>
      </c>
      <c r="C296" s="70">
        <v>6</v>
      </c>
      <c r="D296" s="70">
        <f>C296*17*2</f>
        <v>204</v>
      </c>
      <c r="E296" s="71" t="s">
        <v>188</v>
      </c>
      <c r="F296" s="388" t="s">
        <v>431</v>
      </c>
      <c r="G296" s="71" t="s">
        <v>381</v>
      </c>
      <c r="H296" s="44"/>
    </row>
    <row r="297" spans="2:8" ht="14.25" x14ac:dyDescent="0.2">
      <c r="B297" s="364" t="s">
        <v>432</v>
      </c>
      <c r="C297" s="365">
        <v>3</v>
      </c>
      <c r="D297" s="365">
        <f t="shared" ref="D297:D300" si="19">C297*17*2</f>
        <v>102</v>
      </c>
      <c r="E297" s="364" t="s">
        <v>188</v>
      </c>
      <c r="F297" s="366" t="s">
        <v>505</v>
      </c>
      <c r="G297" s="364" t="s">
        <v>189</v>
      </c>
      <c r="H297" s="44"/>
    </row>
    <row r="298" spans="2:8" ht="28.5" x14ac:dyDescent="0.2">
      <c r="B298" s="71" t="s">
        <v>224</v>
      </c>
      <c r="C298" s="77">
        <v>4</v>
      </c>
      <c r="D298" s="77">
        <f t="shared" si="19"/>
        <v>136</v>
      </c>
      <c r="E298" s="75" t="s">
        <v>188</v>
      </c>
      <c r="F298" s="71" t="s">
        <v>433</v>
      </c>
      <c r="G298" s="71" t="s">
        <v>434</v>
      </c>
      <c r="H298" s="44"/>
    </row>
    <row r="299" spans="2:8" ht="28.5" x14ac:dyDescent="0.2">
      <c r="B299" s="71" t="s">
        <v>435</v>
      </c>
      <c r="C299" s="48">
        <v>4</v>
      </c>
      <c r="D299" s="48">
        <f t="shared" si="19"/>
        <v>136</v>
      </c>
      <c r="E299" s="49" t="s">
        <v>188</v>
      </c>
      <c r="F299" s="88" t="s">
        <v>436</v>
      </c>
      <c r="G299" s="71" t="s">
        <v>234</v>
      </c>
      <c r="H299" s="44"/>
    </row>
    <row r="300" spans="2:8" ht="14.25" x14ac:dyDescent="0.2">
      <c r="B300" s="75" t="s">
        <v>336</v>
      </c>
      <c r="C300" s="48">
        <v>3</v>
      </c>
      <c r="D300" s="48">
        <f t="shared" si="19"/>
        <v>102</v>
      </c>
      <c r="E300" s="49" t="s">
        <v>167</v>
      </c>
      <c r="F300" s="88" t="s">
        <v>437</v>
      </c>
      <c r="G300" s="71" t="s">
        <v>438</v>
      </c>
      <c r="H300" s="44"/>
    </row>
    <row r="301" spans="2:8" ht="14.25" customHeight="1" x14ac:dyDescent="0.2">
      <c r="B301" s="120" t="s">
        <v>38</v>
      </c>
      <c r="C301" s="126">
        <f>SUM(C296:C300)</f>
        <v>20</v>
      </c>
      <c r="D301" s="127">
        <f>SUM(D296:D300)</f>
        <v>680</v>
      </c>
      <c r="E301" s="382"/>
      <c r="F301" s="377"/>
      <c r="G301" s="44"/>
      <c r="H301" s="44"/>
    </row>
    <row r="302" spans="2:8" ht="14.25" customHeight="1" x14ac:dyDescent="0.2">
      <c r="C302" s="379"/>
      <c r="F302" s="379"/>
      <c r="G302" s="44"/>
      <c r="H302" s="44"/>
    </row>
    <row r="303" spans="2:8" x14ac:dyDescent="0.2">
      <c r="B303" s="132" t="s">
        <v>55</v>
      </c>
      <c r="C303" s="614" t="s">
        <v>47</v>
      </c>
      <c r="D303" s="615"/>
      <c r="E303" s="132" t="s">
        <v>48</v>
      </c>
      <c r="F303" s="134" t="s">
        <v>56</v>
      </c>
      <c r="G303" s="130" t="s">
        <v>507</v>
      </c>
      <c r="H303" s="131" t="s">
        <v>508</v>
      </c>
    </row>
    <row r="304" spans="2:8" ht="14.25" x14ac:dyDescent="0.2">
      <c r="B304" s="385" t="s">
        <v>52</v>
      </c>
      <c r="C304" s="612" t="s">
        <v>61</v>
      </c>
      <c r="D304" s="613"/>
      <c r="E304" s="81" t="s">
        <v>54</v>
      </c>
      <c r="F304" s="71" t="s">
        <v>442</v>
      </c>
      <c r="G304" s="80">
        <v>2</v>
      </c>
      <c r="H304" s="80">
        <f>G304*17</f>
        <v>34</v>
      </c>
    </row>
    <row r="305" spans="2:22" ht="14.25" x14ac:dyDescent="0.2">
      <c r="B305" s="69" t="s">
        <v>52</v>
      </c>
      <c r="C305" s="612" t="s">
        <v>69</v>
      </c>
      <c r="D305" s="613"/>
      <c r="E305" s="81" t="s">
        <v>70</v>
      </c>
      <c r="F305" s="71" t="s">
        <v>71</v>
      </c>
      <c r="G305" s="79"/>
      <c r="H305" s="367">
        <f>135-40-40</f>
        <v>55</v>
      </c>
    </row>
    <row r="306" spans="2:22" ht="28.5" x14ac:dyDescent="0.2">
      <c r="B306" s="69" t="s">
        <v>52</v>
      </c>
      <c r="C306" s="612" t="s">
        <v>63</v>
      </c>
      <c r="D306" s="613"/>
      <c r="E306" s="81" t="s">
        <v>72</v>
      </c>
      <c r="F306" s="71" t="s">
        <v>342</v>
      </c>
      <c r="G306" s="79">
        <v>3</v>
      </c>
      <c r="H306" s="80">
        <f>G306*17</f>
        <v>51</v>
      </c>
    </row>
    <row r="307" spans="2:22" ht="14.25" x14ac:dyDescent="0.2">
      <c r="B307" s="69" t="s">
        <v>52</v>
      </c>
      <c r="C307" s="617" t="s">
        <v>63</v>
      </c>
      <c r="D307" s="613"/>
      <c r="E307" s="81" t="s">
        <v>74</v>
      </c>
      <c r="F307" s="94" t="s">
        <v>75</v>
      </c>
      <c r="G307" s="84"/>
      <c r="H307" s="84">
        <v>40</v>
      </c>
    </row>
    <row r="308" spans="2:22" ht="14.25" customHeight="1" x14ac:dyDescent="0.2">
      <c r="B308" s="68"/>
      <c r="C308" s="377"/>
      <c r="D308" s="68"/>
      <c r="E308" s="68"/>
      <c r="F308" s="117" t="s">
        <v>103</v>
      </c>
      <c r="G308" s="119"/>
      <c r="H308" s="119">
        <f>SUM(H304:H307)+D301</f>
        <v>860</v>
      </c>
    </row>
    <row r="309" spans="2:22" ht="14.25" customHeight="1" x14ac:dyDescent="0.2">
      <c r="B309" s="68"/>
      <c r="C309" s="377"/>
      <c r="D309" s="68"/>
      <c r="E309" s="68"/>
      <c r="F309" s="377"/>
      <c r="G309" s="44"/>
      <c r="H309" s="44"/>
    </row>
    <row r="310" spans="2:22" ht="14.25" customHeight="1" x14ac:dyDescent="0.2">
      <c r="C310" s="379"/>
      <c r="F310" s="379"/>
      <c r="G310" s="44"/>
      <c r="H310" s="44"/>
    </row>
    <row r="311" spans="2:22" ht="14.25" customHeight="1" x14ac:dyDescent="0.2">
      <c r="C311" s="379"/>
      <c r="F311" s="379"/>
      <c r="G311" s="44"/>
      <c r="H311" s="44"/>
    </row>
    <row r="312" spans="2:22" ht="14.25" customHeight="1" x14ac:dyDescent="0.2">
      <c r="C312" s="591"/>
      <c r="D312" s="596"/>
      <c r="E312" s="95" t="str">
        <f>E291</f>
        <v>PAULO ANDRÉS GARCÍA URUEÑA</v>
      </c>
      <c r="F312" s="377"/>
      <c r="G312" s="377"/>
    </row>
    <row r="313" spans="2:22" ht="14.25" customHeight="1" x14ac:dyDescent="0.2">
      <c r="C313" s="591"/>
      <c r="D313" s="596"/>
      <c r="E313" s="65" t="s">
        <v>504</v>
      </c>
      <c r="F313" s="616"/>
      <c r="G313" s="616"/>
      <c r="H313" s="616"/>
    </row>
    <row r="314" spans="2:22" ht="14.25" customHeight="1" x14ac:dyDescent="0.2">
      <c r="C314" s="591"/>
      <c r="D314" s="596"/>
      <c r="F314" s="591"/>
      <c r="G314" s="591"/>
      <c r="H314" s="591"/>
    </row>
    <row r="315" spans="2:22" ht="14.25" customHeight="1" x14ac:dyDescent="0.2">
      <c r="C315" s="591"/>
      <c r="D315" s="596"/>
      <c r="F315" s="379"/>
      <c r="G315" s="114"/>
      <c r="H315" s="44"/>
      <c r="V315" s="115"/>
    </row>
    <row r="316" spans="2:22" ht="14.25" customHeight="1" x14ac:dyDescent="0.2">
      <c r="C316" s="379"/>
      <c r="F316" s="379"/>
      <c r="G316" s="44"/>
      <c r="H316" s="44"/>
    </row>
    <row r="317" spans="2:22" ht="14.25" customHeight="1" x14ac:dyDescent="0.2">
      <c r="C317" s="379"/>
      <c r="F317" s="379"/>
      <c r="G317" s="44"/>
      <c r="H317" s="44"/>
    </row>
    <row r="318" spans="2:22" ht="14.25" customHeight="1" x14ac:dyDescent="0.2">
      <c r="C318" s="379"/>
      <c r="F318" s="379"/>
      <c r="G318" s="44"/>
      <c r="H318" s="44"/>
    </row>
    <row r="319" spans="2:22" ht="14.25" customHeight="1" x14ac:dyDescent="0.2">
      <c r="C319" s="379"/>
      <c r="F319" s="379"/>
      <c r="G319" s="44"/>
      <c r="H319" s="44"/>
    </row>
    <row r="320" spans="2:22" ht="14.25" customHeight="1" x14ac:dyDescent="0.2">
      <c r="C320" s="379"/>
      <c r="F320" s="379"/>
      <c r="G320" s="44"/>
      <c r="H320" s="44"/>
    </row>
    <row r="321" spans="3:8" ht="14.25" customHeight="1" x14ac:dyDescent="0.2">
      <c r="C321" s="379"/>
      <c r="F321" s="379"/>
      <c r="G321" s="44"/>
      <c r="H321" s="44"/>
    </row>
    <row r="322" spans="3:8" ht="14.25" customHeight="1" x14ac:dyDescent="0.2">
      <c r="C322" s="379"/>
      <c r="F322" s="379"/>
      <c r="G322" s="44"/>
      <c r="H322" s="44"/>
    </row>
    <row r="323" spans="3:8" ht="14.25" customHeight="1" x14ac:dyDescent="0.2">
      <c r="C323" s="379"/>
      <c r="F323" s="379"/>
      <c r="G323" s="44"/>
      <c r="H323" s="44"/>
    </row>
    <row r="324" spans="3:8" ht="14.25" customHeight="1" x14ac:dyDescent="0.2">
      <c r="C324" s="379"/>
      <c r="F324" s="379"/>
      <c r="G324" s="44"/>
      <c r="H324" s="44"/>
    </row>
    <row r="325" spans="3:8" ht="14.25" customHeight="1" x14ac:dyDescent="0.2">
      <c r="C325" s="379"/>
      <c r="F325" s="379"/>
      <c r="G325" s="44"/>
      <c r="H325" s="44"/>
    </row>
    <row r="326" spans="3:8" ht="14.25" customHeight="1" x14ac:dyDescent="0.2">
      <c r="C326" s="379"/>
      <c r="F326" s="379"/>
      <c r="G326" s="44"/>
      <c r="H326" s="44"/>
    </row>
    <row r="327" spans="3:8" ht="14.25" customHeight="1" x14ac:dyDescent="0.2">
      <c r="C327" s="379"/>
      <c r="F327" s="379"/>
      <c r="G327" s="44"/>
      <c r="H327" s="44"/>
    </row>
    <row r="328" spans="3:8" ht="14.25" customHeight="1" x14ac:dyDescent="0.2">
      <c r="C328" s="379"/>
      <c r="F328" s="379"/>
      <c r="G328" s="44"/>
      <c r="H328" s="44"/>
    </row>
    <row r="329" spans="3:8" ht="14.25" customHeight="1" x14ac:dyDescent="0.2">
      <c r="C329" s="379"/>
      <c r="F329" s="379"/>
      <c r="G329" s="44"/>
      <c r="H329" s="44"/>
    </row>
    <row r="330" spans="3:8" ht="14.25" customHeight="1" x14ac:dyDescent="0.2">
      <c r="C330" s="379"/>
      <c r="F330" s="379"/>
      <c r="G330" s="44"/>
      <c r="H330" s="44"/>
    </row>
    <row r="331" spans="3:8" ht="14.25" customHeight="1" x14ac:dyDescent="0.2">
      <c r="C331" s="379"/>
      <c r="F331" s="379"/>
      <c r="G331" s="44"/>
      <c r="H331" s="44"/>
    </row>
    <row r="332" spans="3:8" ht="14.25" customHeight="1" x14ac:dyDescent="0.2">
      <c r="C332" s="379"/>
      <c r="F332" s="379"/>
      <c r="G332" s="44"/>
      <c r="H332" s="44"/>
    </row>
    <row r="333" spans="3:8" ht="14.25" customHeight="1" x14ac:dyDescent="0.2">
      <c r="C333" s="379"/>
      <c r="F333" s="379"/>
      <c r="G333" s="44"/>
      <c r="H333" s="44"/>
    </row>
    <row r="334" spans="3:8" ht="14.25" customHeight="1" x14ac:dyDescent="0.2">
      <c r="C334" s="379"/>
      <c r="F334" s="379"/>
      <c r="G334" s="44"/>
      <c r="H334" s="44"/>
    </row>
    <row r="335" spans="3:8" ht="14.25" customHeight="1" x14ac:dyDescent="0.2">
      <c r="C335" s="379"/>
      <c r="F335" s="379"/>
      <c r="G335" s="44"/>
      <c r="H335" s="44"/>
    </row>
    <row r="336" spans="3:8" ht="14.25" customHeight="1" x14ac:dyDescent="0.2">
      <c r="C336" s="379"/>
      <c r="F336" s="379"/>
      <c r="G336" s="44"/>
      <c r="H336" s="44"/>
    </row>
    <row r="337" spans="3:8" ht="14.25" customHeight="1" x14ac:dyDescent="0.2">
      <c r="C337" s="379"/>
      <c r="F337" s="379"/>
      <c r="G337" s="44"/>
      <c r="H337" s="44"/>
    </row>
    <row r="338" spans="3:8" ht="14.25" customHeight="1" x14ac:dyDescent="0.2">
      <c r="C338" s="379"/>
      <c r="F338" s="379"/>
      <c r="G338" s="44"/>
      <c r="H338" s="44"/>
    </row>
    <row r="339" spans="3:8" ht="14.25" customHeight="1" x14ac:dyDescent="0.2">
      <c r="C339" s="379"/>
      <c r="F339" s="379"/>
      <c r="G339" s="44"/>
      <c r="H339" s="44"/>
    </row>
    <row r="340" spans="3:8" ht="14.25" customHeight="1" x14ac:dyDescent="0.2">
      <c r="C340" s="379"/>
      <c r="F340" s="379"/>
      <c r="G340" s="44"/>
      <c r="H340" s="44"/>
    </row>
    <row r="341" spans="3:8" ht="14.25" customHeight="1" x14ac:dyDescent="0.2">
      <c r="C341" s="379"/>
      <c r="F341" s="379"/>
      <c r="G341" s="44"/>
      <c r="H341" s="44"/>
    </row>
    <row r="342" spans="3:8" ht="14.25" customHeight="1" x14ac:dyDescent="0.2">
      <c r="C342" s="379"/>
      <c r="F342" s="379"/>
      <c r="G342" s="44"/>
      <c r="H342" s="44"/>
    </row>
    <row r="343" spans="3:8" ht="14.25" customHeight="1" x14ac:dyDescent="0.2">
      <c r="C343" s="379"/>
      <c r="F343" s="379"/>
      <c r="G343" s="44"/>
      <c r="H343" s="44"/>
    </row>
    <row r="344" spans="3:8" ht="14.25" customHeight="1" x14ac:dyDescent="0.2">
      <c r="C344" s="379"/>
      <c r="F344" s="379"/>
      <c r="G344" s="44"/>
      <c r="H344" s="44"/>
    </row>
    <row r="345" spans="3:8" ht="14.25" customHeight="1" x14ac:dyDescent="0.2">
      <c r="C345" s="379"/>
      <c r="F345" s="379"/>
      <c r="G345" s="44"/>
      <c r="H345" s="44"/>
    </row>
    <row r="346" spans="3:8" ht="14.25" customHeight="1" x14ac:dyDescent="0.2">
      <c r="C346" s="379"/>
      <c r="F346" s="379"/>
      <c r="G346" s="44"/>
      <c r="H346" s="44"/>
    </row>
    <row r="347" spans="3:8" ht="14.25" customHeight="1" x14ac:dyDescent="0.2">
      <c r="C347" s="379"/>
      <c r="F347" s="379"/>
      <c r="G347" s="44"/>
      <c r="H347" s="44"/>
    </row>
    <row r="348" spans="3:8" ht="14.25" customHeight="1" x14ac:dyDescent="0.2">
      <c r="C348" s="379"/>
      <c r="F348" s="379"/>
      <c r="G348" s="44"/>
      <c r="H348" s="44"/>
    </row>
    <row r="349" spans="3:8" ht="14.25" customHeight="1" x14ac:dyDescent="0.2">
      <c r="C349" s="379"/>
      <c r="F349" s="379"/>
      <c r="G349" s="44"/>
      <c r="H349" s="44"/>
    </row>
    <row r="350" spans="3:8" ht="14.25" customHeight="1" x14ac:dyDescent="0.2">
      <c r="C350" s="379"/>
      <c r="F350" s="379"/>
      <c r="G350" s="44"/>
      <c r="H350" s="44"/>
    </row>
    <row r="351" spans="3:8" ht="14.25" customHeight="1" x14ac:dyDescent="0.2">
      <c r="C351" s="379"/>
      <c r="F351" s="379"/>
      <c r="G351" s="44"/>
      <c r="H351" s="44"/>
    </row>
    <row r="352" spans="3:8" ht="14.25" customHeight="1" x14ac:dyDescent="0.2">
      <c r="C352" s="379"/>
      <c r="F352" s="379"/>
      <c r="G352" s="44"/>
      <c r="H352" s="44"/>
    </row>
    <row r="353" spans="3:8" ht="14.25" customHeight="1" x14ac:dyDescent="0.2">
      <c r="C353" s="379"/>
      <c r="F353" s="379"/>
      <c r="G353" s="44"/>
      <c r="H353" s="44"/>
    </row>
    <row r="354" spans="3:8" ht="14.25" customHeight="1" x14ac:dyDescent="0.2">
      <c r="C354" s="379"/>
      <c r="F354" s="379"/>
      <c r="G354" s="44"/>
      <c r="H354" s="44"/>
    </row>
    <row r="355" spans="3:8" ht="14.25" customHeight="1" x14ac:dyDescent="0.2">
      <c r="C355" s="379"/>
      <c r="F355" s="379"/>
      <c r="G355" s="44"/>
      <c r="H355" s="44"/>
    </row>
    <row r="356" spans="3:8" ht="14.25" customHeight="1" x14ac:dyDescent="0.2">
      <c r="C356" s="379"/>
      <c r="F356" s="379"/>
      <c r="G356" s="44"/>
      <c r="H356" s="44"/>
    </row>
    <row r="357" spans="3:8" ht="14.25" customHeight="1" x14ac:dyDescent="0.2">
      <c r="C357" s="379"/>
      <c r="F357" s="379"/>
      <c r="G357" s="44"/>
      <c r="H357" s="44"/>
    </row>
    <row r="358" spans="3:8" ht="14.25" customHeight="1" x14ac:dyDescent="0.2">
      <c r="C358" s="379"/>
      <c r="F358" s="379"/>
      <c r="G358" s="44"/>
      <c r="H358" s="44"/>
    </row>
    <row r="359" spans="3:8" ht="14.25" customHeight="1" x14ac:dyDescent="0.2">
      <c r="C359" s="379"/>
      <c r="F359" s="379"/>
      <c r="G359" s="44"/>
      <c r="H359" s="44"/>
    </row>
    <row r="360" spans="3:8" ht="14.25" customHeight="1" x14ac:dyDescent="0.2">
      <c r="C360" s="379"/>
      <c r="F360" s="379"/>
      <c r="G360" s="44"/>
      <c r="H360" s="44"/>
    </row>
    <row r="361" spans="3:8" ht="14.25" customHeight="1" x14ac:dyDescent="0.2">
      <c r="C361" s="379"/>
      <c r="F361" s="379"/>
      <c r="G361" s="44"/>
      <c r="H361" s="44"/>
    </row>
    <row r="362" spans="3:8" ht="14.25" customHeight="1" x14ac:dyDescent="0.2">
      <c r="C362" s="379"/>
      <c r="F362" s="379"/>
      <c r="G362" s="44"/>
      <c r="H362" s="44"/>
    </row>
    <row r="363" spans="3:8" ht="14.25" customHeight="1" x14ac:dyDescent="0.2">
      <c r="C363" s="379"/>
      <c r="F363" s="379"/>
      <c r="G363" s="44"/>
      <c r="H363" s="44"/>
    </row>
    <row r="364" spans="3:8" ht="14.25" customHeight="1" x14ac:dyDescent="0.2">
      <c r="C364" s="379"/>
      <c r="F364" s="379"/>
      <c r="G364" s="44"/>
      <c r="H364" s="44"/>
    </row>
    <row r="365" spans="3:8" ht="14.25" customHeight="1" x14ac:dyDescent="0.2">
      <c r="C365" s="379"/>
      <c r="F365" s="379"/>
      <c r="G365" s="44"/>
      <c r="H365" s="44"/>
    </row>
    <row r="366" spans="3:8" ht="14.25" customHeight="1" x14ac:dyDescent="0.2">
      <c r="C366" s="379"/>
      <c r="F366" s="379"/>
      <c r="G366" s="44"/>
      <c r="H366" s="44"/>
    </row>
    <row r="367" spans="3:8" ht="14.25" customHeight="1" x14ac:dyDescent="0.2">
      <c r="C367" s="379"/>
      <c r="F367" s="379"/>
      <c r="G367" s="44"/>
      <c r="H367" s="44"/>
    </row>
    <row r="368" spans="3:8" ht="14.25" customHeight="1" x14ac:dyDescent="0.2">
      <c r="C368" s="379"/>
      <c r="F368" s="379"/>
      <c r="G368" s="44"/>
      <c r="H368" s="44"/>
    </row>
    <row r="369" spans="3:8" ht="14.25" customHeight="1" x14ac:dyDescent="0.2">
      <c r="C369" s="379"/>
      <c r="F369" s="379"/>
      <c r="G369" s="44"/>
      <c r="H369" s="44"/>
    </row>
    <row r="370" spans="3:8" ht="14.25" customHeight="1" x14ac:dyDescent="0.2">
      <c r="C370" s="379"/>
      <c r="F370" s="379"/>
      <c r="G370" s="44"/>
      <c r="H370" s="44"/>
    </row>
    <row r="371" spans="3:8" ht="14.25" customHeight="1" x14ac:dyDescent="0.2">
      <c r="C371" s="379"/>
      <c r="F371" s="379"/>
      <c r="G371" s="44"/>
      <c r="H371" s="44"/>
    </row>
    <row r="372" spans="3:8" ht="14.25" customHeight="1" x14ac:dyDescent="0.2">
      <c r="C372" s="379"/>
      <c r="F372" s="379"/>
      <c r="G372" s="44"/>
      <c r="H372" s="44"/>
    </row>
    <row r="373" spans="3:8" ht="14.25" customHeight="1" x14ac:dyDescent="0.2">
      <c r="C373" s="379"/>
      <c r="F373" s="379"/>
      <c r="G373" s="44"/>
      <c r="H373" s="44"/>
    </row>
    <row r="374" spans="3:8" ht="14.25" customHeight="1" x14ac:dyDescent="0.2">
      <c r="C374" s="379"/>
      <c r="F374" s="379"/>
      <c r="G374" s="44"/>
      <c r="H374" s="44"/>
    </row>
    <row r="375" spans="3:8" ht="14.25" customHeight="1" x14ac:dyDescent="0.2">
      <c r="C375" s="379"/>
      <c r="F375" s="379"/>
      <c r="G375" s="44"/>
      <c r="H375" s="44"/>
    </row>
    <row r="376" spans="3:8" ht="14.25" customHeight="1" x14ac:dyDescent="0.2">
      <c r="C376" s="379"/>
      <c r="F376" s="379"/>
      <c r="G376" s="44"/>
      <c r="H376" s="44"/>
    </row>
    <row r="377" spans="3:8" ht="14.25" customHeight="1" x14ac:dyDescent="0.2">
      <c r="C377" s="379"/>
      <c r="F377" s="379"/>
      <c r="G377" s="44"/>
      <c r="H377" s="44"/>
    </row>
    <row r="378" spans="3:8" ht="14.25" customHeight="1" x14ac:dyDescent="0.2">
      <c r="C378" s="379"/>
      <c r="F378" s="379"/>
      <c r="G378" s="44"/>
      <c r="H378" s="44"/>
    </row>
    <row r="379" spans="3:8" ht="14.25" customHeight="1" x14ac:dyDescent="0.2">
      <c r="C379" s="379"/>
      <c r="F379" s="379"/>
      <c r="G379" s="44"/>
      <c r="H379" s="44"/>
    </row>
    <row r="380" spans="3:8" ht="14.25" customHeight="1" x14ac:dyDescent="0.2">
      <c r="C380" s="379"/>
      <c r="F380" s="379"/>
      <c r="G380" s="44"/>
      <c r="H380" s="44"/>
    </row>
    <row r="381" spans="3:8" ht="14.25" customHeight="1" x14ac:dyDescent="0.2">
      <c r="C381" s="379"/>
      <c r="F381" s="379"/>
      <c r="G381" s="44"/>
      <c r="H381" s="44"/>
    </row>
    <row r="382" spans="3:8" ht="14.25" customHeight="1" x14ac:dyDescent="0.2">
      <c r="C382" s="379"/>
      <c r="F382" s="379"/>
      <c r="G382" s="44"/>
      <c r="H382" s="44"/>
    </row>
    <row r="383" spans="3:8" ht="14.25" customHeight="1" x14ac:dyDescent="0.2">
      <c r="C383" s="379"/>
      <c r="F383" s="379"/>
      <c r="G383" s="44"/>
      <c r="H383" s="44"/>
    </row>
    <row r="384" spans="3:8" ht="14.25" customHeight="1" x14ac:dyDescent="0.2">
      <c r="C384" s="379"/>
      <c r="F384" s="379"/>
      <c r="G384" s="44"/>
      <c r="H384" s="44"/>
    </row>
    <row r="385" spans="3:8" ht="14.25" customHeight="1" x14ac:dyDescent="0.2">
      <c r="C385" s="379"/>
      <c r="F385" s="379"/>
      <c r="G385" s="44"/>
      <c r="H385" s="44"/>
    </row>
    <row r="386" spans="3:8" ht="14.25" customHeight="1" x14ac:dyDescent="0.2">
      <c r="C386" s="379"/>
      <c r="F386" s="379"/>
      <c r="G386" s="44"/>
      <c r="H386" s="44"/>
    </row>
    <row r="387" spans="3:8" ht="14.25" customHeight="1" x14ac:dyDescent="0.2">
      <c r="C387" s="379"/>
      <c r="F387" s="379"/>
      <c r="G387" s="44"/>
      <c r="H387" s="44"/>
    </row>
    <row r="388" spans="3:8" ht="14.25" customHeight="1" x14ac:dyDescent="0.2">
      <c r="C388" s="379"/>
      <c r="F388" s="379"/>
      <c r="G388" s="44"/>
      <c r="H388" s="44"/>
    </row>
    <row r="389" spans="3:8" ht="14.25" customHeight="1" x14ac:dyDescent="0.2">
      <c r="C389" s="379"/>
      <c r="F389" s="379"/>
      <c r="G389" s="44"/>
      <c r="H389" s="44"/>
    </row>
    <row r="390" spans="3:8" ht="14.25" customHeight="1" x14ac:dyDescent="0.2">
      <c r="C390" s="379"/>
      <c r="F390" s="379"/>
      <c r="G390" s="44"/>
      <c r="H390" s="44"/>
    </row>
    <row r="391" spans="3:8" ht="14.25" customHeight="1" x14ac:dyDescent="0.2">
      <c r="C391" s="379"/>
      <c r="F391" s="379"/>
      <c r="G391" s="44"/>
      <c r="H391" s="44"/>
    </row>
    <row r="392" spans="3:8" ht="14.25" customHeight="1" x14ac:dyDescent="0.2">
      <c r="C392" s="379"/>
      <c r="F392" s="379"/>
      <c r="G392" s="44"/>
      <c r="H392" s="44"/>
    </row>
    <row r="393" spans="3:8" ht="14.25" customHeight="1" x14ac:dyDescent="0.2">
      <c r="C393" s="379"/>
      <c r="F393" s="379"/>
      <c r="G393" s="44"/>
      <c r="H393" s="44"/>
    </row>
    <row r="394" spans="3:8" ht="14.25" customHeight="1" x14ac:dyDescent="0.2">
      <c r="C394" s="379"/>
      <c r="F394" s="379"/>
      <c r="G394" s="44"/>
      <c r="H394" s="44"/>
    </row>
    <row r="395" spans="3:8" ht="14.25" customHeight="1" x14ac:dyDescent="0.2">
      <c r="C395" s="379"/>
      <c r="F395" s="379"/>
      <c r="G395" s="44"/>
      <c r="H395" s="44"/>
    </row>
    <row r="396" spans="3:8" ht="14.25" customHeight="1" x14ac:dyDescent="0.2">
      <c r="C396" s="379"/>
      <c r="F396" s="379"/>
      <c r="G396" s="44"/>
      <c r="H396" s="44"/>
    </row>
    <row r="397" spans="3:8" ht="14.25" customHeight="1" x14ac:dyDescent="0.2">
      <c r="C397" s="379"/>
      <c r="F397" s="379"/>
      <c r="G397" s="44"/>
      <c r="H397" s="44"/>
    </row>
    <row r="398" spans="3:8" ht="14.25" customHeight="1" x14ac:dyDescent="0.2">
      <c r="C398" s="379"/>
      <c r="F398" s="379"/>
      <c r="G398" s="44"/>
      <c r="H398" s="44"/>
    </row>
    <row r="399" spans="3:8" ht="14.25" customHeight="1" x14ac:dyDescent="0.2">
      <c r="C399" s="379"/>
      <c r="F399" s="379"/>
      <c r="G399" s="44"/>
      <c r="H399" s="44"/>
    </row>
    <row r="400" spans="3:8" ht="14.25" customHeight="1" x14ac:dyDescent="0.2">
      <c r="C400" s="379"/>
      <c r="F400" s="379"/>
      <c r="G400" s="44"/>
      <c r="H400" s="44"/>
    </row>
    <row r="401" spans="3:8" ht="14.25" customHeight="1" x14ac:dyDescent="0.2">
      <c r="C401" s="379"/>
      <c r="F401" s="379"/>
      <c r="G401" s="44"/>
      <c r="H401" s="44"/>
    </row>
    <row r="402" spans="3:8" ht="14.25" customHeight="1" x14ac:dyDescent="0.2">
      <c r="C402" s="379"/>
      <c r="F402" s="379"/>
      <c r="G402" s="44"/>
      <c r="H402" s="44"/>
    </row>
    <row r="403" spans="3:8" ht="14.25" customHeight="1" x14ac:dyDescent="0.2">
      <c r="C403" s="379"/>
      <c r="F403" s="379"/>
      <c r="G403" s="44"/>
      <c r="H403" s="44"/>
    </row>
    <row r="404" spans="3:8" ht="14.25" customHeight="1" x14ac:dyDescent="0.2">
      <c r="C404" s="379"/>
      <c r="F404" s="379"/>
      <c r="G404" s="44"/>
      <c r="H404" s="44"/>
    </row>
    <row r="405" spans="3:8" ht="14.25" customHeight="1" x14ac:dyDescent="0.2">
      <c r="C405" s="379"/>
      <c r="F405" s="379"/>
      <c r="G405" s="44"/>
      <c r="H405" s="44"/>
    </row>
    <row r="406" spans="3:8" ht="14.25" customHeight="1" x14ac:dyDescent="0.2">
      <c r="C406" s="379"/>
      <c r="F406" s="379"/>
      <c r="G406" s="44"/>
      <c r="H406" s="44"/>
    </row>
    <row r="407" spans="3:8" ht="14.25" customHeight="1" x14ac:dyDescent="0.2">
      <c r="C407" s="379"/>
      <c r="F407" s="379"/>
      <c r="G407" s="44"/>
      <c r="H407" s="44"/>
    </row>
    <row r="408" spans="3:8" ht="14.25" customHeight="1" x14ac:dyDescent="0.2">
      <c r="C408" s="379"/>
      <c r="F408" s="379"/>
      <c r="G408" s="44"/>
      <c r="H408" s="44"/>
    </row>
    <row r="409" spans="3:8" ht="14.25" customHeight="1" x14ac:dyDescent="0.2">
      <c r="C409" s="379"/>
      <c r="F409" s="379"/>
      <c r="G409" s="44"/>
      <c r="H409" s="44"/>
    </row>
    <row r="410" spans="3:8" ht="14.25" customHeight="1" x14ac:dyDescent="0.2">
      <c r="C410" s="379"/>
      <c r="F410" s="379"/>
      <c r="G410" s="44"/>
      <c r="H410" s="44"/>
    </row>
    <row r="411" spans="3:8" ht="14.25" customHeight="1" x14ac:dyDescent="0.2">
      <c r="C411" s="379"/>
      <c r="F411" s="379"/>
      <c r="G411" s="44"/>
      <c r="H411" s="44"/>
    </row>
    <row r="412" spans="3:8" ht="14.25" customHeight="1" x14ac:dyDescent="0.2">
      <c r="C412" s="379"/>
      <c r="F412" s="379"/>
      <c r="G412" s="44"/>
      <c r="H412" s="44"/>
    </row>
    <row r="413" spans="3:8" ht="14.25" customHeight="1" x14ac:dyDescent="0.2">
      <c r="C413" s="379"/>
      <c r="F413" s="379"/>
      <c r="G413" s="44"/>
      <c r="H413" s="44"/>
    </row>
    <row r="414" spans="3:8" ht="14.25" customHeight="1" x14ac:dyDescent="0.2">
      <c r="C414" s="379"/>
      <c r="F414" s="379"/>
      <c r="G414" s="44"/>
      <c r="H414" s="44"/>
    </row>
    <row r="415" spans="3:8" ht="14.25" customHeight="1" x14ac:dyDescent="0.2">
      <c r="C415" s="379"/>
      <c r="F415" s="379"/>
      <c r="G415" s="44"/>
      <c r="H415" s="44"/>
    </row>
    <row r="416" spans="3:8" ht="14.25" customHeight="1" x14ac:dyDescent="0.2">
      <c r="C416" s="379"/>
      <c r="F416" s="379"/>
      <c r="G416" s="44"/>
      <c r="H416" s="44"/>
    </row>
    <row r="417" spans="3:8" ht="14.25" customHeight="1" x14ac:dyDescent="0.2">
      <c r="C417" s="379"/>
      <c r="F417" s="379"/>
      <c r="G417" s="44"/>
      <c r="H417" s="44"/>
    </row>
    <row r="418" spans="3:8" ht="14.25" customHeight="1" x14ac:dyDescent="0.2">
      <c r="C418" s="379"/>
      <c r="F418" s="379"/>
      <c r="G418" s="44"/>
      <c r="H418" s="44"/>
    </row>
    <row r="419" spans="3:8" ht="14.25" customHeight="1" x14ac:dyDescent="0.2">
      <c r="C419" s="379"/>
      <c r="F419" s="379"/>
      <c r="G419" s="44"/>
      <c r="H419" s="44"/>
    </row>
    <row r="420" spans="3:8" ht="14.25" customHeight="1" x14ac:dyDescent="0.2">
      <c r="C420" s="379"/>
      <c r="F420" s="379"/>
      <c r="G420" s="44"/>
      <c r="H420" s="44"/>
    </row>
    <row r="421" spans="3:8" ht="14.25" customHeight="1" x14ac:dyDescent="0.2">
      <c r="C421" s="379"/>
      <c r="F421" s="379"/>
      <c r="G421" s="44"/>
      <c r="H421" s="44"/>
    </row>
    <row r="422" spans="3:8" ht="14.25" customHeight="1" x14ac:dyDescent="0.2">
      <c r="C422" s="379"/>
      <c r="F422" s="379"/>
      <c r="G422" s="44"/>
      <c r="H422" s="44"/>
    </row>
    <row r="423" spans="3:8" ht="14.25" customHeight="1" x14ac:dyDescent="0.2">
      <c r="C423" s="379"/>
      <c r="F423" s="379"/>
      <c r="G423" s="44"/>
      <c r="H423" s="44"/>
    </row>
    <row r="424" spans="3:8" ht="14.25" customHeight="1" x14ac:dyDescent="0.2">
      <c r="C424" s="379"/>
      <c r="F424" s="379"/>
      <c r="G424" s="44"/>
      <c r="H424" s="44"/>
    </row>
    <row r="425" spans="3:8" ht="14.25" customHeight="1" x14ac:dyDescent="0.2">
      <c r="C425" s="379"/>
      <c r="F425" s="379"/>
      <c r="G425" s="44"/>
      <c r="H425" s="44"/>
    </row>
    <row r="426" spans="3:8" ht="14.25" customHeight="1" x14ac:dyDescent="0.2">
      <c r="C426" s="379"/>
      <c r="F426" s="379"/>
      <c r="G426" s="44"/>
      <c r="H426" s="44"/>
    </row>
    <row r="427" spans="3:8" ht="14.25" customHeight="1" x14ac:dyDescent="0.2">
      <c r="C427" s="379"/>
      <c r="F427" s="379"/>
      <c r="G427" s="44"/>
      <c r="H427" s="44"/>
    </row>
    <row r="428" spans="3:8" ht="14.25" customHeight="1" x14ac:dyDescent="0.2">
      <c r="C428" s="379"/>
      <c r="F428" s="379"/>
      <c r="G428" s="44"/>
      <c r="H428" s="44"/>
    </row>
    <row r="429" spans="3:8" ht="14.25" customHeight="1" x14ac:dyDescent="0.2">
      <c r="C429" s="379"/>
      <c r="F429" s="379"/>
      <c r="G429" s="44"/>
      <c r="H429" s="44"/>
    </row>
    <row r="430" spans="3:8" ht="14.25" customHeight="1" x14ac:dyDescent="0.2">
      <c r="C430" s="379"/>
      <c r="F430" s="379"/>
      <c r="G430" s="44"/>
      <c r="H430" s="44"/>
    </row>
    <row r="431" spans="3:8" ht="14.25" customHeight="1" x14ac:dyDescent="0.2">
      <c r="C431" s="379"/>
      <c r="F431" s="379"/>
      <c r="G431" s="44"/>
      <c r="H431" s="44"/>
    </row>
    <row r="432" spans="3:8" ht="14.25" customHeight="1" x14ac:dyDescent="0.2">
      <c r="C432" s="379"/>
      <c r="F432" s="379"/>
      <c r="G432" s="44"/>
      <c r="H432" s="44"/>
    </row>
    <row r="433" spans="3:8" ht="14.25" customHeight="1" x14ac:dyDescent="0.2">
      <c r="C433" s="379"/>
      <c r="F433" s="379"/>
      <c r="G433" s="44"/>
      <c r="H433" s="44"/>
    </row>
    <row r="434" spans="3:8" ht="14.25" customHeight="1" x14ac:dyDescent="0.2">
      <c r="C434" s="379"/>
      <c r="F434" s="379"/>
      <c r="G434" s="44"/>
      <c r="H434" s="44"/>
    </row>
    <row r="435" spans="3:8" ht="14.25" customHeight="1" x14ac:dyDescent="0.2">
      <c r="C435" s="379"/>
      <c r="F435" s="379"/>
      <c r="G435" s="44"/>
      <c r="H435" s="44"/>
    </row>
    <row r="436" spans="3:8" ht="14.25" customHeight="1" x14ac:dyDescent="0.2">
      <c r="C436" s="379"/>
      <c r="F436" s="379"/>
      <c r="G436" s="44"/>
      <c r="H436" s="44"/>
    </row>
    <row r="437" spans="3:8" ht="14.25" customHeight="1" x14ac:dyDescent="0.2">
      <c r="C437" s="379"/>
      <c r="F437" s="379"/>
      <c r="G437" s="44"/>
      <c r="H437" s="44"/>
    </row>
    <row r="438" spans="3:8" ht="14.25" customHeight="1" x14ac:dyDescent="0.2">
      <c r="C438" s="379"/>
      <c r="F438" s="379"/>
      <c r="G438" s="44"/>
      <c r="H438" s="44"/>
    </row>
    <row r="439" spans="3:8" ht="14.25" customHeight="1" x14ac:dyDescent="0.2">
      <c r="C439" s="379"/>
      <c r="F439" s="379"/>
      <c r="G439" s="44"/>
      <c r="H439" s="44"/>
    </row>
    <row r="440" spans="3:8" ht="14.25" customHeight="1" x14ac:dyDescent="0.2">
      <c r="C440" s="379"/>
      <c r="F440" s="379"/>
      <c r="G440" s="44"/>
      <c r="H440" s="44"/>
    </row>
    <row r="441" spans="3:8" ht="14.25" customHeight="1" x14ac:dyDescent="0.2">
      <c r="C441" s="379"/>
      <c r="F441" s="379"/>
      <c r="G441" s="44"/>
      <c r="H441" s="44"/>
    </row>
    <row r="442" spans="3:8" ht="14.25" customHeight="1" x14ac:dyDescent="0.2">
      <c r="C442" s="379"/>
      <c r="F442" s="379"/>
      <c r="G442" s="44"/>
      <c r="H442" s="44"/>
    </row>
    <row r="443" spans="3:8" ht="14.25" customHeight="1" x14ac:dyDescent="0.2">
      <c r="C443" s="379"/>
      <c r="F443" s="379"/>
      <c r="G443" s="44"/>
      <c r="H443" s="44"/>
    </row>
    <row r="444" spans="3:8" ht="14.25" customHeight="1" x14ac:dyDescent="0.2">
      <c r="C444" s="379"/>
      <c r="F444" s="379"/>
      <c r="G444" s="44"/>
      <c r="H444" s="44"/>
    </row>
    <row r="445" spans="3:8" ht="14.25" customHeight="1" x14ac:dyDescent="0.2">
      <c r="C445" s="379"/>
      <c r="F445" s="379"/>
      <c r="G445" s="44"/>
      <c r="H445" s="44"/>
    </row>
    <row r="446" spans="3:8" ht="14.25" customHeight="1" x14ac:dyDescent="0.2">
      <c r="C446" s="379"/>
      <c r="F446" s="379"/>
      <c r="G446" s="44"/>
      <c r="H446" s="44"/>
    </row>
    <row r="447" spans="3:8" ht="14.25" customHeight="1" x14ac:dyDescent="0.2">
      <c r="C447" s="379"/>
      <c r="F447" s="379"/>
      <c r="G447" s="44"/>
      <c r="H447" s="44"/>
    </row>
    <row r="448" spans="3:8" ht="14.25" customHeight="1" x14ac:dyDescent="0.2">
      <c r="C448" s="379"/>
      <c r="F448" s="379"/>
      <c r="G448" s="44"/>
      <c r="H448" s="44"/>
    </row>
    <row r="449" spans="3:8" ht="14.25" customHeight="1" x14ac:dyDescent="0.2">
      <c r="C449" s="379"/>
      <c r="F449" s="379"/>
      <c r="G449" s="44"/>
      <c r="H449" s="44"/>
    </row>
    <row r="450" spans="3:8" ht="14.25" customHeight="1" x14ac:dyDescent="0.2">
      <c r="C450" s="379"/>
      <c r="F450" s="379"/>
      <c r="G450" s="44"/>
      <c r="H450" s="44"/>
    </row>
    <row r="451" spans="3:8" ht="14.25" customHeight="1" x14ac:dyDescent="0.2">
      <c r="C451" s="379"/>
      <c r="F451" s="379"/>
      <c r="G451" s="44"/>
      <c r="H451" s="44"/>
    </row>
    <row r="452" spans="3:8" ht="14.25" customHeight="1" x14ac:dyDescent="0.2">
      <c r="C452" s="379"/>
      <c r="F452" s="379"/>
      <c r="G452" s="44"/>
      <c r="H452" s="44"/>
    </row>
    <row r="453" spans="3:8" ht="14.25" customHeight="1" x14ac:dyDescent="0.2">
      <c r="C453" s="379"/>
      <c r="F453" s="379"/>
      <c r="G453" s="44"/>
      <c r="H453" s="44"/>
    </row>
    <row r="454" spans="3:8" ht="14.25" customHeight="1" x14ac:dyDescent="0.2">
      <c r="C454" s="379"/>
      <c r="F454" s="379"/>
      <c r="G454" s="44"/>
      <c r="H454" s="44"/>
    </row>
    <row r="455" spans="3:8" ht="14.25" customHeight="1" x14ac:dyDescent="0.2">
      <c r="C455" s="379"/>
      <c r="F455" s="379"/>
      <c r="G455" s="44"/>
      <c r="H455" s="44"/>
    </row>
    <row r="456" spans="3:8" ht="14.25" customHeight="1" x14ac:dyDescent="0.2">
      <c r="C456" s="379"/>
      <c r="F456" s="379"/>
      <c r="G456" s="44"/>
      <c r="H456" s="44"/>
    </row>
    <row r="457" spans="3:8" ht="14.25" customHeight="1" x14ac:dyDescent="0.2">
      <c r="C457" s="379"/>
      <c r="F457" s="379"/>
      <c r="G457" s="44"/>
      <c r="H457" s="44"/>
    </row>
    <row r="458" spans="3:8" ht="14.25" customHeight="1" x14ac:dyDescent="0.2">
      <c r="C458" s="379"/>
      <c r="F458" s="379"/>
      <c r="G458" s="44"/>
      <c r="H458" s="44"/>
    </row>
    <row r="459" spans="3:8" ht="14.25" customHeight="1" x14ac:dyDescent="0.2">
      <c r="C459" s="379"/>
      <c r="F459" s="379"/>
      <c r="G459" s="44"/>
      <c r="H459" s="44"/>
    </row>
    <row r="460" spans="3:8" ht="14.25" customHeight="1" x14ac:dyDescent="0.2">
      <c r="C460" s="379"/>
      <c r="F460" s="379"/>
      <c r="G460" s="44"/>
      <c r="H460" s="44"/>
    </row>
    <row r="461" spans="3:8" ht="14.25" customHeight="1" x14ac:dyDescent="0.2">
      <c r="C461" s="379"/>
      <c r="F461" s="379"/>
      <c r="G461" s="44"/>
      <c r="H461" s="44"/>
    </row>
    <row r="462" spans="3:8" ht="14.25" customHeight="1" x14ac:dyDescent="0.2">
      <c r="C462" s="379"/>
      <c r="F462" s="379"/>
      <c r="G462" s="44"/>
      <c r="H462" s="44"/>
    </row>
    <row r="463" spans="3:8" ht="14.25" customHeight="1" x14ac:dyDescent="0.2">
      <c r="C463" s="379"/>
      <c r="F463" s="379"/>
      <c r="G463" s="44"/>
      <c r="H463" s="44"/>
    </row>
    <row r="464" spans="3:8" ht="14.25" customHeight="1" x14ac:dyDescent="0.2">
      <c r="C464" s="379"/>
      <c r="F464" s="379"/>
      <c r="G464" s="44"/>
      <c r="H464" s="44"/>
    </row>
    <row r="465" spans="3:8" ht="14.25" customHeight="1" x14ac:dyDescent="0.2">
      <c r="C465" s="379"/>
      <c r="F465" s="379"/>
      <c r="G465" s="44"/>
      <c r="H465" s="44"/>
    </row>
    <row r="466" spans="3:8" ht="14.25" customHeight="1" x14ac:dyDescent="0.2">
      <c r="C466" s="379"/>
      <c r="F466" s="379"/>
      <c r="G466" s="44"/>
      <c r="H466" s="44"/>
    </row>
    <row r="467" spans="3:8" ht="14.25" customHeight="1" x14ac:dyDescent="0.2">
      <c r="C467" s="379"/>
      <c r="F467" s="379"/>
      <c r="G467" s="44"/>
      <c r="H467" s="44"/>
    </row>
    <row r="468" spans="3:8" ht="14.25" customHeight="1" x14ac:dyDescent="0.2">
      <c r="C468" s="379"/>
      <c r="F468" s="379"/>
      <c r="G468" s="44"/>
      <c r="H468" s="44"/>
    </row>
    <row r="469" spans="3:8" ht="14.25" customHeight="1" x14ac:dyDescent="0.2">
      <c r="C469" s="379"/>
      <c r="F469" s="379"/>
      <c r="G469" s="44"/>
      <c r="H469" s="44"/>
    </row>
    <row r="470" spans="3:8" ht="14.25" customHeight="1" x14ac:dyDescent="0.2">
      <c r="C470" s="379"/>
      <c r="F470" s="379"/>
      <c r="G470" s="44"/>
      <c r="H470" s="44"/>
    </row>
    <row r="471" spans="3:8" ht="14.25" customHeight="1" x14ac:dyDescent="0.2">
      <c r="C471" s="379"/>
      <c r="F471" s="379"/>
      <c r="G471" s="44"/>
      <c r="H471" s="44"/>
    </row>
    <row r="472" spans="3:8" ht="14.25" customHeight="1" x14ac:dyDescent="0.2">
      <c r="C472" s="379"/>
      <c r="F472" s="379"/>
      <c r="G472" s="44"/>
      <c r="H472" s="44"/>
    </row>
    <row r="473" spans="3:8" ht="14.25" customHeight="1" x14ac:dyDescent="0.2">
      <c r="C473" s="379"/>
      <c r="F473" s="379"/>
      <c r="G473" s="44"/>
      <c r="H473" s="44"/>
    </row>
    <row r="474" spans="3:8" ht="14.25" customHeight="1" x14ac:dyDescent="0.2">
      <c r="C474" s="379"/>
      <c r="F474" s="379"/>
      <c r="G474" s="44"/>
      <c r="H474" s="44"/>
    </row>
    <row r="475" spans="3:8" ht="14.25" customHeight="1" x14ac:dyDescent="0.2">
      <c r="C475" s="379"/>
      <c r="F475" s="379"/>
      <c r="G475" s="44"/>
      <c r="H475" s="44"/>
    </row>
    <row r="476" spans="3:8" ht="14.25" customHeight="1" x14ac:dyDescent="0.2">
      <c r="C476" s="379"/>
      <c r="F476" s="379"/>
      <c r="G476" s="44"/>
      <c r="H476" s="44"/>
    </row>
    <row r="477" spans="3:8" ht="14.25" customHeight="1" x14ac:dyDescent="0.2">
      <c r="C477" s="379"/>
      <c r="F477" s="379"/>
      <c r="G477" s="44"/>
      <c r="H477" s="44"/>
    </row>
    <row r="478" spans="3:8" ht="14.25" customHeight="1" x14ac:dyDescent="0.2">
      <c r="C478" s="379"/>
      <c r="F478" s="379"/>
      <c r="G478" s="44"/>
      <c r="H478" s="44"/>
    </row>
    <row r="479" spans="3:8" ht="14.25" customHeight="1" x14ac:dyDescent="0.2">
      <c r="C479" s="379"/>
      <c r="F479" s="379"/>
      <c r="G479" s="44"/>
      <c r="H479" s="44"/>
    </row>
    <row r="480" spans="3:8" ht="14.25" customHeight="1" x14ac:dyDescent="0.2">
      <c r="C480" s="379"/>
      <c r="F480" s="379"/>
      <c r="G480" s="44"/>
      <c r="H480" s="44"/>
    </row>
    <row r="481" spans="3:8" ht="14.25" customHeight="1" x14ac:dyDescent="0.2">
      <c r="C481" s="379"/>
      <c r="F481" s="379"/>
      <c r="G481" s="44"/>
      <c r="H481" s="44"/>
    </row>
    <row r="482" spans="3:8" ht="14.25" customHeight="1" x14ac:dyDescent="0.2">
      <c r="C482" s="379"/>
      <c r="F482" s="379"/>
      <c r="G482" s="44"/>
      <c r="H482" s="44"/>
    </row>
    <row r="483" spans="3:8" ht="14.25" customHeight="1" x14ac:dyDescent="0.2">
      <c r="C483" s="379"/>
      <c r="F483" s="379"/>
      <c r="G483" s="44"/>
      <c r="H483" s="44"/>
    </row>
    <row r="484" spans="3:8" ht="14.25" customHeight="1" x14ac:dyDescent="0.2">
      <c r="C484" s="379"/>
      <c r="F484" s="379"/>
      <c r="G484" s="44"/>
      <c r="H484" s="44"/>
    </row>
    <row r="485" spans="3:8" ht="14.25" customHeight="1" x14ac:dyDescent="0.2">
      <c r="C485" s="379"/>
      <c r="F485" s="379"/>
      <c r="G485" s="44"/>
      <c r="H485" s="44"/>
    </row>
    <row r="486" spans="3:8" ht="14.25" customHeight="1" x14ac:dyDescent="0.2">
      <c r="C486" s="379"/>
      <c r="F486" s="379"/>
      <c r="G486" s="44"/>
      <c r="H486" s="44"/>
    </row>
    <row r="487" spans="3:8" ht="14.25" customHeight="1" x14ac:dyDescent="0.2">
      <c r="C487" s="379"/>
      <c r="F487" s="379"/>
      <c r="G487" s="44"/>
      <c r="H487" s="44"/>
    </row>
    <row r="488" spans="3:8" ht="14.25" customHeight="1" x14ac:dyDescent="0.2">
      <c r="C488" s="379"/>
      <c r="F488" s="379"/>
      <c r="G488" s="44"/>
      <c r="H488" s="44"/>
    </row>
    <row r="489" spans="3:8" ht="14.25" customHeight="1" x14ac:dyDescent="0.2">
      <c r="C489" s="379"/>
      <c r="F489" s="379"/>
      <c r="G489" s="44"/>
      <c r="H489" s="44"/>
    </row>
    <row r="490" spans="3:8" ht="14.25" customHeight="1" x14ac:dyDescent="0.2">
      <c r="C490" s="379"/>
      <c r="F490" s="379"/>
      <c r="G490" s="44"/>
      <c r="H490" s="44"/>
    </row>
    <row r="491" spans="3:8" ht="14.25" customHeight="1" x14ac:dyDescent="0.2">
      <c r="C491" s="379"/>
      <c r="F491" s="379"/>
      <c r="G491" s="44"/>
      <c r="H491" s="44"/>
    </row>
    <row r="492" spans="3:8" ht="14.25" customHeight="1" x14ac:dyDescent="0.2">
      <c r="C492" s="379"/>
      <c r="F492" s="379"/>
      <c r="G492" s="44"/>
      <c r="H492" s="44"/>
    </row>
    <row r="493" spans="3:8" ht="14.25" customHeight="1" x14ac:dyDescent="0.2">
      <c r="C493" s="379"/>
      <c r="F493" s="379"/>
      <c r="G493" s="44"/>
      <c r="H493" s="44"/>
    </row>
    <row r="494" spans="3:8" ht="14.25" customHeight="1" x14ac:dyDescent="0.2">
      <c r="C494" s="379"/>
      <c r="F494" s="379"/>
      <c r="G494" s="44"/>
      <c r="H494" s="44"/>
    </row>
    <row r="495" spans="3:8" ht="14.25" customHeight="1" x14ac:dyDescent="0.2">
      <c r="C495" s="379"/>
      <c r="F495" s="379"/>
      <c r="G495" s="44"/>
      <c r="H495" s="44"/>
    </row>
    <row r="496" spans="3:8" ht="14.25" customHeight="1" x14ac:dyDescent="0.2">
      <c r="C496" s="379"/>
      <c r="F496" s="379"/>
      <c r="G496" s="44"/>
      <c r="H496" s="44"/>
    </row>
    <row r="497" spans="3:8" ht="14.25" customHeight="1" x14ac:dyDescent="0.2">
      <c r="C497" s="379"/>
      <c r="F497" s="379"/>
      <c r="G497" s="44"/>
      <c r="H497" s="44"/>
    </row>
    <row r="498" spans="3:8" ht="14.25" customHeight="1" x14ac:dyDescent="0.2">
      <c r="C498" s="379"/>
      <c r="F498" s="379"/>
      <c r="G498" s="44"/>
      <c r="H498" s="44"/>
    </row>
    <row r="499" spans="3:8" ht="14.25" customHeight="1" x14ac:dyDescent="0.2">
      <c r="C499" s="379"/>
      <c r="F499" s="379"/>
      <c r="G499" s="44"/>
      <c r="H499" s="44"/>
    </row>
    <row r="500" spans="3:8" ht="14.25" customHeight="1" x14ac:dyDescent="0.2">
      <c r="C500" s="379"/>
      <c r="F500" s="379"/>
      <c r="G500" s="44"/>
      <c r="H500" s="44"/>
    </row>
    <row r="501" spans="3:8" ht="14.25" customHeight="1" x14ac:dyDescent="0.2">
      <c r="C501" s="379"/>
      <c r="F501" s="379"/>
      <c r="G501" s="44"/>
      <c r="H501" s="44"/>
    </row>
    <row r="502" spans="3:8" ht="14.25" customHeight="1" x14ac:dyDescent="0.2">
      <c r="C502" s="379"/>
      <c r="F502" s="379"/>
      <c r="G502" s="44"/>
      <c r="H502" s="44"/>
    </row>
    <row r="503" spans="3:8" ht="14.25" customHeight="1" x14ac:dyDescent="0.2">
      <c r="C503" s="379"/>
      <c r="F503" s="379"/>
      <c r="G503" s="44"/>
      <c r="H503" s="44"/>
    </row>
    <row r="504" spans="3:8" ht="14.25" customHeight="1" x14ac:dyDescent="0.2">
      <c r="C504" s="379"/>
      <c r="F504" s="379"/>
      <c r="G504" s="44"/>
      <c r="H504" s="44"/>
    </row>
    <row r="505" spans="3:8" ht="14.25" customHeight="1" x14ac:dyDescent="0.2">
      <c r="C505" s="379"/>
      <c r="F505" s="379"/>
      <c r="G505" s="44"/>
      <c r="H505" s="44"/>
    </row>
    <row r="506" spans="3:8" ht="14.25" customHeight="1" x14ac:dyDescent="0.2">
      <c r="C506" s="379"/>
      <c r="F506" s="379"/>
      <c r="G506" s="44"/>
      <c r="H506" s="44"/>
    </row>
    <row r="507" spans="3:8" ht="14.25" customHeight="1" x14ac:dyDescent="0.2">
      <c r="C507" s="379"/>
      <c r="F507" s="379"/>
      <c r="G507" s="44"/>
      <c r="H507" s="44"/>
    </row>
    <row r="508" spans="3:8" ht="14.25" customHeight="1" x14ac:dyDescent="0.2">
      <c r="C508" s="379"/>
      <c r="F508" s="379"/>
      <c r="G508" s="44"/>
      <c r="H508" s="44"/>
    </row>
    <row r="509" spans="3:8" ht="14.25" customHeight="1" x14ac:dyDescent="0.2">
      <c r="C509" s="379"/>
      <c r="F509" s="379"/>
      <c r="G509" s="44"/>
      <c r="H509" s="44"/>
    </row>
    <row r="510" spans="3:8" ht="14.25" customHeight="1" x14ac:dyDescent="0.2">
      <c r="C510" s="379"/>
      <c r="F510" s="379"/>
      <c r="G510" s="44"/>
      <c r="H510" s="44"/>
    </row>
    <row r="511" spans="3:8" ht="14.25" customHeight="1" x14ac:dyDescent="0.2">
      <c r="C511" s="379"/>
      <c r="F511" s="379"/>
      <c r="G511" s="44"/>
      <c r="H511" s="44"/>
    </row>
    <row r="512" spans="3:8" ht="14.25" customHeight="1" x14ac:dyDescent="0.2">
      <c r="C512" s="379"/>
      <c r="F512" s="379"/>
      <c r="G512" s="44"/>
      <c r="H512" s="44"/>
    </row>
    <row r="513" spans="3:8" ht="14.25" customHeight="1" x14ac:dyDescent="0.2">
      <c r="C513" s="379"/>
      <c r="F513" s="379"/>
      <c r="G513" s="44"/>
      <c r="H513" s="44"/>
    </row>
    <row r="514" spans="3:8" ht="14.25" customHeight="1" x14ac:dyDescent="0.2">
      <c r="C514" s="379"/>
      <c r="F514" s="379"/>
      <c r="G514" s="44"/>
      <c r="H514" s="44"/>
    </row>
    <row r="515" spans="3:8" ht="14.25" customHeight="1" x14ac:dyDescent="0.2"/>
    <row r="516" spans="3:8" ht="14.25" customHeight="1" x14ac:dyDescent="0.2"/>
    <row r="517" spans="3:8" ht="14.25" customHeight="1" x14ac:dyDescent="0.2"/>
    <row r="518" spans="3:8" ht="14.25" customHeight="1" x14ac:dyDescent="0.2"/>
    <row r="519" spans="3:8" ht="14.25" customHeight="1" x14ac:dyDescent="0.2"/>
    <row r="520" spans="3:8" ht="14.25" customHeight="1" x14ac:dyDescent="0.2"/>
    <row r="521" spans="3:8" ht="14.25" customHeight="1" x14ac:dyDescent="0.2"/>
    <row r="522" spans="3:8" ht="14.25" customHeight="1" x14ac:dyDescent="0.2"/>
    <row r="523" spans="3:8" ht="14.25" customHeight="1" x14ac:dyDescent="0.2"/>
    <row r="524" spans="3:8" ht="14.25" customHeight="1" x14ac:dyDescent="0.2"/>
    <row r="525" spans="3:8" ht="14.25" customHeight="1" x14ac:dyDescent="0.2"/>
  </sheetData>
  <mergeCells count="157">
    <mergeCell ref="F313:H313"/>
    <mergeCell ref="C282:D282"/>
    <mergeCell ref="C289:D289"/>
    <mergeCell ref="C290:D290"/>
    <mergeCell ref="F290:G290"/>
    <mergeCell ref="C277:D277"/>
    <mergeCell ref="C1:D1"/>
    <mergeCell ref="C25:D25"/>
    <mergeCell ref="C26:D26"/>
    <mergeCell ref="C27:D27"/>
    <mergeCell ref="F135:G135"/>
    <mergeCell ref="F236:G236"/>
    <mergeCell ref="F261:G261"/>
    <mergeCell ref="F284:G284"/>
    <mergeCell ref="F112:G112"/>
    <mergeCell ref="F158:G158"/>
    <mergeCell ref="F183:G183"/>
    <mergeCell ref="F209:G209"/>
    <mergeCell ref="F16:G16"/>
    <mergeCell ref="F41:G41"/>
    <mergeCell ref="F65:G65"/>
    <mergeCell ref="F87:G87"/>
    <mergeCell ref="F243:G243"/>
    <mergeCell ref="C231:D231"/>
    <mergeCell ref="C314:D314"/>
    <mergeCell ref="C315:D315"/>
    <mergeCell ref="C303:D303"/>
    <mergeCell ref="C304:D304"/>
    <mergeCell ref="C305:D305"/>
    <mergeCell ref="C306:D306"/>
    <mergeCell ref="C307:D307"/>
    <mergeCell ref="C312:D312"/>
    <mergeCell ref="C313:D313"/>
    <mergeCell ref="C278:D278"/>
    <mergeCell ref="C279:D279"/>
    <mergeCell ref="C280:D280"/>
    <mergeCell ref="C281:D281"/>
    <mergeCell ref="C265:D265"/>
    <mergeCell ref="C266:D266"/>
    <mergeCell ref="F266:G266"/>
    <mergeCell ref="C254:D254"/>
    <mergeCell ref="C255:D255"/>
    <mergeCell ref="C256:D256"/>
    <mergeCell ref="C257:D257"/>
    <mergeCell ref="C258:D258"/>
    <mergeCell ref="C259:D259"/>
    <mergeCell ref="C260:D260"/>
    <mergeCell ref="F190:G190"/>
    <mergeCell ref="C242:D242"/>
    <mergeCell ref="C243:D243"/>
    <mergeCell ref="C234:D234"/>
    <mergeCell ref="C235:D235"/>
    <mergeCell ref="C241:D241"/>
    <mergeCell ref="F242:G242"/>
    <mergeCell ref="C190:D190"/>
    <mergeCell ref="C205:D205"/>
    <mergeCell ref="C206:D206"/>
    <mergeCell ref="C207:D207"/>
    <mergeCell ref="C214:D214"/>
    <mergeCell ref="F214:G214"/>
    <mergeCell ref="F215:G215"/>
    <mergeCell ref="C215:D215"/>
    <mergeCell ref="C216:D216"/>
    <mergeCell ref="C218:D218"/>
    <mergeCell ref="C219:D219"/>
    <mergeCell ref="C232:D232"/>
    <mergeCell ref="C233:D233"/>
    <mergeCell ref="F216:G216"/>
    <mergeCell ref="F218:G218"/>
    <mergeCell ref="F219:G219"/>
    <mergeCell ref="C208:D208"/>
    <mergeCell ref="C178:D178"/>
    <mergeCell ref="C179:D179"/>
    <mergeCell ref="C180:D180"/>
    <mergeCell ref="C182:D182"/>
    <mergeCell ref="C188:D188"/>
    <mergeCell ref="F188:G188"/>
    <mergeCell ref="F189:G189"/>
    <mergeCell ref="C189:D189"/>
    <mergeCell ref="C163:D163"/>
    <mergeCell ref="F163:G163"/>
    <mergeCell ref="C164:D164"/>
    <mergeCell ref="F164:G164"/>
    <mergeCell ref="C181:D181"/>
    <mergeCell ref="C152:D152"/>
    <mergeCell ref="C153:D153"/>
    <mergeCell ref="C154:D154"/>
    <mergeCell ref="C155:D155"/>
    <mergeCell ref="C156:D156"/>
    <mergeCell ref="C157:D157"/>
    <mergeCell ref="C162:D162"/>
    <mergeCell ref="C130:D130"/>
    <mergeCell ref="C131:D131"/>
    <mergeCell ref="C132:D132"/>
    <mergeCell ref="C133:D133"/>
    <mergeCell ref="C134:D134"/>
    <mergeCell ref="C139:D139"/>
    <mergeCell ref="C140:D140"/>
    <mergeCell ref="C128:D128"/>
    <mergeCell ref="C129:D129"/>
    <mergeCell ref="F140:G140"/>
    <mergeCell ref="C116:D116"/>
    <mergeCell ref="C117:D117"/>
    <mergeCell ref="F117:G117"/>
    <mergeCell ref="C106:D106"/>
    <mergeCell ref="C107:D107"/>
    <mergeCell ref="C108:D108"/>
    <mergeCell ref="C109:D109"/>
    <mergeCell ref="C110:D110"/>
    <mergeCell ref="C111:D111"/>
    <mergeCell ref="C83:D83"/>
    <mergeCell ref="C84:D84"/>
    <mergeCell ref="C85:D85"/>
    <mergeCell ref="C86:D86"/>
    <mergeCell ref="C92:D92"/>
    <mergeCell ref="F92:G92"/>
    <mergeCell ref="C93:D93"/>
    <mergeCell ref="F93:G93"/>
    <mergeCell ref="C94:D94"/>
    <mergeCell ref="F94:G94"/>
    <mergeCell ref="C46:D46"/>
    <mergeCell ref="F70:G70"/>
    <mergeCell ref="C64:D64"/>
    <mergeCell ref="C69:D69"/>
    <mergeCell ref="C70:D70"/>
    <mergeCell ref="C81:D81"/>
    <mergeCell ref="C82:D82"/>
    <mergeCell ref="C58:D58"/>
    <mergeCell ref="C59:D59"/>
    <mergeCell ref="C60:D60"/>
    <mergeCell ref="C61:D61"/>
    <mergeCell ref="C62:D62"/>
    <mergeCell ref="C63:D63"/>
    <mergeCell ref="F314:H314"/>
    <mergeCell ref="AD1:AI6"/>
    <mergeCell ref="C2:D2"/>
    <mergeCell ref="C3:D3"/>
    <mergeCell ref="C14:D14"/>
    <mergeCell ref="C15:D15"/>
    <mergeCell ref="AE15:AE18"/>
    <mergeCell ref="AE20:AE21"/>
    <mergeCell ref="AD22:AD23"/>
    <mergeCell ref="AE22:AE23"/>
    <mergeCell ref="AD12:AD21"/>
    <mergeCell ref="AE12:AE13"/>
    <mergeCell ref="C11:D11"/>
    <mergeCell ref="C12:D12"/>
    <mergeCell ref="C13:D13"/>
    <mergeCell ref="C20:D20"/>
    <mergeCell ref="C21:D21"/>
    <mergeCell ref="C37:D37"/>
    <mergeCell ref="C36:D36"/>
    <mergeCell ref="F46:H46"/>
    <mergeCell ref="C38:D38"/>
    <mergeCell ref="C39:D39"/>
    <mergeCell ref="C40:D40"/>
    <mergeCell ref="C45:D45"/>
  </mergeCells>
  <conditionalFormatting sqref="D9">
    <cfRule type="cellIs" dxfId="113" priority="89" operator="lessThan">
      <formula>544</formula>
    </cfRule>
  </conditionalFormatting>
  <conditionalFormatting sqref="D9">
    <cfRule type="cellIs" dxfId="112" priority="90" operator="greaterThanOrEqual">
      <formula>544</formula>
    </cfRule>
  </conditionalFormatting>
  <conditionalFormatting sqref="D9">
    <cfRule type="cellIs" dxfId="111" priority="91" operator="greaterThanOrEqual">
      <formula>340</formula>
    </cfRule>
  </conditionalFormatting>
  <conditionalFormatting sqref="D9">
    <cfRule type="cellIs" dxfId="110" priority="92" operator="equal">
      <formula>0</formula>
    </cfRule>
  </conditionalFormatting>
  <conditionalFormatting sqref="D9">
    <cfRule type="cellIs" dxfId="109" priority="93" operator="lessThan">
      <formula>340</formula>
    </cfRule>
  </conditionalFormatting>
  <conditionalFormatting sqref="D9">
    <cfRule type="cellIs" dxfId="108" priority="94" operator="greaterThanOrEqual">
      <formula>340</formula>
    </cfRule>
  </conditionalFormatting>
  <conditionalFormatting sqref="D56">
    <cfRule type="cellIs" dxfId="107" priority="99" operator="greaterThanOrEqual">
      <formula>340</formula>
    </cfRule>
  </conditionalFormatting>
  <conditionalFormatting sqref="D56">
    <cfRule type="cellIs" dxfId="106" priority="100" operator="equal">
      <formula>0</formula>
    </cfRule>
  </conditionalFormatting>
  <conditionalFormatting sqref="D56">
    <cfRule type="cellIs" dxfId="105" priority="101" operator="lessThan">
      <formula>340</formula>
    </cfRule>
  </conditionalFormatting>
  <conditionalFormatting sqref="D56">
    <cfRule type="cellIs" dxfId="104" priority="102" operator="greaterThanOrEqual">
      <formula>340</formula>
    </cfRule>
  </conditionalFormatting>
  <conditionalFormatting sqref="H16">
    <cfRule type="cellIs" dxfId="103" priority="103" operator="notEqual">
      <formula>900</formula>
    </cfRule>
  </conditionalFormatting>
  <conditionalFormatting sqref="H16">
    <cfRule type="cellIs" dxfId="102" priority="105" operator="equal">
      <formula>900</formula>
    </cfRule>
  </conditionalFormatting>
  <conditionalFormatting sqref="D104">
    <cfRule type="cellIs" dxfId="101" priority="126" operator="greaterThanOrEqual">
      <formula>544</formula>
    </cfRule>
  </conditionalFormatting>
  <conditionalFormatting sqref="D104">
    <cfRule type="cellIs" dxfId="100" priority="127" operator="equal">
      <formula>0</formula>
    </cfRule>
  </conditionalFormatting>
  <conditionalFormatting sqref="D104">
    <cfRule type="cellIs" dxfId="99" priority="128" operator="lessThan">
      <formula>544</formula>
    </cfRule>
  </conditionalFormatting>
  <conditionalFormatting sqref="D203">
    <cfRule type="cellIs" dxfId="98" priority="129" operator="greaterThanOrEqual">
      <formula>544</formula>
    </cfRule>
  </conditionalFormatting>
  <conditionalFormatting sqref="D203">
    <cfRule type="cellIs" dxfId="97" priority="130" operator="equal">
      <formula>0</formula>
    </cfRule>
  </conditionalFormatting>
  <conditionalFormatting sqref="D203">
    <cfRule type="cellIs" dxfId="96" priority="131" operator="lessThan">
      <formula>544</formula>
    </cfRule>
  </conditionalFormatting>
  <conditionalFormatting sqref="D126">
    <cfRule type="cellIs" dxfId="95" priority="132" operator="greaterThanOrEqual">
      <formula>544</formula>
    </cfRule>
  </conditionalFormatting>
  <conditionalFormatting sqref="D126">
    <cfRule type="cellIs" dxfId="94" priority="133" operator="equal">
      <formula>0</formula>
    </cfRule>
  </conditionalFormatting>
  <conditionalFormatting sqref="D126">
    <cfRule type="cellIs" dxfId="93" priority="134" operator="lessThan">
      <formula>544</formula>
    </cfRule>
  </conditionalFormatting>
  <conditionalFormatting sqref="D176">
    <cfRule type="cellIs" dxfId="92" priority="158" operator="greaterThanOrEqual">
      <formula>544</formula>
    </cfRule>
  </conditionalFormatting>
  <conditionalFormatting sqref="D176">
    <cfRule type="cellIs" dxfId="91" priority="159" operator="equal">
      <formula>0</formula>
    </cfRule>
  </conditionalFormatting>
  <conditionalFormatting sqref="D176">
    <cfRule type="cellIs" dxfId="90" priority="160" operator="lessThan">
      <formula>544</formula>
    </cfRule>
  </conditionalFormatting>
  <conditionalFormatting sqref="D229">
    <cfRule type="cellIs" dxfId="89" priority="166" operator="greaterThanOrEqual">
      <formula>544</formula>
    </cfRule>
  </conditionalFormatting>
  <conditionalFormatting sqref="D229">
    <cfRule type="cellIs" dxfId="88" priority="167" operator="equal">
      <formula>0</formula>
    </cfRule>
  </conditionalFormatting>
  <conditionalFormatting sqref="D229">
    <cfRule type="cellIs" dxfId="87" priority="168" operator="lessThan">
      <formula>544</formula>
    </cfRule>
  </conditionalFormatting>
  <conditionalFormatting sqref="D252">
    <cfRule type="cellIs" dxfId="86" priority="174" operator="greaterThanOrEqual">
      <formula>544</formula>
    </cfRule>
  </conditionalFormatting>
  <conditionalFormatting sqref="D252">
    <cfRule type="cellIs" dxfId="85" priority="175" operator="equal">
      <formula>0</formula>
    </cfRule>
  </conditionalFormatting>
  <conditionalFormatting sqref="D252">
    <cfRule type="cellIs" dxfId="84" priority="176" operator="lessThan">
      <formula>544</formula>
    </cfRule>
  </conditionalFormatting>
  <conditionalFormatting sqref="D275">
    <cfRule type="cellIs" dxfId="83" priority="182" operator="greaterThanOrEqual">
      <formula>544</formula>
    </cfRule>
  </conditionalFormatting>
  <conditionalFormatting sqref="D275">
    <cfRule type="cellIs" dxfId="82" priority="183" operator="equal">
      <formula>0</formula>
    </cfRule>
  </conditionalFormatting>
  <conditionalFormatting sqref="D275">
    <cfRule type="cellIs" dxfId="81" priority="184" operator="lessThan">
      <formula>544</formula>
    </cfRule>
  </conditionalFormatting>
  <conditionalFormatting sqref="D301">
    <cfRule type="cellIs" dxfId="80" priority="190" operator="greaterThanOrEqual">
      <formula>544</formula>
    </cfRule>
  </conditionalFormatting>
  <conditionalFormatting sqref="D301">
    <cfRule type="cellIs" dxfId="79" priority="191" operator="equal">
      <formula>0</formula>
    </cfRule>
  </conditionalFormatting>
  <conditionalFormatting sqref="D301">
    <cfRule type="cellIs" dxfId="78" priority="192" operator="lessThan">
      <formula>544</formula>
    </cfRule>
  </conditionalFormatting>
  <conditionalFormatting sqref="H41">
    <cfRule type="cellIs" dxfId="77" priority="53" operator="equal">
      <formula>900</formula>
    </cfRule>
  </conditionalFormatting>
  <conditionalFormatting sqref="H41">
    <cfRule type="cellIs" dxfId="76" priority="52" operator="notEqual">
      <formula>900</formula>
    </cfRule>
  </conditionalFormatting>
  <conditionalFormatting sqref="H65">
    <cfRule type="cellIs" dxfId="75" priority="50" operator="notEqual">
      <formula>900</formula>
    </cfRule>
  </conditionalFormatting>
  <conditionalFormatting sqref="H65">
    <cfRule type="cellIs" dxfId="74" priority="51" operator="equal">
      <formula>900</formula>
    </cfRule>
  </conditionalFormatting>
  <conditionalFormatting sqref="H87">
    <cfRule type="cellIs" dxfId="73" priority="48" operator="notEqual">
      <formula>900</formula>
    </cfRule>
  </conditionalFormatting>
  <conditionalFormatting sqref="H87">
    <cfRule type="cellIs" dxfId="72" priority="49" operator="equal">
      <formula>900</formula>
    </cfRule>
  </conditionalFormatting>
  <conditionalFormatting sqref="H112">
    <cfRule type="cellIs" dxfId="71" priority="46" operator="notEqual">
      <formula>900</formula>
    </cfRule>
  </conditionalFormatting>
  <conditionalFormatting sqref="H112">
    <cfRule type="cellIs" dxfId="70" priority="47" operator="equal">
      <formula>900</formula>
    </cfRule>
  </conditionalFormatting>
  <conditionalFormatting sqref="H135">
    <cfRule type="cellIs" dxfId="69" priority="44" operator="notEqual">
      <formula>900</formula>
    </cfRule>
  </conditionalFormatting>
  <conditionalFormatting sqref="H135">
    <cfRule type="cellIs" dxfId="68" priority="45" operator="equal">
      <formula>900</formula>
    </cfRule>
  </conditionalFormatting>
  <conditionalFormatting sqref="H158">
    <cfRule type="cellIs" dxfId="67" priority="42" operator="notEqual">
      <formula>900</formula>
    </cfRule>
  </conditionalFormatting>
  <conditionalFormatting sqref="H158">
    <cfRule type="cellIs" dxfId="66" priority="43" operator="equal">
      <formula>900</formula>
    </cfRule>
  </conditionalFormatting>
  <conditionalFormatting sqref="D34">
    <cfRule type="cellIs" dxfId="65" priority="27" operator="equal">
      <formula>0</formula>
    </cfRule>
  </conditionalFormatting>
  <conditionalFormatting sqref="D34">
    <cfRule type="cellIs" dxfId="64" priority="28" operator="lessThan">
      <formula>340</formula>
    </cfRule>
  </conditionalFormatting>
  <conditionalFormatting sqref="D34">
    <cfRule type="cellIs" dxfId="63" priority="29" operator="greaterThanOrEqual">
      <formula>340</formula>
    </cfRule>
  </conditionalFormatting>
  <conditionalFormatting sqref="D34">
    <cfRule type="cellIs" dxfId="62" priority="24" operator="lessThan">
      <formula>544</formula>
    </cfRule>
  </conditionalFormatting>
  <conditionalFormatting sqref="D34">
    <cfRule type="cellIs" dxfId="61" priority="25" operator="greaterThanOrEqual">
      <formula>544</formula>
    </cfRule>
  </conditionalFormatting>
  <conditionalFormatting sqref="D34">
    <cfRule type="cellIs" dxfId="60" priority="26" operator="greaterThanOrEqual">
      <formula>340</formula>
    </cfRule>
  </conditionalFormatting>
  <conditionalFormatting sqref="H183">
    <cfRule type="cellIs" dxfId="59" priority="22" operator="notEqual">
      <formula>900</formula>
    </cfRule>
  </conditionalFormatting>
  <conditionalFormatting sqref="H183">
    <cfRule type="cellIs" dxfId="58" priority="23" operator="equal">
      <formula>900</formula>
    </cfRule>
  </conditionalFormatting>
  <conditionalFormatting sqref="H209">
    <cfRule type="cellIs" dxfId="57" priority="18" operator="notEqual">
      <formula>900</formula>
    </cfRule>
  </conditionalFormatting>
  <conditionalFormatting sqref="H209">
    <cfRule type="cellIs" dxfId="56" priority="19" operator="equal">
      <formula>900</formula>
    </cfRule>
  </conditionalFormatting>
  <conditionalFormatting sqref="H236">
    <cfRule type="cellIs" dxfId="55" priority="16" operator="notEqual">
      <formula>900</formula>
    </cfRule>
  </conditionalFormatting>
  <conditionalFormatting sqref="H236">
    <cfRule type="cellIs" dxfId="54" priority="17" operator="equal">
      <formula>900</formula>
    </cfRule>
  </conditionalFormatting>
  <conditionalFormatting sqref="H261">
    <cfRule type="cellIs" dxfId="53" priority="14" operator="notEqual">
      <formula>900</formula>
    </cfRule>
  </conditionalFormatting>
  <conditionalFormatting sqref="H261">
    <cfRule type="cellIs" dxfId="52" priority="15" operator="equal">
      <formula>900</formula>
    </cfRule>
  </conditionalFormatting>
  <conditionalFormatting sqref="H284">
    <cfRule type="cellIs" dxfId="51" priority="12" operator="notEqual">
      <formula>900</formula>
    </cfRule>
  </conditionalFormatting>
  <conditionalFormatting sqref="H284">
    <cfRule type="cellIs" dxfId="50" priority="13" operator="equal">
      <formula>900</formula>
    </cfRule>
  </conditionalFormatting>
  <conditionalFormatting sqref="H308">
    <cfRule type="cellIs" dxfId="49" priority="10" operator="notEqual">
      <formula>900</formula>
    </cfRule>
  </conditionalFormatting>
  <conditionalFormatting sqref="H308">
    <cfRule type="cellIs" dxfId="48" priority="11" operator="equal">
      <formula>900</formula>
    </cfRule>
  </conditionalFormatting>
  <conditionalFormatting sqref="D79">
    <cfRule type="cellIs" dxfId="47" priority="4" operator="greaterThanOrEqual">
      <formula>544</formula>
    </cfRule>
  </conditionalFormatting>
  <conditionalFormatting sqref="D79">
    <cfRule type="cellIs" dxfId="46" priority="5" operator="equal">
      <formula>0</formula>
    </cfRule>
  </conditionalFormatting>
  <conditionalFormatting sqref="D79">
    <cfRule type="cellIs" dxfId="45" priority="6" operator="lessThan">
      <formula>544</formula>
    </cfRule>
  </conditionalFormatting>
  <conditionalFormatting sqref="D150">
    <cfRule type="cellIs" dxfId="44" priority="1" operator="greaterThanOrEqual">
      <formula>544</formula>
    </cfRule>
  </conditionalFormatting>
  <conditionalFormatting sqref="D150">
    <cfRule type="cellIs" dxfId="43" priority="2" operator="equal">
      <formula>0</formula>
    </cfRule>
  </conditionalFormatting>
  <conditionalFormatting sqref="D150">
    <cfRule type="cellIs" dxfId="42" priority="3" operator="lessThan">
      <formula>544</formula>
    </cfRule>
  </conditionalFormatting>
  <dataValidations count="3">
    <dataValidation type="list" allowBlank="1" showErrorMessage="1" sqref="E12:E15 E206:E208 E278:E283 E232:E235 E304:E307 E255:E260 E179:E182 E82:E86 E37:E40 E59:E64 E153:E157 E129:E134 E107:E111">
      <formula1>IF(C12="Inv des tec",CONTRATO!Iej,IF(C12="Indirecta",CONTRATO!Trab,IF(C12="Fund",CONTRATO!Dfu,IF(C12="Org Comp",CONTRATO!Docom,IF(C12="Otras ActAcad",CONTRATO!Doac,IF(C12="Acad Adm",CONTRATO!Dadm,IF(C12= "Doc Dir",CONTRATO!Pde)))))))</formula1>
    </dataValidation>
    <dataValidation type="list" allowBlank="1" showErrorMessage="1" sqref="E3 E27 E49 E73 E97 E120 E143 E169 E195 E222 E246 E269 E293">
      <formula1>$AA$2:$AA$5</formula1>
    </dataValidation>
    <dataValidation type="list" allowBlank="1" showErrorMessage="1" sqref="C304:C307 C232:C235 C278:C283 C206:C208 C12:C15 C255:C260 C179:C182 C129:C134 C153:C157 C59:C64 C37:C40 C82:C86 C107:C111">
      <formula1>IF(B12="Docencia",CONTRATO!Docen,IF(B12="Investigación",CONTRATO!I,IF(B12="Proyección Social",CONTRATO!Proy)))</formula1>
    </dataValidation>
  </dataValidations>
  <pageMargins left="0.25" right="0.25" top="0.75" bottom="0.75" header="0.3" footer="0.3"/>
  <pageSetup paperSize="5" orientation="landscape" r:id="rId1"/>
  <headerFooter>
    <oddHeader>&amp;C&amp;"Arial,Negrita"&amp;14Formato de Concertarción de Agenda Docente</oddHeader>
    <oddFooter>&amp;L JHOJAN CARDONA PATIÑO
Decano Facultad de Ciencias de la Educación&amp;RHERNÁN DARÍO TORO ZAPATA
Director Lic en Matemáticas</oddFooter>
  </headerFooter>
  <rowBreaks count="12" manualBreakCount="12">
    <brk id="24" max="16383" man="1"/>
    <brk id="46" max="16383" man="1"/>
    <brk id="70" max="16383" man="1"/>
    <brk id="94" max="16383" man="1"/>
    <brk id="117" max="16383" man="1"/>
    <brk id="140" max="16383" man="1"/>
    <brk id="166" max="16383" man="1"/>
    <brk id="192" max="16383" man="1"/>
    <brk id="219" max="16383" man="1"/>
    <brk id="243" max="16383" man="1"/>
    <brk id="266" max="16383" man="1"/>
    <brk id="290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ACTIVIDADES!$F$5:$F$7</xm:f>
          </x14:formula1>
          <xm:sqref>B12:B15 B37:B40 B59:B64 B82:B86 B107:B111 B129:B135 B153:B158 B179:B183 B185 B206:B208 B232:B235 B255:B261 B278:B284 B304:B307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5"/>
  <sheetViews>
    <sheetView showGridLines="0" zoomScale="118" zoomScaleNormal="110" zoomScalePageLayoutView="110" workbookViewId="0">
      <selection activeCell="F33" sqref="F33"/>
    </sheetView>
  </sheetViews>
  <sheetFormatPr baseColWidth="10" defaultColWidth="12.625" defaultRowHeight="15" customHeight="1" x14ac:dyDescent="0.2"/>
  <cols>
    <col min="1" max="1" width="29.125" customWidth="1"/>
    <col min="2" max="2" width="24.5" customWidth="1"/>
    <col min="3" max="3" width="3.375" style="164" bestFit="1" customWidth="1"/>
    <col min="4" max="4" width="7.5" customWidth="1"/>
    <col min="5" max="5" width="26.875" customWidth="1"/>
    <col min="6" max="6" width="28.875" bestFit="1" customWidth="1"/>
    <col min="7" max="7" width="10.125" customWidth="1"/>
    <col min="8" max="8" width="11.5" customWidth="1"/>
    <col min="9" max="29" width="8" customWidth="1"/>
  </cols>
  <sheetData>
    <row r="1" spans="1:29" ht="15" customHeight="1" x14ac:dyDescent="0.2">
      <c r="A1" s="1"/>
      <c r="B1" s="2"/>
      <c r="C1" s="2"/>
      <c r="D1" s="1"/>
      <c r="E1" s="1"/>
      <c r="F1" s="3"/>
      <c r="G1" s="4"/>
      <c r="H1" s="4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x14ac:dyDescent="0.25">
      <c r="A2" s="183" t="s">
        <v>510</v>
      </c>
      <c r="B2" s="629" t="s">
        <v>1</v>
      </c>
      <c r="C2" s="629"/>
      <c r="D2" s="630"/>
      <c r="E2" s="168" t="s">
        <v>515</v>
      </c>
      <c r="F2" s="43" t="s">
        <v>513</v>
      </c>
      <c r="G2" s="4"/>
      <c r="H2" s="4"/>
      <c r="I2" s="5"/>
      <c r="J2" s="9" t="s">
        <v>2</v>
      </c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5">
      <c r="A3" s="185" t="s">
        <v>3</v>
      </c>
      <c r="B3" s="631">
        <v>1094883945</v>
      </c>
      <c r="C3" s="631"/>
      <c r="D3" s="630"/>
      <c r="E3" s="46" t="s">
        <v>514</v>
      </c>
      <c r="F3" s="43" t="s">
        <v>513</v>
      </c>
      <c r="G3" s="4"/>
      <c r="H3" s="4"/>
      <c r="I3" s="5"/>
      <c r="J3" s="10" t="s">
        <v>4</v>
      </c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5">
      <c r="A4" s="185" t="s">
        <v>6</v>
      </c>
      <c r="B4" s="632" t="s">
        <v>7</v>
      </c>
      <c r="C4" s="632"/>
      <c r="D4" s="630"/>
      <c r="E4" s="167" t="s">
        <v>561</v>
      </c>
      <c r="F4" s="44"/>
      <c r="G4" s="4"/>
      <c r="H4" s="4"/>
      <c r="I4" s="5"/>
      <c r="J4" s="10" t="s">
        <v>7</v>
      </c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4.25" customHeight="1" x14ac:dyDescent="0.25">
      <c r="A5" s="1"/>
      <c r="B5" s="2"/>
      <c r="C5" s="2"/>
      <c r="D5" s="1"/>
      <c r="E5" s="1"/>
      <c r="F5" s="3"/>
      <c r="G5" s="4"/>
      <c r="H5" s="4"/>
      <c r="I5" s="5"/>
      <c r="J5" s="10" t="s">
        <v>9</v>
      </c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14.25" customHeight="1" x14ac:dyDescent="0.25">
      <c r="A6" s="1"/>
      <c r="B6" s="2"/>
      <c r="C6" s="2"/>
      <c r="D6" s="1"/>
      <c r="E6" s="1"/>
      <c r="F6" s="3"/>
      <c r="G6" s="4"/>
      <c r="H6" s="4"/>
      <c r="I6" s="5"/>
      <c r="J6" s="10" t="s">
        <v>10</v>
      </c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14.25" customHeight="1" x14ac:dyDescent="0.25">
      <c r="A7" s="13" t="s">
        <v>12</v>
      </c>
      <c r="B7" s="14" t="s">
        <v>13</v>
      </c>
      <c r="C7" s="13" t="s">
        <v>14</v>
      </c>
      <c r="D7" s="13" t="s">
        <v>506</v>
      </c>
      <c r="E7" s="8" t="s">
        <v>15</v>
      </c>
      <c r="F7" s="14" t="s">
        <v>16</v>
      </c>
      <c r="G7" s="4"/>
      <c r="H7" s="4"/>
      <c r="I7" s="5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8.5" x14ac:dyDescent="0.2">
      <c r="A8" s="189" t="s">
        <v>17</v>
      </c>
      <c r="B8" s="190" t="s">
        <v>18</v>
      </c>
      <c r="C8" s="7">
        <v>4</v>
      </c>
      <c r="D8" s="7">
        <f>C8*17</f>
        <v>68</v>
      </c>
      <c r="E8" s="191" t="s">
        <v>19</v>
      </c>
      <c r="F8" s="16" t="s">
        <v>20</v>
      </c>
      <c r="G8" s="4"/>
      <c r="H8" s="4"/>
      <c r="I8" s="5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ht="28.5" x14ac:dyDescent="0.2">
      <c r="A9" s="189" t="s">
        <v>25</v>
      </c>
      <c r="B9" s="190" t="s">
        <v>18</v>
      </c>
      <c r="C9" s="7">
        <v>3</v>
      </c>
      <c r="D9" s="7">
        <f t="shared" ref="D9:D10" si="0">C9*17</f>
        <v>51</v>
      </c>
      <c r="E9" s="190" t="s">
        <v>27</v>
      </c>
      <c r="F9" s="15" t="s">
        <v>28</v>
      </c>
      <c r="G9" s="4"/>
      <c r="H9" s="4"/>
      <c r="I9" s="5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ht="28.5" x14ac:dyDescent="0.2">
      <c r="A10" s="190" t="s">
        <v>30</v>
      </c>
      <c r="B10" s="530" t="s">
        <v>32</v>
      </c>
      <c r="C10" s="201">
        <v>4</v>
      </c>
      <c r="D10" s="201">
        <f t="shared" si="0"/>
        <v>68</v>
      </c>
      <c r="E10" s="371" t="s">
        <v>34</v>
      </c>
      <c r="F10" s="15" t="s">
        <v>36</v>
      </c>
      <c r="G10" s="4"/>
      <c r="H10" s="4"/>
      <c r="I10" s="5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s="529" customFormat="1" ht="28.5" x14ac:dyDescent="0.2">
      <c r="A11" s="523" t="s">
        <v>460</v>
      </c>
      <c r="B11" s="523" t="s">
        <v>291</v>
      </c>
      <c r="C11" s="525">
        <v>4</v>
      </c>
      <c r="D11" s="261">
        <f>C11*15</f>
        <v>60</v>
      </c>
      <c r="E11" s="523" t="s">
        <v>461</v>
      </c>
      <c r="F11" s="523" t="s">
        <v>462</v>
      </c>
      <c r="G11" s="526"/>
      <c r="H11" s="526"/>
      <c r="I11" s="527"/>
      <c r="J11" s="528"/>
      <c r="K11" s="528"/>
      <c r="L11" s="528"/>
      <c r="M11" s="528"/>
      <c r="N11" s="528"/>
      <c r="O11" s="528"/>
      <c r="P11" s="528"/>
      <c r="Q11" s="528"/>
      <c r="R11" s="528"/>
      <c r="S11" s="528"/>
      <c r="T11" s="528"/>
      <c r="U11" s="528"/>
      <c r="V11" s="528"/>
      <c r="W11" s="528"/>
      <c r="X11" s="528"/>
      <c r="Y11" s="528"/>
      <c r="Z11" s="528"/>
      <c r="AA11" s="528"/>
      <c r="AB11" s="528"/>
      <c r="AC11" s="528"/>
    </row>
    <row r="12" spans="1:29" ht="14.25" customHeight="1" x14ac:dyDescent="0.25">
      <c r="A12" s="1"/>
      <c r="B12" s="202" t="s">
        <v>38</v>
      </c>
      <c r="C12" s="202">
        <f>SUM(C8:C11)</f>
        <v>15</v>
      </c>
      <c r="D12" s="203">
        <f>SUM(D8:D11)</f>
        <v>247</v>
      </c>
      <c r="E12" s="1"/>
      <c r="F12" s="3"/>
      <c r="G12" s="4"/>
      <c r="H12" s="4"/>
      <c r="I12" s="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ht="14.25" customHeight="1" x14ac:dyDescent="0.2">
      <c r="A13" s="1"/>
      <c r="B13" s="204" t="s">
        <v>562</v>
      </c>
      <c r="C13" s="147"/>
      <c r="D13" s="205">
        <f>272-D12</f>
        <v>25</v>
      </c>
      <c r="E13" s="1"/>
      <c r="F13" s="3"/>
      <c r="G13" s="1"/>
      <c r="H13" s="1"/>
      <c r="I13" s="5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40.5" customHeight="1" x14ac:dyDescent="0.2">
      <c r="A14" s="1"/>
      <c r="B14" s="1"/>
      <c r="C14" s="1"/>
      <c r="D14" s="23"/>
      <c r="E14" s="1"/>
      <c r="F14" s="1"/>
      <c r="G14" s="1"/>
      <c r="H14" s="1"/>
      <c r="I14" s="5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ht="21" customHeight="1" x14ac:dyDescent="0.2">
      <c r="A15" s="1"/>
      <c r="B15" s="1"/>
      <c r="C15" s="1"/>
      <c r="D15" s="1"/>
      <c r="E15" s="1"/>
      <c r="F15" s="1"/>
      <c r="G15" s="164"/>
      <c r="H15" s="4"/>
      <c r="I15" s="5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 ht="14.25" customHeight="1" x14ac:dyDescent="0.25">
      <c r="A16" s="627" t="str">
        <f>B2</f>
        <v xml:space="preserve">ADOLFO ANDRÉS MOSQUERA </v>
      </c>
      <c r="B16" s="627"/>
      <c r="C16" s="627"/>
      <c r="D16" s="627"/>
      <c r="E16" s="627"/>
      <c r="F16" s="627"/>
      <c r="G16" s="33"/>
      <c r="H16" s="33"/>
      <c r="I16" s="10"/>
      <c r="L16" s="34" t="s">
        <v>68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4.25" customHeight="1" x14ac:dyDescent="0.25">
      <c r="A17" s="628" t="s">
        <v>504</v>
      </c>
      <c r="B17" s="627"/>
      <c r="C17" s="627"/>
      <c r="D17" s="627"/>
      <c r="E17" s="627"/>
      <c r="F17" s="627"/>
      <c r="G17" s="33"/>
      <c r="H17" s="33"/>
      <c r="I17" s="10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14.25" customHeight="1" x14ac:dyDescent="0.25">
      <c r="A18" s="1"/>
      <c r="B18" s="2"/>
      <c r="C18" s="2"/>
      <c r="D18" s="1"/>
      <c r="E18" s="1"/>
      <c r="F18" s="3"/>
      <c r="G18" s="33"/>
      <c r="H18" s="33"/>
      <c r="I18" s="10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14.25" customHeight="1" x14ac:dyDescent="0.25">
      <c r="A19" s="1"/>
      <c r="B19" s="2"/>
      <c r="C19" s="2"/>
      <c r="D19" s="1"/>
      <c r="E19" s="1"/>
      <c r="F19" s="3"/>
      <c r="G19" s="33"/>
      <c r="H19" s="33"/>
      <c r="I19" s="10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14.25" customHeight="1" x14ac:dyDescent="0.2">
      <c r="A20" s="1"/>
      <c r="B20" s="2"/>
      <c r="C20" s="2"/>
      <c r="D20" s="1"/>
      <c r="E20" s="1"/>
      <c r="F20" s="3"/>
      <c r="G20" s="4"/>
      <c r="H20" s="4"/>
      <c r="I20" s="5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4.25" customHeight="1" x14ac:dyDescent="0.2">
      <c r="A21" s="4"/>
      <c r="B21" s="4"/>
      <c r="C21" s="4"/>
      <c r="D21" s="4"/>
      <c r="E21" s="4"/>
      <c r="F21" s="4"/>
      <c r="G21" s="4"/>
      <c r="H21" s="4"/>
      <c r="I21" s="5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14.25" customHeight="1" x14ac:dyDescent="0.2">
      <c r="A22" s="4"/>
      <c r="B22" s="4"/>
      <c r="C22" s="4"/>
      <c r="D22" s="4"/>
      <c r="E22" s="4"/>
      <c r="F22" s="4"/>
      <c r="G22" s="4"/>
      <c r="H22" s="4"/>
      <c r="I22" s="5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4.25" customHeight="1" x14ac:dyDescent="0.2">
      <c r="A23" s="1"/>
      <c r="B23" s="2"/>
      <c r="C23" s="2"/>
      <c r="D23" s="1"/>
      <c r="E23" s="1"/>
      <c r="F23" s="3"/>
      <c r="G23" s="4"/>
      <c r="H23" s="4"/>
      <c r="I23" s="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s="164" customFormat="1" ht="14.25" customHeight="1" x14ac:dyDescent="0.2">
      <c r="A24" s="1"/>
      <c r="B24" s="2"/>
      <c r="C24" s="2"/>
      <c r="D24" s="1"/>
      <c r="E24" s="1"/>
      <c r="F24" s="3"/>
      <c r="G24" s="4"/>
      <c r="H24" s="4"/>
      <c r="I24" s="188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14.25" customHeight="1" x14ac:dyDescent="0.2">
      <c r="A25" s="1"/>
      <c r="B25" s="2"/>
      <c r="C25" s="2"/>
      <c r="D25" s="1"/>
      <c r="E25" s="1"/>
      <c r="F25" s="3"/>
      <c r="G25" s="4"/>
      <c r="H25" s="4"/>
      <c r="I25" s="5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14.25" customHeight="1" x14ac:dyDescent="0.2">
      <c r="A26" s="183" t="s">
        <v>510</v>
      </c>
      <c r="B26" s="183" t="s">
        <v>77</v>
      </c>
      <c r="C26" s="184"/>
      <c r="E26" s="168" t="s">
        <v>515</v>
      </c>
      <c r="F26" s="43" t="s">
        <v>513</v>
      </c>
      <c r="G26" s="4"/>
      <c r="H26" s="4"/>
      <c r="I26" s="5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14.25" customHeight="1" x14ac:dyDescent="0.2">
      <c r="A27" s="185" t="s">
        <v>3</v>
      </c>
      <c r="B27" s="187">
        <v>1097388835</v>
      </c>
      <c r="C27" s="184"/>
      <c r="E27" s="46" t="s">
        <v>514</v>
      </c>
      <c r="F27" s="43" t="s">
        <v>513</v>
      </c>
      <c r="G27" s="4"/>
      <c r="H27" s="4"/>
      <c r="I27" s="5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14.25" customHeight="1" x14ac:dyDescent="0.2">
      <c r="A28" s="185" t="s">
        <v>6</v>
      </c>
      <c r="B28" s="185" t="s">
        <v>7</v>
      </c>
      <c r="C28" s="184"/>
      <c r="E28" s="167"/>
      <c r="F28" s="44"/>
      <c r="G28" s="4"/>
      <c r="H28" s="4"/>
      <c r="I28" s="5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14.25" customHeight="1" x14ac:dyDescent="0.2">
      <c r="A29" s="1"/>
      <c r="B29" s="2"/>
      <c r="C29" s="2"/>
      <c r="D29" s="1"/>
      <c r="E29" s="1"/>
      <c r="F29" s="3"/>
      <c r="G29" s="4"/>
      <c r="H29" s="4"/>
      <c r="I29" s="5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14.25" customHeight="1" x14ac:dyDescent="0.2">
      <c r="A30" s="1"/>
      <c r="B30" s="2"/>
      <c r="C30" s="2"/>
      <c r="D30" s="1"/>
      <c r="E30" s="1"/>
      <c r="F30" s="3"/>
      <c r="G30" s="4"/>
      <c r="H30" s="4"/>
      <c r="I30" s="5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x14ac:dyDescent="0.2">
      <c r="A31" s="194" t="s">
        <v>12</v>
      </c>
      <c r="B31" s="195" t="s">
        <v>13</v>
      </c>
      <c r="C31" s="194" t="s">
        <v>14</v>
      </c>
      <c r="D31" s="194" t="s">
        <v>506</v>
      </c>
      <c r="E31" s="196" t="s">
        <v>15</v>
      </c>
      <c r="F31" s="195" t="s">
        <v>16</v>
      </c>
      <c r="G31" s="4"/>
      <c r="H31" s="4"/>
      <c r="I31" s="5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ht="28.5" x14ac:dyDescent="0.2">
      <c r="A32" s="189" t="s">
        <v>84</v>
      </c>
      <c r="B32" s="192" t="s">
        <v>87</v>
      </c>
      <c r="C32" s="12">
        <v>4</v>
      </c>
      <c r="D32" s="12">
        <f>C32*17</f>
        <v>68</v>
      </c>
      <c r="E32" s="192" t="s">
        <v>88</v>
      </c>
      <c r="F32" s="192" t="s">
        <v>20</v>
      </c>
      <c r="G32" s="4"/>
      <c r="H32" s="4"/>
      <c r="I32" s="5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ht="28.5" x14ac:dyDescent="0.2">
      <c r="A33" s="189" t="s">
        <v>89</v>
      </c>
      <c r="B33" s="192" t="s">
        <v>90</v>
      </c>
      <c r="C33" s="12">
        <v>4</v>
      </c>
      <c r="D33" s="12">
        <f t="shared" ref="D33:D34" si="1">C33*17</f>
        <v>68</v>
      </c>
      <c r="E33" s="192" t="s">
        <v>91</v>
      </c>
      <c r="F33" s="192" t="s">
        <v>92</v>
      </c>
      <c r="G33" s="4"/>
      <c r="H33" s="4"/>
      <c r="I33" s="5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ht="28.5" x14ac:dyDescent="0.2">
      <c r="A34" s="193" t="s">
        <v>94</v>
      </c>
      <c r="B34" s="198" t="s">
        <v>95</v>
      </c>
      <c r="C34" s="200">
        <v>4</v>
      </c>
      <c r="D34" s="12">
        <f t="shared" si="1"/>
        <v>68</v>
      </c>
      <c r="E34" s="198" t="s">
        <v>97</v>
      </c>
      <c r="F34" s="198" t="s">
        <v>98</v>
      </c>
      <c r="G34" s="4"/>
      <c r="H34" s="4"/>
      <c r="I34" s="5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ht="57" x14ac:dyDescent="0.2">
      <c r="A35" s="189" t="s">
        <v>99</v>
      </c>
      <c r="B35" s="193" t="s">
        <v>100</v>
      </c>
      <c r="C35" s="206">
        <v>20</v>
      </c>
      <c r="D35" s="206">
        <v>20</v>
      </c>
      <c r="E35" s="242" t="s">
        <v>101</v>
      </c>
      <c r="F35" s="189"/>
      <c r="G35" s="4"/>
      <c r="H35" s="4"/>
      <c r="I35" s="5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4.25" customHeight="1" x14ac:dyDescent="0.25">
      <c r="A36" s="1"/>
      <c r="B36" s="202" t="s">
        <v>38</v>
      </c>
      <c r="C36" s="202"/>
      <c r="D36" s="203">
        <f>SUM(D32:D35)</f>
        <v>224</v>
      </c>
      <c r="E36" s="1"/>
      <c r="F36" s="3"/>
      <c r="G36" s="4"/>
      <c r="H36" s="1"/>
      <c r="I36" s="5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ht="14.25" customHeight="1" x14ac:dyDescent="0.2">
      <c r="A37" s="1"/>
      <c r="B37" s="204" t="s">
        <v>562</v>
      </c>
      <c r="C37" s="147"/>
      <c r="D37" s="205">
        <f>272-D36</f>
        <v>48</v>
      </c>
      <c r="E37" s="1"/>
      <c r="F37" s="3"/>
      <c r="G37" s="1"/>
      <c r="H37" s="1"/>
      <c r="I37" s="5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ht="14.25" customHeight="1" x14ac:dyDescent="0.2">
      <c r="A38" s="1"/>
      <c r="B38" s="1"/>
      <c r="C38" s="1"/>
      <c r="D38" s="23"/>
      <c r="E38" s="1"/>
      <c r="F38" s="1"/>
      <c r="G38" s="1"/>
      <c r="H38" s="1"/>
      <c r="I38" s="5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ht="14.25" customHeight="1" x14ac:dyDescent="0.2">
      <c r="A39" s="1"/>
      <c r="B39" s="1"/>
      <c r="C39" s="1"/>
      <c r="D39" s="1"/>
      <c r="E39" s="1"/>
      <c r="F39" s="1"/>
      <c r="G39" s="1"/>
      <c r="H39" s="1"/>
      <c r="I39" s="5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ht="14.25" customHeight="1" x14ac:dyDescent="0.2">
      <c r="A40" s="1"/>
      <c r="B40" s="1"/>
      <c r="C40" s="1"/>
      <c r="D40" s="1"/>
      <c r="E40" s="1"/>
      <c r="F40" s="1"/>
      <c r="G40" s="1"/>
      <c r="H40" s="1"/>
      <c r="I40" s="5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ht="14.25" customHeight="1" x14ac:dyDescent="0.2">
      <c r="A41" s="627" t="str">
        <f>B26</f>
        <v xml:space="preserve">ANDREY MAURICIO MONTOYA </v>
      </c>
      <c r="B41" s="627"/>
      <c r="C41" s="627"/>
      <c r="D41" s="627"/>
      <c r="E41" s="627"/>
      <c r="F41" s="627"/>
      <c r="G41" s="1"/>
      <c r="H41" s="1"/>
      <c r="I41" s="5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ht="14.25" customHeight="1" x14ac:dyDescent="0.2">
      <c r="A42" s="628" t="s">
        <v>504</v>
      </c>
      <c r="B42" s="627"/>
      <c r="C42" s="627"/>
      <c r="D42" s="627"/>
      <c r="E42" s="627"/>
      <c r="F42" s="627"/>
      <c r="G42" s="1"/>
      <c r="H42" s="1"/>
      <c r="I42" s="5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ht="14.25" customHeight="1" x14ac:dyDescent="0.2">
      <c r="A43" s="1"/>
      <c r="B43" s="1"/>
      <c r="C43" s="1"/>
      <c r="D43" s="1"/>
      <c r="E43" s="1"/>
      <c r="F43" s="1"/>
      <c r="G43" s="1"/>
      <c r="H43" s="1"/>
      <c r="I43" s="5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25.5" customHeight="1" x14ac:dyDescent="0.2">
      <c r="A44" s="1"/>
      <c r="B44" s="1"/>
      <c r="C44" s="1"/>
      <c r="D44" s="1"/>
      <c r="E44" s="1"/>
      <c r="F44" s="1"/>
      <c r="G44" s="1"/>
      <c r="H44" s="1"/>
      <c r="I44" s="5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ht="14.25" customHeight="1" x14ac:dyDescent="0.2">
      <c r="A45" s="1"/>
      <c r="B45" s="1"/>
      <c r="C45" s="1"/>
      <c r="D45" s="1"/>
      <c r="E45" s="1"/>
      <c r="F45" s="1"/>
      <c r="G45" s="1"/>
      <c r="H45" s="1"/>
      <c r="I45" s="5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ht="14.25" customHeight="1" x14ac:dyDescent="0.2">
      <c r="A46" s="1"/>
      <c r="B46" s="1"/>
      <c r="C46" s="1"/>
      <c r="D46" s="1"/>
      <c r="E46" s="1"/>
      <c r="F46" s="1"/>
      <c r="G46" s="1"/>
      <c r="H46" s="4"/>
      <c r="I46" s="5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ht="14.25" customHeight="1" x14ac:dyDescent="0.25">
      <c r="A47" s="1"/>
      <c r="B47" s="1"/>
      <c r="C47" s="1"/>
      <c r="D47" s="1"/>
      <c r="E47" s="1"/>
      <c r="F47" s="1"/>
      <c r="G47" s="33"/>
      <c r="H47" s="4"/>
      <c r="I47" s="5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ht="14.25" customHeight="1" x14ac:dyDescent="0.25">
      <c r="A48" s="1"/>
      <c r="B48" s="27"/>
      <c r="C48" s="169"/>
      <c r="D48" s="32"/>
      <c r="E48" s="1"/>
      <c r="F48" s="3"/>
      <c r="G48" s="33"/>
      <c r="H48" s="4"/>
      <c r="I48" s="5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14.25" customHeight="1" x14ac:dyDescent="0.25">
      <c r="A49" s="1"/>
      <c r="B49" s="2"/>
      <c r="C49" s="2"/>
      <c r="D49" s="1"/>
      <c r="E49" s="1"/>
      <c r="F49" s="3"/>
      <c r="G49" s="33"/>
      <c r="H49" s="4"/>
      <c r="I49" s="5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ht="14.25" customHeight="1" x14ac:dyDescent="0.25">
      <c r="A50" s="1"/>
      <c r="B50" s="2"/>
      <c r="C50" s="2"/>
      <c r="D50" s="1"/>
      <c r="E50" s="1"/>
      <c r="F50" s="3"/>
      <c r="G50" s="33"/>
      <c r="H50" s="4"/>
      <c r="I50" s="5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ht="14.25" customHeight="1" x14ac:dyDescent="0.25">
      <c r="A51" s="1"/>
      <c r="B51" s="2"/>
      <c r="C51" s="2"/>
      <c r="D51" s="1"/>
      <c r="E51" s="1"/>
      <c r="F51" s="3"/>
      <c r="G51" s="33"/>
      <c r="H51" s="4"/>
      <c r="I51" s="5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ht="14.25" customHeight="1" x14ac:dyDescent="0.2">
      <c r="A52" s="1"/>
      <c r="B52" s="2"/>
      <c r="C52" s="2"/>
      <c r="D52" s="1"/>
      <c r="E52" s="1"/>
      <c r="F52" s="3"/>
      <c r="G52" s="4"/>
      <c r="H52" s="4"/>
      <c r="I52" s="5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ht="14.25" customHeight="1" x14ac:dyDescent="0.2">
      <c r="A53" s="221" t="s">
        <v>0</v>
      </c>
      <c r="B53" s="226" t="s">
        <v>114</v>
      </c>
      <c r="C53" s="225"/>
      <c r="D53" s="221"/>
      <c r="E53" s="168" t="s">
        <v>515</v>
      </c>
      <c r="F53" s="43" t="s">
        <v>513</v>
      </c>
      <c r="G53" s="4"/>
      <c r="H53" s="4"/>
      <c r="I53" s="5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ht="14.25" customHeight="1" x14ac:dyDescent="0.2">
      <c r="A54" s="221" t="s">
        <v>3</v>
      </c>
      <c r="B54" s="224">
        <v>41940483</v>
      </c>
      <c r="C54" s="223"/>
      <c r="D54" s="221"/>
      <c r="E54" s="46" t="s">
        <v>514</v>
      </c>
      <c r="F54" s="43" t="s">
        <v>513</v>
      </c>
      <c r="G54" s="4"/>
      <c r="H54" s="4"/>
      <c r="I54" s="5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14.25" customHeight="1" x14ac:dyDescent="0.2">
      <c r="A55" s="221" t="s">
        <v>6</v>
      </c>
      <c r="B55" s="221" t="s">
        <v>9</v>
      </c>
      <c r="C55" s="223"/>
      <c r="D55" s="221"/>
      <c r="E55" s="223"/>
      <c r="F55" s="209"/>
      <c r="G55" s="4"/>
      <c r="H55" s="4"/>
      <c r="I55" s="5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 ht="14.25" customHeight="1" x14ac:dyDescent="0.2">
      <c r="A56" s="209"/>
      <c r="B56" s="210"/>
      <c r="C56" s="210"/>
      <c r="D56" s="209"/>
      <c r="E56" s="209"/>
      <c r="F56" s="210"/>
      <c r="G56" s="4"/>
      <c r="H56" s="4"/>
      <c r="I56" s="5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ht="14.25" x14ac:dyDescent="0.2">
      <c r="A57" s="209"/>
      <c r="B57" s="210"/>
      <c r="C57" s="210"/>
      <c r="D57" s="209"/>
      <c r="E57" s="209"/>
      <c r="F57" s="210"/>
      <c r="G57" s="4"/>
      <c r="H57" s="4"/>
      <c r="I57" s="5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x14ac:dyDescent="0.2">
      <c r="A58" s="194" t="s">
        <v>12</v>
      </c>
      <c r="B58" s="195" t="s">
        <v>13</v>
      </c>
      <c r="C58" s="17" t="s">
        <v>14</v>
      </c>
      <c r="D58" s="17" t="s">
        <v>506</v>
      </c>
      <c r="E58" s="196" t="s">
        <v>15</v>
      </c>
      <c r="F58" s="195" t="s">
        <v>16</v>
      </c>
      <c r="G58" s="4"/>
      <c r="H58" s="4"/>
      <c r="I58" s="5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 ht="28.5" x14ac:dyDescent="0.2">
      <c r="A59" s="189" t="s">
        <v>129</v>
      </c>
      <c r="B59" s="192" t="s">
        <v>18</v>
      </c>
      <c r="C59" s="12">
        <v>4</v>
      </c>
      <c r="D59" s="12">
        <f>C59*17</f>
        <v>68</v>
      </c>
      <c r="E59" s="192" t="s">
        <v>131</v>
      </c>
      <c r="F59" s="192" t="s">
        <v>132</v>
      </c>
      <c r="G59" s="4"/>
      <c r="H59" s="4"/>
      <c r="I59" s="5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ht="14.25" customHeight="1" x14ac:dyDescent="0.2">
      <c r="A60" s="211" t="s">
        <v>521</v>
      </c>
      <c r="B60" s="212" t="s">
        <v>196</v>
      </c>
      <c r="C60" s="216">
        <v>4</v>
      </c>
      <c r="D60" s="12">
        <f>C60*17</f>
        <v>68</v>
      </c>
      <c r="E60" s="213" t="s">
        <v>520</v>
      </c>
      <c r="F60" s="213"/>
      <c r="G60" s="4"/>
      <c r="H60" s="4"/>
      <c r="I60" s="5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ht="14.25" customHeight="1" x14ac:dyDescent="0.2">
      <c r="A61" s="209"/>
      <c r="B61" s="214" t="s">
        <v>38</v>
      </c>
      <c r="C61" s="217">
        <f>SUM(C59:C60)</f>
        <v>8</v>
      </c>
      <c r="D61" s="218">
        <f>SUM(D59:D60)</f>
        <v>136</v>
      </c>
      <c r="E61" s="209"/>
      <c r="F61" s="210"/>
      <c r="G61" s="4"/>
      <c r="H61" s="4"/>
      <c r="I61" s="5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14.25" customHeight="1" x14ac:dyDescent="0.2">
      <c r="A62" s="209"/>
      <c r="B62" s="215" t="s">
        <v>562</v>
      </c>
      <c r="C62" s="219"/>
      <c r="D62" s="220">
        <f>272-D61</f>
        <v>136</v>
      </c>
      <c r="E62" s="209"/>
      <c r="F62" s="210"/>
      <c r="G62" s="4"/>
      <c r="H62" s="1"/>
      <c r="I62" s="5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 ht="14.25" customHeight="1" x14ac:dyDescent="0.2">
      <c r="A63" s="1"/>
      <c r="B63" s="2"/>
      <c r="C63" s="2"/>
      <c r="D63" s="1"/>
      <c r="E63" s="1"/>
      <c r="F63" s="3"/>
      <c r="G63" s="1"/>
      <c r="H63" s="1"/>
      <c r="I63" s="5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 ht="14.25" customHeight="1" x14ac:dyDescent="0.2">
      <c r="A64" s="1"/>
      <c r="B64" s="1"/>
      <c r="C64" s="1"/>
      <c r="D64" s="1"/>
      <c r="E64" s="1"/>
      <c r="F64" s="1"/>
      <c r="G64" s="1"/>
      <c r="H64" s="1"/>
      <c r="I64" s="5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29" ht="14.25" customHeight="1" x14ac:dyDescent="0.2">
      <c r="A65" s="1"/>
      <c r="B65" s="1"/>
      <c r="C65" s="1"/>
      <c r="D65" s="1"/>
      <c r="E65" s="1"/>
      <c r="F65" s="1"/>
      <c r="G65" s="1"/>
      <c r="H65" s="1"/>
      <c r="I65" s="5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29" ht="14.25" customHeight="1" x14ac:dyDescent="0.2">
      <c r="A66" s="627" t="str">
        <f>B53</f>
        <v>ANGÉLICA MARÍA RAMÍREZ BOTERO</v>
      </c>
      <c r="B66" s="627"/>
      <c r="C66" s="627"/>
      <c r="D66" s="627"/>
      <c r="E66" s="627"/>
      <c r="F66" s="627"/>
      <c r="G66" s="1"/>
      <c r="H66" s="1"/>
      <c r="I66" s="5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14.25" customHeight="1" x14ac:dyDescent="0.2">
      <c r="A67" s="628" t="s">
        <v>504</v>
      </c>
      <c r="B67" s="627"/>
      <c r="C67" s="627"/>
      <c r="D67" s="627"/>
      <c r="E67" s="627"/>
      <c r="F67" s="627"/>
      <c r="G67" s="1"/>
      <c r="H67" s="1"/>
      <c r="I67" s="5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29" ht="14.25" customHeight="1" x14ac:dyDescent="0.2">
      <c r="A68" s="1"/>
      <c r="B68" s="1"/>
      <c r="C68" s="1"/>
      <c r="D68" s="1"/>
      <c r="E68" s="1"/>
      <c r="F68" s="1"/>
      <c r="G68" s="1"/>
      <c r="H68" s="1"/>
      <c r="I68" s="5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29" ht="25.5" customHeight="1" x14ac:dyDescent="0.2">
      <c r="A69" s="1"/>
      <c r="B69" s="1"/>
      <c r="C69" s="1"/>
      <c r="D69" s="1"/>
      <c r="E69" s="1"/>
      <c r="F69" s="1"/>
      <c r="G69" s="1"/>
      <c r="H69" s="1"/>
      <c r="I69" s="5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29" ht="14.25" customHeight="1" x14ac:dyDescent="0.2">
      <c r="A70" s="1"/>
      <c r="B70" s="1"/>
      <c r="C70" s="1"/>
      <c r="D70" s="1"/>
      <c r="E70" s="1"/>
      <c r="F70" s="1"/>
      <c r="G70" s="1"/>
      <c r="H70" s="1"/>
      <c r="I70" s="5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29" ht="14.25" customHeight="1" x14ac:dyDescent="0.2">
      <c r="A71" s="1"/>
      <c r="B71" s="1"/>
      <c r="C71" s="1"/>
      <c r="D71" s="1"/>
      <c r="E71" s="1"/>
      <c r="F71" s="1"/>
      <c r="G71" s="1"/>
      <c r="H71" s="1"/>
      <c r="I71" s="5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ht="14.25" customHeight="1" x14ac:dyDescent="0.2">
      <c r="A72" s="1"/>
      <c r="B72" s="1"/>
      <c r="C72" s="1"/>
      <c r="D72" s="1"/>
      <c r="E72" s="1"/>
      <c r="F72" s="1"/>
      <c r="G72" s="1"/>
      <c r="H72" s="1"/>
      <c r="I72" s="5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29" ht="14.25" customHeight="1" x14ac:dyDescent="0.2">
      <c r="A73" s="1"/>
      <c r="B73" s="1"/>
      <c r="C73" s="1"/>
      <c r="D73" s="1"/>
      <c r="E73" s="1"/>
      <c r="F73" s="1"/>
      <c r="G73" s="1"/>
      <c r="H73" s="1"/>
      <c r="I73" s="5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ht="14.25" customHeight="1" x14ac:dyDescent="0.2">
      <c r="A74" s="1"/>
      <c r="B74" s="1"/>
      <c r="C74" s="1"/>
      <c r="D74" s="1"/>
      <c r="E74" s="1"/>
      <c r="F74" s="1"/>
      <c r="G74" s="1"/>
      <c r="H74" s="1"/>
      <c r="I74" s="5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ht="14.25" customHeight="1" x14ac:dyDescent="0.2">
      <c r="A75" s="1"/>
      <c r="B75" s="1"/>
      <c r="C75" s="1"/>
      <c r="D75" s="1"/>
      <c r="E75" s="1"/>
      <c r="F75" s="1"/>
      <c r="G75" s="1"/>
      <c r="H75" s="1"/>
      <c r="I75" s="5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14.25" customHeight="1" x14ac:dyDescent="0.2">
      <c r="A76" s="1"/>
      <c r="B76" s="1"/>
      <c r="C76" s="1"/>
      <c r="D76" s="1"/>
      <c r="E76" s="1"/>
      <c r="F76" s="1"/>
      <c r="G76" s="1"/>
      <c r="H76" s="1"/>
      <c r="I76" s="5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ht="14.25" customHeight="1" x14ac:dyDescent="0.25">
      <c r="A77" s="1"/>
      <c r="B77" s="1"/>
      <c r="C77" s="1"/>
      <c r="D77" s="1"/>
      <c r="E77" s="1"/>
      <c r="F77" s="1"/>
      <c r="G77" s="33"/>
      <c r="H77" s="4"/>
      <c r="I77" s="5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 ht="14.25" customHeight="1" x14ac:dyDescent="0.25">
      <c r="A78" s="1"/>
      <c r="B78" s="2"/>
      <c r="C78" s="2"/>
      <c r="D78" s="1"/>
      <c r="E78" s="1"/>
      <c r="F78" s="3"/>
      <c r="G78" s="33"/>
      <c r="H78" s="4"/>
      <c r="I78" s="5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 ht="14.25" customHeight="1" x14ac:dyDescent="0.25">
      <c r="A79" s="1"/>
      <c r="B79" s="2"/>
      <c r="C79" s="2"/>
      <c r="D79" s="1"/>
      <c r="E79" s="1"/>
      <c r="F79" s="3"/>
      <c r="G79" s="33"/>
      <c r="H79" s="4"/>
      <c r="I79" s="5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 ht="14.25" customHeight="1" x14ac:dyDescent="0.25">
      <c r="A80" s="1"/>
      <c r="B80" s="2"/>
      <c r="C80" s="2"/>
      <c r="D80" s="1"/>
      <c r="E80" s="1"/>
      <c r="F80" s="3"/>
      <c r="G80" s="33"/>
      <c r="H80" s="4"/>
      <c r="I80" s="5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1:29" ht="14.25" customHeight="1" x14ac:dyDescent="0.25">
      <c r="A81" s="1"/>
      <c r="B81" s="2"/>
      <c r="C81" s="2"/>
      <c r="D81" s="1"/>
      <c r="E81" s="1"/>
      <c r="F81" s="3"/>
      <c r="G81" s="33"/>
      <c r="H81" s="4"/>
      <c r="I81" s="5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14.25" customHeight="1" x14ac:dyDescent="0.25">
      <c r="A82" s="1"/>
      <c r="B82" s="2"/>
      <c r="C82" s="2"/>
      <c r="D82" s="1"/>
      <c r="E82" s="1"/>
      <c r="F82" s="3"/>
      <c r="G82" s="33"/>
      <c r="H82" s="4"/>
      <c r="I82" s="5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 ht="14.25" customHeight="1" x14ac:dyDescent="0.25">
      <c r="A83" s="1"/>
      <c r="B83" s="2"/>
      <c r="C83" s="2"/>
      <c r="D83" s="1"/>
      <c r="E83" s="1"/>
      <c r="F83" s="3"/>
      <c r="G83" s="33"/>
      <c r="H83" s="4"/>
      <c r="I83" s="5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 ht="14.25" x14ac:dyDescent="0.2">
      <c r="A84" s="1"/>
      <c r="B84" s="2"/>
      <c r="C84" s="2"/>
      <c r="D84" s="1"/>
      <c r="E84" s="1"/>
      <c r="F84" s="3"/>
      <c r="G84" s="4"/>
      <c r="H84" s="4"/>
      <c r="I84" s="5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 ht="14.25" customHeight="1" x14ac:dyDescent="0.25">
      <c r="A85" s="185" t="s">
        <v>510</v>
      </c>
      <c r="B85" s="186" t="s">
        <v>563</v>
      </c>
      <c r="C85" s="184"/>
      <c r="D85" s="185"/>
      <c r="E85" s="168" t="s">
        <v>515</v>
      </c>
      <c r="F85" s="228" t="s">
        <v>513</v>
      </c>
      <c r="G85" s="4"/>
      <c r="H85" s="4"/>
      <c r="I85" s="5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 ht="14.25" customHeight="1" x14ac:dyDescent="0.2">
      <c r="A86" s="185" t="s">
        <v>3</v>
      </c>
      <c r="B86" s="187">
        <v>1094939160</v>
      </c>
      <c r="C86" s="184"/>
      <c r="D86" s="185"/>
      <c r="E86" s="46" t="s">
        <v>514</v>
      </c>
      <c r="F86" s="228" t="s">
        <v>513</v>
      </c>
      <c r="G86" s="4"/>
      <c r="H86" s="4"/>
      <c r="I86" s="5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ht="14.25" customHeight="1" x14ac:dyDescent="0.2">
      <c r="A87" s="185" t="s">
        <v>6</v>
      </c>
      <c r="B87" s="185" t="s">
        <v>7</v>
      </c>
      <c r="C87" s="184"/>
      <c r="D87" s="185"/>
      <c r="E87" s="184"/>
      <c r="F87" s="185"/>
      <c r="G87" s="4"/>
      <c r="H87" s="4"/>
      <c r="I87" s="5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ht="14.25" customHeight="1" x14ac:dyDescent="0.2">
      <c r="A88" s="1"/>
      <c r="B88" s="2"/>
      <c r="C88" s="2"/>
      <c r="D88" s="1"/>
      <c r="E88" s="1"/>
      <c r="F88" s="3"/>
      <c r="G88" s="4"/>
      <c r="H88" s="4"/>
      <c r="I88" s="5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 ht="14.25" customHeight="1" x14ac:dyDescent="0.2">
      <c r="A89" s="1"/>
      <c r="B89" s="2"/>
      <c r="C89" s="2"/>
      <c r="D89" s="1"/>
      <c r="E89" s="1"/>
      <c r="F89" s="3"/>
      <c r="G89" s="4"/>
      <c r="H89" s="4"/>
      <c r="I89" s="5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 x14ac:dyDescent="0.25">
      <c r="A90" s="13" t="s">
        <v>12</v>
      </c>
      <c r="B90" s="14" t="s">
        <v>13</v>
      </c>
      <c r="C90" s="13" t="s">
        <v>14</v>
      </c>
      <c r="D90" s="13" t="s">
        <v>506</v>
      </c>
      <c r="E90" s="8" t="s">
        <v>15</v>
      </c>
      <c r="F90" s="14" t="s">
        <v>16</v>
      </c>
      <c r="G90" s="4"/>
      <c r="H90" s="4"/>
      <c r="I90" s="5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 ht="28.5" x14ac:dyDescent="0.2">
      <c r="A91" s="189" t="s">
        <v>285</v>
      </c>
      <c r="B91" s="192" t="s">
        <v>286</v>
      </c>
      <c r="C91" s="12">
        <v>48</v>
      </c>
      <c r="D91" s="12">
        <v>48</v>
      </c>
      <c r="E91" s="192" t="s">
        <v>222</v>
      </c>
      <c r="F91" s="192"/>
      <c r="G91" s="4"/>
      <c r="H91" s="4"/>
      <c r="I91" s="5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ht="28.5" x14ac:dyDescent="0.2">
      <c r="A92" s="229" t="s">
        <v>147</v>
      </c>
      <c r="B92" s="229" t="s">
        <v>153</v>
      </c>
      <c r="C92" s="149">
        <v>48</v>
      </c>
      <c r="D92" s="149">
        <v>48</v>
      </c>
      <c r="E92" s="229" t="s">
        <v>222</v>
      </c>
      <c r="F92" s="229"/>
      <c r="G92" s="4"/>
      <c r="H92" s="4"/>
      <c r="I92" s="5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14.25" x14ac:dyDescent="0.2">
      <c r="A93" s="229" t="s">
        <v>160</v>
      </c>
      <c r="B93" s="229" t="s">
        <v>124</v>
      </c>
      <c r="C93" s="149">
        <v>48</v>
      </c>
      <c r="D93" s="149">
        <v>48</v>
      </c>
      <c r="E93" s="229" t="s">
        <v>222</v>
      </c>
      <c r="F93" s="229"/>
      <c r="G93" s="4"/>
      <c r="H93" s="4"/>
      <c r="I93" s="5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ht="28.5" x14ac:dyDescent="0.2">
      <c r="A94" s="189" t="s">
        <v>162</v>
      </c>
      <c r="B94" s="192" t="s">
        <v>163</v>
      </c>
      <c r="C94" s="12">
        <v>4</v>
      </c>
      <c r="D94" s="12">
        <f>C94*17</f>
        <v>68</v>
      </c>
      <c r="E94" s="192" t="s">
        <v>164</v>
      </c>
      <c r="F94" s="192" t="s">
        <v>165</v>
      </c>
      <c r="G94" s="4"/>
      <c r="H94" s="4"/>
      <c r="I94" s="5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 ht="14.25" customHeight="1" x14ac:dyDescent="0.2">
      <c r="A95" s="189" t="s">
        <v>166</v>
      </c>
      <c r="B95" s="189" t="s">
        <v>167</v>
      </c>
      <c r="C95" s="35">
        <v>3</v>
      </c>
      <c r="D95" s="12">
        <f>C95*17</f>
        <v>51</v>
      </c>
      <c r="E95" s="189" t="s">
        <v>564</v>
      </c>
      <c r="F95" s="189" t="s">
        <v>168</v>
      </c>
      <c r="G95" s="4"/>
      <c r="H95" s="1"/>
      <c r="I95" s="5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 ht="14.25" customHeight="1" x14ac:dyDescent="0.25">
      <c r="A96" s="1"/>
      <c r="B96" s="202" t="s">
        <v>38</v>
      </c>
      <c r="C96" s="202"/>
      <c r="D96" s="203">
        <f>SUM(D91:D95)</f>
        <v>263</v>
      </c>
      <c r="E96" s="1"/>
      <c r="F96" s="3"/>
      <c r="G96" s="1"/>
      <c r="H96" s="1"/>
      <c r="I96" s="5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1:29" ht="14.25" customHeight="1" x14ac:dyDescent="0.2">
      <c r="A97" s="1"/>
      <c r="B97" s="147"/>
      <c r="C97" s="147"/>
      <c r="D97" s="205">
        <f>272-D96</f>
        <v>9</v>
      </c>
      <c r="E97" s="1"/>
      <c r="F97" s="3"/>
      <c r="G97" s="1"/>
      <c r="H97" s="1"/>
      <c r="I97" s="5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1:29" ht="14.25" customHeight="1" x14ac:dyDescent="0.2">
      <c r="A98" s="1"/>
      <c r="B98" s="1"/>
      <c r="C98" s="1"/>
      <c r="D98" s="1"/>
      <c r="E98" s="1"/>
      <c r="F98" s="1"/>
      <c r="G98" s="1"/>
      <c r="H98" s="1"/>
      <c r="I98" s="5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ht="14.25" customHeight="1" x14ac:dyDescent="0.2">
      <c r="A99" s="1"/>
      <c r="B99" s="1"/>
      <c r="C99" s="1"/>
      <c r="D99" s="1"/>
      <c r="E99" s="1"/>
      <c r="F99" s="1"/>
      <c r="G99" s="1"/>
      <c r="H99" s="1"/>
      <c r="I99" s="5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1:29" ht="14.25" customHeight="1" x14ac:dyDescent="0.2">
      <c r="A100" s="627" t="str">
        <f>B85</f>
        <v>CLAUDIA MARCELA VANEGAS</v>
      </c>
      <c r="B100" s="627"/>
      <c r="C100" s="627"/>
      <c r="D100" s="627"/>
      <c r="E100" s="627"/>
      <c r="F100" s="627"/>
      <c r="G100" s="1"/>
      <c r="H100" s="1"/>
      <c r="I100" s="5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ht="14.25" customHeight="1" x14ac:dyDescent="0.2">
      <c r="A101" s="628" t="s">
        <v>504</v>
      </c>
      <c r="B101" s="627"/>
      <c r="C101" s="627"/>
      <c r="D101" s="627"/>
      <c r="E101" s="627"/>
      <c r="F101" s="627"/>
      <c r="G101" s="1"/>
      <c r="H101" s="1"/>
      <c r="I101" s="5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spans="1:29" ht="14.25" customHeight="1" x14ac:dyDescent="0.2">
      <c r="A102" s="1"/>
      <c r="B102" s="1"/>
      <c r="C102" s="1"/>
      <c r="D102" s="1"/>
      <c r="E102" s="1"/>
      <c r="F102" s="1"/>
      <c r="G102" s="1"/>
      <c r="H102" s="1"/>
      <c r="I102" s="5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spans="1:29" ht="14.25" customHeight="1" x14ac:dyDescent="0.2">
      <c r="A103" s="1"/>
      <c r="B103" s="1"/>
      <c r="C103" s="1"/>
      <c r="D103" s="1"/>
      <c r="E103" s="1"/>
      <c r="F103" s="1"/>
      <c r="G103" s="1"/>
      <c r="H103" s="1"/>
      <c r="I103" s="5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spans="1:29" ht="14.25" customHeight="1" x14ac:dyDescent="0.2">
      <c r="A104" s="1"/>
      <c r="B104" s="1"/>
      <c r="C104" s="1"/>
      <c r="D104" s="1"/>
      <c r="E104" s="1"/>
      <c r="F104" s="1"/>
      <c r="G104" s="1"/>
      <c r="H104" s="1"/>
      <c r="I104" s="5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ht="14.25" customHeight="1" x14ac:dyDescent="0.2">
      <c r="A105" s="1"/>
      <c r="B105" s="1"/>
      <c r="C105" s="1"/>
      <c r="D105" s="1"/>
      <c r="E105" s="1"/>
      <c r="F105" s="1"/>
      <c r="G105" s="1"/>
      <c r="H105" s="1"/>
      <c r="I105" s="5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spans="1:29" ht="14.25" customHeight="1" x14ac:dyDescent="0.2">
      <c r="A106" s="1"/>
      <c r="B106" s="1"/>
      <c r="C106" s="1"/>
      <c r="D106" s="1"/>
      <c r="E106" s="1"/>
      <c r="F106" s="1"/>
      <c r="G106" s="1"/>
      <c r="H106" s="4"/>
      <c r="I106" s="5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spans="1:29" ht="14.25" customHeight="1" x14ac:dyDescent="0.2">
      <c r="A107" s="1"/>
      <c r="B107" s="1"/>
      <c r="C107" s="1"/>
      <c r="D107" s="1"/>
      <c r="E107" s="1"/>
      <c r="F107" s="1"/>
      <c r="G107" s="26"/>
      <c r="H107" s="4"/>
      <c r="I107" s="5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ht="14.25" customHeight="1" x14ac:dyDescent="0.25">
      <c r="A108" s="1"/>
      <c r="B108" s="1"/>
      <c r="C108" s="1"/>
      <c r="D108" s="1"/>
      <c r="E108" s="1"/>
      <c r="F108" s="1"/>
      <c r="G108" s="33"/>
      <c r="H108" s="4"/>
      <c r="I108" s="5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ht="14.25" customHeight="1" x14ac:dyDescent="0.25">
      <c r="A109" s="1"/>
      <c r="B109" s="27"/>
      <c r="C109" s="169"/>
      <c r="D109" s="32"/>
      <c r="E109" s="1"/>
      <c r="F109" s="3"/>
      <c r="G109" s="33"/>
      <c r="H109" s="4"/>
      <c r="I109" s="5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ht="14.25" customHeight="1" x14ac:dyDescent="0.25">
      <c r="A110" s="1"/>
      <c r="B110" s="2"/>
      <c r="C110" s="2"/>
      <c r="D110" s="1"/>
      <c r="E110" s="1"/>
      <c r="F110" s="3"/>
      <c r="G110" s="33"/>
      <c r="H110" s="4"/>
      <c r="I110" s="5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ht="14.25" customHeight="1" x14ac:dyDescent="0.25">
      <c r="A111" s="1"/>
      <c r="B111" s="2"/>
      <c r="C111" s="2"/>
      <c r="D111" s="1"/>
      <c r="E111" s="1"/>
      <c r="F111" s="3"/>
      <c r="G111" s="33"/>
      <c r="H111" s="4"/>
      <c r="I111" s="5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ht="14.25" customHeight="1" x14ac:dyDescent="0.25">
      <c r="A112" s="1"/>
      <c r="B112" s="2"/>
      <c r="C112" s="2"/>
      <c r="D112" s="1"/>
      <c r="E112" s="1"/>
      <c r="F112" s="3"/>
      <c r="G112" s="33"/>
      <c r="H112" s="4"/>
      <c r="I112" s="5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ht="14.25" x14ac:dyDescent="0.2">
      <c r="A113" s="1"/>
      <c r="B113" s="2"/>
      <c r="C113" s="2"/>
      <c r="D113" s="1"/>
      <c r="E113" s="1"/>
      <c r="F113" s="3"/>
      <c r="G113" s="4"/>
      <c r="H113" s="4"/>
      <c r="I113" s="5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ht="14.25" customHeight="1" x14ac:dyDescent="0.2">
      <c r="A114" s="221" t="s">
        <v>510</v>
      </c>
      <c r="B114" s="240" t="s">
        <v>185</v>
      </c>
      <c r="C114" s="223"/>
      <c r="D114" s="221"/>
      <c r="E114" s="168" t="s">
        <v>515</v>
      </c>
      <c r="F114" s="228" t="s">
        <v>513</v>
      </c>
      <c r="G114" s="4"/>
      <c r="H114" s="4"/>
      <c r="I114" s="5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ht="14.25" customHeight="1" x14ac:dyDescent="0.2">
      <c r="A115" s="221" t="s">
        <v>3</v>
      </c>
      <c r="B115" s="224">
        <v>41941948</v>
      </c>
      <c r="C115" s="223"/>
      <c r="D115" s="221"/>
      <c r="E115" s="46" t="s">
        <v>514</v>
      </c>
      <c r="F115" s="228" t="s">
        <v>513</v>
      </c>
      <c r="G115" s="4"/>
      <c r="H115" s="4"/>
      <c r="I115" s="5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ht="14.25" customHeight="1" x14ac:dyDescent="0.2">
      <c r="A116" s="221" t="s">
        <v>6</v>
      </c>
      <c r="B116" s="221" t="s">
        <v>4</v>
      </c>
      <c r="C116" s="223"/>
      <c r="D116" s="221"/>
      <c r="E116" s="223"/>
      <c r="F116" s="221"/>
      <c r="G116" s="4"/>
      <c r="H116" s="4"/>
      <c r="I116" s="5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ht="14.25" customHeight="1" x14ac:dyDescent="0.2">
      <c r="A117" s="1"/>
      <c r="B117" s="2"/>
      <c r="C117" s="2"/>
      <c r="D117" s="1"/>
      <c r="E117" s="1"/>
      <c r="F117" s="3"/>
      <c r="G117" s="4"/>
      <c r="H117" s="4"/>
      <c r="I117" s="5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ht="14.25" customHeight="1" x14ac:dyDescent="0.2">
      <c r="A118" s="1"/>
      <c r="B118" s="2"/>
      <c r="C118" s="2"/>
      <c r="D118" s="1"/>
      <c r="E118" s="1"/>
      <c r="F118" s="3"/>
      <c r="G118" s="4"/>
      <c r="H118" s="4"/>
      <c r="I118" s="5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s="207" customFormat="1" x14ac:dyDescent="0.25">
      <c r="A119" s="237" t="s">
        <v>12</v>
      </c>
      <c r="B119" s="202" t="s">
        <v>13</v>
      </c>
      <c r="C119" s="237" t="s">
        <v>14</v>
      </c>
      <c r="D119" s="237" t="s">
        <v>14</v>
      </c>
      <c r="E119" s="237" t="s">
        <v>15</v>
      </c>
      <c r="F119" s="202" t="s">
        <v>16</v>
      </c>
      <c r="G119" s="238"/>
      <c r="H119" s="238"/>
      <c r="I119" s="239"/>
    </row>
    <row r="120" spans="1:29" s="207" customFormat="1" ht="28.5" x14ac:dyDescent="0.2">
      <c r="A120" s="212" t="s">
        <v>187</v>
      </c>
      <c r="B120" s="213" t="s">
        <v>188</v>
      </c>
      <c r="C120" s="216">
        <v>3</v>
      </c>
      <c r="D120" s="216">
        <f>C120*17</f>
        <v>51</v>
      </c>
      <c r="E120" s="213" t="s">
        <v>565</v>
      </c>
      <c r="F120" s="213" t="s">
        <v>189</v>
      </c>
      <c r="G120" s="238"/>
      <c r="H120" s="238"/>
      <c r="I120" s="239"/>
    </row>
    <row r="121" spans="1:29" s="207" customFormat="1" ht="14.25" x14ac:dyDescent="0.2">
      <c r="A121" s="212" t="s">
        <v>190</v>
      </c>
      <c r="B121" s="213" t="s">
        <v>188</v>
      </c>
      <c r="C121" s="216">
        <v>3</v>
      </c>
      <c r="D121" s="216">
        <f t="shared" ref="D121:D122" si="2">C121*17</f>
        <v>51</v>
      </c>
      <c r="E121" s="213" t="s">
        <v>191</v>
      </c>
      <c r="F121" s="213" t="s">
        <v>189</v>
      </c>
      <c r="G121" s="238"/>
      <c r="H121" s="238"/>
      <c r="I121" s="239"/>
    </row>
    <row r="122" spans="1:29" ht="14.25" customHeight="1" x14ac:dyDescent="0.2">
      <c r="A122" s="212" t="s">
        <v>192</v>
      </c>
      <c r="B122" s="213" t="s">
        <v>193</v>
      </c>
      <c r="C122" s="216">
        <v>6</v>
      </c>
      <c r="D122" s="216">
        <f t="shared" si="2"/>
        <v>102</v>
      </c>
      <c r="E122" s="213" t="s">
        <v>194</v>
      </c>
      <c r="F122" s="213" t="s">
        <v>195</v>
      </c>
      <c r="G122" s="4"/>
      <c r="H122" s="4"/>
      <c r="I122" s="5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ht="14.25" customHeight="1" x14ac:dyDescent="0.2">
      <c r="A123" s="182"/>
      <c r="B123" s="233" t="s">
        <v>38</v>
      </c>
      <c r="C123" s="234">
        <f>SUM(C122:C122)</f>
        <v>6</v>
      </c>
      <c r="D123" s="235">
        <f>SUM(D120:D122)</f>
        <v>204</v>
      </c>
      <c r="E123" s="182"/>
      <c r="F123" s="236"/>
      <c r="G123" s="4"/>
      <c r="H123" s="4"/>
      <c r="I123" s="5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ht="14.25" customHeight="1" x14ac:dyDescent="0.2">
      <c r="A124" s="1"/>
      <c r="B124" s="215" t="s">
        <v>562</v>
      </c>
      <c r="C124" s="219"/>
      <c r="D124" s="220">
        <f>272-D123</f>
        <v>68</v>
      </c>
      <c r="E124" s="1"/>
      <c r="F124" s="3"/>
      <c r="G124" s="1"/>
      <c r="H124" s="4"/>
      <c r="I124" s="5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ht="14.25" customHeight="1" x14ac:dyDescent="0.2">
      <c r="A125" s="1"/>
      <c r="B125" s="2"/>
      <c r="C125" s="2"/>
      <c r="D125" s="1"/>
      <c r="E125" s="1"/>
      <c r="F125" s="3"/>
      <c r="G125" s="1"/>
      <c r="H125" s="4"/>
      <c r="I125" s="5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ht="14.25" customHeight="1" x14ac:dyDescent="0.2">
      <c r="A126" s="1"/>
      <c r="B126" s="1"/>
      <c r="C126" s="1"/>
      <c r="D126" s="38">
        <f>272-D124</f>
        <v>204</v>
      </c>
      <c r="E126" s="1"/>
      <c r="F126" s="1"/>
      <c r="G126" s="1"/>
      <c r="H126" s="4"/>
      <c r="I126" s="5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spans="1:29" ht="14.25" customHeight="1" x14ac:dyDescent="0.2">
      <c r="A127" s="1"/>
      <c r="B127" s="1"/>
      <c r="C127" s="1"/>
      <c r="D127" s="1"/>
      <c r="E127" s="1"/>
      <c r="F127" s="1"/>
      <c r="G127" s="1"/>
      <c r="H127" s="4"/>
      <c r="I127" s="5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spans="1:29" ht="14.25" customHeight="1" x14ac:dyDescent="0.2">
      <c r="A128" s="627" t="str">
        <f>B114</f>
        <v>DIANA LUCÍA VILLAMIL RINCÓN</v>
      </c>
      <c r="B128" s="627"/>
      <c r="C128" s="627"/>
      <c r="D128" s="627"/>
      <c r="E128" s="627"/>
      <c r="F128" s="627"/>
      <c r="G128" s="1"/>
      <c r="H128" s="4"/>
      <c r="I128" s="5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spans="1:29" ht="14.25" customHeight="1" x14ac:dyDescent="0.2">
      <c r="A129" s="628" t="s">
        <v>504</v>
      </c>
      <c r="B129" s="627"/>
      <c r="C129" s="627"/>
      <c r="D129" s="627"/>
      <c r="E129" s="627"/>
      <c r="F129" s="627"/>
      <c r="G129" s="1"/>
      <c r="H129" s="4"/>
      <c r="I129" s="5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ht="14.25" customHeight="1" x14ac:dyDescent="0.2">
      <c r="A130" s="1"/>
      <c r="B130" s="1"/>
      <c r="C130" s="1"/>
      <c r="D130" s="1"/>
      <c r="E130" s="36" t="s">
        <v>203</v>
      </c>
      <c r="F130" s="1"/>
      <c r="G130" s="1"/>
      <c r="H130" s="4"/>
      <c r="I130" s="5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spans="1:29" ht="14.25" customHeight="1" x14ac:dyDescent="0.25">
      <c r="A131" s="1"/>
      <c r="B131" s="1"/>
      <c r="C131" s="1"/>
      <c r="D131" s="1"/>
      <c r="E131" s="36" t="s">
        <v>204</v>
      </c>
      <c r="F131" s="1"/>
      <c r="G131" s="33"/>
      <c r="H131" s="4"/>
      <c r="I131" s="5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spans="1:29" ht="14.25" customHeight="1" x14ac:dyDescent="0.25">
      <c r="A132" s="1"/>
      <c r="B132" s="2"/>
      <c r="C132" s="2"/>
      <c r="D132" s="1"/>
      <c r="E132" s="1"/>
      <c r="F132" s="3"/>
      <c r="G132" s="33"/>
      <c r="H132" s="4"/>
      <c r="I132" s="5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spans="1:29" ht="14.25" customHeight="1" x14ac:dyDescent="0.25">
      <c r="A133" s="1"/>
      <c r="B133" s="2"/>
      <c r="C133" s="2"/>
      <c r="D133" s="1"/>
      <c r="E133" s="1"/>
      <c r="F133" s="3"/>
      <c r="G133" s="33"/>
      <c r="H133" s="4"/>
      <c r="I133" s="5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spans="1:29" ht="14.25" customHeight="1" x14ac:dyDescent="0.2">
      <c r="A134" s="1"/>
      <c r="B134" s="2"/>
      <c r="C134" s="2"/>
      <c r="D134" s="1"/>
      <c r="E134" s="1"/>
      <c r="F134" s="3"/>
      <c r="G134" s="4"/>
      <c r="H134" s="4"/>
      <c r="I134" s="5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spans="1:29" ht="18.75" customHeight="1" x14ac:dyDescent="0.2">
      <c r="A135" s="1"/>
      <c r="B135" s="2"/>
      <c r="C135" s="2"/>
      <c r="D135" s="1"/>
      <c r="E135" s="1"/>
      <c r="F135" s="3"/>
      <c r="G135" s="4"/>
      <c r="H135" s="4"/>
      <c r="I135" s="5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spans="1:29" ht="14.25" customHeight="1" x14ac:dyDescent="0.25">
      <c r="A136" s="1"/>
      <c r="B136" s="4"/>
      <c r="C136" s="4"/>
      <c r="D136" s="4"/>
      <c r="E136" s="4"/>
      <c r="F136" s="4"/>
      <c r="G136" s="33"/>
      <c r="H136" s="33"/>
      <c r="I136" s="5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spans="1:29" ht="14.25" customHeight="1" x14ac:dyDescent="0.25">
      <c r="A137" s="4"/>
      <c r="B137" s="4"/>
      <c r="C137" s="4"/>
      <c r="D137" s="4"/>
      <c r="E137" s="4"/>
      <c r="F137" s="4"/>
      <c r="G137" s="33"/>
      <c r="H137" s="33"/>
      <c r="I137" s="5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spans="1:29" ht="14.25" customHeight="1" x14ac:dyDescent="0.25">
      <c r="A138" s="4"/>
      <c r="B138" s="4"/>
      <c r="C138" s="4"/>
      <c r="D138" s="4"/>
      <c r="E138" s="4"/>
      <c r="F138" s="4"/>
      <c r="G138" s="33"/>
      <c r="H138" s="33"/>
      <c r="I138" s="5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spans="1:29" ht="14.25" customHeight="1" x14ac:dyDescent="0.25">
      <c r="A139" s="4"/>
      <c r="B139" s="4"/>
      <c r="C139" s="4"/>
      <c r="D139" s="4"/>
      <c r="E139" s="4"/>
      <c r="F139" s="4"/>
      <c r="G139" s="33"/>
      <c r="H139" s="33"/>
      <c r="I139" s="5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spans="1:29" ht="14.25" customHeight="1" x14ac:dyDescent="0.25">
      <c r="A140" s="4"/>
      <c r="B140" s="4"/>
      <c r="C140" s="4"/>
      <c r="D140" s="4"/>
      <c r="E140" s="4"/>
      <c r="F140" s="4"/>
      <c r="G140" s="33"/>
      <c r="H140" s="33"/>
      <c r="I140" s="5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spans="1:29" ht="14.25" customHeight="1" x14ac:dyDescent="0.25">
      <c r="A141" s="4"/>
      <c r="B141" s="4"/>
      <c r="C141" s="4"/>
      <c r="D141" s="4"/>
      <c r="E141" s="4"/>
      <c r="F141" s="4"/>
      <c r="G141" s="33"/>
      <c r="H141" s="33"/>
      <c r="I141" s="5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ht="14.25" customHeight="1" x14ac:dyDescent="0.25">
      <c r="A142" s="4"/>
      <c r="B142" s="4"/>
      <c r="C142" s="4"/>
      <c r="D142" s="4"/>
      <c r="E142" s="4"/>
      <c r="F142" s="4"/>
      <c r="G142" s="33"/>
      <c r="H142" s="33"/>
      <c r="I142" s="5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1:29" ht="14.25" customHeight="1" x14ac:dyDescent="0.2">
      <c r="A143" s="4"/>
      <c r="B143" s="4"/>
      <c r="C143" s="4"/>
      <c r="D143" s="4"/>
      <c r="E143" s="4"/>
      <c r="F143" s="4"/>
      <c r="G143" s="4"/>
      <c r="H143" s="4"/>
      <c r="I143" s="5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spans="1:29" ht="14.25" customHeight="1" x14ac:dyDescent="0.2">
      <c r="A144" s="4"/>
      <c r="B144" s="4"/>
      <c r="C144" s="4"/>
      <c r="D144" s="4"/>
      <c r="E144" s="4"/>
      <c r="F144" s="4"/>
      <c r="G144" s="4"/>
      <c r="H144" s="4"/>
      <c r="I144" s="5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spans="1:29" ht="14.25" customHeight="1" x14ac:dyDescent="0.2">
      <c r="A145" s="4"/>
      <c r="B145" s="4"/>
      <c r="C145" s="4"/>
      <c r="D145" s="4"/>
      <c r="E145" s="4"/>
      <c r="F145" s="4"/>
      <c r="G145" s="4"/>
      <c r="H145" s="4"/>
      <c r="I145" s="5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1:29" ht="14.25" customHeight="1" x14ac:dyDescent="0.2">
      <c r="A146" s="221" t="s">
        <v>0</v>
      </c>
      <c r="B146" s="222" t="s">
        <v>566</v>
      </c>
      <c r="C146" s="223"/>
      <c r="D146" s="227"/>
      <c r="E146" s="168" t="s">
        <v>515</v>
      </c>
      <c r="F146" s="228" t="s">
        <v>513</v>
      </c>
      <c r="G146" s="4"/>
      <c r="H146" s="4"/>
      <c r="I146" s="5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spans="1:29" ht="14.25" customHeight="1" x14ac:dyDescent="0.2">
      <c r="A147" s="221" t="s">
        <v>3</v>
      </c>
      <c r="B147" s="224">
        <v>1094917238</v>
      </c>
      <c r="C147" s="223"/>
      <c r="D147" s="227"/>
      <c r="E147" s="46" t="s">
        <v>514</v>
      </c>
      <c r="F147" s="228" t="s">
        <v>513</v>
      </c>
      <c r="G147" s="4"/>
      <c r="H147" s="4"/>
      <c r="I147" s="5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spans="1:29" ht="14.25" customHeight="1" x14ac:dyDescent="0.2">
      <c r="A148" s="221" t="s">
        <v>6</v>
      </c>
      <c r="B148" s="221" t="s">
        <v>7</v>
      </c>
      <c r="C148" s="223"/>
      <c r="D148" s="227"/>
      <c r="E148" s="223"/>
      <c r="F148" s="227"/>
      <c r="G148" s="4"/>
      <c r="H148" s="4"/>
      <c r="I148" s="5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spans="1:29" ht="14.25" customHeight="1" x14ac:dyDescent="0.2">
      <c r="A149" s="1"/>
      <c r="B149" s="2"/>
      <c r="C149" s="2"/>
      <c r="D149" s="1"/>
      <c r="E149" s="1"/>
      <c r="F149" s="3"/>
      <c r="G149" s="4"/>
      <c r="H149" s="4"/>
      <c r="I149" s="5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spans="1:29" ht="14.25" customHeight="1" x14ac:dyDescent="0.2">
      <c r="A150" s="1"/>
      <c r="B150" s="2"/>
      <c r="C150" s="2"/>
      <c r="D150" s="1"/>
      <c r="E150" s="1"/>
      <c r="F150" s="3"/>
      <c r="G150" s="4"/>
      <c r="H150" s="4"/>
      <c r="I150" s="5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spans="1:29" x14ac:dyDescent="0.25">
      <c r="A151" s="13" t="s">
        <v>12</v>
      </c>
      <c r="B151" s="14" t="s">
        <v>13</v>
      </c>
      <c r="C151" s="17" t="s">
        <v>14</v>
      </c>
      <c r="D151" s="17" t="s">
        <v>506</v>
      </c>
      <c r="E151" s="8" t="s">
        <v>15</v>
      </c>
      <c r="F151" s="14" t="s">
        <v>16</v>
      </c>
      <c r="G151" s="4"/>
      <c r="H151" s="4"/>
      <c r="I151" s="5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spans="1:29" ht="42.75" x14ac:dyDescent="0.2">
      <c r="A152" s="189" t="s">
        <v>214</v>
      </c>
      <c r="B152" s="192" t="s">
        <v>215</v>
      </c>
      <c r="C152" s="12">
        <v>5</v>
      </c>
      <c r="D152" s="12">
        <f>C152*17</f>
        <v>85</v>
      </c>
      <c r="E152" s="192" t="s">
        <v>216</v>
      </c>
      <c r="F152" s="192" t="s">
        <v>217</v>
      </c>
      <c r="G152" s="4"/>
      <c r="H152" s="4"/>
      <c r="I152" s="5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spans="1:29" ht="60" x14ac:dyDescent="0.2">
      <c r="A153" s="193" t="s">
        <v>99</v>
      </c>
      <c r="B153" s="193" t="s">
        <v>100</v>
      </c>
      <c r="C153" s="206">
        <v>20</v>
      </c>
      <c r="D153" s="206">
        <v>20</v>
      </c>
      <c r="E153" s="243" t="s">
        <v>223</v>
      </c>
      <c r="F153" s="193"/>
      <c r="G153" s="4"/>
      <c r="H153" s="4"/>
      <c r="I153" s="5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spans="1:29" ht="57" x14ac:dyDescent="0.2">
      <c r="A154" s="189" t="s">
        <v>218</v>
      </c>
      <c r="B154" s="192" t="s">
        <v>100</v>
      </c>
      <c r="C154" s="12">
        <v>20</v>
      </c>
      <c r="D154" s="12">
        <v>20</v>
      </c>
      <c r="E154" s="192" t="s">
        <v>219</v>
      </c>
      <c r="F154" s="192"/>
      <c r="G154" s="4"/>
      <c r="H154" s="4"/>
      <c r="I154" s="5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ht="28.5" x14ac:dyDescent="0.2">
      <c r="A155" s="242" t="s">
        <v>545</v>
      </c>
      <c r="B155" s="192" t="s">
        <v>220</v>
      </c>
      <c r="C155" s="12">
        <v>48</v>
      </c>
      <c r="D155" s="12">
        <v>48</v>
      </c>
      <c r="E155" s="192" t="s">
        <v>222</v>
      </c>
      <c r="F155" s="192"/>
      <c r="G155" s="4"/>
      <c r="H155" s="4"/>
      <c r="I155" s="5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spans="1:29" ht="28.5" x14ac:dyDescent="0.2">
      <c r="A156" s="242" t="s">
        <v>544</v>
      </c>
      <c r="B156" s="192" t="s">
        <v>220</v>
      </c>
      <c r="C156" s="12">
        <v>48</v>
      </c>
      <c r="D156" s="12">
        <v>48</v>
      </c>
      <c r="E156" s="192" t="s">
        <v>222</v>
      </c>
      <c r="F156" s="192"/>
      <c r="G156" s="4"/>
      <c r="H156" s="4"/>
      <c r="I156" s="5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spans="1:29" ht="14.25" customHeight="1" x14ac:dyDescent="0.2">
      <c r="A157" s="242" t="s">
        <v>543</v>
      </c>
      <c r="B157" s="231" t="s">
        <v>220</v>
      </c>
      <c r="C157" s="244">
        <v>48</v>
      </c>
      <c r="D157" s="244">
        <v>48</v>
      </c>
      <c r="E157" s="192" t="s">
        <v>222</v>
      </c>
      <c r="F157" s="189"/>
      <c r="G157" s="4"/>
      <c r="H157" s="4"/>
      <c r="I157" s="5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spans="1:29" ht="14.25" customHeight="1" x14ac:dyDescent="0.25">
      <c r="A158" s="1"/>
      <c r="B158" s="202" t="s">
        <v>38</v>
      </c>
      <c r="C158" s="217"/>
      <c r="D158" s="218">
        <f>SUM(D152:D157)</f>
        <v>269</v>
      </c>
      <c r="E158" s="1"/>
      <c r="F158" s="3"/>
      <c r="G158" s="1"/>
      <c r="H158" s="4"/>
      <c r="I158" s="5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spans="1:29" ht="14.25" customHeight="1" x14ac:dyDescent="0.2">
      <c r="A159" s="1"/>
      <c r="B159" s="215" t="s">
        <v>562</v>
      </c>
      <c r="C159" s="219"/>
      <c r="D159" s="220">
        <f>272-D158</f>
        <v>3</v>
      </c>
      <c r="E159" s="1"/>
      <c r="F159" s="3"/>
      <c r="G159" s="1"/>
      <c r="H159" s="4"/>
      <c r="I159" s="5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spans="1:29" ht="14.25" customHeight="1" x14ac:dyDescent="0.2">
      <c r="A160" s="1"/>
      <c r="B160" s="1"/>
      <c r="C160" s="1"/>
      <c r="D160" s="1"/>
      <c r="E160" s="1"/>
      <c r="F160" s="1"/>
      <c r="G160" s="26"/>
      <c r="H160" s="4"/>
      <c r="I160" s="5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spans="1:29" ht="14.25" customHeight="1" x14ac:dyDescent="0.25">
      <c r="A161" s="1"/>
      <c r="B161" s="1"/>
      <c r="C161" s="1"/>
      <c r="D161" s="1"/>
      <c r="E161" s="1"/>
      <c r="F161" s="1"/>
      <c r="G161" s="33"/>
      <c r="H161" s="4"/>
      <c r="I161" s="5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spans="1:29" ht="14.25" customHeight="1" x14ac:dyDescent="0.25">
      <c r="A162" s="1"/>
      <c r="B162" s="2"/>
      <c r="C162" s="2"/>
      <c r="D162" s="1"/>
      <c r="E162" s="1"/>
      <c r="F162" s="3"/>
      <c r="G162" s="33"/>
      <c r="H162" s="4"/>
      <c r="I162" s="5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spans="1:29" ht="14.25" customHeight="1" x14ac:dyDescent="0.25">
      <c r="A163" s="627" t="str">
        <f>B146</f>
        <v>DIEGO ALEJANDRO QUINTERO</v>
      </c>
      <c r="B163" s="627"/>
      <c r="C163" s="627"/>
      <c r="D163" s="627"/>
      <c r="E163" s="627"/>
      <c r="F163" s="627"/>
      <c r="G163" s="33"/>
      <c r="H163" s="4"/>
      <c r="I163" s="5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spans="1:29" ht="14.25" customHeight="1" x14ac:dyDescent="0.25">
      <c r="A164" s="628" t="s">
        <v>504</v>
      </c>
      <c r="B164" s="627"/>
      <c r="C164" s="627"/>
      <c r="D164" s="627"/>
      <c r="E164" s="627"/>
      <c r="F164" s="627"/>
      <c r="G164" s="33"/>
      <c r="H164" s="4"/>
      <c r="I164" s="5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spans="1:29" ht="14.25" customHeight="1" x14ac:dyDescent="0.2">
      <c r="A165" s="1"/>
      <c r="B165" s="2"/>
      <c r="C165" s="2"/>
      <c r="D165" s="1"/>
      <c r="E165" s="1"/>
      <c r="F165" s="3"/>
      <c r="G165" s="4"/>
      <c r="H165" s="4"/>
      <c r="I165" s="5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spans="1:29" ht="14.25" customHeight="1" x14ac:dyDescent="0.2">
      <c r="A166" s="1"/>
      <c r="B166" s="2"/>
      <c r="C166" s="2"/>
      <c r="D166" s="1"/>
      <c r="E166" s="1"/>
      <c r="F166" s="3"/>
      <c r="G166" s="4"/>
      <c r="H166" s="4"/>
      <c r="I166" s="5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spans="1:29" ht="14.25" customHeight="1" x14ac:dyDescent="0.2">
      <c r="A167" s="1"/>
      <c r="B167" s="4"/>
      <c r="C167" s="4"/>
      <c r="D167" s="4"/>
      <c r="E167" s="4"/>
      <c r="F167" s="4"/>
      <c r="G167" s="4"/>
      <c r="H167" s="4"/>
      <c r="I167" s="5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spans="1:29" ht="14.25" x14ac:dyDescent="0.2">
      <c r="A168" s="4"/>
      <c r="B168" s="4"/>
      <c r="C168" s="4"/>
      <c r="D168" s="4"/>
      <c r="E168" s="4"/>
      <c r="F168" s="4"/>
      <c r="G168" s="4"/>
      <c r="H168" s="4"/>
      <c r="I168" s="5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spans="1:29" ht="14.25" customHeight="1" x14ac:dyDescent="0.25">
      <c r="A169" s="185" t="s">
        <v>510</v>
      </c>
      <c r="B169" s="186" t="s">
        <v>235</v>
      </c>
      <c r="C169" s="184"/>
      <c r="D169" s="207"/>
      <c r="E169" s="167" t="s">
        <v>515</v>
      </c>
      <c r="F169" s="241" t="s">
        <v>513</v>
      </c>
      <c r="G169" s="4"/>
      <c r="H169" s="4"/>
      <c r="I169" s="5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spans="1:29" ht="14.25" customHeight="1" x14ac:dyDescent="0.2">
      <c r="A170" s="185" t="s">
        <v>3</v>
      </c>
      <c r="B170" s="187">
        <v>18419628</v>
      </c>
      <c r="C170" s="184"/>
      <c r="D170" s="207"/>
      <c r="E170" s="166" t="s">
        <v>514</v>
      </c>
      <c r="F170" s="241" t="s">
        <v>513</v>
      </c>
      <c r="G170" s="4"/>
      <c r="H170" s="4"/>
      <c r="I170" s="5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spans="1:29" ht="14.25" customHeight="1" x14ac:dyDescent="0.2">
      <c r="A171" s="185" t="s">
        <v>6</v>
      </c>
      <c r="B171" s="185" t="s">
        <v>9</v>
      </c>
      <c r="C171" s="184"/>
      <c r="D171" s="207"/>
      <c r="E171" s="184"/>
      <c r="F171" s="207"/>
      <c r="G171" s="4"/>
      <c r="H171" s="4"/>
      <c r="I171" s="5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spans="1:29" ht="14.25" customHeight="1" x14ac:dyDescent="0.2">
      <c r="A172" s="207"/>
      <c r="B172" s="208"/>
      <c r="C172" s="208"/>
      <c r="D172" s="207"/>
      <c r="E172" s="207"/>
      <c r="F172" s="208"/>
      <c r="G172" s="4"/>
      <c r="H172" s="4"/>
      <c r="I172" s="5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spans="1:29" ht="14.25" customHeight="1" x14ac:dyDescent="0.2">
      <c r="A173" s="1"/>
      <c r="B173" s="2"/>
      <c r="C173" s="2"/>
      <c r="D173" s="1"/>
      <c r="E173" s="1"/>
      <c r="F173" s="3"/>
      <c r="G173" s="4"/>
      <c r="H173" s="4"/>
      <c r="I173" s="5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spans="1:29" x14ac:dyDescent="0.25">
      <c r="A174" s="13" t="s">
        <v>12</v>
      </c>
      <c r="B174" s="14" t="s">
        <v>13</v>
      </c>
      <c r="C174" s="17" t="s">
        <v>14</v>
      </c>
      <c r="D174" s="17" t="s">
        <v>506</v>
      </c>
      <c r="E174" s="8" t="s">
        <v>15</v>
      </c>
      <c r="F174" s="14" t="s">
        <v>16</v>
      </c>
      <c r="G174" s="4"/>
      <c r="H174" s="4"/>
      <c r="I174" s="5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spans="1:29" ht="28.5" x14ac:dyDescent="0.2">
      <c r="A175" s="189" t="s">
        <v>238</v>
      </c>
      <c r="B175" s="192" t="s">
        <v>124</v>
      </c>
      <c r="C175" s="12">
        <v>4</v>
      </c>
      <c r="D175" s="12">
        <f>C175*17</f>
        <v>68</v>
      </c>
      <c r="E175" s="192" t="s">
        <v>131</v>
      </c>
      <c r="F175" s="192" t="s">
        <v>239</v>
      </c>
      <c r="G175" s="4"/>
      <c r="H175" s="4"/>
      <c r="I175" s="5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spans="1:29" ht="28.5" x14ac:dyDescent="0.2">
      <c r="A176" s="189" t="s">
        <v>240</v>
      </c>
      <c r="B176" s="192" t="s">
        <v>124</v>
      </c>
      <c r="C176" s="12">
        <v>4</v>
      </c>
      <c r="D176" s="12">
        <f>C176*17</f>
        <v>68</v>
      </c>
      <c r="E176" s="192" t="s">
        <v>241</v>
      </c>
      <c r="F176" s="192" t="s">
        <v>242</v>
      </c>
      <c r="G176" s="4"/>
      <c r="H176" s="4"/>
      <c r="I176" s="5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spans="1:29" ht="60" x14ac:dyDescent="0.2">
      <c r="A177" s="189" t="s">
        <v>99</v>
      </c>
      <c r="B177" s="189" t="s">
        <v>100</v>
      </c>
      <c r="C177" s="35">
        <v>20</v>
      </c>
      <c r="D177" s="35">
        <v>20</v>
      </c>
      <c r="E177" s="199" t="s">
        <v>243</v>
      </c>
      <c r="F177" s="192"/>
      <c r="G177" s="4"/>
      <c r="H177" s="4"/>
      <c r="I177" s="5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spans="1:29" ht="60" x14ac:dyDescent="0.2">
      <c r="A178" s="189" t="s">
        <v>99</v>
      </c>
      <c r="B178" s="189" t="s">
        <v>100</v>
      </c>
      <c r="C178" s="35">
        <v>20</v>
      </c>
      <c r="D178" s="35">
        <v>20</v>
      </c>
      <c r="E178" s="199" t="s">
        <v>249</v>
      </c>
      <c r="F178" s="192"/>
      <c r="G178" s="4"/>
      <c r="H178" s="4"/>
      <c r="I178" s="5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spans="1:29" ht="28.5" x14ac:dyDescent="0.2">
      <c r="A179" s="189" t="s">
        <v>251</v>
      </c>
      <c r="B179" s="192" t="s">
        <v>220</v>
      </c>
      <c r="C179" s="12">
        <v>48</v>
      </c>
      <c r="D179" s="12">
        <v>48</v>
      </c>
      <c r="E179" s="192" t="s">
        <v>222</v>
      </c>
      <c r="F179" s="192"/>
      <c r="G179" s="4"/>
      <c r="H179" s="4"/>
      <c r="I179" s="5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spans="1:29" ht="14.25" customHeight="1" x14ac:dyDescent="0.2">
      <c r="A180" s="189" t="s">
        <v>253</v>
      </c>
      <c r="B180" s="231" t="s">
        <v>254</v>
      </c>
      <c r="C180" s="244">
        <v>48</v>
      </c>
      <c r="D180" s="244">
        <v>48</v>
      </c>
      <c r="E180" s="192" t="s">
        <v>222</v>
      </c>
      <c r="F180" s="192"/>
      <c r="G180" s="1"/>
      <c r="H180" s="4"/>
      <c r="I180" s="5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spans="1:29" ht="14.25" customHeight="1" x14ac:dyDescent="0.25">
      <c r="A181" s="1"/>
      <c r="B181" s="202" t="s">
        <v>38</v>
      </c>
      <c r="C181" s="217"/>
      <c r="D181" s="218">
        <f>SUM(D175:D180)</f>
        <v>272</v>
      </c>
      <c r="E181" s="1"/>
      <c r="F181" s="3"/>
      <c r="G181" s="1"/>
      <c r="H181" s="4"/>
      <c r="I181" s="5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spans="1:29" ht="14.25" customHeight="1" x14ac:dyDescent="0.2">
      <c r="A182" s="1"/>
      <c r="B182" s="245" t="s">
        <v>562</v>
      </c>
      <c r="C182" s="219"/>
      <c r="D182" s="220">
        <f>272-D181</f>
        <v>0</v>
      </c>
      <c r="E182" s="1"/>
      <c r="F182" s="3"/>
      <c r="G182" s="1"/>
      <c r="H182" s="4"/>
      <c r="I182" s="5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spans="1:29" ht="14.25" customHeight="1" x14ac:dyDescent="0.2">
      <c r="A183" s="1"/>
      <c r="B183" s="1"/>
      <c r="C183" s="1"/>
      <c r="D183" s="1"/>
      <c r="E183" s="1"/>
      <c r="F183" s="1"/>
      <c r="G183" s="1"/>
      <c r="H183" s="4"/>
      <c r="I183" s="5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spans="1:29" ht="14.25" customHeight="1" x14ac:dyDescent="0.2">
      <c r="A184" s="1"/>
      <c r="B184" s="1"/>
      <c r="C184" s="1"/>
      <c r="D184" s="1"/>
      <c r="E184" s="1"/>
      <c r="F184" s="1"/>
      <c r="G184" s="1"/>
      <c r="H184" s="4"/>
      <c r="I184" s="5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spans="1:29" ht="14.25" customHeight="1" x14ac:dyDescent="0.2">
      <c r="A185" s="627" t="str">
        <f>B169</f>
        <v>JHON DARWIN ERAZO HURTADO</v>
      </c>
      <c r="B185" s="627"/>
      <c r="C185" s="627"/>
      <c r="D185" s="627"/>
      <c r="E185" s="627"/>
      <c r="F185" s="627"/>
      <c r="G185" s="1"/>
      <c r="H185" s="4"/>
      <c r="I185" s="5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spans="1:29" ht="14.25" customHeight="1" x14ac:dyDescent="0.2">
      <c r="A186" s="628" t="s">
        <v>504</v>
      </c>
      <c r="B186" s="627"/>
      <c r="C186" s="627"/>
      <c r="D186" s="627"/>
      <c r="E186" s="627"/>
      <c r="F186" s="627"/>
      <c r="G186" s="1"/>
      <c r="H186" s="4"/>
      <c r="I186" s="5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spans="1:29" ht="14.25" customHeight="1" x14ac:dyDescent="0.2">
      <c r="A187" s="1"/>
      <c r="B187" s="1"/>
      <c r="C187" s="1"/>
      <c r="D187" s="1"/>
      <c r="E187" s="1"/>
      <c r="F187" s="1"/>
      <c r="G187" s="1"/>
      <c r="H187" s="4"/>
      <c r="I187" s="5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spans="1:29" ht="14.25" customHeight="1" x14ac:dyDescent="0.2">
      <c r="A188" s="1"/>
      <c r="B188" s="1"/>
      <c r="C188" s="1"/>
      <c r="D188" s="1"/>
      <c r="E188" s="1"/>
      <c r="F188" s="1"/>
      <c r="G188" s="26"/>
      <c r="H188" s="4"/>
      <c r="I188" s="5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spans="1:29" ht="14.25" customHeight="1" x14ac:dyDescent="0.2">
      <c r="A189" s="1"/>
      <c r="B189" s="1"/>
      <c r="C189" s="1"/>
      <c r="D189" s="1"/>
      <c r="E189" s="1"/>
      <c r="F189" s="1"/>
      <c r="G189" s="29"/>
      <c r="H189" s="4"/>
      <c r="I189" s="5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spans="1:29" ht="14.25" customHeight="1" x14ac:dyDescent="0.2">
      <c r="A190" s="1"/>
      <c r="B190" s="1"/>
      <c r="C190" s="1"/>
      <c r="D190" s="1"/>
      <c r="E190" s="1"/>
      <c r="F190" s="1"/>
      <c r="G190" s="4"/>
      <c r="H190" s="4"/>
      <c r="I190" s="5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spans="1:29" ht="14.25" x14ac:dyDescent="0.2">
      <c r="A191" s="4"/>
      <c r="B191" s="4"/>
      <c r="C191" s="4"/>
      <c r="D191" s="4"/>
      <c r="E191" s="4"/>
      <c r="F191" s="4"/>
      <c r="G191" s="4"/>
      <c r="H191" s="4"/>
      <c r="I191" s="5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spans="1:29" x14ac:dyDescent="0.2">
      <c r="A192" s="246" t="s">
        <v>510</v>
      </c>
      <c r="B192" s="240" t="s">
        <v>265</v>
      </c>
      <c r="C192" s="223"/>
      <c r="D192" s="221"/>
      <c r="E192" s="168" t="s">
        <v>515</v>
      </c>
      <c r="F192" s="228" t="s">
        <v>513</v>
      </c>
      <c r="G192" s="4"/>
      <c r="H192" s="4"/>
      <c r="I192" s="5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spans="1:29" ht="14.25" x14ac:dyDescent="0.2">
      <c r="A193" s="221" t="s">
        <v>3</v>
      </c>
      <c r="B193" s="224">
        <v>9736231</v>
      </c>
      <c r="C193" s="223"/>
      <c r="D193" s="221"/>
      <c r="E193" s="46" t="s">
        <v>514</v>
      </c>
      <c r="F193" s="228" t="s">
        <v>513</v>
      </c>
      <c r="G193" s="4"/>
      <c r="H193" s="4"/>
      <c r="I193" s="5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spans="1:29" ht="14.25" x14ac:dyDescent="0.2">
      <c r="A194" s="221" t="s">
        <v>6</v>
      </c>
      <c r="B194" s="221" t="s">
        <v>7</v>
      </c>
      <c r="C194" s="223"/>
      <c r="D194" s="221"/>
      <c r="E194" s="223"/>
      <c r="F194" s="221"/>
      <c r="G194" s="4"/>
      <c r="H194" s="4"/>
      <c r="I194" s="5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spans="1:29" ht="14.25" customHeight="1" x14ac:dyDescent="0.2">
      <c r="A195" s="1"/>
      <c r="B195" s="2"/>
      <c r="C195" s="2"/>
      <c r="D195" s="1"/>
      <c r="E195" s="1"/>
      <c r="F195" s="3"/>
      <c r="G195" s="4"/>
      <c r="H195" s="4"/>
      <c r="I195" s="5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spans="1:29" ht="14.25" customHeight="1" x14ac:dyDescent="0.2">
      <c r="A196" s="1"/>
      <c r="B196" s="2"/>
      <c r="C196" s="2"/>
      <c r="D196" s="1"/>
      <c r="E196" s="1"/>
      <c r="F196" s="3"/>
      <c r="G196" s="4"/>
      <c r="H196" s="4"/>
      <c r="I196" s="5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spans="1:29" x14ac:dyDescent="0.25">
      <c r="A197" s="13" t="s">
        <v>12</v>
      </c>
      <c r="B197" s="14" t="s">
        <v>13</v>
      </c>
      <c r="C197" s="17" t="s">
        <v>14</v>
      </c>
      <c r="D197" s="17" t="s">
        <v>506</v>
      </c>
      <c r="E197" s="8" t="s">
        <v>15</v>
      </c>
      <c r="F197" s="14" t="s">
        <v>16</v>
      </c>
      <c r="G197" s="4"/>
      <c r="H197" s="4"/>
      <c r="I197" s="5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spans="1:29" ht="28.5" x14ac:dyDescent="0.2">
      <c r="A198" s="189" t="s">
        <v>266</v>
      </c>
      <c r="B198" s="190" t="s">
        <v>124</v>
      </c>
      <c r="C198" s="12">
        <v>4</v>
      </c>
      <c r="D198" s="12">
        <f>C198*17</f>
        <v>68</v>
      </c>
      <c r="E198" s="191" t="s">
        <v>260</v>
      </c>
      <c r="F198" s="192" t="s">
        <v>248</v>
      </c>
      <c r="G198" s="4"/>
      <c r="H198" s="4"/>
      <c r="I198" s="5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spans="1:29" ht="14.25" customHeight="1" x14ac:dyDescent="0.2">
      <c r="A199" s="197" t="s">
        <v>267</v>
      </c>
      <c r="B199" s="193" t="s">
        <v>124</v>
      </c>
      <c r="C199" s="244">
        <v>6</v>
      </c>
      <c r="D199" s="244">
        <f>C199*17</f>
        <v>102</v>
      </c>
      <c r="E199" s="247" t="s">
        <v>268</v>
      </c>
      <c r="F199" s="192" t="s">
        <v>261</v>
      </c>
      <c r="G199" s="1"/>
      <c r="H199" s="4"/>
      <c r="I199" s="5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spans="1:29" ht="14.25" customHeight="1" x14ac:dyDescent="0.25">
      <c r="A200" s="1"/>
      <c r="B200" s="202" t="s">
        <v>38</v>
      </c>
      <c r="C200" s="217"/>
      <c r="D200" s="248">
        <f>SUM(D198:D199)</f>
        <v>170</v>
      </c>
      <c r="E200" s="1"/>
      <c r="F200" s="3"/>
      <c r="G200" s="1"/>
      <c r="H200" s="4"/>
      <c r="I200" s="5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spans="1:29" ht="14.25" customHeight="1" x14ac:dyDescent="0.2">
      <c r="A201" s="1"/>
      <c r="B201" s="245" t="s">
        <v>562</v>
      </c>
      <c r="C201" s="219"/>
      <c r="D201" s="220">
        <f>272-D200</f>
        <v>102</v>
      </c>
      <c r="E201" s="1"/>
      <c r="F201" s="3"/>
      <c r="G201" s="1"/>
      <c r="H201" s="4"/>
      <c r="I201" s="5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spans="1:29" ht="14.25" customHeight="1" x14ac:dyDescent="0.2">
      <c r="A202" s="1"/>
      <c r="B202" s="1"/>
      <c r="C202" s="1"/>
      <c r="D202" s="1"/>
      <c r="E202" s="1"/>
      <c r="F202" s="1"/>
      <c r="G202" s="1"/>
      <c r="H202" s="4"/>
      <c r="I202" s="5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spans="1:29" ht="14.25" customHeight="1" x14ac:dyDescent="0.25">
      <c r="A203" s="1"/>
      <c r="B203" s="1"/>
      <c r="C203" s="1"/>
      <c r="D203" s="36"/>
      <c r="E203" s="39" t="s">
        <v>271</v>
      </c>
      <c r="F203" s="1"/>
      <c r="G203" s="1"/>
      <c r="H203" s="4"/>
      <c r="I203" s="5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spans="1:29" ht="14.25" customHeight="1" x14ac:dyDescent="0.2">
      <c r="A204" s="1"/>
      <c r="B204" s="1"/>
      <c r="C204" s="1"/>
      <c r="D204" s="36"/>
      <c r="E204" s="36"/>
      <c r="F204" s="1"/>
      <c r="G204" s="1"/>
      <c r="H204" s="4"/>
      <c r="I204" s="5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spans="1:29" ht="14.25" customHeight="1" x14ac:dyDescent="0.2">
      <c r="A205" s="627" t="str">
        <f>B192</f>
        <v>JHON FABER ARREDONDO MONTOYA</v>
      </c>
      <c r="B205" s="627"/>
      <c r="C205" s="627"/>
      <c r="D205" s="627"/>
      <c r="E205" s="627"/>
      <c r="F205" s="627"/>
      <c r="G205" s="1"/>
      <c r="H205" s="4"/>
      <c r="I205" s="5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spans="1:29" ht="14.25" customHeight="1" x14ac:dyDescent="0.2">
      <c r="A206" s="628" t="s">
        <v>504</v>
      </c>
      <c r="B206" s="627"/>
      <c r="C206" s="627"/>
      <c r="D206" s="627"/>
      <c r="E206" s="627"/>
      <c r="F206" s="627"/>
      <c r="G206" s="26"/>
      <c r="H206" s="4"/>
      <c r="I206" s="5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spans="1:29" ht="14.25" customHeight="1" x14ac:dyDescent="0.2">
      <c r="A207" s="1"/>
      <c r="B207" s="1"/>
      <c r="C207" s="1"/>
      <c r="D207" s="1"/>
      <c r="E207" s="1"/>
      <c r="F207" s="1"/>
      <c r="G207" s="29"/>
      <c r="H207" s="4"/>
      <c r="I207" s="5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spans="1:29" ht="14.25" customHeight="1" x14ac:dyDescent="0.2">
      <c r="A208" s="1"/>
      <c r="B208" s="1"/>
      <c r="C208" s="1"/>
      <c r="D208" s="1"/>
      <c r="E208" s="1"/>
      <c r="F208" s="1"/>
      <c r="G208" s="31"/>
      <c r="H208" s="4"/>
      <c r="I208" s="5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spans="1:29" ht="14.25" customHeight="1" x14ac:dyDescent="0.25">
      <c r="A209" s="1"/>
      <c r="B209" s="1"/>
      <c r="C209" s="1"/>
      <c r="D209" s="1"/>
      <c r="E209" s="1"/>
      <c r="F209" s="1"/>
      <c r="G209" s="33"/>
      <c r="H209" s="4"/>
      <c r="I209" s="5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spans="1:29" ht="14.25" customHeight="1" x14ac:dyDescent="0.25">
      <c r="A210" s="1"/>
      <c r="B210" s="633"/>
      <c r="C210" s="633"/>
      <c r="D210" s="634"/>
      <c r="E210" s="28"/>
      <c r="F210" s="29"/>
      <c r="G210" s="33"/>
      <c r="H210" s="4"/>
      <c r="I210" s="5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spans="1:29" ht="14.25" customHeight="1" x14ac:dyDescent="0.25">
      <c r="A211" s="1"/>
      <c r="B211" s="27"/>
      <c r="C211" s="169"/>
      <c r="D211" s="27"/>
      <c r="E211" s="28"/>
      <c r="F211" s="29"/>
      <c r="G211" s="33"/>
      <c r="H211" s="4"/>
      <c r="I211" s="5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spans="1:29" ht="14.25" customHeight="1" x14ac:dyDescent="0.25">
      <c r="A212" s="1"/>
      <c r="B212" s="27"/>
      <c r="C212" s="169"/>
      <c r="D212" s="27"/>
      <c r="E212" s="28"/>
      <c r="F212" s="29"/>
      <c r="G212" s="33"/>
      <c r="H212" s="4"/>
      <c r="I212" s="5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spans="1:29" ht="14.25" customHeight="1" x14ac:dyDescent="0.25">
      <c r="A213" s="1"/>
      <c r="B213" s="633"/>
      <c r="C213" s="633"/>
      <c r="D213" s="634"/>
      <c r="E213" s="30"/>
      <c r="F213" s="31"/>
      <c r="G213" s="33"/>
      <c r="H213" s="4"/>
      <c r="I213" s="5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spans="1:29" ht="14.25" customHeight="1" x14ac:dyDescent="0.25">
      <c r="A214" s="1"/>
      <c r="B214" s="27"/>
      <c r="C214" s="169"/>
      <c r="D214" s="27"/>
      <c r="E214" s="30"/>
      <c r="F214" s="31"/>
      <c r="G214" s="33"/>
      <c r="H214" s="4"/>
      <c r="I214" s="5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spans="1:29" ht="14.25" customHeight="1" x14ac:dyDescent="0.25">
      <c r="A215" s="1"/>
      <c r="B215" s="27"/>
      <c r="C215" s="169"/>
      <c r="D215" s="27"/>
      <c r="E215" s="30"/>
      <c r="F215" s="31"/>
      <c r="G215" s="33"/>
      <c r="H215" s="4"/>
      <c r="I215" s="5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spans="1:29" ht="14.25" customHeight="1" x14ac:dyDescent="0.25">
      <c r="A216" s="1"/>
      <c r="B216" s="27"/>
      <c r="C216" s="169"/>
      <c r="D216" s="32"/>
      <c r="E216" s="1"/>
      <c r="F216" s="3"/>
      <c r="G216" s="33"/>
      <c r="H216" s="4"/>
      <c r="I216" s="5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spans="1:29" ht="14.25" customHeight="1" x14ac:dyDescent="0.25">
      <c r="A217" s="1"/>
      <c r="B217" s="27"/>
      <c r="C217" s="169"/>
      <c r="D217" s="32"/>
      <c r="E217" s="1"/>
      <c r="F217" s="3"/>
      <c r="G217" s="33"/>
      <c r="H217" s="4"/>
      <c r="I217" s="5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spans="1:29" ht="14.25" customHeight="1" x14ac:dyDescent="0.25">
      <c r="A218" s="1"/>
      <c r="B218" s="27"/>
      <c r="C218" s="169"/>
      <c r="D218" s="32"/>
      <c r="E218" s="1"/>
      <c r="F218" s="3"/>
      <c r="G218" s="33"/>
      <c r="H218" s="4"/>
      <c r="I218" s="5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spans="1:29" ht="14.25" customHeight="1" x14ac:dyDescent="0.25">
      <c r="A219" s="1"/>
      <c r="B219" s="27"/>
      <c r="C219" s="169"/>
      <c r="D219" s="32"/>
      <c r="E219" s="1"/>
      <c r="F219" s="3"/>
      <c r="G219" s="33"/>
      <c r="H219" s="4"/>
      <c r="I219" s="5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spans="1:29" ht="14.25" customHeight="1" x14ac:dyDescent="0.2">
      <c r="A220" s="1"/>
      <c r="B220" s="27"/>
      <c r="C220" s="169"/>
      <c r="D220" s="32"/>
      <c r="E220" s="1"/>
      <c r="F220" s="3"/>
      <c r="G220" s="4"/>
      <c r="H220" s="4"/>
      <c r="I220" s="5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spans="1:29" ht="14.25" customHeight="1" x14ac:dyDescent="0.2">
      <c r="A221" s="1"/>
      <c r="B221" s="27"/>
      <c r="C221" s="169"/>
      <c r="D221" s="32"/>
      <c r="E221" s="1"/>
      <c r="F221" s="3"/>
      <c r="G221" s="4"/>
      <c r="H221" s="4"/>
      <c r="I221" s="5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spans="1:29" s="164" customFormat="1" ht="14.25" customHeight="1" x14ac:dyDescent="0.2">
      <c r="A222" s="4"/>
      <c r="B222" s="4"/>
      <c r="C222" s="4"/>
      <c r="D222" s="4"/>
      <c r="E222" s="4"/>
      <c r="F222" s="4"/>
      <c r="G222" s="4"/>
      <c r="H222" s="4"/>
      <c r="I222" s="188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spans="1:29" ht="14.25" customHeight="1" x14ac:dyDescent="0.2">
      <c r="A223" s="4"/>
      <c r="B223" s="4"/>
      <c r="C223" s="4"/>
      <c r="D223" s="4"/>
      <c r="E223" s="4"/>
      <c r="F223" s="4"/>
      <c r="G223" s="4"/>
      <c r="H223" s="4"/>
      <c r="I223" s="5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 spans="1:29" ht="14.25" customHeight="1" x14ac:dyDescent="0.2">
      <c r="A224" s="246" t="s">
        <v>510</v>
      </c>
      <c r="B224" s="240" t="s">
        <v>283</v>
      </c>
      <c r="C224" s="165"/>
      <c r="D224" s="227"/>
      <c r="E224" s="168" t="s">
        <v>515</v>
      </c>
      <c r="F224" s="228" t="s">
        <v>513</v>
      </c>
      <c r="G224" s="4"/>
      <c r="H224" s="4"/>
      <c r="I224" s="5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spans="1:29" ht="14.25" customHeight="1" x14ac:dyDescent="0.2">
      <c r="A225" s="221" t="s">
        <v>3</v>
      </c>
      <c r="B225" s="224">
        <v>1097393766</v>
      </c>
      <c r="C225" s="165"/>
      <c r="D225" s="227"/>
      <c r="E225" s="46" t="s">
        <v>514</v>
      </c>
      <c r="F225" s="228" t="s">
        <v>513</v>
      </c>
      <c r="G225" s="4"/>
      <c r="H225" s="4"/>
      <c r="I225" s="5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 spans="1:29" ht="14.25" customHeight="1" x14ac:dyDescent="0.2">
      <c r="A226" s="221" t="s">
        <v>6</v>
      </c>
      <c r="B226" s="221" t="s">
        <v>7</v>
      </c>
      <c r="C226" s="165"/>
      <c r="D226" s="227"/>
      <c r="E226" s="165"/>
      <c r="F226" s="227"/>
      <c r="G226" s="4"/>
      <c r="H226" s="4"/>
      <c r="I226" s="5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 spans="1:29" ht="14.25" customHeight="1" x14ac:dyDescent="0.2">
      <c r="A227" s="1"/>
      <c r="B227" s="2"/>
      <c r="C227" s="2"/>
      <c r="D227" s="1"/>
      <c r="E227" s="1"/>
      <c r="F227" s="3"/>
      <c r="G227" s="4"/>
      <c r="H227" s="4"/>
      <c r="I227" s="5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 spans="1:29" ht="14.25" x14ac:dyDescent="0.2">
      <c r="A228" s="1"/>
      <c r="B228" s="2"/>
      <c r="C228" s="2"/>
      <c r="D228" s="1"/>
      <c r="E228" s="1"/>
      <c r="F228" s="3"/>
      <c r="G228" s="4"/>
      <c r="H228" s="4"/>
      <c r="I228" s="5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 spans="1:29" x14ac:dyDescent="0.25">
      <c r="A229" s="252" t="s">
        <v>12</v>
      </c>
      <c r="B229" s="253" t="s">
        <v>13</v>
      </c>
      <c r="C229" s="254" t="s">
        <v>14</v>
      </c>
      <c r="D229" s="254" t="s">
        <v>506</v>
      </c>
      <c r="E229" s="255" t="s">
        <v>15</v>
      </c>
      <c r="F229" s="253" t="s">
        <v>16</v>
      </c>
      <c r="G229" s="4"/>
      <c r="H229" s="4"/>
      <c r="I229" s="5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 spans="1:29" ht="39" customHeight="1" x14ac:dyDescent="0.2">
      <c r="A230" s="521" t="s">
        <v>662</v>
      </c>
      <c r="B230" s="521" t="s">
        <v>663</v>
      </c>
      <c r="C230" s="342">
        <v>48</v>
      </c>
      <c r="D230" s="522">
        <v>48</v>
      </c>
      <c r="E230" s="519" t="s">
        <v>222</v>
      </c>
      <c r="F230" s="213"/>
      <c r="G230" s="4"/>
      <c r="H230" s="4"/>
      <c r="I230" s="5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 spans="1:29" ht="28.5" x14ac:dyDescent="0.2">
      <c r="A231" s="518" t="s">
        <v>287</v>
      </c>
      <c r="B231" s="519" t="s">
        <v>286</v>
      </c>
      <c r="C231" s="520">
        <v>48</v>
      </c>
      <c r="D231" s="520">
        <v>48</v>
      </c>
      <c r="E231" s="519" t="s">
        <v>222</v>
      </c>
      <c r="F231" s="519"/>
      <c r="G231" s="4"/>
      <c r="H231" s="4"/>
      <c r="I231" s="5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 spans="1:29" ht="28.5" x14ac:dyDescent="0.2">
      <c r="A232" s="249" t="s">
        <v>288</v>
      </c>
      <c r="B232" s="192" t="s">
        <v>291</v>
      </c>
      <c r="C232" s="12">
        <v>4</v>
      </c>
      <c r="D232" s="12">
        <f>C232*17</f>
        <v>68</v>
      </c>
      <c r="E232" s="192" t="s">
        <v>292</v>
      </c>
      <c r="F232" s="192" t="s">
        <v>293</v>
      </c>
      <c r="G232" s="1"/>
      <c r="H232" s="4"/>
      <c r="I232" s="5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 spans="1:29" ht="28.5" x14ac:dyDescent="0.2">
      <c r="A233" s="189" t="s">
        <v>297</v>
      </c>
      <c r="B233" s="192" t="s">
        <v>298</v>
      </c>
      <c r="C233" s="12">
        <v>3</v>
      </c>
      <c r="D233" s="12">
        <f t="shared" ref="D233:D234" si="3">C233*17</f>
        <v>51</v>
      </c>
      <c r="E233" s="192" t="s">
        <v>299</v>
      </c>
      <c r="F233" s="192" t="s">
        <v>137</v>
      </c>
      <c r="G233" s="1"/>
      <c r="H233" s="4"/>
      <c r="I233" s="5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 spans="1:29" ht="28.5" x14ac:dyDescent="0.2">
      <c r="A234" s="189" t="s">
        <v>301</v>
      </c>
      <c r="B234" s="231" t="s">
        <v>302</v>
      </c>
      <c r="C234" s="244">
        <v>3</v>
      </c>
      <c r="D234" s="244">
        <f t="shared" si="3"/>
        <v>51</v>
      </c>
      <c r="E234" s="250" t="s">
        <v>567</v>
      </c>
      <c r="F234" s="192" t="s">
        <v>28</v>
      </c>
      <c r="G234" s="1"/>
      <c r="H234" s="4"/>
      <c r="I234" s="5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spans="1:29" ht="15" customHeight="1" x14ac:dyDescent="0.25">
      <c r="A235" s="1"/>
      <c r="B235" s="202" t="s">
        <v>38</v>
      </c>
      <c r="C235" s="217"/>
      <c r="D235" s="218">
        <f>SUM(D230:D234)</f>
        <v>266</v>
      </c>
      <c r="E235" s="1"/>
      <c r="F235" s="3"/>
      <c r="G235" s="1"/>
      <c r="H235" s="4"/>
      <c r="I235" s="5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ht="14.25" x14ac:dyDescent="0.2">
      <c r="A236" s="1"/>
      <c r="B236" s="245" t="s">
        <v>562</v>
      </c>
      <c r="C236" s="219"/>
      <c r="D236" s="220">
        <f>272-D235</f>
        <v>6</v>
      </c>
      <c r="E236" s="1"/>
      <c r="F236" s="3"/>
      <c r="G236" s="1"/>
      <c r="H236" s="4"/>
      <c r="I236" s="5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spans="1:29" ht="14.25" customHeight="1" x14ac:dyDescent="0.2">
      <c r="A237" s="1"/>
      <c r="B237" s="36"/>
      <c r="C237" s="36"/>
      <c r="D237" s="36"/>
      <c r="E237" s="36"/>
      <c r="F237" s="1"/>
      <c r="G237" s="1"/>
      <c r="H237" s="4"/>
      <c r="I237" s="5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spans="1:29" ht="14.25" customHeight="1" x14ac:dyDescent="0.2">
      <c r="A238" s="1"/>
      <c r="B238" s="36"/>
      <c r="C238" s="36"/>
      <c r="D238" s="36"/>
      <c r="E238" s="36"/>
      <c r="F238" s="1"/>
      <c r="G238" s="4"/>
      <c r="H238" s="4"/>
      <c r="I238" s="5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spans="1:29" ht="14.25" customHeight="1" x14ac:dyDescent="0.2">
      <c r="A239" s="1"/>
      <c r="B239" s="27"/>
      <c r="C239" s="169"/>
      <c r="D239" s="32"/>
      <c r="E239" s="1"/>
      <c r="F239" s="3"/>
      <c r="G239" s="4"/>
      <c r="H239" s="4"/>
      <c r="I239" s="5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spans="1:29" ht="14.25" customHeight="1" x14ac:dyDescent="0.25">
      <c r="A240" s="627" t="str">
        <f>B224</f>
        <v>JUAN CARLOS CASTILLO PAZ</v>
      </c>
      <c r="B240" s="627"/>
      <c r="C240" s="627"/>
      <c r="D240" s="627"/>
      <c r="E240" s="627"/>
      <c r="F240" s="627"/>
      <c r="G240" s="33"/>
      <c r="H240" s="33"/>
      <c r="I240" s="5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spans="1:29" ht="14.25" customHeight="1" x14ac:dyDescent="0.25">
      <c r="A241" s="628" t="s">
        <v>504</v>
      </c>
      <c r="B241" s="627"/>
      <c r="C241" s="627"/>
      <c r="D241" s="627"/>
      <c r="E241" s="627"/>
      <c r="F241" s="627"/>
      <c r="G241" s="33"/>
      <c r="H241" s="33"/>
      <c r="I241" s="5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spans="1:29" ht="14.25" customHeight="1" x14ac:dyDescent="0.25">
      <c r="A242" s="1"/>
      <c r="B242" s="2"/>
      <c r="C242" s="2"/>
      <c r="D242" s="1"/>
      <c r="E242" s="1"/>
      <c r="F242" s="3"/>
      <c r="G242" s="33"/>
      <c r="H242" s="33"/>
      <c r="I242" s="5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spans="1:29" ht="14.25" customHeight="1" x14ac:dyDescent="0.2">
      <c r="A243" s="1"/>
      <c r="B243" s="2"/>
      <c r="C243" s="2"/>
      <c r="D243" s="1"/>
      <c r="E243" s="1"/>
      <c r="F243" s="3"/>
      <c r="G243" s="4"/>
      <c r="H243" s="4"/>
      <c r="I243" s="5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spans="1:29" ht="14.25" customHeight="1" x14ac:dyDescent="0.2">
      <c r="A244" s="1"/>
      <c r="B244" s="2"/>
      <c r="C244" s="2"/>
      <c r="D244" s="1"/>
      <c r="E244" s="1"/>
      <c r="F244" s="3"/>
      <c r="G244" s="4"/>
      <c r="H244" s="4"/>
      <c r="I244" s="5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spans="1:29" ht="14.25" customHeight="1" x14ac:dyDescent="0.2">
      <c r="A245" s="4"/>
      <c r="B245" s="4"/>
      <c r="C245" s="4"/>
      <c r="D245" s="4"/>
      <c r="E245" s="4"/>
      <c r="F245" s="4"/>
      <c r="G245" s="4"/>
      <c r="H245" s="4"/>
      <c r="I245" s="5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spans="1:29" ht="14.25" customHeight="1" x14ac:dyDescent="0.2">
      <c r="A246" s="246" t="s">
        <v>510</v>
      </c>
      <c r="B246" s="240" t="s">
        <v>313</v>
      </c>
      <c r="C246" s="223"/>
      <c r="D246" s="221"/>
      <c r="E246" s="168" t="s">
        <v>515</v>
      </c>
      <c r="F246" s="228" t="s">
        <v>513</v>
      </c>
      <c r="G246" s="4"/>
      <c r="H246" s="4"/>
      <c r="I246" s="5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spans="1:29" ht="14.25" customHeight="1" x14ac:dyDescent="0.2">
      <c r="A247" s="221" t="s">
        <v>3</v>
      </c>
      <c r="B247" s="224">
        <v>1098308059</v>
      </c>
      <c r="C247" s="223"/>
      <c r="D247" s="221"/>
      <c r="E247" s="46" t="s">
        <v>514</v>
      </c>
      <c r="F247" s="228" t="s">
        <v>513</v>
      </c>
      <c r="G247" s="4"/>
      <c r="H247" s="4"/>
      <c r="I247" s="5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spans="1:29" ht="14.25" x14ac:dyDescent="0.2">
      <c r="A248" s="221" t="s">
        <v>6</v>
      </c>
      <c r="B248" s="221" t="s">
        <v>7</v>
      </c>
      <c r="C248" s="223"/>
      <c r="D248" s="221"/>
      <c r="E248" s="223"/>
      <c r="F248" s="221"/>
      <c r="G248" s="4"/>
      <c r="H248" s="4"/>
      <c r="I248" s="5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spans="1:29" ht="14.25" x14ac:dyDescent="0.2">
      <c r="A249" s="1"/>
      <c r="B249" s="2"/>
      <c r="C249" s="2"/>
      <c r="D249" s="1"/>
      <c r="E249" s="1"/>
      <c r="F249" s="3"/>
      <c r="G249" s="4"/>
      <c r="H249" s="4"/>
      <c r="I249" s="5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spans="1:29" ht="14.25" x14ac:dyDescent="0.2">
      <c r="A250" s="1"/>
      <c r="B250" s="2"/>
      <c r="C250" s="2"/>
      <c r="D250" s="1"/>
      <c r="E250" s="1"/>
      <c r="F250" s="3"/>
      <c r="G250" s="4"/>
      <c r="H250" s="4"/>
      <c r="I250" s="5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spans="1:29" x14ac:dyDescent="0.25">
      <c r="A251" s="237" t="s">
        <v>12</v>
      </c>
      <c r="B251" s="202" t="s">
        <v>13</v>
      </c>
      <c r="C251" s="237" t="s">
        <v>14</v>
      </c>
      <c r="D251" s="237" t="s">
        <v>506</v>
      </c>
      <c r="E251" s="237" t="s">
        <v>15</v>
      </c>
      <c r="F251" s="202" t="s">
        <v>16</v>
      </c>
      <c r="G251" s="4"/>
      <c r="H251" s="4"/>
      <c r="I251" s="5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spans="1:29" ht="42.75" x14ac:dyDescent="0.2">
      <c r="A252" s="212" t="s">
        <v>314</v>
      </c>
      <c r="B252" s="212" t="s">
        <v>120</v>
      </c>
      <c r="C252" s="251">
        <v>6</v>
      </c>
      <c r="D252" s="251">
        <f>C252*17</f>
        <v>102</v>
      </c>
      <c r="E252" s="212" t="s">
        <v>315</v>
      </c>
      <c r="F252" s="212" t="s">
        <v>316</v>
      </c>
      <c r="G252" s="1"/>
      <c r="H252" s="4"/>
      <c r="I252" s="5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spans="1:29" ht="28.5" x14ac:dyDescent="0.2">
      <c r="A253" s="212" t="s">
        <v>301</v>
      </c>
      <c r="B253" s="212" t="s">
        <v>120</v>
      </c>
      <c r="C253" s="251">
        <v>4</v>
      </c>
      <c r="D253" s="251">
        <f t="shared" ref="D253:D254" si="4">C253*17</f>
        <v>68</v>
      </c>
      <c r="E253" s="212" t="s">
        <v>317</v>
      </c>
      <c r="F253" s="212" t="s">
        <v>195</v>
      </c>
      <c r="G253" s="1"/>
      <c r="H253" s="4"/>
      <c r="I253" s="5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spans="1:29" ht="28.5" x14ac:dyDescent="0.2">
      <c r="A254" s="212" t="s">
        <v>318</v>
      </c>
      <c r="B254" s="212" t="s">
        <v>120</v>
      </c>
      <c r="C254" s="251">
        <v>3</v>
      </c>
      <c r="D254" s="251">
        <f t="shared" si="4"/>
        <v>51</v>
      </c>
      <c r="E254" s="212" t="s">
        <v>319</v>
      </c>
      <c r="F254" s="212" t="s">
        <v>195</v>
      </c>
      <c r="G254" s="1"/>
      <c r="H254" s="4"/>
      <c r="I254" s="5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spans="1:29" ht="57" x14ac:dyDescent="0.2">
      <c r="A255" s="212" t="s">
        <v>99</v>
      </c>
      <c r="B255" s="212" t="s">
        <v>100</v>
      </c>
      <c r="C255" s="251">
        <v>20</v>
      </c>
      <c r="D255" s="251">
        <v>20</v>
      </c>
      <c r="E255" s="531" t="s">
        <v>320</v>
      </c>
      <c r="F255" s="212"/>
      <c r="G255" s="1"/>
      <c r="H255" s="4"/>
      <c r="I255" s="5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spans="1:29" s="535" customFormat="1" ht="28.5" x14ac:dyDescent="0.2">
      <c r="A256" s="212" t="s">
        <v>666</v>
      </c>
      <c r="B256" s="212" t="s">
        <v>100</v>
      </c>
      <c r="C256" s="251">
        <v>20</v>
      </c>
      <c r="D256" s="251">
        <v>20</v>
      </c>
      <c r="E256" s="531" t="s">
        <v>665</v>
      </c>
      <c r="F256" s="212"/>
      <c r="G256" s="534"/>
      <c r="H256" s="4"/>
      <c r="I256" s="188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spans="1:29" x14ac:dyDescent="0.25">
      <c r="A257" s="1"/>
      <c r="B257" s="202" t="s">
        <v>38</v>
      </c>
      <c r="C257" s="202"/>
      <c r="D257" s="203">
        <f>SUM(D252:D255)</f>
        <v>241</v>
      </c>
      <c r="E257" s="1"/>
      <c r="F257" s="3"/>
      <c r="G257" s="1"/>
      <c r="H257" s="4"/>
      <c r="I257" s="5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spans="1:29" ht="14.25" customHeight="1" x14ac:dyDescent="0.2">
      <c r="A258" s="1"/>
      <c r="B258" s="245" t="s">
        <v>562</v>
      </c>
      <c r="C258" s="219"/>
      <c r="D258" s="220">
        <f>272-D257</f>
        <v>31</v>
      </c>
      <c r="E258" s="1"/>
      <c r="F258" s="3"/>
      <c r="G258" s="1"/>
      <c r="H258" s="4"/>
      <c r="I258" s="5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spans="1:29" ht="14.25" customHeight="1" x14ac:dyDescent="0.2">
      <c r="A259" s="1"/>
      <c r="B259" s="1"/>
      <c r="C259" s="1"/>
      <c r="D259" s="1"/>
      <c r="E259" s="1"/>
      <c r="F259" s="1"/>
      <c r="G259" s="1"/>
      <c r="H259" s="4"/>
      <c r="I259" s="5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spans="1:29" ht="14.25" customHeight="1" x14ac:dyDescent="0.2">
      <c r="A260" s="1"/>
      <c r="B260" s="1"/>
      <c r="C260" s="1"/>
      <c r="D260" s="23"/>
      <c r="E260" s="1"/>
      <c r="F260" s="1"/>
      <c r="G260" s="1"/>
      <c r="H260" s="4"/>
      <c r="I260" s="5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spans="1:29" ht="15.75" x14ac:dyDescent="0.25">
      <c r="A261" s="36"/>
      <c r="B261" s="37" t="s">
        <v>324</v>
      </c>
      <c r="C261" s="37"/>
      <c r="D261" s="36"/>
      <c r="E261" s="36"/>
      <c r="F261" s="1"/>
      <c r="G261" s="33"/>
      <c r="H261" s="4"/>
      <c r="I261" s="5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spans="1:29" ht="14.25" customHeight="1" x14ac:dyDescent="0.2">
      <c r="A262" s="627" t="str">
        <f>B246</f>
        <v>JULIÁN ANDRÉS RINCÓN PENAGOS</v>
      </c>
      <c r="B262" s="627"/>
      <c r="C262" s="627"/>
      <c r="D262" s="627"/>
      <c r="E262" s="627"/>
      <c r="F262" s="627"/>
      <c r="G262" s="4"/>
      <c r="H262" s="4"/>
      <c r="I262" s="5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spans="1:29" ht="14.25" customHeight="1" x14ac:dyDescent="0.2">
      <c r="A263" s="628" t="s">
        <v>504</v>
      </c>
      <c r="B263" s="627"/>
      <c r="C263" s="627"/>
      <c r="D263" s="627"/>
      <c r="E263" s="627"/>
      <c r="F263" s="627"/>
      <c r="G263" s="4"/>
      <c r="H263" s="4"/>
      <c r="I263" s="5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spans="1:29" ht="14.25" customHeight="1" x14ac:dyDescent="0.2">
      <c r="A264" s="1"/>
      <c r="B264" s="2"/>
      <c r="C264" s="2"/>
      <c r="D264" s="1"/>
      <c r="E264" s="1"/>
      <c r="F264" s="3"/>
      <c r="G264" s="4"/>
      <c r="H264" s="4"/>
      <c r="I264" s="5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spans="1:29" ht="14.25" customHeight="1" x14ac:dyDescent="0.2">
      <c r="A265" s="1"/>
      <c r="B265" s="2"/>
      <c r="C265" s="2"/>
      <c r="D265" s="1"/>
      <c r="E265" s="1"/>
      <c r="F265" s="3"/>
      <c r="G265" s="4"/>
      <c r="H265" s="4"/>
      <c r="I265" s="5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spans="1:29" ht="14.25" customHeight="1" x14ac:dyDescent="0.25">
      <c r="A266" s="1"/>
      <c r="B266" s="2"/>
      <c r="C266" s="2"/>
      <c r="D266" s="1"/>
      <c r="E266" s="1"/>
      <c r="F266" s="3"/>
      <c r="G266" s="4"/>
      <c r="H266" s="33"/>
      <c r="I266" s="5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spans="1:29" ht="14.25" customHeight="1" x14ac:dyDescent="0.25">
      <c r="A267" s="1"/>
      <c r="B267" s="4"/>
      <c r="C267" s="4"/>
      <c r="D267" s="4"/>
      <c r="E267" s="4"/>
      <c r="F267" s="4"/>
      <c r="G267" s="4"/>
      <c r="H267" s="33"/>
      <c r="I267" s="5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spans="1:29" ht="14.25" customHeight="1" x14ac:dyDescent="0.25">
      <c r="A268" s="4"/>
      <c r="B268" s="4"/>
      <c r="C268" s="4"/>
      <c r="D268" s="4"/>
      <c r="E268" s="4"/>
      <c r="F268" s="4"/>
      <c r="G268" s="4"/>
      <c r="H268" s="33"/>
      <c r="I268" s="5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spans="1:29" ht="14.25" customHeight="1" x14ac:dyDescent="0.25">
      <c r="A269" s="4"/>
      <c r="B269" s="4"/>
      <c r="C269" s="4"/>
      <c r="D269" s="4"/>
      <c r="E269" s="4"/>
      <c r="F269" s="4"/>
      <c r="G269" s="4"/>
      <c r="H269" s="33"/>
      <c r="I269" s="5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spans="1:29" ht="14.25" customHeight="1" x14ac:dyDescent="0.2">
      <c r="A270" s="4"/>
      <c r="B270" s="4"/>
      <c r="C270" s="4"/>
      <c r="D270" s="4"/>
      <c r="E270" s="4"/>
      <c r="F270" s="4"/>
      <c r="G270" s="4"/>
      <c r="H270" s="4"/>
      <c r="I270" s="5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spans="1:29" ht="14.25" customHeight="1" x14ac:dyDescent="0.2">
      <c r="A271" s="4"/>
      <c r="B271" s="4"/>
      <c r="C271" s="4"/>
      <c r="D271" s="4"/>
      <c r="E271" s="4"/>
      <c r="F271" s="4"/>
      <c r="G271" s="4"/>
      <c r="H271" s="4"/>
      <c r="I271" s="5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spans="1:29" s="164" customFormat="1" ht="14.25" customHeight="1" x14ac:dyDescent="0.2">
      <c r="A272" s="4"/>
      <c r="B272" s="4"/>
      <c r="C272" s="4"/>
      <c r="D272" s="4"/>
      <c r="E272" s="4"/>
      <c r="F272" s="4"/>
      <c r="G272" s="4"/>
      <c r="H272" s="4"/>
      <c r="I272" s="188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spans="1:29" ht="14.25" x14ac:dyDescent="0.2">
      <c r="A273" s="4"/>
      <c r="B273" s="4"/>
      <c r="C273" s="4"/>
      <c r="D273" s="4"/>
      <c r="E273" s="4"/>
      <c r="F273" s="4"/>
      <c r="G273" s="4"/>
      <c r="H273" s="4"/>
      <c r="I273" s="5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spans="1:29" ht="14.25" customHeight="1" x14ac:dyDescent="0.2">
      <c r="A274" s="246" t="s">
        <v>510</v>
      </c>
      <c r="B274" s="240" t="s">
        <v>330</v>
      </c>
      <c r="C274" s="223"/>
      <c r="D274" s="221"/>
      <c r="E274" s="168" t="s">
        <v>515</v>
      </c>
      <c r="F274" s="228" t="s">
        <v>513</v>
      </c>
      <c r="G274" s="4"/>
      <c r="H274" s="4"/>
      <c r="I274" s="5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spans="1:29" ht="14.25" customHeight="1" x14ac:dyDescent="0.2">
      <c r="A275" s="221" t="s">
        <v>3</v>
      </c>
      <c r="B275" s="224">
        <v>41955806</v>
      </c>
      <c r="C275" s="223"/>
      <c r="D275" s="221"/>
      <c r="E275" s="46" t="s">
        <v>514</v>
      </c>
      <c r="F275" s="228" t="s">
        <v>513</v>
      </c>
      <c r="G275" s="4"/>
      <c r="H275" s="4"/>
      <c r="I275" s="5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spans="1:29" ht="14.25" customHeight="1" x14ac:dyDescent="0.2">
      <c r="A276" s="221" t="s">
        <v>6</v>
      </c>
      <c r="B276" s="221" t="s">
        <v>7</v>
      </c>
      <c r="C276" s="223"/>
      <c r="D276" s="221"/>
      <c r="E276" s="223"/>
      <c r="F276" s="221"/>
      <c r="G276" s="4"/>
      <c r="H276" s="4"/>
      <c r="I276" s="5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spans="1:29" ht="14.25" customHeight="1" x14ac:dyDescent="0.2">
      <c r="A277" s="1"/>
      <c r="B277" s="2"/>
      <c r="C277" s="2"/>
      <c r="D277" s="1"/>
      <c r="E277" s="1"/>
      <c r="F277" s="3"/>
      <c r="G277" s="4"/>
      <c r="H277" s="4"/>
      <c r="I277" s="5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spans="1:29" ht="14.25" x14ac:dyDescent="0.2">
      <c r="A278" s="1"/>
      <c r="B278" s="2"/>
      <c r="C278" s="2"/>
      <c r="D278" s="1"/>
      <c r="E278" s="1"/>
      <c r="F278" s="3"/>
      <c r="G278" s="4"/>
      <c r="H278" s="4"/>
      <c r="I278" s="5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spans="1:29" x14ac:dyDescent="0.25">
      <c r="A279" s="13" t="s">
        <v>12</v>
      </c>
      <c r="B279" s="14" t="s">
        <v>13</v>
      </c>
      <c r="C279" s="17" t="s">
        <v>14</v>
      </c>
      <c r="D279" s="17" t="s">
        <v>14</v>
      </c>
      <c r="E279" s="8" t="s">
        <v>15</v>
      </c>
      <c r="F279" s="14" t="s">
        <v>16</v>
      </c>
      <c r="G279" s="4"/>
      <c r="H279" s="4"/>
      <c r="I279" s="5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spans="1:29" ht="42.75" x14ac:dyDescent="0.2">
      <c r="A280" s="189" t="s">
        <v>332</v>
      </c>
      <c r="B280" s="192" t="s">
        <v>148</v>
      </c>
      <c r="C280" s="12">
        <v>6</v>
      </c>
      <c r="D280" s="12">
        <f>C280*17</f>
        <v>102</v>
      </c>
      <c r="E280" s="192" t="s">
        <v>334</v>
      </c>
      <c r="F280" s="192" t="s">
        <v>335</v>
      </c>
      <c r="G280" s="1"/>
      <c r="H280" s="4"/>
      <c r="I280" s="5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spans="1:29" ht="14.25" customHeight="1" x14ac:dyDescent="0.2">
      <c r="A281" s="189" t="s">
        <v>337</v>
      </c>
      <c r="B281" s="231" t="s">
        <v>154</v>
      </c>
      <c r="C281" s="244">
        <v>4</v>
      </c>
      <c r="D281" s="244">
        <f>C281*17</f>
        <v>68</v>
      </c>
      <c r="E281" s="192" t="s">
        <v>131</v>
      </c>
      <c r="F281" s="192" t="s">
        <v>132</v>
      </c>
      <c r="G281" s="1"/>
      <c r="H281" s="4"/>
      <c r="I281" s="5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spans="1:29" ht="14.25" customHeight="1" x14ac:dyDescent="0.25">
      <c r="A282" s="1"/>
      <c r="B282" s="202" t="s">
        <v>38</v>
      </c>
      <c r="C282" s="217"/>
      <c r="D282" s="218">
        <f>SUM(D280:D281)</f>
        <v>170</v>
      </c>
      <c r="E282" s="1"/>
      <c r="F282" s="3"/>
      <c r="G282" s="1"/>
      <c r="H282" s="4"/>
      <c r="I282" s="5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spans="1:29" ht="14.25" customHeight="1" x14ac:dyDescent="0.2">
      <c r="A283" s="1"/>
      <c r="B283" s="245" t="s">
        <v>562</v>
      </c>
      <c r="C283" s="219"/>
      <c r="D283" s="220">
        <f>272-D282</f>
        <v>102</v>
      </c>
      <c r="E283" s="1"/>
      <c r="F283" s="3"/>
      <c r="G283" s="1"/>
      <c r="H283" s="4"/>
      <c r="I283" s="5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spans="1:29" s="164" customFormat="1" ht="14.25" customHeight="1" x14ac:dyDescent="0.2">
      <c r="A284" s="1"/>
      <c r="B284" s="1"/>
      <c r="C284" s="1"/>
      <c r="D284" s="1"/>
      <c r="E284" s="1"/>
      <c r="F284" s="1"/>
      <c r="G284" s="1"/>
      <c r="H284" s="4"/>
      <c r="I284" s="188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spans="1:29" ht="14.25" customHeight="1" x14ac:dyDescent="0.2">
      <c r="A285" s="1"/>
      <c r="B285" s="1"/>
      <c r="C285" s="1"/>
      <c r="D285" s="1"/>
      <c r="E285" s="1"/>
      <c r="F285" s="1"/>
      <c r="G285" s="1"/>
      <c r="H285" s="4"/>
      <c r="I285" s="5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spans="1:29" ht="14.25" customHeight="1" x14ac:dyDescent="0.2">
      <c r="A286" s="1"/>
      <c r="B286" s="1"/>
      <c r="C286" s="1"/>
      <c r="D286" s="1"/>
      <c r="E286" s="1"/>
      <c r="F286" s="1"/>
      <c r="G286" s="1"/>
      <c r="H286" s="4"/>
      <c r="I286" s="5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spans="1:29" ht="14.25" customHeight="1" x14ac:dyDescent="0.2">
      <c r="A287" s="627" t="str">
        <f>B274</f>
        <v xml:space="preserve">LINA MARCELA OCAMPO </v>
      </c>
      <c r="B287" s="627"/>
      <c r="C287" s="627"/>
      <c r="D287" s="627"/>
      <c r="E287" s="627"/>
      <c r="F287" s="627"/>
      <c r="G287" s="1"/>
      <c r="H287" s="4"/>
      <c r="I287" s="5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spans="1:29" ht="14.25" customHeight="1" x14ac:dyDescent="0.2">
      <c r="A288" s="628" t="s">
        <v>504</v>
      </c>
      <c r="B288" s="627"/>
      <c r="C288" s="627"/>
      <c r="D288" s="627"/>
      <c r="E288" s="627"/>
      <c r="F288" s="627"/>
      <c r="G288" s="1"/>
      <c r="H288" s="4"/>
      <c r="I288" s="5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spans="1:29" ht="14.25" customHeight="1" x14ac:dyDescent="0.2">
      <c r="A289" s="1"/>
      <c r="B289" s="1"/>
      <c r="C289" s="1"/>
      <c r="D289" s="36"/>
      <c r="E289" s="36"/>
      <c r="F289" s="36"/>
      <c r="G289" s="1"/>
      <c r="H289" s="4"/>
      <c r="I289" s="5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spans="1:29" ht="14.25" customHeight="1" x14ac:dyDescent="0.2">
      <c r="A290" s="1"/>
      <c r="B290" s="1"/>
      <c r="C290" s="1"/>
      <c r="D290" s="36"/>
      <c r="E290" s="36"/>
      <c r="F290" s="36"/>
      <c r="G290" s="4"/>
      <c r="H290" s="4"/>
      <c r="I290" s="5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spans="1:29" ht="14.25" customHeight="1" x14ac:dyDescent="0.2">
      <c r="A291" s="4"/>
      <c r="B291" s="4"/>
      <c r="C291" s="4"/>
      <c r="D291" s="4"/>
      <c r="E291" s="4"/>
      <c r="F291" s="4"/>
      <c r="G291" s="4"/>
      <c r="H291" s="4"/>
      <c r="I291" s="5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spans="1:29" ht="14.25" customHeight="1" x14ac:dyDescent="0.2">
      <c r="A292" s="4"/>
      <c r="B292" s="4"/>
      <c r="C292" s="4"/>
      <c r="D292" s="4"/>
      <c r="E292" s="4"/>
      <c r="F292" s="4"/>
      <c r="G292" s="4"/>
      <c r="H292" s="4"/>
      <c r="I292" s="5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spans="1:29" ht="14.25" customHeight="1" x14ac:dyDescent="0.2">
      <c r="A293" s="4"/>
      <c r="B293" s="4"/>
      <c r="C293" s="4"/>
      <c r="D293" s="4"/>
      <c r="E293" s="4"/>
      <c r="F293" s="4"/>
      <c r="G293" s="4"/>
      <c r="H293" s="4"/>
      <c r="I293" s="5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spans="1:29" ht="14.25" customHeight="1" x14ac:dyDescent="0.2">
      <c r="A294" s="4"/>
      <c r="B294" s="4"/>
      <c r="C294" s="4"/>
      <c r="D294" s="4"/>
      <c r="E294" s="4"/>
      <c r="F294" s="4"/>
      <c r="G294" s="4"/>
      <c r="H294" s="4"/>
      <c r="I294" s="5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spans="1:29" ht="14.25" customHeight="1" x14ac:dyDescent="0.2">
      <c r="A295" s="4"/>
      <c r="B295" s="4"/>
      <c r="C295" s="4"/>
      <c r="D295" s="4"/>
      <c r="E295" s="4"/>
      <c r="F295" s="4"/>
      <c r="G295" s="4"/>
      <c r="H295" s="4"/>
      <c r="I295" s="5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spans="1:29" ht="14.25" customHeight="1" x14ac:dyDescent="0.2">
      <c r="A296" s="4"/>
      <c r="B296" s="4"/>
      <c r="C296" s="4"/>
      <c r="D296" s="4"/>
      <c r="E296" s="4"/>
      <c r="F296" s="4"/>
      <c r="G296" s="4"/>
      <c r="H296" s="4"/>
      <c r="I296" s="5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spans="1:29" ht="14.25" customHeight="1" x14ac:dyDescent="0.2">
      <c r="A297" s="4"/>
      <c r="B297" s="4"/>
      <c r="C297" s="4"/>
      <c r="D297" s="4"/>
      <c r="E297" s="4"/>
      <c r="F297" s="4"/>
      <c r="G297" s="4"/>
      <c r="H297" s="4"/>
      <c r="I297" s="5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spans="1:29" ht="14.25" customHeight="1" x14ac:dyDescent="0.2">
      <c r="A298" s="4"/>
      <c r="B298" s="4"/>
      <c r="C298" s="4"/>
      <c r="D298" s="4"/>
      <c r="E298" s="4"/>
      <c r="F298" s="4"/>
      <c r="G298" s="4"/>
      <c r="H298" s="4"/>
      <c r="I298" s="5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spans="1:29" ht="14.25" customHeight="1" x14ac:dyDescent="0.2">
      <c r="A299" s="4"/>
      <c r="B299" s="4"/>
      <c r="C299" s="4"/>
      <c r="D299" s="4"/>
      <c r="E299" s="4"/>
      <c r="F299" s="4"/>
      <c r="G299" s="4"/>
      <c r="H299" s="4"/>
      <c r="I299" s="5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spans="1:29" ht="14.25" customHeight="1" x14ac:dyDescent="0.2">
      <c r="A300" s="4"/>
      <c r="B300" s="2"/>
      <c r="C300" s="2"/>
      <c r="D300" s="1"/>
      <c r="E300" s="1"/>
      <c r="F300" s="3"/>
      <c r="G300" s="4"/>
      <c r="H300" s="4"/>
      <c r="I300" s="5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spans="1:29" ht="14.25" customHeight="1" x14ac:dyDescent="0.2">
      <c r="A301" s="1"/>
      <c r="B301" s="2"/>
      <c r="C301" s="2"/>
      <c r="D301" s="1"/>
      <c r="E301" s="1"/>
      <c r="F301" s="3"/>
      <c r="G301" s="4"/>
      <c r="H301" s="4"/>
      <c r="I301" s="5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spans="1:29" ht="14.25" customHeight="1" x14ac:dyDescent="0.2">
      <c r="A302" s="246" t="s">
        <v>510</v>
      </c>
      <c r="B302" s="240" t="s">
        <v>348</v>
      </c>
      <c r="C302" s="223"/>
      <c r="D302" s="221"/>
      <c r="E302" s="168" t="s">
        <v>515</v>
      </c>
      <c r="F302" s="228" t="s">
        <v>513</v>
      </c>
      <c r="G302" s="4"/>
      <c r="H302" s="4"/>
      <c r="I302" s="5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spans="1:29" ht="14.25" customHeight="1" x14ac:dyDescent="0.2">
      <c r="A303" s="221" t="s">
        <v>3</v>
      </c>
      <c r="B303" s="224">
        <v>1094885810</v>
      </c>
      <c r="C303" s="223"/>
      <c r="D303" s="221"/>
      <c r="E303" s="46" t="s">
        <v>514</v>
      </c>
      <c r="F303" s="228" t="s">
        <v>513</v>
      </c>
      <c r="G303" s="4"/>
      <c r="H303" s="4"/>
      <c r="I303" s="5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spans="1:29" ht="14.25" customHeight="1" x14ac:dyDescent="0.2">
      <c r="A304" s="221" t="s">
        <v>6</v>
      </c>
      <c r="B304" s="221" t="s">
        <v>7</v>
      </c>
      <c r="C304" s="223"/>
      <c r="D304" s="221"/>
      <c r="E304" s="223"/>
      <c r="F304" s="221"/>
      <c r="G304" s="4"/>
      <c r="H304" s="4"/>
      <c r="I304" s="5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spans="1:29" ht="14.25" customHeight="1" x14ac:dyDescent="0.2">
      <c r="A305" s="1"/>
      <c r="B305" s="2"/>
      <c r="C305" s="2"/>
      <c r="D305" s="1"/>
      <c r="E305" s="1"/>
      <c r="F305" s="3"/>
      <c r="G305" s="4"/>
      <c r="H305" s="4"/>
      <c r="I305" s="5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spans="1:29" ht="14.25" customHeight="1" x14ac:dyDescent="0.2">
      <c r="A306" s="1"/>
      <c r="B306" s="2"/>
      <c r="C306" s="2"/>
      <c r="D306" s="1"/>
      <c r="E306" s="1"/>
      <c r="F306" s="3"/>
      <c r="G306" s="4"/>
      <c r="H306" s="4"/>
      <c r="I306" s="5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spans="1:29" x14ac:dyDescent="0.25">
      <c r="A307" s="13" t="s">
        <v>12</v>
      </c>
      <c r="B307" s="14" t="s">
        <v>13</v>
      </c>
      <c r="C307" s="13" t="s">
        <v>14</v>
      </c>
      <c r="D307" s="13" t="s">
        <v>14</v>
      </c>
      <c r="E307" s="8" t="s">
        <v>15</v>
      </c>
      <c r="F307" s="14" t="s">
        <v>16</v>
      </c>
      <c r="G307" s="4"/>
      <c r="H307" s="1"/>
      <c r="I307" s="5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spans="1:29" ht="42.75" x14ac:dyDescent="0.2">
      <c r="A308" s="189" t="s">
        <v>361</v>
      </c>
      <c r="B308" s="192" t="s">
        <v>215</v>
      </c>
      <c r="C308" s="197">
        <v>5</v>
      </c>
      <c r="D308" s="197">
        <f>C308*17</f>
        <v>85</v>
      </c>
      <c r="E308" s="192" t="s">
        <v>362</v>
      </c>
      <c r="F308" s="192" t="s">
        <v>363</v>
      </c>
      <c r="G308" s="1"/>
      <c r="H308" s="1"/>
      <c r="I308" s="5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spans="1:29" ht="14.25" customHeight="1" x14ac:dyDescent="0.2">
      <c r="A309" s="189" t="s">
        <v>326</v>
      </c>
      <c r="B309" s="231" t="s">
        <v>167</v>
      </c>
      <c r="C309" s="232">
        <v>4</v>
      </c>
      <c r="D309" s="232">
        <f>C309*17</f>
        <v>68</v>
      </c>
      <c r="E309" s="192" t="s">
        <v>364</v>
      </c>
      <c r="F309" s="192" t="s">
        <v>365</v>
      </c>
      <c r="G309" s="1"/>
      <c r="H309" s="1"/>
      <c r="I309" s="5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spans="1:29" ht="14.25" customHeight="1" x14ac:dyDescent="0.25">
      <c r="A310" s="1"/>
      <c r="B310" s="202" t="s">
        <v>38</v>
      </c>
      <c r="C310" s="202"/>
      <c r="D310" s="203">
        <f>SUM(D308:D309)</f>
        <v>153</v>
      </c>
      <c r="E310" s="1"/>
      <c r="F310" s="3"/>
      <c r="G310" s="1"/>
      <c r="H310" s="1"/>
      <c r="I310" s="5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spans="1:29" ht="14.25" customHeight="1" x14ac:dyDescent="0.2">
      <c r="A311" s="1"/>
      <c r="B311" s="245" t="s">
        <v>562</v>
      </c>
      <c r="C311" s="219"/>
      <c r="D311" s="220">
        <f>272-D310</f>
        <v>119</v>
      </c>
      <c r="E311" s="1"/>
      <c r="F311" s="3"/>
      <c r="G311" s="1"/>
      <c r="H311" s="1"/>
      <c r="I311" s="5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spans="1:29" ht="14.25" customHeight="1" x14ac:dyDescent="0.2">
      <c r="A312" s="1"/>
      <c r="B312" s="1"/>
      <c r="C312" s="1"/>
      <c r="D312" s="1"/>
      <c r="E312" s="1"/>
      <c r="F312" s="1"/>
      <c r="G312" s="1"/>
      <c r="H312" s="1"/>
      <c r="I312" s="5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spans="1:29" s="164" customFormat="1" ht="14.25" customHeight="1" x14ac:dyDescent="0.2">
      <c r="A313" s="1"/>
      <c r="B313" s="1"/>
      <c r="C313" s="1"/>
      <c r="D313" s="1"/>
      <c r="E313" s="1"/>
      <c r="F313" s="1"/>
      <c r="G313" s="1"/>
      <c r="H313" s="1"/>
      <c r="I313" s="188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spans="1:29" ht="14.25" customHeight="1" x14ac:dyDescent="0.2">
      <c r="A314" s="1"/>
      <c r="B314" s="1"/>
      <c r="C314" s="1"/>
      <c r="D314" s="1"/>
      <c r="E314" s="1"/>
      <c r="F314" s="1"/>
      <c r="G314" s="1"/>
      <c r="H314" s="1"/>
      <c r="I314" s="5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spans="1:29" ht="14.25" customHeight="1" x14ac:dyDescent="0.2">
      <c r="A315" s="627" t="str">
        <f>B302</f>
        <v xml:space="preserve">OMAR ALEJANDRO ARCE </v>
      </c>
      <c r="B315" s="627"/>
      <c r="C315" s="627"/>
      <c r="D315" s="627"/>
      <c r="E315" s="627"/>
      <c r="F315" s="627"/>
      <c r="G315" s="1"/>
      <c r="H315" s="1"/>
      <c r="I315" s="5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spans="1:29" ht="14.25" customHeight="1" x14ac:dyDescent="0.2">
      <c r="A316" s="628" t="s">
        <v>504</v>
      </c>
      <c r="B316" s="627"/>
      <c r="C316" s="627"/>
      <c r="D316" s="627"/>
      <c r="E316" s="627"/>
      <c r="F316" s="627"/>
      <c r="G316" s="1"/>
      <c r="H316" s="1"/>
      <c r="I316" s="5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spans="1:29" ht="14.25" customHeight="1" x14ac:dyDescent="0.2">
      <c r="A317" s="25"/>
      <c r="B317" s="36"/>
      <c r="C317" s="36"/>
      <c r="D317" s="36" t="s">
        <v>368</v>
      </c>
      <c r="E317" s="36"/>
      <c r="F317" s="1"/>
      <c r="G317" s="1"/>
      <c r="H317" s="1"/>
      <c r="I317" s="5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spans="1:29" ht="14.25" customHeight="1" x14ac:dyDescent="0.2">
      <c r="A318" s="36"/>
      <c r="B318" s="36"/>
      <c r="C318" s="36"/>
      <c r="D318" s="36"/>
      <c r="E318" s="36"/>
      <c r="F318" s="1"/>
      <c r="G318" s="1"/>
      <c r="H318" s="1"/>
      <c r="I318" s="5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spans="1:29" ht="14.25" customHeight="1" x14ac:dyDescent="0.2">
      <c r="A319" s="1"/>
      <c r="B319" s="1"/>
      <c r="C319" s="1"/>
      <c r="D319" s="1"/>
      <c r="E319" s="1"/>
      <c r="F319" s="1"/>
      <c r="G319" s="1"/>
      <c r="H319" s="1"/>
      <c r="I319" s="5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spans="1:29" ht="14.25" customHeight="1" x14ac:dyDescent="0.2">
      <c r="A320" s="1"/>
      <c r="B320" s="1"/>
      <c r="C320" s="1"/>
      <c r="D320" s="1"/>
      <c r="E320" s="1"/>
      <c r="F320" s="1"/>
      <c r="G320" s="1"/>
      <c r="H320" s="4"/>
      <c r="I320" s="5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spans="1:29" ht="14.25" customHeight="1" x14ac:dyDescent="0.2">
      <c r="A321" s="1"/>
      <c r="B321" s="1"/>
      <c r="C321" s="1"/>
      <c r="D321" s="1"/>
      <c r="E321" s="1"/>
      <c r="F321" s="1"/>
      <c r="G321" s="26"/>
      <c r="H321" s="4"/>
      <c r="I321" s="5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spans="1:29" ht="14.25" customHeight="1" x14ac:dyDescent="0.2">
      <c r="A322" s="1"/>
      <c r="B322" s="1"/>
      <c r="C322" s="1"/>
      <c r="D322" s="1"/>
      <c r="E322" s="1"/>
      <c r="F322" s="1"/>
      <c r="G322" s="29"/>
      <c r="H322" s="4"/>
      <c r="I322" s="5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spans="1:29" ht="14.25" customHeight="1" x14ac:dyDescent="0.25">
      <c r="A323" s="1"/>
      <c r="B323" s="1"/>
      <c r="C323" s="1"/>
      <c r="D323" s="1"/>
      <c r="E323" s="1"/>
      <c r="F323" s="1"/>
      <c r="G323" s="31"/>
      <c r="H323" s="33"/>
      <c r="I323" s="5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spans="1:29" ht="14.25" customHeight="1" x14ac:dyDescent="0.25">
      <c r="A324" s="1"/>
      <c r="B324" s="1"/>
      <c r="C324" s="1"/>
      <c r="D324" s="1"/>
      <c r="E324" s="1"/>
      <c r="F324" s="1"/>
      <c r="G324" s="33"/>
      <c r="H324" s="4"/>
      <c r="I324" s="5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spans="1:29" ht="14.25" customHeight="1" x14ac:dyDescent="0.2">
      <c r="A325" s="1"/>
      <c r="B325" s="1"/>
      <c r="C325" s="1"/>
      <c r="D325" s="1"/>
      <c r="E325" s="1"/>
      <c r="F325" s="1"/>
      <c r="G325" s="4"/>
      <c r="H325" s="4"/>
      <c r="I325" s="5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spans="1:29" ht="14.25" customHeight="1" x14ac:dyDescent="0.2">
      <c r="A326" s="1"/>
      <c r="B326" s="27"/>
      <c r="C326" s="169"/>
      <c r="D326" s="32"/>
      <c r="E326" s="1"/>
      <c r="F326" s="3"/>
      <c r="G326" s="4"/>
      <c r="H326" s="4"/>
      <c r="I326" s="5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spans="1:29" ht="14.25" customHeight="1" x14ac:dyDescent="0.2">
      <c r="A327" s="1"/>
      <c r="B327" s="2"/>
      <c r="C327" s="2"/>
      <c r="D327" s="1"/>
      <c r="E327" s="1"/>
      <c r="F327" s="3"/>
      <c r="G327" s="4"/>
      <c r="H327" s="4"/>
      <c r="I327" s="5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spans="1:29" ht="14.25" customHeight="1" x14ac:dyDescent="0.2">
      <c r="A328" s="1"/>
      <c r="B328" s="2"/>
      <c r="C328" s="2"/>
      <c r="D328" s="1"/>
      <c r="E328" s="1"/>
      <c r="F328" s="3"/>
      <c r="G328" s="4"/>
      <c r="H328" s="4"/>
      <c r="I328" s="5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spans="1:29" ht="14.25" customHeight="1" x14ac:dyDescent="0.2">
      <c r="A329" s="1"/>
      <c r="B329" s="2"/>
      <c r="C329" s="2"/>
      <c r="D329" s="1"/>
      <c r="E329" s="1"/>
      <c r="F329" s="3"/>
      <c r="G329" s="4"/>
      <c r="H329" s="4"/>
      <c r="I329" s="5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spans="1:29" ht="14.25" customHeight="1" x14ac:dyDescent="0.2">
      <c r="A330" s="1"/>
      <c r="B330" s="2"/>
      <c r="C330" s="2"/>
      <c r="D330" s="1"/>
      <c r="E330" s="1"/>
      <c r="F330" s="3"/>
      <c r="G330" s="4"/>
      <c r="H330" s="4"/>
      <c r="I330" s="5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spans="1:29" ht="14.25" customHeight="1" x14ac:dyDescent="0.2">
      <c r="A331" s="1"/>
      <c r="B331" s="2"/>
      <c r="C331" s="2"/>
      <c r="D331" s="1"/>
      <c r="E331" s="1"/>
      <c r="F331" s="3"/>
      <c r="G331" s="4"/>
      <c r="H331" s="4"/>
      <c r="I331" s="5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spans="1:29" ht="14.25" customHeight="1" x14ac:dyDescent="0.2">
      <c r="A332" s="1"/>
      <c r="B332" s="4"/>
      <c r="C332" s="4"/>
      <c r="D332" s="4"/>
      <c r="E332" s="4"/>
      <c r="F332" s="4"/>
      <c r="G332" s="4"/>
      <c r="H332" s="4"/>
      <c r="I332" s="5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spans="1:29" ht="14.25" customHeight="1" x14ac:dyDescent="0.2">
      <c r="A333" s="1"/>
      <c r="B333" s="2"/>
      <c r="C333" s="2"/>
      <c r="D333" s="1"/>
      <c r="E333" s="1"/>
      <c r="F333" s="3"/>
      <c r="G333" s="4"/>
      <c r="H333" s="4"/>
      <c r="I333" s="5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spans="1:29" ht="14.25" customHeight="1" x14ac:dyDescent="0.25">
      <c r="A334" s="183" t="s">
        <v>510</v>
      </c>
      <c r="B334" s="186" t="s">
        <v>376</v>
      </c>
      <c r="C334" s="184"/>
      <c r="D334" s="185"/>
      <c r="E334" s="168" t="s">
        <v>515</v>
      </c>
      <c r="F334" s="228" t="s">
        <v>513</v>
      </c>
      <c r="G334" s="4"/>
      <c r="H334" s="4"/>
      <c r="I334" s="5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spans="1:29" ht="14.25" customHeight="1" x14ac:dyDescent="0.2">
      <c r="A335" s="185" t="s">
        <v>3</v>
      </c>
      <c r="B335" s="187">
        <v>9728300</v>
      </c>
      <c r="C335" s="184"/>
      <c r="D335" s="185"/>
      <c r="E335" s="46" t="s">
        <v>514</v>
      </c>
      <c r="F335" s="228" t="s">
        <v>513</v>
      </c>
      <c r="G335" s="4"/>
      <c r="H335" s="4"/>
      <c r="I335" s="5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spans="1:29" ht="14.25" customHeight="1" x14ac:dyDescent="0.2">
      <c r="A336" s="185" t="s">
        <v>6</v>
      </c>
      <c r="B336" s="185" t="s">
        <v>7</v>
      </c>
      <c r="C336" s="184"/>
      <c r="D336" s="185"/>
      <c r="E336" s="184"/>
      <c r="F336" s="185"/>
      <c r="G336" s="4"/>
      <c r="H336" s="4"/>
      <c r="I336" s="5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spans="1:29" ht="14.25" customHeight="1" x14ac:dyDescent="0.2">
      <c r="A337" s="1"/>
      <c r="B337" s="2"/>
      <c r="C337" s="2"/>
      <c r="D337" s="1"/>
      <c r="E337" s="1"/>
      <c r="F337" s="3"/>
      <c r="G337" s="4"/>
      <c r="H337" s="4"/>
      <c r="I337" s="5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spans="1:29" ht="14.25" x14ac:dyDescent="0.2">
      <c r="A338" s="1"/>
      <c r="B338" s="2"/>
      <c r="C338" s="2"/>
      <c r="D338" s="1"/>
      <c r="E338" s="1"/>
      <c r="F338" s="3"/>
      <c r="G338" s="4"/>
      <c r="H338" s="4"/>
      <c r="I338" s="5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spans="1:29" x14ac:dyDescent="0.25">
      <c r="A339" s="13" t="s">
        <v>12</v>
      </c>
      <c r="B339" s="14" t="s">
        <v>13</v>
      </c>
      <c r="C339" s="17" t="s">
        <v>14</v>
      </c>
      <c r="D339" s="17" t="s">
        <v>14</v>
      </c>
      <c r="E339" s="8" t="s">
        <v>15</v>
      </c>
      <c r="F339" s="14" t="s">
        <v>16</v>
      </c>
      <c r="G339" s="4"/>
      <c r="H339" s="1"/>
      <c r="I339" s="5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spans="1:29" ht="42.75" x14ac:dyDescent="0.2">
      <c r="A340" s="189" t="s">
        <v>378</v>
      </c>
      <c r="B340" s="192" t="s">
        <v>215</v>
      </c>
      <c r="C340" s="12">
        <v>6</v>
      </c>
      <c r="D340" s="12">
        <f>C340*17</f>
        <v>102</v>
      </c>
      <c r="E340" s="192" t="s">
        <v>379</v>
      </c>
      <c r="F340" s="192" t="s">
        <v>165</v>
      </c>
      <c r="G340" s="1"/>
      <c r="H340" s="1"/>
      <c r="I340" s="5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spans="1:29" ht="28.5" x14ac:dyDescent="0.2">
      <c r="A341" s="189" t="s">
        <v>380</v>
      </c>
      <c r="B341" s="192" t="s">
        <v>215</v>
      </c>
      <c r="C341" s="12">
        <v>4</v>
      </c>
      <c r="D341" s="12">
        <f t="shared" ref="D341:D342" si="5">C341*17</f>
        <v>68</v>
      </c>
      <c r="E341" s="192" t="s">
        <v>277</v>
      </c>
      <c r="F341" s="192" t="s">
        <v>381</v>
      </c>
      <c r="G341" s="1"/>
      <c r="H341" s="1"/>
      <c r="I341" s="5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spans="1:29" ht="14.25" customHeight="1" x14ac:dyDescent="0.2">
      <c r="A342" s="189" t="s">
        <v>382</v>
      </c>
      <c r="B342" s="231" t="s">
        <v>225</v>
      </c>
      <c r="C342" s="244">
        <v>4</v>
      </c>
      <c r="D342" s="244">
        <f t="shared" si="5"/>
        <v>68</v>
      </c>
      <c r="E342" s="192" t="s">
        <v>383</v>
      </c>
      <c r="F342" s="192" t="s">
        <v>384</v>
      </c>
      <c r="G342" s="1"/>
      <c r="H342" s="1"/>
      <c r="I342" s="5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spans="1:29" ht="14.25" customHeight="1" x14ac:dyDescent="0.25">
      <c r="A343" s="1"/>
      <c r="B343" s="202" t="s">
        <v>38</v>
      </c>
      <c r="C343" s="202"/>
      <c r="D343" s="203">
        <f>SUM(D340:D342)</f>
        <v>238</v>
      </c>
      <c r="E343" s="1"/>
      <c r="F343" s="3"/>
      <c r="G343" s="1"/>
      <c r="H343" s="1"/>
      <c r="I343" s="5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spans="1:29" ht="14.25" customHeight="1" x14ac:dyDescent="0.2">
      <c r="A344" s="1"/>
      <c r="B344" s="245" t="s">
        <v>562</v>
      </c>
      <c r="C344" s="219"/>
      <c r="D344" s="220">
        <f>272-D343</f>
        <v>34</v>
      </c>
      <c r="E344" s="1"/>
      <c r="F344" s="1"/>
      <c r="G344" s="26"/>
      <c r="H344" s="4"/>
      <c r="I344" s="5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spans="1:29" ht="14.25" customHeight="1" x14ac:dyDescent="0.2">
      <c r="A345" s="1"/>
      <c r="B345" s="1"/>
      <c r="C345" s="1"/>
      <c r="D345" s="1"/>
      <c r="E345" s="1"/>
      <c r="F345" s="1"/>
      <c r="G345" s="29"/>
      <c r="H345" s="4"/>
      <c r="I345" s="5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spans="1:29" ht="14.25" customHeight="1" x14ac:dyDescent="0.25">
      <c r="A346" s="1"/>
      <c r="B346" s="1"/>
      <c r="C346" s="1"/>
      <c r="D346" s="1"/>
      <c r="E346" s="1"/>
      <c r="F346" s="1"/>
      <c r="G346" s="31"/>
      <c r="H346" s="33"/>
      <c r="I346" s="5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spans="1:29" ht="14.25" customHeight="1" x14ac:dyDescent="0.25">
      <c r="A347" s="1"/>
      <c r="B347" s="1"/>
      <c r="C347" s="1"/>
      <c r="D347" s="1"/>
      <c r="E347" s="1"/>
      <c r="F347" s="1"/>
      <c r="G347" s="33"/>
      <c r="H347" s="4"/>
      <c r="I347" s="5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spans="1:29" ht="14.25" customHeight="1" x14ac:dyDescent="0.2">
      <c r="A348" s="627" t="str">
        <f>B334</f>
        <v>PAULO CESAR TINTINAGO</v>
      </c>
      <c r="B348" s="627"/>
      <c r="C348" s="627"/>
      <c r="D348" s="627"/>
      <c r="E348" s="627"/>
      <c r="F348" s="627"/>
      <c r="G348" s="4"/>
      <c r="H348" s="4"/>
      <c r="I348" s="5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spans="1:29" ht="14.25" customHeight="1" x14ac:dyDescent="0.2">
      <c r="A349" s="628" t="s">
        <v>504</v>
      </c>
      <c r="B349" s="627"/>
      <c r="C349" s="627"/>
      <c r="D349" s="627"/>
      <c r="E349" s="627"/>
      <c r="F349" s="627"/>
      <c r="G349" s="4"/>
      <c r="H349" s="4"/>
      <c r="I349" s="5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spans="1:29" ht="14.25" customHeight="1" x14ac:dyDescent="0.2">
      <c r="A350" s="1"/>
      <c r="B350" s="2"/>
      <c r="C350" s="2"/>
      <c r="D350" s="1"/>
      <c r="E350" s="1"/>
      <c r="F350" s="3"/>
      <c r="G350" s="4"/>
      <c r="H350" s="4"/>
      <c r="I350" s="5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spans="1:29" ht="14.25" customHeight="1" x14ac:dyDescent="0.2">
      <c r="A351" s="1"/>
      <c r="B351" s="2"/>
      <c r="C351" s="2"/>
      <c r="D351" s="1"/>
      <c r="E351" s="1"/>
      <c r="F351" s="3"/>
      <c r="G351" s="4"/>
      <c r="H351" s="4"/>
      <c r="I351" s="5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spans="1:29" ht="14.25" customHeight="1" x14ac:dyDescent="0.2">
      <c r="A352" s="1"/>
      <c r="B352" s="2"/>
      <c r="C352" s="2"/>
      <c r="D352" s="1"/>
      <c r="E352" s="1"/>
      <c r="F352" s="3"/>
      <c r="G352" s="4"/>
      <c r="H352" s="4"/>
      <c r="I352" s="5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spans="1:29" ht="14.25" customHeight="1" x14ac:dyDescent="0.2">
      <c r="A353" s="1"/>
      <c r="B353" s="2"/>
      <c r="C353" s="2"/>
      <c r="D353" s="1"/>
      <c r="E353" s="1"/>
      <c r="F353" s="3"/>
      <c r="G353" s="4"/>
      <c r="H353" s="4"/>
      <c r="I353" s="5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spans="1:29" ht="14.25" customHeight="1" x14ac:dyDescent="0.2">
      <c r="A354" s="1"/>
      <c r="B354" s="2"/>
      <c r="C354" s="2"/>
      <c r="D354" s="1"/>
      <c r="E354" s="1"/>
      <c r="F354" s="3"/>
      <c r="G354" s="4"/>
      <c r="H354" s="4"/>
      <c r="I354" s="5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spans="1:29" ht="14.25" customHeight="1" x14ac:dyDescent="0.2">
      <c r="A355" s="1"/>
      <c r="B355" s="4"/>
      <c r="C355" s="4"/>
      <c r="D355" s="4"/>
      <c r="E355" s="4"/>
      <c r="F355" s="4"/>
      <c r="G355" s="4"/>
      <c r="H355" s="4"/>
      <c r="I355" s="5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spans="1:29" ht="14.25" customHeight="1" x14ac:dyDescent="0.2">
      <c r="A356" s="4"/>
      <c r="B356" s="4"/>
      <c r="C356" s="4"/>
      <c r="D356" s="4"/>
      <c r="E356" s="4"/>
      <c r="F356" s="4"/>
      <c r="G356" s="4"/>
      <c r="H356" s="4"/>
      <c r="I356" s="5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spans="1:29" ht="14.25" customHeight="1" x14ac:dyDescent="0.2">
      <c r="A357" s="4"/>
      <c r="B357" s="4"/>
      <c r="C357" s="4"/>
      <c r="D357" s="4"/>
      <c r="E357" s="4"/>
      <c r="F357" s="4"/>
      <c r="G357" s="4"/>
      <c r="H357" s="4"/>
      <c r="I357" s="5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spans="1:29" ht="14.25" customHeight="1" x14ac:dyDescent="0.2">
      <c r="A358" s="4"/>
      <c r="B358" s="4"/>
      <c r="C358" s="4"/>
      <c r="D358" s="4"/>
      <c r="E358" s="4"/>
      <c r="F358" s="4"/>
      <c r="G358" s="4"/>
      <c r="H358" s="4"/>
      <c r="I358" s="5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spans="1:29" ht="14.25" customHeight="1" x14ac:dyDescent="0.2">
      <c r="A359" s="4"/>
      <c r="B359" s="4"/>
      <c r="C359" s="4"/>
      <c r="D359" s="4"/>
      <c r="E359" s="4"/>
      <c r="F359" s="4"/>
      <c r="G359" s="4"/>
      <c r="H359" s="4"/>
      <c r="I359" s="5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spans="1:29" ht="14.25" customHeight="1" x14ac:dyDescent="0.2">
      <c r="A360" s="4"/>
      <c r="B360" s="4"/>
      <c r="C360" s="4"/>
      <c r="D360" s="4"/>
      <c r="E360" s="4"/>
      <c r="F360" s="4"/>
      <c r="G360" s="4"/>
      <c r="H360" s="4"/>
      <c r="I360" s="5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spans="1:29" ht="14.25" customHeight="1" x14ac:dyDescent="0.2">
      <c r="A361" s="4"/>
      <c r="B361" s="4"/>
      <c r="C361" s="4"/>
      <c r="D361" s="4"/>
      <c r="E361" s="4"/>
      <c r="F361" s="4"/>
      <c r="G361" s="4"/>
      <c r="H361" s="4"/>
      <c r="I361" s="5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spans="1:29" ht="14.25" customHeight="1" x14ac:dyDescent="0.2">
      <c r="A362" s="4"/>
      <c r="B362" s="4"/>
      <c r="C362" s="4"/>
      <c r="D362" s="4"/>
      <c r="E362" s="4"/>
      <c r="F362" s="4"/>
      <c r="G362" s="4"/>
      <c r="H362" s="4"/>
      <c r="I362" s="5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spans="1:29" ht="14.25" customHeight="1" x14ac:dyDescent="0.2">
      <c r="A363" s="4"/>
      <c r="B363" s="4"/>
      <c r="C363" s="4"/>
      <c r="D363" s="4"/>
      <c r="E363" s="4"/>
      <c r="F363" s="4"/>
      <c r="G363" s="4"/>
      <c r="H363" s="4"/>
      <c r="I363" s="5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spans="1:29" ht="14.25" customHeight="1" x14ac:dyDescent="0.2">
      <c r="A364" s="1"/>
      <c r="B364" s="2"/>
      <c r="C364" s="2"/>
      <c r="D364" s="1"/>
      <c r="E364" s="1"/>
      <c r="F364" s="3"/>
      <c r="G364" s="4"/>
      <c r="H364" s="4"/>
      <c r="I364" s="5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spans="1:29" ht="14.25" customHeight="1" x14ac:dyDescent="0.2">
      <c r="A365" s="183" t="s">
        <v>510</v>
      </c>
      <c r="B365" s="183" t="s">
        <v>580</v>
      </c>
      <c r="C365" s="184"/>
      <c r="D365" s="185"/>
      <c r="E365" s="168" t="s">
        <v>515</v>
      </c>
      <c r="F365" s="228">
        <v>7413</v>
      </c>
      <c r="G365" s="4"/>
      <c r="H365" s="4"/>
      <c r="I365" s="5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spans="1:29" ht="14.25" customHeight="1" x14ac:dyDescent="0.2">
      <c r="A366" s="185" t="s">
        <v>3</v>
      </c>
      <c r="B366" s="325">
        <v>1094943016</v>
      </c>
      <c r="C366" s="184"/>
      <c r="D366" s="185"/>
      <c r="E366" s="46" t="s">
        <v>514</v>
      </c>
      <c r="F366" s="228" t="s">
        <v>513</v>
      </c>
      <c r="G366" s="4"/>
      <c r="H366" s="4"/>
      <c r="I366" s="5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spans="1:29" ht="14.25" customHeight="1" x14ac:dyDescent="0.2">
      <c r="A367" s="185" t="s">
        <v>6</v>
      </c>
      <c r="B367" s="183" t="s">
        <v>4</v>
      </c>
      <c r="C367" s="184"/>
      <c r="D367" s="185"/>
      <c r="E367" s="184"/>
      <c r="F367" s="185"/>
      <c r="G367" s="4"/>
      <c r="H367" s="4"/>
      <c r="I367" s="5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spans="1:29" ht="14.25" customHeight="1" x14ac:dyDescent="0.2">
      <c r="A368" s="1"/>
      <c r="B368" s="2"/>
      <c r="C368" s="2"/>
      <c r="D368" s="1"/>
      <c r="E368" s="1"/>
      <c r="F368" s="3"/>
      <c r="G368" s="4"/>
      <c r="H368" s="4"/>
      <c r="I368" s="5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spans="1:29" ht="14.25" customHeight="1" x14ac:dyDescent="0.2">
      <c r="A369" s="1"/>
      <c r="B369" s="2"/>
      <c r="C369" s="2"/>
      <c r="D369" s="1"/>
      <c r="E369" s="1"/>
      <c r="F369" s="3"/>
      <c r="G369" s="4"/>
      <c r="H369" s="4"/>
      <c r="I369" s="5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spans="1:29" x14ac:dyDescent="0.25">
      <c r="A370" s="252" t="s">
        <v>12</v>
      </c>
      <c r="B370" s="253" t="s">
        <v>13</v>
      </c>
      <c r="C370" s="254" t="s">
        <v>14</v>
      </c>
      <c r="D370" s="254" t="s">
        <v>506</v>
      </c>
      <c r="E370" s="255" t="s">
        <v>15</v>
      </c>
      <c r="F370" s="253" t="s">
        <v>16</v>
      </c>
      <c r="G370" s="4"/>
      <c r="H370" s="4"/>
      <c r="I370" s="5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spans="1:29" ht="42.75" x14ac:dyDescent="0.2">
      <c r="A371" s="178" t="s">
        <v>619</v>
      </c>
      <c r="B371" s="178" t="s">
        <v>620</v>
      </c>
      <c r="C371" s="178">
        <v>6</v>
      </c>
      <c r="D371" s="309">
        <f>C371*17</f>
        <v>102</v>
      </c>
      <c r="E371" s="180" t="s">
        <v>621</v>
      </c>
      <c r="F371" s="258" t="s">
        <v>623</v>
      </c>
      <c r="G371" s="4"/>
      <c r="H371" s="4"/>
      <c r="I371" s="5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spans="1:29" ht="42.75" x14ac:dyDescent="0.2">
      <c r="A372" s="180" t="s">
        <v>624</v>
      </c>
      <c r="B372" s="178" t="s">
        <v>620</v>
      </c>
      <c r="C372" s="180">
        <v>6</v>
      </c>
      <c r="D372" s="309">
        <f t="shared" ref="D372:D373" si="6">C372*17</f>
        <v>102</v>
      </c>
      <c r="E372" s="180" t="s">
        <v>625</v>
      </c>
      <c r="F372" s="342" t="s">
        <v>622</v>
      </c>
      <c r="G372" s="4"/>
      <c r="H372" s="4"/>
      <c r="I372" s="5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spans="1:29" ht="14.25" customHeight="1" x14ac:dyDescent="0.2">
      <c r="A373" s="178" t="s">
        <v>614</v>
      </c>
      <c r="B373" s="180" t="s">
        <v>124</v>
      </c>
      <c r="C373" s="180">
        <v>4</v>
      </c>
      <c r="D373" s="177">
        <f t="shared" si="6"/>
        <v>68</v>
      </c>
      <c r="E373" s="180" t="s">
        <v>247</v>
      </c>
      <c r="F373" s="258" t="s">
        <v>303</v>
      </c>
      <c r="G373" s="4"/>
      <c r="H373" s="4"/>
      <c r="I373" s="5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spans="1:29" ht="14.25" customHeight="1" x14ac:dyDescent="0.25">
      <c r="A374" s="182"/>
      <c r="B374" s="256" t="s">
        <v>38</v>
      </c>
      <c r="C374" s="256"/>
      <c r="D374" s="257">
        <f>SUM(D371:D373)</f>
        <v>272</v>
      </c>
      <c r="E374" s="182"/>
      <c r="F374" s="236"/>
      <c r="G374" s="4"/>
      <c r="H374" s="4"/>
      <c r="I374" s="5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spans="1:29" ht="14.25" customHeight="1" x14ac:dyDescent="0.2">
      <c r="A375" s="1"/>
      <c r="B375" s="245" t="s">
        <v>562</v>
      </c>
      <c r="C375" s="219"/>
      <c r="D375" s="220">
        <f>272-D374</f>
        <v>0</v>
      </c>
      <c r="E375" s="1"/>
      <c r="F375" s="1"/>
      <c r="G375" s="4"/>
      <c r="H375" s="4"/>
      <c r="I375" s="5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spans="1:29" ht="14.25" customHeight="1" x14ac:dyDescent="0.2">
      <c r="A376" s="1"/>
      <c r="B376" s="1"/>
      <c r="C376" s="1"/>
      <c r="D376" s="1"/>
      <c r="E376" s="1"/>
      <c r="F376" s="1"/>
      <c r="G376" s="4"/>
      <c r="H376" s="4"/>
      <c r="I376" s="5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spans="1:29" ht="14.25" customHeight="1" x14ac:dyDescent="0.2">
      <c r="A377" s="1"/>
      <c r="B377" s="1"/>
      <c r="C377" s="1"/>
      <c r="D377" s="1"/>
      <c r="E377" s="1"/>
      <c r="F377" s="1"/>
      <c r="G377" s="4"/>
      <c r="H377" s="4"/>
      <c r="I377" s="5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spans="1:29" ht="14.25" customHeight="1" x14ac:dyDescent="0.2">
      <c r="A378" s="1"/>
      <c r="B378" s="1"/>
      <c r="C378" s="1"/>
      <c r="D378" s="1"/>
      <c r="E378" s="1"/>
      <c r="F378" s="1"/>
      <c r="G378" s="4"/>
      <c r="H378" s="4"/>
      <c r="I378" s="5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spans="1:29" ht="14.25" customHeight="1" x14ac:dyDescent="0.2">
      <c r="A379" s="627" t="str">
        <f>B365</f>
        <v>LINDA POLETH MONTIEL</v>
      </c>
      <c r="B379" s="627"/>
      <c r="C379" s="627"/>
      <c r="D379" s="627"/>
      <c r="E379" s="627"/>
      <c r="F379" s="627"/>
      <c r="G379" s="4"/>
      <c r="H379" s="4"/>
      <c r="I379" s="5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spans="1:29" ht="14.25" customHeight="1" x14ac:dyDescent="0.2">
      <c r="A380" s="628" t="s">
        <v>504</v>
      </c>
      <c r="B380" s="627"/>
      <c r="C380" s="627"/>
      <c r="D380" s="627"/>
      <c r="E380" s="627"/>
      <c r="F380" s="627"/>
      <c r="G380" s="4"/>
      <c r="H380" s="4"/>
      <c r="I380" s="5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spans="1:29" ht="14.25" customHeight="1" x14ac:dyDescent="0.2">
      <c r="A381" s="4"/>
      <c r="B381" s="4"/>
      <c r="C381" s="4"/>
      <c r="D381" s="4"/>
      <c r="E381" s="4"/>
      <c r="F381" s="4"/>
      <c r="G381" s="4"/>
      <c r="H381" s="4"/>
      <c r="I381" s="5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spans="1:29" ht="14.25" customHeight="1" x14ac:dyDescent="0.2">
      <c r="A382" s="4"/>
      <c r="B382" s="4"/>
      <c r="C382" s="4"/>
      <c r="D382" s="4"/>
      <c r="E382" s="4"/>
      <c r="F382" s="4"/>
      <c r="G382" s="4"/>
      <c r="H382" s="4"/>
      <c r="I382" s="5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spans="1:29" ht="14.25" customHeight="1" x14ac:dyDescent="0.2">
      <c r="A383" s="4"/>
      <c r="B383" s="4"/>
      <c r="C383" s="4"/>
      <c r="D383" s="4"/>
      <c r="E383" s="4"/>
      <c r="F383" s="4"/>
      <c r="G383" s="4"/>
      <c r="H383" s="4"/>
      <c r="I383" s="5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spans="1:29" ht="14.25" customHeight="1" x14ac:dyDescent="0.2">
      <c r="A384" s="4"/>
      <c r="B384" s="4"/>
      <c r="C384" s="4"/>
      <c r="D384" s="4"/>
      <c r="E384" s="4"/>
      <c r="F384" s="4"/>
      <c r="G384" s="4"/>
      <c r="H384" s="4"/>
      <c r="I384" s="5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spans="1:29" ht="14.25" customHeight="1" x14ac:dyDescent="0.2">
      <c r="A385" s="4"/>
      <c r="B385" s="4"/>
      <c r="C385" s="4"/>
      <c r="D385" s="4"/>
      <c r="E385" s="4"/>
      <c r="F385" s="4"/>
      <c r="G385" s="4"/>
      <c r="H385" s="4"/>
      <c r="I385" s="5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spans="1:29" ht="14.25" customHeight="1" x14ac:dyDescent="0.2">
      <c r="A386" s="4"/>
      <c r="B386" s="4"/>
      <c r="C386" s="4"/>
      <c r="D386" s="4"/>
      <c r="E386" s="4"/>
      <c r="F386" s="4"/>
      <c r="G386" s="4"/>
      <c r="H386" s="4"/>
      <c r="I386" s="5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spans="1:29" ht="14.25" customHeight="1" x14ac:dyDescent="0.2">
      <c r="A387" s="4"/>
      <c r="B387" s="4"/>
      <c r="C387" s="4"/>
      <c r="D387" s="4"/>
      <c r="E387" s="4"/>
      <c r="F387" s="4"/>
      <c r="G387" s="4"/>
      <c r="H387" s="4"/>
      <c r="I387" s="5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spans="1:29" ht="14.25" customHeight="1" x14ac:dyDescent="0.2">
      <c r="A388" s="4"/>
      <c r="B388" s="4"/>
      <c r="C388" s="4"/>
      <c r="D388" s="4"/>
      <c r="E388" s="4"/>
      <c r="F388" s="4"/>
      <c r="G388" s="4"/>
      <c r="H388" s="4"/>
      <c r="I388" s="5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spans="1:29" ht="14.25" customHeight="1" x14ac:dyDescent="0.2">
      <c r="A389" s="4"/>
      <c r="B389" s="4"/>
      <c r="C389" s="4"/>
      <c r="D389" s="4"/>
      <c r="E389" s="4"/>
      <c r="F389" s="4"/>
      <c r="G389" s="4"/>
      <c r="H389" s="4"/>
      <c r="I389" s="5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spans="1:29" ht="14.25" customHeight="1" x14ac:dyDescent="0.2">
      <c r="A390" s="4"/>
      <c r="B390" s="4"/>
      <c r="C390" s="4"/>
      <c r="D390" s="4"/>
      <c r="E390" s="4"/>
      <c r="F390" s="4"/>
      <c r="G390" s="4"/>
      <c r="H390" s="4"/>
      <c r="I390" s="5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spans="1:29" ht="14.25" customHeight="1" x14ac:dyDescent="0.2">
      <c r="A391" s="4"/>
      <c r="B391" s="4"/>
      <c r="C391" s="4"/>
      <c r="D391" s="4"/>
      <c r="E391" s="4"/>
      <c r="F391" s="4"/>
      <c r="G391" s="4"/>
      <c r="H391" s="4"/>
      <c r="I391" s="5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spans="1:29" ht="14.25" customHeight="1" x14ac:dyDescent="0.2">
      <c r="A392" s="4"/>
      <c r="B392" s="4"/>
      <c r="C392" s="4"/>
      <c r="D392" s="4"/>
      <c r="E392" s="4"/>
      <c r="F392" s="4"/>
      <c r="G392" s="4"/>
      <c r="H392" s="4"/>
      <c r="I392" s="5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spans="1:29" ht="14.25" customHeight="1" x14ac:dyDescent="0.2">
      <c r="A393" s="4"/>
      <c r="B393" s="4"/>
      <c r="C393" s="4"/>
      <c r="D393" s="4"/>
      <c r="E393" s="4"/>
      <c r="F393" s="4"/>
      <c r="G393" s="4"/>
      <c r="H393" s="4"/>
      <c r="I393" s="5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spans="1:29" ht="14.25" customHeight="1" x14ac:dyDescent="0.2">
      <c r="A394" s="4"/>
      <c r="B394" s="4"/>
      <c r="C394" s="4"/>
      <c r="D394" s="4"/>
      <c r="E394" s="4"/>
      <c r="F394" s="4"/>
      <c r="G394" s="4"/>
      <c r="H394" s="4"/>
      <c r="I394" s="5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spans="1:29" ht="14.25" customHeight="1" x14ac:dyDescent="0.2">
      <c r="A395" s="183" t="s">
        <v>510</v>
      </c>
      <c r="B395" s="183" t="s">
        <v>568</v>
      </c>
      <c r="C395" s="184"/>
      <c r="D395" s="185"/>
      <c r="E395" s="168" t="s">
        <v>515</v>
      </c>
      <c r="F395" s="228">
        <v>7508</v>
      </c>
      <c r="G395" s="4"/>
      <c r="H395" s="4"/>
      <c r="I395" s="5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spans="1:29" ht="14.25" customHeight="1" x14ac:dyDescent="0.2">
      <c r="A396" s="185" t="s">
        <v>3</v>
      </c>
      <c r="B396" s="325">
        <v>41960506</v>
      </c>
      <c r="C396" s="184"/>
      <c r="D396" s="185"/>
      <c r="E396" s="46" t="s">
        <v>514</v>
      </c>
      <c r="F396" s="228" t="s">
        <v>513</v>
      </c>
      <c r="G396" s="4"/>
      <c r="H396" s="4"/>
      <c r="I396" s="5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spans="1:29" ht="14.25" customHeight="1" x14ac:dyDescent="0.2">
      <c r="A397" s="185" t="s">
        <v>6</v>
      </c>
      <c r="B397" s="183" t="s">
        <v>4</v>
      </c>
      <c r="C397" s="184"/>
      <c r="D397" s="185"/>
      <c r="E397" s="184"/>
      <c r="F397" s="185"/>
      <c r="G397" s="4"/>
      <c r="H397" s="4"/>
      <c r="I397" s="5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spans="1:29" ht="14.25" customHeight="1" x14ac:dyDescent="0.2">
      <c r="A398" s="1"/>
      <c r="B398" s="2"/>
      <c r="C398" s="2"/>
      <c r="D398" s="1"/>
      <c r="E398" s="1"/>
      <c r="F398" s="3"/>
      <c r="G398" s="4"/>
      <c r="H398" s="4"/>
      <c r="I398" s="5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spans="1:29" ht="14.25" customHeight="1" x14ac:dyDescent="0.2">
      <c r="A399" s="1"/>
      <c r="B399" s="2"/>
      <c r="C399" s="2"/>
      <c r="D399" s="1"/>
      <c r="E399" s="1"/>
      <c r="F399" s="3"/>
      <c r="G399" s="4"/>
      <c r="H399" s="4"/>
      <c r="I399" s="5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spans="1:29" x14ac:dyDescent="0.25">
      <c r="A400" s="252" t="s">
        <v>12</v>
      </c>
      <c r="B400" s="253" t="s">
        <v>13</v>
      </c>
      <c r="C400" s="254" t="s">
        <v>14</v>
      </c>
      <c r="D400" s="254" t="s">
        <v>14</v>
      </c>
      <c r="E400" s="255" t="s">
        <v>15</v>
      </c>
      <c r="F400" s="253" t="s">
        <v>16</v>
      </c>
      <c r="G400" s="4"/>
      <c r="H400" s="4"/>
      <c r="I400" s="5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spans="1:29" ht="28.5" x14ac:dyDescent="0.2">
      <c r="A401" s="178" t="s">
        <v>570</v>
      </c>
      <c r="B401" s="180" t="s">
        <v>569</v>
      </c>
      <c r="C401" s="179">
        <v>4</v>
      </c>
      <c r="D401" s="177">
        <f>C401*17</f>
        <v>68</v>
      </c>
      <c r="E401" s="180" t="s">
        <v>497</v>
      </c>
      <c r="F401" s="258"/>
      <c r="G401" s="4"/>
      <c r="H401" s="4"/>
      <c r="I401" s="5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spans="1:29" s="334" customFormat="1" ht="28.5" x14ac:dyDescent="0.2">
      <c r="A402" s="178" t="s">
        <v>571</v>
      </c>
      <c r="B402" s="178" t="s">
        <v>560</v>
      </c>
      <c r="C402" s="179">
        <v>4</v>
      </c>
      <c r="D402" s="177">
        <f>C402*17</f>
        <v>68</v>
      </c>
      <c r="E402" s="180" t="s">
        <v>498</v>
      </c>
      <c r="F402" s="258"/>
      <c r="G402" s="4"/>
      <c r="H402" s="4"/>
      <c r="I402" s="188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spans="1:29" ht="14.25" x14ac:dyDescent="0.2">
      <c r="A403" s="180" t="s">
        <v>253</v>
      </c>
      <c r="B403" s="178" t="s">
        <v>572</v>
      </c>
      <c r="C403" s="179"/>
      <c r="D403" s="177">
        <v>48</v>
      </c>
      <c r="E403" s="180" t="s">
        <v>493</v>
      </c>
      <c r="F403" s="258"/>
      <c r="G403" s="4"/>
      <c r="H403" s="4"/>
      <c r="I403" s="5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spans="1:29" ht="14.25" customHeight="1" x14ac:dyDescent="0.2">
      <c r="A404" s="180" t="s">
        <v>253</v>
      </c>
      <c r="B404" s="178" t="s">
        <v>572</v>
      </c>
      <c r="C404" s="179"/>
      <c r="D404" s="177">
        <v>48</v>
      </c>
      <c r="E404" s="180" t="s">
        <v>493</v>
      </c>
      <c r="F404" s="258"/>
      <c r="G404" s="4"/>
      <c r="H404" s="4"/>
      <c r="I404" s="5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spans="1:29" ht="14.25" customHeight="1" x14ac:dyDescent="0.25">
      <c r="A405" s="182"/>
      <c r="B405" s="256" t="s">
        <v>38</v>
      </c>
      <c r="C405" s="256"/>
      <c r="D405" s="257">
        <f>SUM(D401:D404)</f>
        <v>232</v>
      </c>
      <c r="E405" s="182"/>
      <c r="F405" s="236"/>
      <c r="G405" s="4"/>
      <c r="H405" s="4"/>
      <c r="I405" s="5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spans="1:29" ht="14.25" customHeight="1" x14ac:dyDescent="0.2">
      <c r="A406" s="1"/>
      <c r="B406" s="245" t="s">
        <v>562</v>
      </c>
      <c r="C406" s="219"/>
      <c r="D406" s="220">
        <f>272-D405</f>
        <v>40</v>
      </c>
      <c r="E406" s="1"/>
      <c r="F406" s="1"/>
      <c r="G406" s="4"/>
      <c r="H406" s="4"/>
      <c r="I406" s="5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spans="1:29" ht="14.25" customHeight="1" x14ac:dyDescent="0.2">
      <c r="A407" s="1"/>
      <c r="B407" s="1"/>
      <c r="C407" s="1"/>
      <c r="D407" s="1"/>
      <c r="E407" s="1"/>
      <c r="F407" s="1"/>
      <c r="G407" s="4"/>
      <c r="H407" s="4"/>
      <c r="I407" s="5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spans="1:29" ht="14.25" customHeight="1" x14ac:dyDescent="0.2">
      <c r="A408" s="1"/>
      <c r="B408" s="1"/>
      <c r="C408" s="1"/>
      <c r="D408" s="1"/>
      <c r="E408" s="1"/>
      <c r="F408" s="1"/>
      <c r="G408" s="4"/>
      <c r="H408" s="4"/>
      <c r="I408" s="5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spans="1:29" ht="14.25" customHeight="1" x14ac:dyDescent="0.2">
      <c r="A409" s="1"/>
      <c r="B409" s="1"/>
      <c r="C409" s="1"/>
      <c r="D409" s="1"/>
      <c r="E409" s="1"/>
      <c r="F409" s="1"/>
      <c r="G409" s="4"/>
      <c r="H409" s="4"/>
      <c r="I409" s="5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spans="1:29" ht="14.25" customHeight="1" x14ac:dyDescent="0.2">
      <c r="A410" s="627" t="str">
        <f>B395</f>
        <v>LUZ ANDREA GIRALDO</v>
      </c>
      <c r="B410" s="627"/>
      <c r="C410" s="627"/>
      <c r="D410" s="627"/>
      <c r="E410" s="627"/>
      <c r="F410" s="627"/>
      <c r="G410" s="4"/>
      <c r="H410" s="4"/>
      <c r="I410" s="5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spans="1:29" ht="14.25" customHeight="1" x14ac:dyDescent="0.2">
      <c r="A411" s="628" t="s">
        <v>504</v>
      </c>
      <c r="B411" s="627"/>
      <c r="C411" s="627"/>
      <c r="D411" s="627"/>
      <c r="E411" s="627"/>
      <c r="F411" s="627"/>
      <c r="G411" s="4"/>
      <c r="H411" s="4"/>
      <c r="I411" s="5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spans="1:29" ht="14.25" customHeight="1" x14ac:dyDescent="0.2">
      <c r="A412" s="4"/>
      <c r="B412" s="4"/>
      <c r="C412" s="4"/>
      <c r="D412" s="4"/>
      <c r="E412" s="4"/>
      <c r="F412" s="4"/>
      <c r="G412" s="4"/>
      <c r="H412" s="4"/>
      <c r="I412" s="5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spans="1:29" ht="14.25" customHeight="1" x14ac:dyDescent="0.2">
      <c r="A413" s="4"/>
      <c r="B413" s="4"/>
      <c r="C413" s="4"/>
      <c r="D413" s="4"/>
      <c r="E413" s="4"/>
      <c r="F413" s="4"/>
      <c r="G413" s="4"/>
      <c r="H413" s="4"/>
      <c r="I413" s="5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spans="1:29" ht="14.25" customHeight="1" x14ac:dyDescent="0.2">
      <c r="A414" s="4"/>
      <c r="B414" s="4"/>
      <c r="C414" s="4"/>
      <c r="D414" s="4"/>
      <c r="E414" s="4"/>
      <c r="F414" s="4"/>
      <c r="G414" s="4"/>
      <c r="H414" s="4"/>
      <c r="I414" s="5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spans="1:29" ht="14.25" customHeight="1" x14ac:dyDescent="0.2">
      <c r="A415" s="4"/>
      <c r="B415" s="2"/>
      <c r="C415" s="2"/>
      <c r="D415" s="1"/>
      <c r="E415" s="1"/>
      <c r="F415" s="3"/>
      <c r="G415" s="4"/>
      <c r="H415" s="4"/>
      <c r="I415" s="5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spans="1:29" ht="14.25" customHeight="1" x14ac:dyDescent="0.2">
      <c r="A416" s="1"/>
      <c r="B416" s="2"/>
      <c r="C416" s="2"/>
      <c r="D416" s="1"/>
      <c r="E416" s="1"/>
      <c r="F416" s="3"/>
      <c r="G416" s="4"/>
      <c r="H416" s="4"/>
      <c r="I416" s="5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spans="1:29" ht="14.25" customHeight="1" x14ac:dyDescent="0.2">
      <c r="A417" s="1"/>
      <c r="B417" s="2"/>
      <c r="C417" s="2"/>
      <c r="D417" s="1"/>
      <c r="E417" s="1"/>
      <c r="F417" s="3"/>
      <c r="G417" s="4"/>
      <c r="H417" s="4"/>
      <c r="I417" s="5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spans="1:29" ht="14.25" customHeight="1" x14ac:dyDescent="0.2">
      <c r="A418" s="1"/>
      <c r="B418" s="2"/>
      <c r="C418" s="2"/>
      <c r="D418" s="1"/>
      <c r="E418" s="1"/>
      <c r="F418" s="3"/>
      <c r="G418" s="4"/>
      <c r="H418" s="4"/>
      <c r="I418" s="5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spans="1:29" ht="14.25" customHeight="1" x14ac:dyDescent="0.2">
      <c r="A419" s="1"/>
      <c r="B419" s="2"/>
      <c r="C419" s="2"/>
      <c r="D419" s="1"/>
      <c r="E419" s="1"/>
      <c r="F419" s="3"/>
      <c r="G419" s="4"/>
      <c r="H419" s="4"/>
      <c r="I419" s="5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spans="1:29" ht="14.25" customHeight="1" x14ac:dyDescent="0.2">
      <c r="A420" s="1"/>
      <c r="B420" s="2"/>
      <c r="C420" s="2"/>
      <c r="D420" s="1"/>
      <c r="E420" s="1"/>
      <c r="F420" s="3"/>
      <c r="G420" s="4"/>
      <c r="H420" s="4"/>
      <c r="I420" s="5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spans="1:29" ht="14.25" customHeight="1" x14ac:dyDescent="0.2">
      <c r="A421" s="1"/>
      <c r="B421" s="2"/>
      <c r="C421" s="2"/>
      <c r="D421" s="1"/>
      <c r="E421" s="1"/>
      <c r="F421" s="3"/>
      <c r="G421" s="4"/>
      <c r="H421" s="4"/>
      <c r="I421" s="5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spans="1:29" ht="14.25" customHeight="1" x14ac:dyDescent="0.2">
      <c r="A422" s="1"/>
      <c r="B422" s="2"/>
      <c r="C422" s="2"/>
      <c r="D422" s="1"/>
      <c r="E422" s="1"/>
      <c r="F422" s="3"/>
      <c r="G422" s="4"/>
      <c r="H422" s="4"/>
      <c r="I422" s="5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spans="1:29" ht="14.25" customHeight="1" x14ac:dyDescent="0.2">
      <c r="A423" s="1"/>
      <c r="B423" s="2"/>
      <c r="C423" s="2"/>
      <c r="D423" s="1"/>
      <c r="E423" s="1"/>
      <c r="F423" s="3"/>
      <c r="G423" s="4"/>
      <c r="H423" s="4"/>
      <c r="I423" s="5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spans="1:29" ht="14.25" customHeight="1" x14ac:dyDescent="0.2">
      <c r="A424" s="1"/>
      <c r="B424" s="2"/>
      <c r="C424" s="2"/>
      <c r="D424" s="1"/>
      <c r="E424" s="1"/>
      <c r="F424" s="3"/>
      <c r="G424" s="4"/>
      <c r="H424" s="4"/>
      <c r="I424" s="5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spans="1:29" ht="14.25" customHeight="1" x14ac:dyDescent="0.2">
      <c r="A425" s="1"/>
      <c r="B425" s="2"/>
      <c r="C425" s="2"/>
      <c r="D425" s="1"/>
      <c r="E425" s="1"/>
      <c r="F425" s="3"/>
      <c r="G425" s="4"/>
      <c r="H425" s="4"/>
      <c r="I425" s="5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spans="1:29" ht="14.25" customHeight="1" x14ac:dyDescent="0.2">
      <c r="A426" s="1"/>
      <c r="B426" s="2"/>
      <c r="C426" s="2"/>
      <c r="D426" s="1"/>
      <c r="E426" s="1"/>
      <c r="F426" s="3"/>
      <c r="G426" s="4"/>
      <c r="H426" s="4"/>
      <c r="I426" s="5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spans="1:29" ht="14.25" customHeight="1" x14ac:dyDescent="0.2">
      <c r="A427" s="1"/>
      <c r="B427" s="2"/>
      <c r="C427" s="2"/>
      <c r="D427" s="1"/>
      <c r="E427" s="1"/>
      <c r="F427" s="3"/>
      <c r="G427" s="4"/>
      <c r="H427" s="4"/>
      <c r="I427" s="5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spans="1:29" ht="14.25" customHeight="1" x14ac:dyDescent="0.2">
      <c r="A428" s="1"/>
      <c r="B428" s="2"/>
      <c r="C428" s="2"/>
      <c r="D428" s="1"/>
      <c r="E428" s="1"/>
      <c r="F428" s="3"/>
      <c r="G428" s="4"/>
      <c r="H428" s="4"/>
      <c r="I428" s="5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spans="1:29" ht="14.25" customHeight="1" x14ac:dyDescent="0.2">
      <c r="A429" s="183" t="s">
        <v>510</v>
      </c>
      <c r="B429" s="260" t="s">
        <v>608</v>
      </c>
      <c r="C429" s="184"/>
      <c r="D429" s="185"/>
      <c r="E429" s="168" t="s">
        <v>515</v>
      </c>
      <c r="F429" s="228">
        <v>7412</v>
      </c>
      <c r="G429" s="4"/>
      <c r="H429" s="4"/>
      <c r="I429" s="5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spans="1:29" ht="14.25" customHeight="1" x14ac:dyDescent="0.2">
      <c r="A430" s="185" t="s">
        <v>3</v>
      </c>
      <c r="B430" s="325">
        <v>1094943829</v>
      </c>
      <c r="C430" s="184"/>
      <c r="D430" s="185"/>
      <c r="E430" s="46" t="s">
        <v>514</v>
      </c>
      <c r="F430" s="228" t="s">
        <v>513</v>
      </c>
      <c r="G430" s="4"/>
      <c r="H430" s="4"/>
      <c r="I430" s="5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spans="1:29" ht="14.25" customHeight="1" x14ac:dyDescent="0.2">
      <c r="A431" s="185" t="s">
        <v>6</v>
      </c>
      <c r="B431" s="183" t="s">
        <v>4</v>
      </c>
      <c r="C431" s="184"/>
      <c r="D431" s="185"/>
      <c r="E431" s="184"/>
      <c r="F431" s="185"/>
      <c r="G431" s="4"/>
      <c r="H431" s="4"/>
      <c r="I431" s="5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spans="1:29" ht="14.25" customHeight="1" x14ac:dyDescent="0.2">
      <c r="A432" s="1"/>
      <c r="B432" s="2"/>
      <c r="C432" s="2"/>
      <c r="D432" s="1"/>
      <c r="E432" s="1"/>
      <c r="F432" s="3"/>
      <c r="G432" s="4"/>
      <c r="H432" s="4"/>
      <c r="I432" s="5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spans="1:29" ht="14.25" customHeight="1" x14ac:dyDescent="0.2">
      <c r="A433" s="1"/>
      <c r="B433" s="2"/>
      <c r="C433" s="2"/>
      <c r="D433" s="1"/>
      <c r="E433" s="1"/>
      <c r="F433" s="3"/>
      <c r="G433" s="4"/>
      <c r="H433" s="4"/>
      <c r="I433" s="5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spans="1:29" x14ac:dyDescent="0.25">
      <c r="A434" s="252" t="s">
        <v>12</v>
      </c>
      <c r="B434" s="253" t="s">
        <v>13</v>
      </c>
      <c r="C434" s="254" t="s">
        <v>14</v>
      </c>
      <c r="D434" s="254" t="s">
        <v>14</v>
      </c>
      <c r="E434" s="255" t="s">
        <v>15</v>
      </c>
      <c r="F434" s="253" t="s">
        <v>16</v>
      </c>
      <c r="G434" s="4"/>
      <c r="H434" s="4"/>
      <c r="I434" s="5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spans="1:29" s="164" customFormat="1" ht="14.25" x14ac:dyDescent="0.2">
      <c r="A435" s="180" t="s">
        <v>138</v>
      </c>
      <c r="B435" s="180" t="s">
        <v>139</v>
      </c>
      <c r="C435" s="178">
        <v>3</v>
      </c>
      <c r="D435" s="177">
        <f>C435*17</f>
        <v>51</v>
      </c>
      <c r="E435" s="180" t="s">
        <v>140</v>
      </c>
      <c r="F435" s="258"/>
      <c r="G435" s="4"/>
      <c r="H435" s="4"/>
      <c r="I435" s="188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spans="1:29" ht="42.75" x14ac:dyDescent="0.2">
      <c r="A436" s="178" t="s">
        <v>585</v>
      </c>
      <c r="B436" s="178" t="s">
        <v>139</v>
      </c>
      <c r="C436" s="178">
        <v>6</v>
      </c>
      <c r="D436" s="177">
        <f>C436*17</f>
        <v>102</v>
      </c>
      <c r="E436" s="180" t="s">
        <v>586</v>
      </c>
      <c r="F436" s="258"/>
      <c r="G436" s="4"/>
      <c r="H436" s="4"/>
      <c r="I436" s="5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spans="1:29" ht="14.25" customHeight="1" x14ac:dyDescent="0.2">
      <c r="A437" s="178" t="s">
        <v>594</v>
      </c>
      <c r="B437" s="180" t="s">
        <v>196</v>
      </c>
      <c r="C437" s="262">
        <v>4</v>
      </c>
      <c r="D437" s="177">
        <f t="shared" ref="D437" si="7">C437*17</f>
        <v>68</v>
      </c>
      <c r="E437" s="180" t="s">
        <v>260</v>
      </c>
      <c r="F437" s="258"/>
      <c r="G437" s="4"/>
      <c r="H437" s="4"/>
      <c r="I437" s="5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spans="1:29" ht="14.25" customHeight="1" x14ac:dyDescent="0.25">
      <c r="A438" s="182"/>
      <c r="B438" s="256" t="s">
        <v>38</v>
      </c>
      <c r="C438" s="202">
        <f>SUM(C435:C437)</f>
        <v>13</v>
      </c>
      <c r="D438" s="257">
        <f>SUM(D435:D437)</f>
        <v>221</v>
      </c>
      <c r="E438" s="182"/>
      <c r="F438" s="236"/>
      <c r="G438" s="4"/>
      <c r="H438" s="4"/>
      <c r="I438" s="5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spans="1:29" ht="14.25" customHeight="1" x14ac:dyDescent="0.2">
      <c r="A439" s="1"/>
      <c r="B439" s="245" t="s">
        <v>562</v>
      </c>
      <c r="C439" s="219"/>
      <c r="D439" s="220">
        <f>272-D438</f>
        <v>51</v>
      </c>
      <c r="E439" s="1"/>
      <c r="F439" s="1">
        <v>7359304</v>
      </c>
      <c r="G439" s="4"/>
      <c r="H439" s="4"/>
      <c r="I439" s="5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spans="1:29" ht="14.25" customHeight="1" x14ac:dyDescent="0.2">
      <c r="A440" s="1"/>
      <c r="B440" s="1"/>
      <c r="C440" s="1"/>
      <c r="D440" s="1"/>
      <c r="E440" s="1"/>
      <c r="F440" s="1"/>
      <c r="G440" s="4"/>
      <c r="H440" s="4"/>
      <c r="I440" s="5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spans="1:29" ht="14.25" customHeight="1" x14ac:dyDescent="0.2">
      <c r="A441" s="1"/>
      <c r="B441" s="1"/>
      <c r="C441" s="1"/>
      <c r="D441" s="1"/>
      <c r="E441" s="1"/>
      <c r="F441" s="1"/>
      <c r="G441" s="4"/>
      <c r="H441" s="4"/>
      <c r="I441" s="5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spans="1:29" ht="14.25" customHeight="1" x14ac:dyDescent="0.2">
      <c r="A442" s="1"/>
      <c r="B442" s="1"/>
      <c r="C442" s="1"/>
      <c r="D442" s="1"/>
      <c r="E442" s="230"/>
      <c r="F442" s="1"/>
      <c r="G442" s="4"/>
      <c r="H442" s="4"/>
      <c r="I442" s="5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spans="1:29" ht="14.25" customHeight="1" x14ac:dyDescent="0.2">
      <c r="A443" s="627" t="str">
        <f>B429</f>
        <v>STEVEN RAIGOSA</v>
      </c>
      <c r="B443" s="627"/>
      <c r="C443" s="627"/>
      <c r="D443" s="627"/>
      <c r="E443" s="627"/>
      <c r="F443" s="627"/>
      <c r="G443" s="4"/>
      <c r="H443" s="4"/>
      <c r="I443" s="5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spans="1:29" ht="14.25" customHeight="1" x14ac:dyDescent="0.2">
      <c r="A444" s="628" t="s">
        <v>504</v>
      </c>
      <c r="B444" s="627"/>
      <c r="C444" s="627"/>
      <c r="D444" s="627"/>
      <c r="E444" s="627"/>
      <c r="F444" s="627"/>
      <c r="G444" s="4"/>
      <c r="H444" s="4"/>
      <c r="I444" s="5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spans="1:29" ht="14.25" customHeight="1" x14ac:dyDescent="0.2">
      <c r="A445" s="4"/>
      <c r="B445" s="4"/>
      <c r="C445" s="4"/>
      <c r="D445" s="4"/>
      <c r="E445" s="4"/>
      <c r="F445" s="4"/>
      <c r="G445" s="4"/>
      <c r="H445" s="4"/>
      <c r="I445" s="5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spans="1:29" ht="14.25" customHeight="1" x14ac:dyDescent="0.2">
      <c r="A446" s="1"/>
      <c r="B446" s="2"/>
      <c r="C446" s="2"/>
      <c r="D446" s="1"/>
      <c r="E446" s="1"/>
      <c r="F446" s="3"/>
      <c r="G446" s="4"/>
      <c r="H446" s="4"/>
      <c r="I446" s="5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spans="1:29" ht="14.25" customHeight="1" x14ac:dyDescent="0.2">
      <c r="A447" s="1"/>
      <c r="B447" s="2"/>
      <c r="C447" s="2"/>
      <c r="D447" s="1"/>
      <c r="E447" s="1"/>
      <c r="F447" s="3"/>
      <c r="G447" s="4"/>
      <c r="H447" s="4"/>
      <c r="I447" s="5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spans="1:29" ht="14.25" customHeight="1" x14ac:dyDescent="0.2">
      <c r="A448" s="1"/>
      <c r="B448" s="2"/>
      <c r="C448" s="2"/>
      <c r="D448" s="1"/>
      <c r="E448" s="1"/>
      <c r="F448" s="3"/>
      <c r="G448" s="4"/>
      <c r="H448" s="4"/>
      <c r="I448" s="5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spans="1:29" ht="14.25" customHeight="1" x14ac:dyDescent="0.2">
      <c r="A449" s="1"/>
      <c r="B449" s="2"/>
      <c r="C449" s="2"/>
      <c r="D449" s="1"/>
      <c r="E449" s="1"/>
      <c r="F449" s="3"/>
      <c r="G449" s="4"/>
      <c r="H449" s="4"/>
      <c r="I449" s="5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spans="1:29" ht="14.25" customHeight="1" x14ac:dyDescent="0.2">
      <c r="A450" s="1"/>
      <c r="B450" s="2"/>
      <c r="C450" s="2"/>
      <c r="D450" s="1"/>
      <c r="E450" s="1"/>
      <c r="F450" s="3"/>
      <c r="G450" s="4"/>
      <c r="H450" s="4"/>
      <c r="I450" s="5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spans="1:29" ht="14.25" customHeight="1" x14ac:dyDescent="0.2">
      <c r="A451" s="1"/>
      <c r="B451" s="2"/>
      <c r="C451" s="2"/>
      <c r="D451" s="1"/>
      <c r="E451" s="1"/>
      <c r="F451" s="3"/>
      <c r="G451" s="4"/>
      <c r="H451" s="4"/>
      <c r="I451" s="5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spans="1:29" ht="14.25" customHeight="1" x14ac:dyDescent="0.2">
      <c r="A452" s="1"/>
      <c r="B452" s="2"/>
      <c r="C452" s="2"/>
      <c r="D452" s="1"/>
      <c r="E452" s="1"/>
      <c r="F452" s="3"/>
      <c r="G452" s="4"/>
      <c r="H452" s="4"/>
      <c r="I452" s="5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spans="1:29" ht="14.25" customHeight="1" x14ac:dyDescent="0.2">
      <c r="A453" s="1"/>
      <c r="B453" s="2"/>
      <c r="C453" s="2"/>
      <c r="D453" s="1"/>
      <c r="E453" s="1"/>
      <c r="F453" s="3"/>
      <c r="G453" s="4"/>
      <c r="H453" s="4"/>
      <c r="I453" s="5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spans="1:29" ht="14.25" customHeight="1" x14ac:dyDescent="0.2">
      <c r="A454" s="1"/>
      <c r="B454" s="2"/>
      <c r="C454" s="2"/>
      <c r="D454" s="1"/>
      <c r="E454" s="1"/>
      <c r="F454" s="3"/>
      <c r="G454" s="4"/>
      <c r="H454" s="4"/>
      <c r="I454" s="5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spans="1:29" ht="14.25" customHeight="1" x14ac:dyDescent="0.2">
      <c r="A455" s="1"/>
      <c r="B455" s="2"/>
      <c r="C455" s="2"/>
      <c r="D455" s="1"/>
      <c r="E455" s="1"/>
      <c r="F455" s="3"/>
      <c r="G455" s="4"/>
      <c r="H455" s="4"/>
      <c r="I455" s="5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spans="1:29" ht="14.25" customHeight="1" x14ac:dyDescent="0.2">
      <c r="A456" s="1"/>
      <c r="B456" s="2"/>
      <c r="C456" s="2"/>
      <c r="D456" s="1"/>
      <c r="E456" s="1"/>
      <c r="F456" s="3"/>
      <c r="G456" s="4"/>
      <c r="H456" s="4"/>
      <c r="I456" s="5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spans="1:29" ht="14.25" customHeight="1" x14ac:dyDescent="0.2">
      <c r="A457" s="1"/>
      <c r="B457" s="2"/>
      <c r="C457" s="2"/>
      <c r="D457" s="1"/>
      <c r="E457" s="1"/>
      <c r="F457" s="3"/>
      <c r="G457" s="4"/>
      <c r="H457" s="4"/>
      <c r="I457" s="5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spans="1:29" ht="14.25" customHeight="1" x14ac:dyDescent="0.2">
      <c r="A458" s="1"/>
      <c r="B458" s="2"/>
      <c r="C458" s="2"/>
      <c r="D458" s="1"/>
      <c r="E458" s="1"/>
      <c r="F458" s="3"/>
      <c r="G458" s="4"/>
      <c r="H458" s="4"/>
      <c r="I458" s="5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spans="1:29" ht="14.25" customHeight="1" x14ac:dyDescent="0.2">
      <c r="A459" s="1"/>
      <c r="B459" s="2"/>
      <c r="C459" s="2"/>
      <c r="D459" s="1"/>
      <c r="E459" s="1"/>
      <c r="F459" s="3"/>
      <c r="G459" s="4"/>
      <c r="H459" s="4"/>
      <c r="I459" s="5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spans="1:29" ht="14.25" customHeight="1" x14ac:dyDescent="0.2">
      <c r="A460" s="183" t="s">
        <v>510</v>
      </c>
      <c r="B460" s="260" t="s">
        <v>495</v>
      </c>
      <c r="C460" s="184"/>
      <c r="D460" s="185"/>
      <c r="E460" s="168" t="s">
        <v>515</v>
      </c>
      <c r="F460" s="228">
        <v>7411</v>
      </c>
      <c r="G460" s="4"/>
      <c r="H460" s="4"/>
      <c r="I460" s="5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spans="1:29" ht="14.25" customHeight="1" x14ac:dyDescent="0.2">
      <c r="A461" s="185" t="s">
        <v>3</v>
      </c>
      <c r="B461" s="325">
        <v>1094937951</v>
      </c>
      <c r="C461" s="184"/>
      <c r="D461" s="185"/>
      <c r="E461" s="46" t="s">
        <v>514</v>
      </c>
      <c r="F461" s="228" t="s">
        <v>513</v>
      </c>
      <c r="G461" s="4"/>
      <c r="H461" s="4"/>
      <c r="I461" s="5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spans="1:29" ht="14.25" customHeight="1" x14ac:dyDescent="0.2">
      <c r="A462" s="185" t="s">
        <v>6</v>
      </c>
      <c r="B462" s="183" t="s">
        <v>4</v>
      </c>
      <c r="C462" s="184"/>
      <c r="D462" s="185"/>
      <c r="E462" s="184"/>
      <c r="F462" s="185"/>
      <c r="G462" s="4"/>
      <c r="H462" s="4"/>
      <c r="I462" s="5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spans="1:29" ht="14.25" customHeight="1" x14ac:dyDescent="0.2">
      <c r="A463" s="1"/>
      <c r="B463" s="2"/>
      <c r="C463" s="2"/>
      <c r="D463" s="1"/>
      <c r="E463" s="1"/>
      <c r="F463" s="3"/>
      <c r="G463" s="4"/>
      <c r="H463" s="4"/>
      <c r="I463" s="5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spans="1:29" ht="14.25" customHeight="1" x14ac:dyDescent="0.2">
      <c r="A464" s="1"/>
      <c r="B464" s="2"/>
      <c r="C464" s="2"/>
      <c r="D464" s="1"/>
      <c r="E464" s="1"/>
      <c r="F464" s="3"/>
      <c r="G464" s="4"/>
      <c r="H464" s="4"/>
      <c r="I464" s="5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spans="1:29" x14ac:dyDescent="0.25">
      <c r="A465" s="252" t="s">
        <v>12</v>
      </c>
      <c r="B465" s="253" t="s">
        <v>13</v>
      </c>
      <c r="C465" s="254" t="s">
        <v>14</v>
      </c>
      <c r="D465" s="254" t="s">
        <v>506</v>
      </c>
      <c r="E465" s="255" t="s">
        <v>15</v>
      </c>
      <c r="F465" s="253" t="s">
        <v>16</v>
      </c>
      <c r="G465" s="4"/>
      <c r="H465" s="4"/>
      <c r="I465" s="5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spans="1:29" ht="28.5" x14ac:dyDescent="0.2">
      <c r="A466" s="112" t="s">
        <v>578</v>
      </c>
      <c r="B466" s="112" t="s">
        <v>579</v>
      </c>
      <c r="C466" s="259">
        <v>5</v>
      </c>
      <c r="D466" s="177">
        <f t="shared" ref="D466:D467" si="8">C466*17</f>
        <v>85</v>
      </c>
      <c r="E466" s="305" t="s">
        <v>606</v>
      </c>
      <c r="F466" s="258"/>
      <c r="G466" s="4"/>
      <c r="H466" s="4"/>
      <c r="I466" s="5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spans="1:29" s="368" customFormat="1" ht="42.75" x14ac:dyDescent="0.2">
      <c r="A467" s="343" t="s">
        <v>595</v>
      </c>
      <c r="B467" s="344" t="s">
        <v>573</v>
      </c>
      <c r="C467" s="345">
        <v>6</v>
      </c>
      <c r="D467" s="346">
        <f t="shared" si="8"/>
        <v>102</v>
      </c>
      <c r="E467" s="180" t="s">
        <v>491</v>
      </c>
      <c r="F467" s="180" t="s">
        <v>649</v>
      </c>
      <c r="G467" s="4"/>
      <c r="H467" s="4"/>
      <c r="I467" s="188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spans="1:29" s="529" customFormat="1" ht="28.5" x14ac:dyDescent="0.2">
      <c r="A468" s="523" t="s">
        <v>457</v>
      </c>
      <c r="B468" s="523" t="s">
        <v>310</v>
      </c>
      <c r="C468" s="532">
        <v>4</v>
      </c>
      <c r="D468" s="346">
        <f>C468*15</f>
        <v>60</v>
      </c>
      <c r="E468" s="533" t="s">
        <v>458</v>
      </c>
      <c r="F468" s="524" t="s">
        <v>459</v>
      </c>
      <c r="G468" s="526"/>
      <c r="H468" s="526"/>
      <c r="I468" s="527"/>
      <c r="J468" s="528"/>
      <c r="K468" s="528"/>
      <c r="L468" s="528"/>
      <c r="M468" s="528"/>
      <c r="N468" s="528"/>
      <c r="O468" s="528"/>
      <c r="P468" s="528"/>
      <c r="Q468" s="528"/>
      <c r="R468" s="528"/>
      <c r="S468" s="528"/>
      <c r="T468" s="528"/>
      <c r="U468" s="528"/>
      <c r="V468" s="528"/>
      <c r="W468" s="528"/>
      <c r="X468" s="528"/>
      <c r="Y468" s="528"/>
      <c r="Z468" s="528"/>
      <c r="AA468" s="528"/>
      <c r="AB468" s="528"/>
      <c r="AC468" s="528"/>
    </row>
    <row r="469" spans="1:29" ht="14.25" customHeight="1" x14ac:dyDescent="0.25">
      <c r="A469" s="182"/>
      <c r="B469" s="256" t="s">
        <v>38</v>
      </c>
      <c r="C469" s="202">
        <f>SUM(C466:C468)</f>
        <v>15</v>
      </c>
      <c r="D469" s="257">
        <f>SUM(D466:D468)</f>
        <v>247</v>
      </c>
      <c r="E469" s="182"/>
      <c r="F469" s="236"/>
      <c r="G469" s="4"/>
      <c r="H469" s="4"/>
      <c r="I469" s="5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spans="1:29" ht="14.25" x14ac:dyDescent="0.2">
      <c r="A470" s="1"/>
      <c r="B470" s="245" t="s">
        <v>562</v>
      </c>
      <c r="C470" s="219"/>
      <c r="D470" s="220">
        <f>272-D469</f>
        <v>25</v>
      </c>
      <c r="E470" s="1"/>
      <c r="F470" s="1"/>
      <c r="G470" s="4"/>
      <c r="H470" s="4"/>
      <c r="I470" s="5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spans="1:29" ht="14.25" x14ac:dyDescent="0.2">
      <c r="G471" s="4"/>
      <c r="H471" s="4"/>
      <c r="I471" s="5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spans="1:29" ht="14.25" customHeight="1" x14ac:dyDescent="0.2">
      <c r="G472" s="4"/>
      <c r="H472" s="4"/>
      <c r="I472" s="5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spans="1:29" ht="14.25" customHeight="1" x14ac:dyDescent="0.2">
      <c r="A473" s="1"/>
      <c r="B473" s="1"/>
      <c r="C473" s="1"/>
      <c r="D473" s="1"/>
      <c r="E473" s="1"/>
      <c r="F473" s="1"/>
      <c r="G473" s="4"/>
      <c r="H473" s="4"/>
      <c r="I473" s="5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spans="1:29" ht="14.25" customHeight="1" x14ac:dyDescent="0.2">
      <c r="A474" s="627" t="str">
        <f>B460</f>
        <v xml:space="preserve">OSCAR MANRIQUE </v>
      </c>
      <c r="B474" s="627"/>
      <c r="C474" s="627"/>
      <c r="D474" s="627"/>
      <c r="E474" s="627"/>
      <c r="F474" s="627"/>
      <c r="G474" s="4"/>
      <c r="H474" s="4"/>
      <c r="I474" s="5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spans="1:29" ht="14.25" customHeight="1" x14ac:dyDescent="0.2">
      <c r="A475" s="628" t="s">
        <v>504</v>
      </c>
      <c r="B475" s="627"/>
      <c r="C475" s="627"/>
      <c r="D475" s="627"/>
      <c r="E475" s="627"/>
      <c r="F475" s="627"/>
      <c r="G475" s="4"/>
      <c r="H475" s="4"/>
      <c r="I475" s="5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spans="1:29" ht="14.25" customHeight="1" x14ac:dyDescent="0.2">
      <c r="A476" s="1"/>
      <c r="B476" s="2"/>
      <c r="C476" s="2"/>
      <c r="D476" s="1"/>
      <c r="E476" s="1"/>
      <c r="F476" s="3"/>
      <c r="G476" s="4"/>
      <c r="H476" s="4"/>
      <c r="I476" s="5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spans="1:29" ht="14.25" customHeight="1" x14ac:dyDescent="0.2">
      <c r="A477" s="1"/>
      <c r="B477" s="2"/>
      <c r="C477" s="2"/>
      <c r="D477" s="1"/>
      <c r="E477" s="1"/>
      <c r="F477" s="3"/>
      <c r="G477" s="4"/>
      <c r="H477" s="4"/>
      <c r="I477" s="5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spans="1:29" ht="14.25" customHeight="1" x14ac:dyDescent="0.2">
      <c r="A478" s="274"/>
      <c r="B478" s="2"/>
      <c r="C478" s="2"/>
      <c r="D478" s="274"/>
      <c r="E478" s="274"/>
      <c r="F478" s="3"/>
      <c r="G478" s="4"/>
      <c r="H478" s="4"/>
      <c r="I478" s="5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spans="1:29" ht="14.25" customHeight="1" x14ac:dyDescent="0.2">
      <c r="A479" s="275" t="s">
        <v>510</v>
      </c>
      <c r="B479" s="260" t="s">
        <v>609</v>
      </c>
      <c r="C479" s="276"/>
      <c r="D479" s="277"/>
      <c r="E479" s="273" t="s">
        <v>515</v>
      </c>
      <c r="F479" s="228">
        <v>7509</v>
      </c>
      <c r="G479" s="4"/>
      <c r="H479" s="4"/>
      <c r="I479" s="5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spans="1:29" ht="14.25" customHeight="1" x14ac:dyDescent="0.2">
      <c r="A480" s="277" t="s">
        <v>3</v>
      </c>
      <c r="B480" s="325">
        <v>1085314192</v>
      </c>
      <c r="C480" s="276"/>
      <c r="D480" s="277"/>
      <c r="E480" s="46" t="s">
        <v>514</v>
      </c>
      <c r="F480" s="228" t="s">
        <v>513</v>
      </c>
      <c r="G480" s="4"/>
      <c r="H480" s="4"/>
      <c r="I480" s="5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spans="1:29" ht="14.25" customHeight="1" x14ac:dyDescent="0.2">
      <c r="A481" s="277" t="s">
        <v>6</v>
      </c>
      <c r="B481" s="275" t="s">
        <v>4</v>
      </c>
      <c r="C481" s="276"/>
      <c r="D481" s="277"/>
      <c r="E481" s="276"/>
      <c r="F481" s="277"/>
      <c r="G481" s="4"/>
      <c r="H481" s="4"/>
      <c r="I481" s="5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spans="1:29" ht="14.25" x14ac:dyDescent="0.2">
      <c r="A482" s="274"/>
      <c r="B482" s="2"/>
      <c r="C482" s="2"/>
      <c r="D482" s="274"/>
      <c r="E482" s="274"/>
      <c r="F482" s="3"/>
      <c r="G482" s="4"/>
      <c r="H482" s="4"/>
      <c r="I482" s="5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spans="1:29" x14ac:dyDescent="0.25">
      <c r="A483" s="252" t="s">
        <v>12</v>
      </c>
      <c r="B483" s="253" t="s">
        <v>13</v>
      </c>
      <c r="C483" s="254" t="s">
        <v>14</v>
      </c>
      <c r="D483" s="254" t="s">
        <v>14</v>
      </c>
      <c r="E483" s="255" t="s">
        <v>15</v>
      </c>
      <c r="F483" s="253" t="s">
        <v>16</v>
      </c>
      <c r="G483" s="4"/>
      <c r="H483" s="4"/>
      <c r="I483" s="5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spans="1:29" ht="28.5" x14ac:dyDescent="0.2">
      <c r="A484" s="262" t="s">
        <v>301</v>
      </c>
      <c r="B484" s="262" t="s">
        <v>135</v>
      </c>
      <c r="C484" s="262">
        <v>3</v>
      </c>
      <c r="D484" s="261">
        <f>C484*17</f>
        <v>51</v>
      </c>
      <c r="E484" s="262" t="s">
        <v>136</v>
      </c>
      <c r="F484" s="258"/>
      <c r="G484" s="4"/>
      <c r="H484" s="4"/>
      <c r="I484" s="5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spans="1:29" ht="42.75" x14ac:dyDescent="0.2">
      <c r="A485" s="306" t="s">
        <v>589</v>
      </c>
      <c r="B485" s="307" t="s">
        <v>95</v>
      </c>
      <c r="C485" s="180">
        <v>6</v>
      </c>
      <c r="D485" s="261">
        <f t="shared" ref="D485" si="9">C485*17</f>
        <v>102</v>
      </c>
      <c r="E485" s="308" t="s">
        <v>325</v>
      </c>
      <c r="F485" s="258"/>
      <c r="G485" s="4"/>
      <c r="H485" s="4"/>
      <c r="I485" s="5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spans="1:29" x14ac:dyDescent="0.25">
      <c r="A486" s="182"/>
      <c r="B486" s="256" t="s">
        <v>38</v>
      </c>
      <c r="C486" s="256">
        <f>SUM(C483:C485)</f>
        <v>9</v>
      </c>
      <c r="D486" s="257">
        <f>SUM(D484:D485)</f>
        <v>153</v>
      </c>
      <c r="E486" s="182"/>
      <c r="F486" s="236"/>
      <c r="G486" s="4"/>
      <c r="H486" s="4"/>
      <c r="I486" s="5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spans="1:29" ht="14.25" customHeight="1" x14ac:dyDescent="0.2">
      <c r="A487" s="1"/>
      <c r="B487" s="245" t="s">
        <v>562</v>
      </c>
      <c r="C487" s="219"/>
      <c r="D487" s="220">
        <f>272-D486</f>
        <v>119</v>
      </c>
      <c r="E487" s="1"/>
      <c r="F487" s="1"/>
      <c r="G487" s="4"/>
      <c r="H487" s="4"/>
      <c r="I487" s="5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spans="1:29" ht="14.25" customHeight="1" x14ac:dyDescent="0.2">
      <c r="A488" s="628"/>
      <c r="B488" s="627"/>
      <c r="C488" s="627"/>
      <c r="D488" s="627"/>
      <c r="E488" s="627"/>
      <c r="F488" s="627"/>
      <c r="G488" s="4"/>
      <c r="H488" s="4"/>
      <c r="I488" s="5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spans="1:29" ht="14.25" customHeight="1" x14ac:dyDescent="0.2">
      <c r="A489" s="1"/>
      <c r="B489" s="2"/>
      <c r="C489" s="2"/>
      <c r="D489" s="1"/>
      <c r="E489" s="1"/>
      <c r="F489" s="3"/>
      <c r="G489" s="4"/>
      <c r="H489" s="4"/>
      <c r="I489" s="5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spans="1:29" ht="14.25" customHeight="1" x14ac:dyDescent="0.2">
      <c r="A490" s="1"/>
      <c r="B490" s="1"/>
      <c r="C490" s="1"/>
      <c r="D490" s="1"/>
      <c r="E490" s="1"/>
      <c r="F490" s="331"/>
      <c r="G490" s="4"/>
      <c r="H490" s="4"/>
      <c r="I490" s="5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spans="1:29" ht="14.25" customHeight="1" x14ac:dyDescent="0.2">
      <c r="A491" s="627" t="str">
        <f>B479</f>
        <v>ELISA CAROLINA GONZÁLEZ</v>
      </c>
      <c r="B491" s="627"/>
      <c r="C491" s="627"/>
      <c r="D491" s="627"/>
      <c r="E491" s="627"/>
      <c r="F491" s="627"/>
      <c r="G491" s="4"/>
      <c r="H491" s="4"/>
      <c r="I491" s="5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spans="1:29" ht="14.25" customHeight="1" x14ac:dyDescent="0.2">
      <c r="A492" s="628" t="s">
        <v>504</v>
      </c>
      <c r="B492" s="627"/>
      <c r="C492" s="627"/>
      <c r="D492" s="627"/>
      <c r="E492" s="627"/>
      <c r="F492" s="627"/>
      <c r="G492" s="4"/>
      <c r="H492" s="4"/>
      <c r="I492" s="5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spans="1:29" ht="14.25" customHeight="1" x14ac:dyDescent="0.2">
      <c r="A493" s="1"/>
      <c r="B493" s="2"/>
      <c r="C493" s="2"/>
      <c r="D493" s="1"/>
      <c r="E493" s="1"/>
      <c r="F493" s="3"/>
      <c r="G493" s="4"/>
      <c r="H493" s="4"/>
      <c r="I493" s="5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spans="1:29" ht="14.25" customHeight="1" x14ac:dyDescent="0.2">
      <c r="A494" s="1"/>
      <c r="B494" s="2"/>
      <c r="C494" s="626" t="s">
        <v>618</v>
      </c>
      <c r="D494" s="626"/>
      <c r="E494" s="626"/>
      <c r="F494" s="3"/>
      <c r="G494" s="4"/>
      <c r="H494" s="4"/>
      <c r="I494" s="5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spans="1:29" ht="14.25" customHeight="1" x14ac:dyDescent="0.2">
      <c r="A495" s="1"/>
      <c r="B495" s="2"/>
      <c r="C495" s="626"/>
      <c r="D495" s="626"/>
      <c r="E495" s="626"/>
      <c r="F495" s="3"/>
      <c r="G495" s="4"/>
      <c r="H495" s="4"/>
      <c r="I495" s="5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spans="1:29" ht="14.25" customHeight="1" x14ac:dyDescent="0.2">
      <c r="A496" s="1"/>
      <c r="B496" s="2"/>
      <c r="C496" s="626"/>
      <c r="D496" s="626"/>
      <c r="E496" s="626"/>
      <c r="F496" s="3"/>
      <c r="G496" s="4"/>
      <c r="H496" s="4"/>
      <c r="I496" s="5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spans="1:29" ht="14.25" customHeight="1" x14ac:dyDescent="0.2">
      <c r="A497" s="1"/>
      <c r="B497" s="2"/>
      <c r="C497" s="2"/>
      <c r="D497" s="1"/>
      <c r="E497" s="1"/>
      <c r="F497" s="3"/>
      <c r="H497" s="4"/>
      <c r="I497" s="5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spans="1:29" ht="14.25" customHeight="1" x14ac:dyDescent="0.2">
      <c r="A498" s="328" t="s">
        <v>510</v>
      </c>
      <c r="B498" s="260" t="s">
        <v>615</v>
      </c>
      <c r="C498" s="329"/>
      <c r="D498" s="330"/>
      <c r="E498" s="326" t="s">
        <v>515</v>
      </c>
      <c r="F498" s="228">
        <v>7512</v>
      </c>
      <c r="H498" s="4"/>
      <c r="I498" s="5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spans="1:29" ht="14.25" customHeight="1" x14ac:dyDescent="0.2">
      <c r="A499" s="330" t="s">
        <v>3</v>
      </c>
      <c r="B499" s="325">
        <v>1094929034</v>
      </c>
      <c r="C499" s="329"/>
      <c r="D499" s="330"/>
      <c r="E499" s="46" t="s">
        <v>514</v>
      </c>
      <c r="F499" s="228">
        <v>3205356487</v>
      </c>
      <c r="H499" s="4"/>
      <c r="I499" s="5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spans="1:29" ht="14.25" customHeight="1" x14ac:dyDescent="0.2">
      <c r="A500" s="330" t="s">
        <v>6</v>
      </c>
      <c r="B500" s="328" t="s">
        <v>4</v>
      </c>
      <c r="C500" s="329"/>
      <c r="D500" s="330"/>
      <c r="E500" s="329"/>
      <c r="F500" s="330"/>
      <c r="H500" s="4"/>
      <c r="I500" s="5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spans="1:29" ht="14.25" customHeight="1" x14ac:dyDescent="0.2">
      <c r="A501" s="327"/>
      <c r="B501" s="2"/>
      <c r="C501" s="2"/>
      <c r="D501" s="327"/>
      <c r="E501" s="327"/>
      <c r="F501" s="3"/>
      <c r="H501" s="4"/>
      <c r="I501" s="5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spans="1:29" ht="14.25" customHeight="1" x14ac:dyDescent="0.2">
      <c r="A502" s="327"/>
      <c r="B502" s="2"/>
      <c r="C502" s="2"/>
      <c r="D502" s="327"/>
      <c r="E502" s="327"/>
      <c r="F502" s="3"/>
      <c r="H502" s="4"/>
      <c r="I502" s="5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spans="1:29" x14ac:dyDescent="0.25">
      <c r="A503" s="252" t="s">
        <v>12</v>
      </c>
      <c r="B503" s="253" t="s">
        <v>13</v>
      </c>
      <c r="C503" s="254" t="s">
        <v>14</v>
      </c>
      <c r="D503" s="254" t="s">
        <v>506</v>
      </c>
      <c r="E503" s="255" t="s">
        <v>15</v>
      </c>
      <c r="F503" s="253" t="s">
        <v>16</v>
      </c>
      <c r="H503" s="4"/>
      <c r="I503" s="5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spans="1:29" ht="28.5" x14ac:dyDescent="0.2">
      <c r="A504" s="332" t="s">
        <v>584</v>
      </c>
      <c r="B504" s="262" t="s">
        <v>583</v>
      </c>
      <c r="C504" s="333">
        <v>4</v>
      </c>
      <c r="D504" s="261">
        <f>C504*17</f>
        <v>68</v>
      </c>
      <c r="E504" s="308" t="s">
        <v>616</v>
      </c>
      <c r="F504" s="180" t="s">
        <v>617</v>
      </c>
      <c r="H504" s="4"/>
      <c r="I504" s="5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spans="1:29" ht="28.5" x14ac:dyDescent="0.2">
      <c r="A505" s="333" t="s">
        <v>576</v>
      </c>
      <c r="B505" s="262" t="s">
        <v>575</v>
      </c>
      <c r="C505" s="262">
        <v>4</v>
      </c>
      <c r="D505" s="261">
        <f t="shared" ref="D505:D506" si="10">C505*17</f>
        <v>68</v>
      </c>
      <c r="E505" s="262" t="s">
        <v>598</v>
      </c>
      <c r="F505" s="258"/>
      <c r="H505" s="4"/>
      <c r="I505" s="5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spans="1:29" ht="14.25" customHeight="1" x14ac:dyDescent="0.2">
      <c r="A506" s="333" t="s">
        <v>581</v>
      </c>
      <c r="B506" s="262" t="s">
        <v>577</v>
      </c>
      <c r="C506" s="262">
        <v>6</v>
      </c>
      <c r="D506" s="261">
        <f t="shared" si="10"/>
        <v>102</v>
      </c>
      <c r="E506" s="262" t="s">
        <v>604</v>
      </c>
      <c r="F506" s="258"/>
      <c r="H506" s="4"/>
      <c r="I506" s="5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spans="1:29" ht="14.25" customHeight="1" x14ac:dyDescent="0.25">
      <c r="A507" s="182"/>
      <c r="B507" s="256" t="s">
        <v>38</v>
      </c>
      <c r="C507" s="256">
        <f>SUM(C504:C506)</f>
        <v>14</v>
      </c>
      <c r="D507" s="257">
        <f>SUM(D504:D506)</f>
        <v>238</v>
      </c>
      <c r="E507" s="182"/>
      <c r="F507" s="236"/>
      <c r="H507" s="4"/>
      <c r="I507" s="5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spans="1:29" ht="14.25" customHeight="1" x14ac:dyDescent="0.2">
      <c r="A508" s="327"/>
      <c r="B508" s="245" t="s">
        <v>562</v>
      </c>
      <c r="C508" s="219"/>
      <c r="D508" s="220">
        <f>272-D507</f>
        <v>34</v>
      </c>
      <c r="E508" s="327"/>
      <c r="F508" s="327"/>
      <c r="G508" s="4"/>
      <c r="H508" s="4"/>
      <c r="I508" s="5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spans="1:29" ht="14.25" customHeight="1" x14ac:dyDescent="0.2">
      <c r="A509" s="1"/>
      <c r="B509" s="2"/>
      <c r="C509" s="2"/>
      <c r="D509" s="1"/>
      <c r="E509" s="1"/>
      <c r="F509" s="3"/>
      <c r="G509" s="4"/>
      <c r="H509" s="4"/>
      <c r="I509" s="5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spans="1:29" ht="15.75" customHeight="1" x14ac:dyDescent="0.2">
      <c r="A510" s="1"/>
      <c r="B510" s="2"/>
      <c r="C510" s="2"/>
      <c r="D510" s="1"/>
      <c r="E510" s="1"/>
      <c r="F510" s="3"/>
    </row>
    <row r="511" spans="1:29" ht="15.75" customHeight="1" x14ac:dyDescent="0.2"/>
    <row r="512" spans="1:29" ht="15.75" customHeight="1" x14ac:dyDescent="0.2"/>
    <row r="513" spans="1:6" ht="15.75" customHeight="1" x14ac:dyDescent="0.2">
      <c r="A513" s="337" t="s">
        <v>510</v>
      </c>
      <c r="B513" s="260" t="s">
        <v>646</v>
      </c>
      <c r="C513" s="338"/>
      <c r="D513" s="339"/>
      <c r="E513" s="335" t="s">
        <v>515</v>
      </c>
      <c r="F513" s="363">
        <v>7553</v>
      </c>
    </row>
    <row r="514" spans="1:6" ht="15" customHeight="1" x14ac:dyDescent="0.2">
      <c r="A514" s="339" t="s">
        <v>3</v>
      </c>
      <c r="B514" s="325">
        <v>1115084944</v>
      </c>
      <c r="C514" s="338"/>
      <c r="D514" s="339"/>
      <c r="E514" s="46" t="s">
        <v>514</v>
      </c>
      <c r="F514" s="228">
        <v>3148397018</v>
      </c>
    </row>
    <row r="515" spans="1:6" ht="15" customHeight="1" x14ac:dyDescent="0.2">
      <c r="A515" s="339" t="s">
        <v>6</v>
      </c>
      <c r="B515" s="337" t="s">
        <v>4</v>
      </c>
      <c r="C515" s="338"/>
      <c r="D515" s="339"/>
      <c r="E515" s="338"/>
      <c r="F515" s="339"/>
    </row>
    <row r="516" spans="1:6" ht="15" customHeight="1" x14ac:dyDescent="0.2">
      <c r="A516" s="336"/>
      <c r="B516" s="2"/>
      <c r="C516" s="2"/>
      <c r="D516" s="336"/>
      <c r="E516" s="336"/>
      <c r="F516" s="3"/>
    </row>
    <row r="517" spans="1:6" ht="15" customHeight="1" x14ac:dyDescent="0.2">
      <c r="A517" s="336"/>
      <c r="B517" s="2"/>
      <c r="C517" s="2"/>
      <c r="D517" s="336"/>
      <c r="E517" s="336"/>
      <c r="F517" s="3"/>
    </row>
    <row r="518" spans="1:6" ht="28.5" customHeight="1" x14ac:dyDescent="0.25">
      <c r="A518" s="252" t="s">
        <v>12</v>
      </c>
      <c r="B518" s="253" t="s">
        <v>13</v>
      </c>
      <c r="C518" s="254" t="s">
        <v>14</v>
      </c>
      <c r="D518" s="254" t="s">
        <v>506</v>
      </c>
      <c r="E518" s="255" t="s">
        <v>15</v>
      </c>
      <c r="F518" s="253" t="s">
        <v>16</v>
      </c>
    </row>
    <row r="519" spans="1:6" ht="33" customHeight="1" x14ac:dyDescent="0.2">
      <c r="A519" s="362" t="s">
        <v>641</v>
      </c>
      <c r="B519" s="362" t="s">
        <v>116</v>
      </c>
      <c r="C519" s="261">
        <v>4</v>
      </c>
      <c r="D519" s="261">
        <f>C519*17</f>
        <v>68</v>
      </c>
      <c r="E519" s="215" t="s">
        <v>642</v>
      </c>
      <c r="F519" s="180" t="s">
        <v>648</v>
      </c>
    </row>
    <row r="520" spans="1:6" ht="28.5" x14ac:dyDescent="0.2">
      <c r="A520" s="362" t="s">
        <v>574</v>
      </c>
      <c r="B520" s="362" t="s">
        <v>644</v>
      </c>
      <c r="C520" s="369">
        <v>5</v>
      </c>
      <c r="D520" s="261">
        <f t="shared" ref="D520" si="11">C520*17</f>
        <v>85</v>
      </c>
      <c r="E520" s="215" t="s">
        <v>645</v>
      </c>
      <c r="F520" s="180" t="s">
        <v>647</v>
      </c>
    </row>
    <row r="521" spans="1:6" ht="15" customHeight="1" x14ac:dyDescent="0.25">
      <c r="A521" s="182"/>
      <c r="B521" s="256" t="s">
        <v>38</v>
      </c>
      <c r="C521" s="256">
        <f>SUM(C519:C520)</f>
        <v>9</v>
      </c>
      <c r="D521" s="257">
        <f>SUM(D519:D520)</f>
        <v>153</v>
      </c>
      <c r="E521" s="182"/>
      <c r="F521" s="236"/>
    </row>
    <row r="522" spans="1:6" ht="15" customHeight="1" x14ac:dyDescent="0.2">
      <c r="A522" s="336"/>
      <c r="B522" s="245" t="s">
        <v>562</v>
      </c>
      <c r="C522" s="219"/>
      <c r="D522" s="220">
        <f>272-D521</f>
        <v>119</v>
      </c>
      <c r="E522" s="336"/>
      <c r="F522" s="336"/>
    </row>
    <row r="525" spans="1:6" ht="14.25" x14ac:dyDescent="0.2"/>
    <row r="527" spans="1:6" ht="15" customHeight="1" x14ac:dyDescent="0.2">
      <c r="A527" s="374" t="s">
        <v>510</v>
      </c>
      <c r="B527" s="260" t="s">
        <v>655</v>
      </c>
      <c r="C527" s="375"/>
      <c r="D527" s="376"/>
      <c r="E527" s="372" t="s">
        <v>515</v>
      </c>
      <c r="F527" s="363">
        <v>7608</v>
      </c>
    </row>
    <row r="528" spans="1:6" ht="15" customHeight="1" x14ac:dyDescent="0.2">
      <c r="A528" s="376" t="s">
        <v>3</v>
      </c>
      <c r="B528" s="325">
        <v>1094915874</v>
      </c>
      <c r="C528" s="375"/>
      <c r="D528" s="376"/>
      <c r="E528" s="46" t="s">
        <v>514</v>
      </c>
      <c r="F528" s="228"/>
    </row>
    <row r="529" spans="1:6" ht="15" customHeight="1" x14ac:dyDescent="0.2">
      <c r="A529" s="376" t="s">
        <v>6</v>
      </c>
      <c r="B529" s="374" t="s">
        <v>4</v>
      </c>
      <c r="C529" s="375"/>
      <c r="D529" s="376"/>
      <c r="E529" s="375"/>
      <c r="F529" s="376"/>
    </row>
    <row r="530" spans="1:6" ht="15" customHeight="1" x14ac:dyDescent="0.2">
      <c r="A530" s="373"/>
      <c r="B530" s="2"/>
      <c r="C530" s="2"/>
      <c r="D530" s="373"/>
      <c r="E530" s="373"/>
      <c r="F530" s="3"/>
    </row>
    <row r="531" spans="1:6" ht="15" customHeight="1" x14ac:dyDescent="0.2">
      <c r="A531" s="373"/>
      <c r="B531" s="2"/>
      <c r="C531" s="2"/>
      <c r="D531" s="373"/>
      <c r="E531" s="373"/>
      <c r="F531" s="3"/>
    </row>
    <row r="532" spans="1:6" ht="15" customHeight="1" x14ac:dyDescent="0.25">
      <c r="A532" s="252" t="s">
        <v>12</v>
      </c>
      <c r="B532" s="253" t="s">
        <v>13</v>
      </c>
      <c r="C532" s="254" t="s">
        <v>14</v>
      </c>
      <c r="D532" s="254" t="s">
        <v>506</v>
      </c>
      <c r="E532" s="255" t="s">
        <v>15</v>
      </c>
      <c r="F532" s="253" t="s">
        <v>16</v>
      </c>
    </row>
    <row r="533" spans="1:6" ht="33" customHeight="1" x14ac:dyDescent="0.2">
      <c r="A533" s="215" t="s">
        <v>656</v>
      </c>
      <c r="B533" s="362" t="s">
        <v>124</v>
      </c>
      <c r="C533" s="261">
        <v>4</v>
      </c>
      <c r="D533" s="261">
        <f>C533*17</f>
        <v>68</v>
      </c>
      <c r="E533" s="215" t="s">
        <v>131</v>
      </c>
      <c r="F533" s="180" t="s">
        <v>657</v>
      </c>
    </row>
    <row r="534" spans="1:6" ht="15" customHeight="1" x14ac:dyDescent="0.25">
      <c r="A534" s="182"/>
      <c r="B534" s="256" t="s">
        <v>38</v>
      </c>
      <c r="C534" s="256">
        <f>SUM(C533:C533)</f>
        <v>4</v>
      </c>
      <c r="D534" s="257">
        <f>SUM(D533:D533)</f>
        <v>68</v>
      </c>
      <c r="E534" s="182"/>
      <c r="F534" s="236"/>
    </row>
    <row r="535" spans="1:6" ht="15" customHeight="1" x14ac:dyDescent="0.2">
      <c r="A535" s="373"/>
      <c r="B535" s="245" t="s">
        <v>562</v>
      </c>
      <c r="C535" s="219"/>
      <c r="D535" s="220">
        <f>272-D534</f>
        <v>204</v>
      </c>
      <c r="E535" s="373"/>
      <c r="F535" s="373"/>
    </row>
  </sheetData>
  <mergeCells count="43">
    <mergeCell ref="A288:F288"/>
    <mergeCell ref="A315:F315"/>
    <mergeCell ref="A316:F316"/>
    <mergeCell ref="A348:F348"/>
    <mergeCell ref="A349:F349"/>
    <mergeCell ref="A240:F240"/>
    <mergeCell ref="A241:F241"/>
    <mergeCell ref="A262:F262"/>
    <mergeCell ref="A263:F263"/>
    <mergeCell ref="A287:F287"/>
    <mergeCell ref="A129:F129"/>
    <mergeCell ref="B210:D210"/>
    <mergeCell ref="B213:D213"/>
    <mergeCell ref="A163:F163"/>
    <mergeCell ref="A164:F164"/>
    <mergeCell ref="A185:F185"/>
    <mergeCell ref="A186:F186"/>
    <mergeCell ref="A205:F205"/>
    <mergeCell ref="A206:F206"/>
    <mergeCell ref="A101:F101"/>
    <mergeCell ref="A128:F128"/>
    <mergeCell ref="B2:D2"/>
    <mergeCell ref="B3:D3"/>
    <mergeCell ref="B4:D4"/>
    <mergeCell ref="A16:F16"/>
    <mergeCell ref="A17:F17"/>
    <mergeCell ref="A41:F41"/>
    <mergeCell ref="A42:F42"/>
    <mergeCell ref="A66:F66"/>
    <mergeCell ref="A67:F67"/>
    <mergeCell ref="A100:F100"/>
    <mergeCell ref="C494:E496"/>
    <mergeCell ref="A491:F491"/>
    <mergeCell ref="A492:F492"/>
    <mergeCell ref="A379:F379"/>
    <mergeCell ref="A380:F380"/>
    <mergeCell ref="A410:F410"/>
    <mergeCell ref="A411:F411"/>
    <mergeCell ref="A443:F443"/>
    <mergeCell ref="A444:F444"/>
    <mergeCell ref="A474:F474"/>
    <mergeCell ref="A475:F475"/>
    <mergeCell ref="A488:F488"/>
  </mergeCells>
  <conditionalFormatting sqref="D12">
    <cfRule type="cellIs" dxfId="41" priority="27" operator="lessThan">
      <formula>136</formula>
    </cfRule>
  </conditionalFormatting>
  <conditionalFormatting sqref="D12">
    <cfRule type="cellIs" dxfId="40" priority="28" operator="between">
      <formula>136</formula>
      <formula>272</formula>
    </cfRule>
  </conditionalFormatting>
  <conditionalFormatting sqref="D96">
    <cfRule type="cellIs" dxfId="39" priority="31" operator="lessThan">
      <formula>136</formula>
    </cfRule>
  </conditionalFormatting>
  <conditionalFormatting sqref="D96">
    <cfRule type="cellIs" dxfId="38" priority="32" operator="between">
      <formula>136</formula>
      <formula>272</formula>
    </cfRule>
  </conditionalFormatting>
  <conditionalFormatting sqref="D158">
    <cfRule type="cellIs" dxfId="37" priority="37" operator="lessThan">
      <formula>136</formula>
    </cfRule>
  </conditionalFormatting>
  <conditionalFormatting sqref="D158">
    <cfRule type="cellIs" dxfId="36" priority="38" operator="between">
      <formula>136</formula>
      <formula>272</formula>
    </cfRule>
  </conditionalFormatting>
  <conditionalFormatting sqref="D181">
    <cfRule type="cellIs" dxfId="35" priority="39" operator="lessThan">
      <formula>136</formula>
    </cfRule>
  </conditionalFormatting>
  <conditionalFormatting sqref="D181">
    <cfRule type="cellIs" dxfId="34" priority="40" operator="between">
      <formula>136</formula>
      <formula>272</formula>
    </cfRule>
  </conditionalFormatting>
  <conditionalFormatting sqref="D200">
    <cfRule type="cellIs" dxfId="33" priority="41" operator="lessThan">
      <formula>136</formula>
    </cfRule>
  </conditionalFormatting>
  <conditionalFormatting sqref="D200">
    <cfRule type="cellIs" dxfId="32" priority="42" operator="between">
      <formula>136</formula>
      <formula>272</formula>
    </cfRule>
  </conditionalFormatting>
  <conditionalFormatting sqref="D235">
    <cfRule type="cellIs" dxfId="31" priority="43" operator="lessThan">
      <formula>136</formula>
    </cfRule>
  </conditionalFormatting>
  <conditionalFormatting sqref="D235">
    <cfRule type="cellIs" dxfId="30" priority="44" operator="between">
      <formula>136</formula>
      <formula>272</formula>
    </cfRule>
  </conditionalFormatting>
  <conditionalFormatting sqref="D257">
    <cfRule type="cellIs" dxfId="29" priority="45" operator="lessThan">
      <formula>136</formula>
    </cfRule>
  </conditionalFormatting>
  <conditionalFormatting sqref="D257">
    <cfRule type="cellIs" dxfId="28" priority="46" operator="between">
      <formula>136</formula>
      <formula>272</formula>
    </cfRule>
  </conditionalFormatting>
  <conditionalFormatting sqref="D282">
    <cfRule type="cellIs" dxfId="27" priority="47" operator="lessThan">
      <formula>136</formula>
    </cfRule>
  </conditionalFormatting>
  <conditionalFormatting sqref="D282">
    <cfRule type="cellIs" dxfId="26" priority="48" operator="between">
      <formula>136</formula>
      <formula>272</formula>
    </cfRule>
  </conditionalFormatting>
  <conditionalFormatting sqref="D310">
    <cfRule type="cellIs" dxfId="25" priority="49" operator="lessThan">
      <formula>136</formula>
    </cfRule>
  </conditionalFormatting>
  <conditionalFormatting sqref="D310">
    <cfRule type="cellIs" dxfId="24" priority="50" operator="between">
      <formula>136</formula>
      <formula>272</formula>
    </cfRule>
  </conditionalFormatting>
  <conditionalFormatting sqref="D343">
    <cfRule type="cellIs" dxfId="23" priority="51" operator="lessThan">
      <formula>136</formula>
    </cfRule>
  </conditionalFormatting>
  <conditionalFormatting sqref="D343">
    <cfRule type="cellIs" dxfId="22" priority="52" operator="between">
      <formula>136</formula>
      <formula>272</formula>
    </cfRule>
  </conditionalFormatting>
  <conditionalFormatting sqref="D61">
    <cfRule type="cellIs" dxfId="21" priority="25" operator="lessThan">
      <formula>136</formula>
    </cfRule>
  </conditionalFormatting>
  <conditionalFormatting sqref="D61">
    <cfRule type="cellIs" dxfId="20" priority="26" operator="between">
      <formula>136</formula>
      <formula>272</formula>
    </cfRule>
  </conditionalFormatting>
  <conditionalFormatting sqref="D36">
    <cfRule type="cellIs" dxfId="19" priority="23" operator="lessThan">
      <formula>136</formula>
    </cfRule>
  </conditionalFormatting>
  <conditionalFormatting sqref="D36">
    <cfRule type="cellIs" dxfId="18" priority="24" operator="between">
      <formula>136</formula>
      <formula>272</formula>
    </cfRule>
  </conditionalFormatting>
  <conditionalFormatting sqref="D123">
    <cfRule type="cellIs" dxfId="17" priority="21" operator="lessThan">
      <formula>136</formula>
    </cfRule>
  </conditionalFormatting>
  <conditionalFormatting sqref="D123">
    <cfRule type="cellIs" dxfId="16" priority="22" operator="between">
      <formula>136</formula>
      <formula>272</formula>
    </cfRule>
  </conditionalFormatting>
  <conditionalFormatting sqref="D374">
    <cfRule type="cellIs" dxfId="15" priority="17" operator="lessThan">
      <formula>136</formula>
    </cfRule>
  </conditionalFormatting>
  <conditionalFormatting sqref="D374">
    <cfRule type="cellIs" dxfId="14" priority="18" operator="between">
      <formula>136</formula>
      <formula>272</formula>
    </cfRule>
  </conditionalFormatting>
  <conditionalFormatting sqref="D405">
    <cfRule type="cellIs" dxfId="13" priority="15" operator="lessThan">
      <formula>136</formula>
    </cfRule>
  </conditionalFormatting>
  <conditionalFormatting sqref="D405">
    <cfRule type="cellIs" dxfId="12" priority="16" operator="between">
      <formula>136</formula>
      <formula>272</formula>
    </cfRule>
  </conditionalFormatting>
  <conditionalFormatting sqref="D469">
    <cfRule type="cellIs" dxfId="11" priority="11" operator="lessThan">
      <formula>136</formula>
    </cfRule>
  </conditionalFormatting>
  <conditionalFormatting sqref="D438">
    <cfRule type="cellIs" dxfId="10" priority="13" operator="lessThan">
      <formula>136</formula>
    </cfRule>
  </conditionalFormatting>
  <conditionalFormatting sqref="D438">
    <cfRule type="cellIs" dxfId="9" priority="14" operator="between">
      <formula>136</formula>
      <formula>272</formula>
    </cfRule>
  </conditionalFormatting>
  <conditionalFormatting sqref="D469">
    <cfRule type="cellIs" dxfId="8" priority="12" operator="between">
      <formula>136</formula>
      <formula>272</formula>
    </cfRule>
  </conditionalFormatting>
  <conditionalFormatting sqref="D486">
    <cfRule type="cellIs" dxfId="7" priority="9" operator="lessThan">
      <formula>136</formula>
    </cfRule>
  </conditionalFormatting>
  <conditionalFormatting sqref="D486">
    <cfRule type="cellIs" dxfId="6" priority="10" operator="between">
      <formula>136</formula>
      <formula>272</formula>
    </cfRule>
  </conditionalFormatting>
  <conditionalFormatting sqref="D507">
    <cfRule type="cellIs" dxfId="5" priority="5" operator="lessThan">
      <formula>136</formula>
    </cfRule>
  </conditionalFormatting>
  <conditionalFormatting sqref="D507">
    <cfRule type="cellIs" dxfId="4" priority="6" operator="between">
      <formula>136</formula>
      <formula>272</formula>
    </cfRule>
  </conditionalFormatting>
  <conditionalFormatting sqref="D521">
    <cfRule type="cellIs" dxfId="3" priority="3" operator="lessThan">
      <formula>136</formula>
    </cfRule>
  </conditionalFormatting>
  <conditionalFormatting sqref="D521">
    <cfRule type="cellIs" dxfId="2" priority="4" operator="between">
      <formula>136</formula>
      <formula>272</formula>
    </cfRule>
  </conditionalFormatting>
  <conditionalFormatting sqref="D534">
    <cfRule type="cellIs" dxfId="1" priority="1" operator="lessThan">
      <formula>136</formula>
    </cfRule>
  </conditionalFormatting>
  <conditionalFormatting sqref="D534">
    <cfRule type="cellIs" dxfId="0" priority="2" operator="between">
      <formula>136</formula>
      <formula>272</formula>
    </cfRule>
  </conditionalFormatting>
  <dataValidations count="6">
    <dataValidation type="list" allowBlank="1" showErrorMessage="1" sqref="B4:C4 G4 B28 G27 B55 G54 B87 G86 G114 B116 G146 B148 G169 B171 B194 G220 B226 B248 G268 B276 G297 B304 B336 B367 B397 B431 B462 B481 B500 B515 B529">
      <formula1>$J$3:$J$6</formula1>
    </dataValidation>
    <dataValidation type="list" allowBlank="1" showErrorMessage="1" sqref="D137 D70:D72 D39:D40 D297:D298 D319:D321 B167:C167">
      <formula1>IF(#REF!="Docencia",CATEDRA!Docen,IF(#REF!="Investigación",CATEDRA!I,IF(#REF!="Proyección Social",CATEDRA!Proy)))</formula1>
    </dataValidation>
    <dataValidation type="list" allowBlank="1" showErrorMessage="1" sqref="B136:C137 B297:C298 B319:C321">
      <formula1>IF(A137="Docencia",CATEDRA!Docen,IF(A137="Investigación",CATEDRA!I,IF(A137="Proyección Social",CATEDRA!Proy)))</formula1>
    </dataValidation>
    <dataValidation type="list" allowBlank="1" showErrorMessage="1" sqref="E70:E72 E136:E137 E319:E321 E297:E298 E39:E40 E167">
      <formula1>IF(B39="Inv des tec",CATEDRA!Iej,IF(B39="Indirecta",CATEDRA!Trab,IF(B39="Fund",CATEDRA!Dfu,IF(B39="Org Comp",CATEDRA!Docom,IF(B39="Otras ActAcad",CATEDRA!Doac,IF(B39="Acad Adm",CATEDRA!Dadm,IF(B39= "Doc Dir",CATEDRA!Pde)))))))</formula1>
    </dataValidation>
    <dataValidation type="list" allowBlank="1" showErrorMessage="1" sqref="E332:F332 E355:F355">
      <formula1>#REF!</formula1>
    </dataValidation>
    <dataValidation type="list" allowBlank="1" showErrorMessage="1" sqref="B70:C72 B39:C40">
      <formula1>IF(A39="Docencia",CATEDRA!Docen,IF(A39="Investigación",CATEDRA!I,IF(A39="Proyección Social",CATEDRA!Proy)))</formula1>
    </dataValidation>
  </dataValidations>
  <pageMargins left="0.25" right="0.25" top="0.75" bottom="0.75" header="0.3" footer="0.3"/>
  <pageSetup orientation="landscape" r:id="rId1"/>
  <headerFooter>
    <oddHeader>&amp;C&amp;"Arial,Negrita"&amp;14Formato de Concertarción de Agenda Docente</oddHeader>
    <oddFooter>&amp;L JHOJAN CARDONA PATIÑO
Decano Facultad de Ciencias de la Educación&amp;RHERNÁN DARÍO TORO ZAPATA
Director Lic en Matemáticas</oddFooter>
  </headerFooter>
  <rowBreaks count="17" manualBreakCount="17">
    <brk id="23" max="16383" man="1"/>
    <brk id="50" max="16383" man="1"/>
    <brk id="82" max="16383" man="1"/>
    <brk id="111" max="16383" man="1"/>
    <brk id="143" max="16383" man="1"/>
    <brk id="166" max="16383" man="1"/>
    <brk id="189" max="16383" man="1"/>
    <brk id="221" max="16383" man="1"/>
    <brk id="243" max="16383" man="1"/>
    <brk id="271" max="16383" man="1"/>
    <brk id="299" max="16383" man="1"/>
    <brk id="331" max="16383" man="1"/>
    <brk id="392" max="16383" man="1"/>
    <brk id="426" max="16383" man="1"/>
    <brk id="457" max="16383" man="1"/>
    <brk id="476" max="16383" man="1"/>
    <brk id="495" max="16383" man="1"/>
  </rowBreaks>
  <colBreaks count="1" manualBreakCount="1">
    <brk id="9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ACTIVIDADES!$F$5:$F$7</xm:f>
          </x14:formula1>
          <xm:sqref>A289:A290 A39:A40 A68:A72 A137:A144 A102:A103 A187:A188 A298:A299 A317:A322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4"/>
  <sheetViews>
    <sheetView topLeftCell="A4" zoomScaleNormal="100" workbookViewId="0">
      <selection activeCell="C27" sqref="C27"/>
    </sheetView>
  </sheetViews>
  <sheetFormatPr baseColWidth="10" defaultColWidth="10.875" defaultRowHeight="14.25" x14ac:dyDescent="0.2"/>
  <cols>
    <col min="1" max="1" width="10.875" style="263"/>
    <col min="2" max="2" width="25" style="263" bestFit="1" customWidth="1"/>
    <col min="3" max="3" width="22.5" style="263" bestFit="1" customWidth="1"/>
    <col min="4" max="4" width="31.375" style="263" customWidth="1"/>
    <col min="5" max="5" width="9.875" style="263" bestFit="1" customWidth="1"/>
    <col min="6" max="6" width="11" style="263" bestFit="1" customWidth="1"/>
    <col min="7" max="7" width="18.625" style="263" bestFit="1" customWidth="1"/>
    <col min="8" max="16384" width="10.875" style="263"/>
  </cols>
  <sheetData>
    <row r="2" spans="2:8" ht="15" x14ac:dyDescent="0.2">
      <c r="B2" s="264" t="s">
        <v>485</v>
      </c>
      <c r="C2" s="264" t="s">
        <v>488</v>
      </c>
      <c r="D2" s="264" t="s">
        <v>486</v>
      </c>
      <c r="E2" s="264" t="s">
        <v>597</v>
      </c>
      <c r="F2" s="264" t="s">
        <v>508</v>
      </c>
      <c r="G2" s="264" t="s">
        <v>487</v>
      </c>
    </row>
    <row r="3" spans="2:8" ht="28.5" x14ac:dyDescent="0.2">
      <c r="B3" s="360" t="s">
        <v>574</v>
      </c>
      <c r="C3" s="360" t="s">
        <v>139</v>
      </c>
      <c r="D3" s="361" t="s">
        <v>489</v>
      </c>
      <c r="E3" s="361">
        <v>5</v>
      </c>
      <c r="F3" s="361">
        <f t="shared" ref="F3:F9" si="0">E3*17</f>
        <v>85</v>
      </c>
      <c r="G3" s="360" t="s">
        <v>495</v>
      </c>
      <c r="H3" s="263" t="s">
        <v>640</v>
      </c>
    </row>
    <row r="4" spans="2:8" ht="42.75" x14ac:dyDescent="0.2">
      <c r="B4" s="265" t="s">
        <v>595</v>
      </c>
      <c r="C4" s="318" t="s">
        <v>573</v>
      </c>
      <c r="D4" s="266" t="s">
        <v>491</v>
      </c>
      <c r="E4" s="266">
        <v>6</v>
      </c>
      <c r="F4" s="266">
        <f t="shared" si="0"/>
        <v>102</v>
      </c>
      <c r="G4" s="265" t="s">
        <v>495</v>
      </c>
    </row>
    <row r="5" spans="2:8" s="246" customFormat="1" ht="28.5" x14ac:dyDescent="0.2">
      <c r="B5" s="303" t="s">
        <v>578</v>
      </c>
      <c r="C5" s="317" t="s">
        <v>579</v>
      </c>
      <c r="D5" s="304" t="s">
        <v>606</v>
      </c>
      <c r="E5" s="302">
        <v>5</v>
      </c>
      <c r="F5" s="266">
        <f t="shared" si="0"/>
        <v>85</v>
      </c>
      <c r="G5" s="265" t="s">
        <v>495</v>
      </c>
      <c r="H5" s="297">
        <v>16</v>
      </c>
    </row>
    <row r="6" spans="2:8" s="226" customFormat="1" x14ac:dyDescent="0.2">
      <c r="B6" s="278" t="s">
        <v>138</v>
      </c>
      <c r="C6" s="318" t="s">
        <v>139</v>
      </c>
      <c r="D6" s="278" t="s">
        <v>140</v>
      </c>
      <c r="E6" s="279">
        <v>3</v>
      </c>
      <c r="F6" s="278">
        <f t="shared" si="0"/>
        <v>51</v>
      </c>
      <c r="G6" s="279" t="s">
        <v>599</v>
      </c>
    </row>
    <row r="7" spans="2:8" s="246" customFormat="1" ht="42.75" x14ac:dyDescent="0.2">
      <c r="B7" s="279" t="s">
        <v>585</v>
      </c>
      <c r="C7" s="316" t="s">
        <v>139</v>
      </c>
      <c r="D7" s="278" t="s">
        <v>586</v>
      </c>
      <c r="E7" s="279">
        <v>6</v>
      </c>
      <c r="F7" s="278">
        <f t="shared" si="0"/>
        <v>102</v>
      </c>
      <c r="G7" s="279" t="s">
        <v>599</v>
      </c>
    </row>
    <row r="8" spans="2:8" ht="28.5" x14ac:dyDescent="0.2">
      <c r="B8" s="279" t="s">
        <v>594</v>
      </c>
      <c r="C8" s="278" t="s">
        <v>196</v>
      </c>
      <c r="D8" s="278" t="s">
        <v>260</v>
      </c>
      <c r="E8" s="278">
        <v>4</v>
      </c>
      <c r="F8" s="278">
        <f t="shared" si="0"/>
        <v>68</v>
      </c>
      <c r="G8" s="280" t="s">
        <v>607</v>
      </c>
      <c r="H8" s="313">
        <v>13</v>
      </c>
    </row>
    <row r="9" spans="2:8" ht="28.5" x14ac:dyDescent="0.2">
      <c r="B9" s="267" t="s">
        <v>590</v>
      </c>
      <c r="C9" s="318" t="s">
        <v>569</v>
      </c>
      <c r="D9" s="268" t="s">
        <v>602</v>
      </c>
      <c r="E9" s="268">
        <v>4</v>
      </c>
      <c r="F9" s="268">
        <f t="shared" si="0"/>
        <v>68</v>
      </c>
      <c r="G9" s="269" t="s">
        <v>496</v>
      </c>
    </row>
    <row r="10" spans="2:8" ht="28.5" x14ac:dyDescent="0.2">
      <c r="B10" s="268" t="s">
        <v>492</v>
      </c>
      <c r="C10" s="316" t="s">
        <v>572</v>
      </c>
      <c r="D10" s="268" t="s">
        <v>493</v>
      </c>
      <c r="E10" s="268">
        <v>48</v>
      </c>
      <c r="F10" s="268">
        <v>48</v>
      </c>
      <c r="G10" s="270" t="s">
        <v>496</v>
      </c>
    </row>
    <row r="11" spans="2:8" ht="28.5" x14ac:dyDescent="0.2">
      <c r="B11" s="267" t="s">
        <v>571</v>
      </c>
      <c r="C11" s="318" t="s">
        <v>587</v>
      </c>
      <c r="D11" s="268" t="s">
        <v>603</v>
      </c>
      <c r="E11" s="268">
        <v>4</v>
      </c>
      <c r="F11" s="268">
        <f t="shared" ref="F11:F21" si="1">E11*17</f>
        <v>68</v>
      </c>
      <c r="G11" s="269" t="s">
        <v>496</v>
      </c>
      <c r="H11" s="299" t="s">
        <v>600</v>
      </c>
    </row>
    <row r="12" spans="2:8" ht="42.75" x14ac:dyDescent="0.2">
      <c r="B12" s="272" t="s">
        <v>612</v>
      </c>
      <c r="C12" s="316" t="s">
        <v>573</v>
      </c>
      <c r="D12" s="271" t="s">
        <v>611</v>
      </c>
      <c r="E12" s="272">
        <v>6</v>
      </c>
      <c r="F12" s="271">
        <f t="shared" si="1"/>
        <v>102</v>
      </c>
      <c r="G12" s="271" t="s">
        <v>499</v>
      </c>
    </row>
    <row r="13" spans="2:8" ht="42.75" x14ac:dyDescent="0.2">
      <c r="B13" s="271" t="s">
        <v>613</v>
      </c>
      <c r="C13" s="316" t="s">
        <v>573</v>
      </c>
      <c r="D13" s="271" t="s">
        <v>610</v>
      </c>
      <c r="E13" s="271">
        <v>6</v>
      </c>
      <c r="F13" s="271">
        <f t="shared" si="1"/>
        <v>102</v>
      </c>
      <c r="G13" s="271" t="s">
        <v>499</v>
      </c>
    </row>
    <row r="14" spans="2:8" ht="28.5" x14ac:dyDescent="0.2">
      <c r="B14" s="272" t="s">
        <v>605</v>
      </c>
      <c r="C14" s="271" t="s">
        <v>124</v>
      </c>
      <c r="D14" s="271" t="s">
        <v>494</v>
      </c>
      <c r="E14" s="271">
        <v>4</v>
      </c>
      <c r="F14" s="271">
        <f t="shared" si="1"/>
        <v>68</v>
      </c>
      <c r="G14" s="271" t="s">
        <v>499</v>
      </c>
      <c r="H14" s="300">
        <v>16</v>
      </c>
    </row>
    <row r="15" spans="2:8" ht="28.5" x14ac:dyDescent="0.2">
      <c r="B15" s="293" t="s">
        <v>301</v>
      </c>
      <c r="C15" s="320" t="s">
        <v>135</v>
      </c>
      <c r="D15" s="293" t="s">
        <v>136</v>
      </c>
      <c r="E15" s="292">
        <v>3</v>
      </c>
      <c r="F15" s="293">
        <f t="shared" si="1"/>
        <v>51</v>
      </c>
      <c r="G15" s="293" t="s">
        <v>596</v>
      </c>
    </row>
    <row r="16" spans="2:8" ht="42.75" x14ac:dyDescent="0.2">
      <c r="B16" s="294" t="s">
        <v>589</v>
      </c>
      <c r="C16" s="319" t="s">
        <v>95</v>
      </c>
      <c r="D16" s="295" t="s">
        <v>325</v>
      </c>
      <c r="E16" s="292">
        <v>6</v>
      </c>
      <c r="F16" s="292">
        <f t="shared" si="1"/>
        <v>102</v>
      </c>
      <c r="G16" s="301" t="s">
        <v>596</v>
      </c>
      <c r="H16" s="298">
        <v>9</v>
      </c>
    </row>
    <row r="17" spans="2:8" ht="28.5" x14ac:dyDescent="0.2">
      <c r="B17" s="310" t="s">
        <v>584</v>
      </c>
      <c r="C17" s="281" t="s">
        <v>583</v>
      </c>
      <c r="D17" s="311" t="s">
        <v>582</v>
      </c>
      <c r="E17" s="312">
        <v>4</v>
      </c>
      <c r="F17" s="281">
        <f t="shared" si="1"/>
        <v>68</v>
      </c>
      <c r="G17" s="312"/>
      <c r="H17" s="314"/>
    </row>
    <row r="18" spans="2:8" ht="28.5" x14ac:dyDescent="0.2">
      <c r="B18" s="312" t="s">
        <v>576</v>
      </c>
      <c r="C18" s="281" t="s">
        <v>575</v>
      </c>
      <c r="D18" s="281" t="s">
        <v>598</v>
      </c>
      <c r="E18" s="281">
        <v>4</v>
      </c>
      <c r="F18" s="281">
        <f t="shared" si="1"/>
        <v>68</v>
      </c>
      <c r="G18" s="312"/>
      <c r="H18" s="314"/>
    </row>
    <row r="19" spans="2:8" ht="42.75" x14ac:dyDescent="0.2">
      <c r="B19" s="312" t="s">
        <v>581</v>
      </c>
      <c r="C19" s="281" t="s">
        <v>577</v>
      </c>
      <c r="D19" s="281" t="s">
        <v>604</v>
      </c>
      <c r="E19" s="281">
        <v>6</v>
      </c>
      <c r="F19" s="281">
        <f t="shared" si="1"/>
        <v>102</v>
      </c>
      <c r="G19" s="312"/>
      <c r="H19" s="315">
        <v>14</v>
      </c>
    </row>
    <row r="20" spans="2:8" ht="39.75" customHeight="1" x14ac:dyDescent="0.2">
      <c r="B20" s="362" t="s">
        <v>641</v>
      </c>
      <c r="C20" s="362" t="s">
        <v>116</v>
      </c>
      <c r="D20" s="215" t="s">
        <v>642</v>
      </c>
      <c r="E20" s="362">
        <v>4</v>
      </c>
      <c r="F20" s="362">
        <f t="shared" si="1"/>
        <v>68</v>
      </c>
      <c r="G20" s="362" t="s">
        <v>643</v>
      </c>
    </row>
    <row r="21" spans="2:8" ht="28.5" x14ac:dyDescent="0.2">
      <c r="B21" s="362" t="s">
        <v>574</v>
      </c>
      <c r="C21" s="362" t="s">
        <v>644</v>
      </c>
      <c r="D21" s="215" t="s">
        <v>645</v>
      </c>
      <c r="E21" s="362">
        <v>5</v>
      </c>
      <c r="F21" s="362">
        <f t="shared" si="1"/>
        <v>85</v>
      </c>
      <c r="G21" s="362" t="s">
        <v>643</v>
      </c>
    </row>
    <row r="24" spans="2:8" x14ac:dyDescent="0.2">
      <c r="E24" s="296"/>
      <c r="F24" s="296"/>
      <c r="G24" s="29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00"/>
  <sheetViews>
    <sheetView tabSelected="1" zoomScale="162" workbookViewId="0">
      <selection activeCell="E9" sqref="E9"/>
    </sheetView>
  </sheetViews>
  <sheetFormatPr baseColWidth="10" defaultColWidth="12.625" defaultRowHeight="15" customHeight="1" x14ac:dyDescent="0.2"/>
  <cols>
    <col min="1" max="1" width="9.375" customWidth="1"/>
    <col min="2" max="2" width="28.125" customWidth="1"/>
    <col min="3" max="3" width="32.375" customWidth="1"/>
    <col min="4" max="4" width="32.875" customWidth="1"/>
    <col min="5" max="6" width="9.375" customWidth="1"/>
  </cols>
  <sheetData>
    <row r="1" spans="2:6" x14ac:dyDescent="0.25">
      <c r="D1" s="40"/>
    </row>
    <row r="2" spans="2:6" x14ac:dyDescent="0.25">
      <c r="D2" s="40"/>
    </row>
    <row r="3" spans="2:6" x14ac:dyDescent="0.25">
      <c r="B3" s="18" t="s">
        <v>46</v>
      </c>
      <c r="C3" s="18" t="s">
        <v>47</v>
      </c>
      <c r="D3" s="19" t="s">
        <v>48</v>
      </c>
    </row>
    <row r="4" spans="2:6" ht="30" x14ac:dyDescent="0.25">
      <c r="B4" s="20" t="s">
        <v>49</v>
      </c>
      <c r="C4" s="21" t="s">
        <v>439</v>
      </c>
      <c r="D4" s="22" t="s">
        <v>51</v>
      </c>
    </row>
    <row r="5" spans="2:6" x14ac:dyDescent="0.25">
      <c r="B5" s="635" t="s">
        <v>52</v>
      </c>
      <c r="C5" s="638" t="s">
        <v>441</v>
      </c>
      <c r="D5" s="24" t="s">
        <v>54</v>
      </c>
      <c r="F5" s="11" t="s">
        <v>52</v>
      </c>
    </row>
    <row r="6" spans="2:6" x14ac:dyDescent="0.25">
      <c r="B6" s="636"/>
      <c r="C6" s="637"/>
      <c r="D6" s="24" t="s">
        <v>60</v>
      </c>
      <c r="F6" s="11" t="s">
        <v>49</v>
      </c>
    </row>
    <row r="7" spans="2:6" ht="30" x14ac:dyDescent="0.25">
      <c r="B7" s="636"/>
      <c r="C7" s="21" t="s">
        <v>71</v>
      </c>
      <c r="D7" s="22" t="s">
        <v>70</v>
      </c>
      <c r="F7" s="11" t="s">
        <v>143</v>
      </c>
    </row>
    <row r="8" spans="2:6" ht="30" x14ac:dyDescent="0.25">
      <c r="B8" s="636"/>
      <c r="C8" s="639" t="s">
        <v>443</v>
      </c>
      <c r="D8" s="24" t="s">
        <v>72</v>
      </c>
    </row>
    <row r="9" spans="2:6" ht="30" x14ac:dyDescent="0.25">
      <c r="B9" s="636"/>
      <c r="C9" s="636"/>
      <c r="D9" s="24" t="s">
        <v>78</v>
      </c>
    </row>
    <row r="10" spans="2:6" ht="30" x14ac:dyDescent="0.25">
      <c r="B10" s="636"/>
      <c r="C10" s="636"/>
      <c r="D10" s="24" t="s">
        <v>85</v>
      </c>
    </row>
    <row r="11" spans="2:6" ht="30" x14ac:dyDescent="0.25">
      <c r="B11" s="636"/>
      <c r="C11" s="637"/>
      <c r="D11" s="24" t="s">
        <v>81</v>
      </c>
    </row>
    <row r="12" spans="2:6" x14ac:dyDescent="0.25">
      <c r="B12" s="636"/>
      <c r="C12" s="21" t="s">
        <v>444</v>
      </c>
      <c r="D12" s="22" t="s">
        <v>96</v>
      </c>
    </row>
    <row r="13" spans="2:6" ht="30" x14ac:dyDescent="0.25">
      <c r="B13" s="636"/>
      <c r="C13" s="638" t="s">
        <v>445</v>
      </c>
      <c r="D13" s="24" t="s">
        <v>102</v>
      </c>
    </row>
    <row r="14" spans="2:6" ht="27.75" customHeight="1" x14ac:dyDescent="0.25">
      <c r="B14" s="637"/>
      <c r="C14" s="637"/>
      <c r="D14" s="24" t="s">
        <v>104</v>
      </c>
    </row>
    <row r="15" spans="2:6" ht="30" x14ac:dyDescent="0.25">
      <c r="B15" s="635" t="s">
        <v>105</v>
      </c>
      <c r="C15" s="640" t="s">
        <v>447</v>
      </c>
      <c r="D15" s="22" t="s">
        <v>106</v>
      </c>
    </row>
    <row r="16" spans="2:6" x14ac:dyDescent="0.25">
      <c r="B16" s="637"/>
      <c r="C16" s="637"/>
      <c r="D16" s="22" t="s">
        <v>107</v>
      </c>
    </row>
    <row r="21" spans="4:4" ht="15.75" customHeight="1" x14ac:dyDescent="0.2"/>
    <row r="22" spans="4:4" ht="15.75" customHeight="1" x14ac:dyDescent="0.2"/>
    <row r="23" spans="4:4" ht="15.75" customHeight="1" x14ac:dyDescent="0.2"/>
    <row r="24" spans="4:4" ht="15.75" customHeight="1" x14ac:dyDescent="0.2"/>
    <row r="25" spans="4:4" ht="15.75" customHeight="1" x14ac:dyDescent="0.2"/>
    <row r="26" spans="4:4" ht="15.75" customHeight="1" x14ac:dyDescent="0.2"/>
    <row r="27" spans="4:4" ht="15.75" customHeight="1" x14ac:dyDescent="0.25">
      <c r="D27" s="40"/>
    </row>
    <row r="28" spans="4:4" ht="15.75" customHeight="1" x14ac:dyDescent="0.25">
      <c r="D28" s="40"/>
    </row>
    <row r="29" spans="4:4" ht="15.75" customHeight="1" x14ac:dyDescent="0.25">
      <c r="D29" s="40"/>
    </row>
    <row r="30" spans="4:4" ht="15.75" customHeight="1" x14ac:dyDescent="0.25">
      <c r="D30" s="40"/>
    </row>
    <row r="31" spans="4:4" ht="15.75" customHeight="1" x14ac:dyDescent="0.25">
      <c r="D31" s="40"/>
    </row>
    <row r="32" spans="4:4" ht="15.75" customHeight="1" x14ac:dyDescent="0.25">
      <c r="D32" s="40"/>
    </row>
    <row r="33" spans="4:4" ht="15.75" customHeight="1" x14ac:dyDescent="0.25">
      <c r="D33" s="40"/>
    </row>
    <row r="34" spans="4:4" ht="15.75" customHeight="1" x14ac:dyDescent="0.25">
      <c r="D34" s="40"/>
    </row>
    <row r="35" spans="4:4" ht="15.75" customHeight="1" x14ac:dyDescent="0.25">
      <c r="D35" s="40"/>
    </row>
    <row r="36" spans="4:4" ht="15.75" customHeight="1" x14ac:dyDescent="0.25">
      <c r="D36" s="40"/>
    </row>
    <row r="37" spans="4:4" ht="15.75" customHeight="1" x14ac:dyDescent="0.25">
      <c r="D37" s="40"/>
    </row>
    <row r="38" spans="4:4" ht="15.75" customHeight="1" x14ac:dyDescent="0.25">
      <c r="D38" s="40"/>
    </row>
    <row r="39" spans="4:4" ht="15.75" customHeight="1" x14ac:dyDescent="0.25">
      <c r="D39" s="40"/>
    </row>
    <row r="40" spans="4:4" ht="15.75" customHeight="1" x14ac:dyDescent="0.25">
      <c r="D40" s="40"/>
    </row>
    <row r="41" spans="4:4" ht="15.75" customHeight="1" x14ac:dyDescent="0.25">
      <c r="D41" s="40"/>
    </row>
    <row r="42" spans="4:4" ht="15.75" customHeight="1" x14ac:dyDescent="0.25">
      <c r="D42" s="40"/>
    </row>
    <row r="43" spans="4:4" ht="15.75" customHeight="1" x14ac:dyDescent="0.25">
      <c r="D43" s="40"/>
    </row>
    <row r="44" spans="4:4" ht="15.75" customHeight="1" x14ac:dyDescent="0.25">
      <c r="D44" s="40"/>
    </row>
    <row r="45" spans="4:4" ht="15.75" customHeight="1" x14ac:dyDescent="0.25">
      <c r="D45" s="40"/>
    </row>
    <row r="46" spans="4:4" ht="15.75" customHeight="1" x14ac:dyDescent="0.25">
      <c r="D46" s="40"/>
    </row>
    <row r="47" spans="4:4" ht="15.75" customHeight="1" x14ac:dyDescent="0.25">
      <c r="D47" s="40"/>
    </row>
    <row r="48" spans="4:4" ht="15.75" customHeight="1" x14ac:dyDescent="0.25">
      <c r="D48" s="40"/>
    </row>
    <row r="49" spans="4:4" ht="15.75" customHeight="1" x14ac:dyDescent="0.25">
      <c r="D49" s="40"/>
    </row>
    <row r="50" spans="4:4" ht="15.75" customHeight="1" x14ac:dyDescent="0.25">
      <c r="D50" s="40"/>
    </row>
    <row r="51" spans="4:4" ht="15.75" customHeight="1" x14ac:dyDescent="0.25">
      <c r="D51" s="40"/>
    </row>
    <row r="52" spans="4:4" ht="15.75" customHeight="1" x14ac:dyDescent="0.25">
      <c r="D52" s="40"/>
    </row>
    <row r="53" spans="4:4" ht="15.75" customHeight="1" x14ac:dyDescent="0.25">
      <c r="D53" s="40"/>
    </row>
    <row r="54" spans="4:4" ht="15.75" customHeight="1" x14ac:dyDescent="0.25">
      <c r="D54" s="40"/>
    </row>
    <row r="55" spans="4:4" ht="15.75" customHeight="1" x14ac:dyDescent="0.25">
      <c r="D55" s="40"/>
    </row>
    <row r="56" spans="4:4" ht="15.75" customHeight="1" x14ac:dyDescent="0.25">
      <c r="D56" s="40"/>
    </row>
    <row r="57" spans="4:4" ht="15.75" customHeight="1" x14ac:dyDescent="0.25">
      <c r="D57" s="40"/>
    </row>
    <row r="58" spans="4:4" ht="15.75" customHeight="1" x14ac:dyDescent="0.25">
      <c r="D58" s="40"/>
    </row>
    <row r="59" spans="4:4" ht="15.75" customHeight="1" x14ac:dyDescent="0.25">
      <c r="D59" s="40"/>
    </row>
    <row r="60" spans="4:4" ht="15.75" customHeight="1" x14ac:dyDescent="0.25">
      <c r="D60" s="40"/>
    </row>
    <row r="61" spans="4:4" ht="15.75" customHeight="1" x14ac:dyDescent="0.25">
      <c r="D61" s="40"/>
    </row>
    <row r="62" spans="4:4" ht="15.75" customHeight="1" x14ac:dyDescent="0.25">
      <c r="D62" s="40"/>
    </row>
    <row r="63" spans="4:4" ht="15.75" customHeight="1" x14ac:dyDescent="0.25">
      <c r="D63" s="40"/>
    </row>
    <row r="64" spans="4:4" ht="15.75" customHeight="1" x14ac:dyDescent="0.25">
      <c r="D64" s="40"/>
    </row>
    <row r="65" spans="4:4" ht="15.75" customHeight="1" x14ac:dyDescent="0.25">
      <c r="D65" s="40"/>
    </row>
    <row r="66" spans="4:4" ht="15.75" customHeight="1" x14ac:dyDescent="0.25">
      <c r="D66" s="40"/>
    </row>
    <row r="67" spans="4:4" ht="15.75" customHeight="1" x14ac:dyDescent="0.25">
      <c r="D67" s="40"/>
    </row>
    <row r="68" spans="4:4" ht="15.75" customHeight="1" x14ac:dyDescent="0.25">
      <c r="D68" s="40"/>
    </row>
    <row r="69" spans="4:4" ht="15.75" customHeight="1" x14ac:dyDescent="0.25">
      <c r="D69" s="40"/>
    </row>
    <row r="70" spans="4:4" ht="15.75" customHeight="1" x14ac:dyDescent="0.25">
      <c r="D70" s="40"/>
    </row>
    <row r="71" spans="4:4" ht="15.75" customHeight="1" x14ac:dyDescent="0.25">
      <c r="D71" s="40"/>
    </row>
    <row r="72" spans="4:4" ht="15.75" customHeight="1" x14ac:dyDescent="0.25">
      <c r="D72" s="40"/>
    </row>
    <row r="73" spans="4:4" ht="15.75" customHeight="1" x14ac:dyDescent="0.25">
      <c r="D73" s="40"/>
    </row>
    <row r="74" spans="4:4" ht="15.75" customHeight="1" x14ac:dyDescent="0.25">
      <c r="D74" s="40"/>
    </row>
    <row r="75" spans="4:4" ht="15.75" customHeight="1" x14ac:dyDescent="0.25">
      <c r="D75" s="40"/>
    </row>
    <row r="76" spans="4:4" ht="15.75" customHeight="1" x14ac:dyDescent="0.25">
      <c r="D76" s="40"/>
    </row>
    <row r="77" spans="4:4" ht="15.75" customHeight="1" x14ac:dyDescent="0.25">
      <c r="D77" s="40"/>
    </row>
    <row r="78" spans="4:4" ht="15.75" customHeight="1" x14ac:dyDescent="0.25">
      <c r="D78" s="40"/>
    </row>
    <row r="79" spans="4:4" ht="15.75" customHeight="1" x14ac:dyDescent="0.25">
      <c r="D79" s="40"/>
    </row>
    <row r="80" spans="4:4" ht="15.75" customHeight="1" x14ac:dyDescent="0.25">
      <c r="D80" s="40"/>
    </row>
    <row r="81" spans="4:4" ht="15.75" customHeight="1" x14ac:dyDescent="0.25">
      <c r="D81" s="40"/>
    </row>
    <row r="82" spans="4:4" ht="15.75" customHeight="1" x14ac:dyDescent="0.25">
      <c r="D82" s="40"/>
    </row>
    <row r="83" spans="4:4" ht="15.75" customHeight="1" x14ac:dyDescent="0.25">
      <c r="D83" s="40"/>
    </row>
    <row r="84" spans="4:4" ht="15.75" customHeight="1" x14ac:dyDescent="0.25">
      <c r="D84" s="40"/>
    </row>
    <row r="85" spans="4:4" ht="15.75" customHeight="1" x14ac:dyDescent="0.25">
      <c r="D85" s="40"/>
    </row>
    <row r="86" spans="4:4" ht="15.75" customHeight="1" x14ac:dyDescent="0.25">
      <c r="D86" s="40"/>
    </row>
    <row r="87" spans="4:4" ht="15.75" customHeight="1" x14ac:dyDescent="0.25">
      <c r="D87" s="40"/>
    </row>
    <row r="88" spans="4:4" ht="15.75" customHeight="1" x14ac:dyDescent="0.25">
      <c r="D88" s="40"/>
    </row>
    <row r="89" spans="4:4" ht="15.75" customHeight="1" x14ac:dyDescent="0.25">
      <c r="D89" s="40"/>
    </row>
    <row r="90" spans="4:4" ht="15.75" customHeight="1" x14ac:dyDescent="0.25">
      <c r="D90" s="40"/>
    </row>
    <row r="91" spans="4:4" ht="15.75" customHeight="1" x14ac:dyDescent="0.25">
      <c r="D91" s="40"/>
    </row>
    <row r="92" spans="4:4" ht="15.75" customHeight="1" x14ac:dyDescent="0.25">
      <c r="D92" s="40"/>
    </row>
    <row r="93" spans="4:4" ht="15.75" customHeight="1" x14ac:dyDescent="0.25">
      <c r="D93" s="40"/>
    </row>
    <row r="94" spans="4:4" ht="15.75" customHeight="1" x14ac:dyDescent="0.25">
      <c r="D94" s="40"/>
    </row>
    <row r="95" spans="4:4" ht="15.75" customHeight="1" x14ac:dyDescent="0.25">
      <c r="D95" s="40"/>
    </row>
    <row r="96" spans="4:4" ht="15.75" customHeight="1" x14ac:dyDescent="0.25">
      <c r="D96" s="40"/>
    </row>
    <row r="97" spans="4:4" ht="15.75" customHeight="1" x14ac:dyDescent="0.25">
      <c r="D97" s="40"/>
    </row>
    <row r="98" spans="4:4" ht="15.75" customHeight="1" x14ac:dyDescent="0.25">
      <c r="D98" s="40"/>
    </row>
    <row r="99" spans="4:4" ht="15.75" customHeight="1" x14ac:dyDescent="0.25">
      <c r="D99" s="40"/>
    </row>
    <row r="100" spans="4:4" ht="15.75" customHeight="1" x14ac:dyDescent="0.25">
      <c r="D100" s="40"/>
    </row>
    <row r="101" spans="4:4" ht="15.75" customHeight="1" x14ac:dyDescent="0.25">
      <c r="D101" s="40"/>
    </row>
    <row r="102" spans="4:4" ht="15.75" customHeight="1" x14ac:dyDescent="0.25">
      <c r="D102" s="40"/>
    </row>
    <row r="103" spans="4:4" ht="15.75" customHeight="1" x14ac:dyDescent="0.25">
      <c r="D103" s="40"/>
    </row>
    <row r="104" spans="4:4" ht="15.75" customHeight="1" x14ac:dyDescent="0.25">
      <c r="D104" s="40"/>
    </row>
    <row r="105" spans="4:4" ht="15.75" customHeight="1" x14ac:dyDescent="0.25">
      <c r="D105" s="40"/>
    </row>
    <row r="106" spans="4:4" ht="15.75" customHeight="1" x14ac:dyDescent="0.25">
      <c r="D106" s="40"/>
    </row>
    <row r="107" spans="4:4" ht="15.75" customHeight="1" x14ac:dyDescent="0.25">
      <c r="D107" s="40"/>
    </row>
    <row r="108" spans="4:4" ht="15.75" customHeight="1" x14ac:dyDescent="0.25">
      <c r="D108" s="40"/>
    </row>
    <row r="109" spans="4:4" ht="15.75" customHeight="1" x14ac:dyDescent="0.25">
      <c r="D109" s="40"/>
    </row>
    <row r="110" spans="4:4" ht="15.75" customHeight="1" x14ac:dyDescent="0.25">
      <c r="D110" s="40"/>
    </row>
    <row r="111" spans="4:4" ht="15.75" customHeight="1" x14ac:dyDescent="0.25">
      <c r="D111" s="40"/>
    </row>
    <row r="112" spans="4:4" ht="15.75" customHeight="1" x14ac:dyDescent="0.25">
      <c r="D112" s="40"/>
    </row>
    <row r="113" spans="4:4" ht="15.75" customHeight="1" x14ac:dyDescent="0.25">
      <c r="D113" s="40"/>
    </row>
    <row r="114" spans="4:4" ht="15.75" customHeight="1" x14ac:dyDescent="0.25">
      <c r="D114" s="40"/>
    </row>
    <row r="115" spans="4:4" ht="15.75" customHeight="1" x14ac:dyDescent="0.25">
      <c r="D115" s="40"/>
    </row>
    <row r="116" spans="4:4" ht="15.75" customHeight="1" x14ac:dyDescent="0.25">
      <c r="D116" s="40"/>
    </row>
    <row r="117" spans="4:4" ht="15.75" customHeight="1" x14ac:dyDescent="0.25">
      <c r="D117" s="40"/>
    </row>
    <row r="118" spans="4:4" ht="15.75" customHeight="1" x14ac:dyDescent="0.25">
      <c r="D118" s="40"/>
    </row>
    <row r="119" spans="4:4" ht="15.75" customHeight="1" x14ac:dyDescent="0.25">
      <c r="D119" s="40"/>
    </row>
    <row r="120" spans="4:4" ht="15.75" customHeight="1" x14ac:dyDescent="0.25">
      <c r="D120" s="40"/>
    </row>
    <row r="121" spans="4:4" ht="15.75" customHeight="1" x14ac:dyDescent="0.25">
      <c r="D121" s="40"/>
    </row>
    <row r="122" spans="4:4" ht="15.75" customHeight="1" x14ac:dyDescent="0.25">
      <c r="D122" s="40"/>
    </row>
    <row r="123" spans="4:4" ht="15.75" customHeight="1" x14ac:dyDescent="0.25">
      <c r="D123" s="40"/>
    </row>
    <row r="124" spans="4:4" ht="15.75" customHeight="1" x14ac:dyDescent="0.25">
      <c r="D124" s="40"/>
    </row>
    <row r="125" spans="4:4" ht="15.75" customHeight="1" x14ac:dyDescent="0.25">
      <c r="D125" s="40"/>
    </row>
    <row r="126" spans="4:4" ht="15.75" customHeight="1" x14ac:dyDescent="0.25">
      <c r="D126" s="40"/>
    </row>
    <row r="127" spans="4:4" ht="15.75" customHeight="1" x14ac:dyDescent="0.25">
      <c r="D127" s="40"/>
    </row>
    <row r="128" spans="4:4" ht="15.75" customHeight="1" x14ac:dyDescent="0.25">
      <c r="D128" s="40"/>
    </row>
    <row r="129" spans="4:4" ht="15.75" customHeight="1" x14ac:dyDescent="0.25">
      <c r="D129" s="40"/>
    </row>
    <row r="130" spans="4:4" ht="15.75" customHeight="1" x14ac:dyDescent="0.25">
      <c r="D130" s="40"/>
    </row>
    <row r="131" spans="4:4" ht="15.75" customHeight="1" x14ac:dyDescent="0.25">
      <c r="D131" s="40"/>
    </row>
    <row r="132" spans="4:4" ht="15.75" customHeight="1" x14ac:dyDescent="0.25">
      <c r="D132" s="40"/>
    </row>
    <row r="133" spans="4:4" ht="15.75" customHeight="1" x14ac:dyDescent="0.25">
      <c r="D133" s="40"/>
    </row>
    <row r="134" spans="4:4" ht="15.75" customHeight="1" x14ac:dyDescent="0.25">
      <c r="D134" s="40"/>
    </row>
    <row r="135" spans="4:4" ht="15.75" customHeight="1" x14ac:dyDescent="0.25">
      <c r="D135" s="40"/>
    </row>
    <row r="136" spans="4:4" ht="15.75" customHeight="1" x14ac:dyDescent="0.25">
      <c r="D136" s="40"/>
    </row>
    <row r="137" spans="4:4" ht="15.75" customHeight="1" x14ac:dyDescent="0.25">
      <c r="D137" s="40"/>
    </row>
    <row r="138" spans="4:4" ht="15.75" customHeight="1" x14ac:dyDescent="0.25">
      <c r="D138" s="40"/>
    </row>
    <row r="139" spans="4:4" ht="15.75" customHeight="1" x14ac:dyDescent="0.25">
      <c r="D139" s="40"/>
    </row>
    <row r="140" spans="4:4" ht="15.75" customHeight="1" x14ac:dyDescent="0.25">
      <c r="D140" s="40"/>
    </row>
    <row r="141" spans="4:4" ht="15.75" customHeight="1" x14ac:dyDescent="0.25">
      <c r="D141" s="40"/>
    </row>
    <row r="142" spans="4:4" ht="15.75" customHeight="1" x14ac:dyDescent="0.25">
      <c r="D142" s="40"/>
    </row>
    <row r="143" spans="4:4" ht="15.75" customHeight="1" x14ac:dyDescent="0.25">
      <c r="D143" s="40"/>
    </row>
    <row r="144" spans="4:4" ht="15.75" customHeight="1" x14ac:dyDescent="0.25">
      <c r="D144" s="40"/>
    </row>
    <row r="145" spans="4:4" ht="15.75" customHeight="1" x14ac:dyDescent="0.25">
      <c r="D145" s="40"/>
    </row>
    <row r="146" spans="4:4" ht="15.75" customHeight="1" x14ac:dyDescent="0.25">
      <c r="D146" s="40"/>
    </row>
    <row r="147" spans="4:4" ht="15.75" customHeight="1" x14ac:dyDescent="0.25">
      <c r="D147" s="40"/>
    </row>
    <row r="148" spans="4:4" ht="15.75" customHeight="1" x14ac:dyDescent="0.25">
      <c r="D148" s="40"/>
    </row>
    <row r="149" spans="4:4" ht="15.75" customHeight="1" x14ac:dyDescent="0.25">
      <c r="D149" s="40"/>
    </row>
    <row r="150" spans="4:4" ht="15.75" customHeight="1" x14ac:dyDescent="0.25">
      <c r="D150" s="40"/>
    </row>
    <row r="151" spans="4:4" ht="15.75" customHeight="1" x14ac:dyDescent="0.25">
      <c r="D151" s="40"/>
    </row>
    <row r="152" spans="4:4" ht="15.75" customHeight="1" x14ac:dyDescent="0.25">
      <c r="D152" s="40"/>
    </row>
    <row r="153" spans="4:4" ht="15.75" customHeight="1" x14ac:dyDescent="0.25">
      <c r="D153" s="40"/>
    </row>
    <row r="154" spans="4:4" ht="15.75" customHeight="1" x14ac:dyDescent="0.25">
      <c r="D154" s="40"/>
    </row>
    <row r="155" spans="4:4" ht="15.75" customHeight="1" x14ac:dyDescent="0.25">
      <c r="D155" s="40"/>
    </row>
    <row r="156" spans="4:4" ht="15.75" customHeight="1" x14ac:dyDescent="0.25">
      <c r="D156" s="40"/>
    </row>
    <row r="157" spans="4:4" ht="15.75" customHeight="1" x14ac:dyDescent="0.25">
      <c r="D157" s="40"/>
    </row>
    <row r="158" spans="4:4" ht="15.75" customHeight="1" x14ac:dyDescent="0.25">
      <c r="D158" s="40"/>
    </row>
    <row r="159" spans="4:4" ht="15.75" customHeight="1" x14ac:dyDescent="0.25">
      <c r="D159" s="40"/>
    </row>
    <row r="160" spans="4:4" ht="15.75" customHeight="1" x14ac:dyDescent="0.25">
      <c r="D160" s="40"/>
    </row>
    <row r="161" spans="4:4" ht="15.75" customHeight="1" x14ac:dyDescent="0.25">
      <c r="D161" s="40"/>
    </row>
    <row r="162" spans="4:4" ht="15.75" customHeight="1" x14ac:dyDescent="0.25">
      <c r="D162" s="40"/>
    </row>
    <row r="163" spans="4:4" ht="15.75" customHeight="1" x14ac:dyDescent="0.25">
      <c r="D163" s="40"/>
    </row>
    <row r="164" spans="4:4" ht="15.75" customHeight="1" x14ac:dyDescent="0.25">
      <c r="D164" s="40"/>
    </row>
    <row r="165" spans="4:4" ht="15.75" customHeight="1" x14ac:dyDescent="0.25">
      <c r="D165" s="40"/>
    </row>
    <row r="166" spans="4:4" ht="15.75" customHeight="1" x14ac:dyDescent="0.25">
      <c r="D166" s="40"/>
    </row>
    <row r="167" spans="4:4" ht="15.75" customHeight="1" x14ac:dyDescent="0.25">
      <c r="D167" s="40"/>
    </row>
    <row r="168" spans="4:4" ht="15.75" customHeight="1" x14ac:dyDescent="0.25">
      <c r="D168" s="40"/>
    </row>
    <row r="169" spans="4:4" ht="15.75" customHeight="1" x14ac:dyDescent="0.25">
      <c r="D169" s="40"/>
    </row>
    <row r="170" spans="4:4" ht="15.75" customHeight="1" x14ac:dyDescent="0.25">
      <c r="D170" s="40"/>
    </row>
    <row r="171" spans="4:4" ht="15.75" customHeight="1" x14ac:dyDescent="0.25">
      <c r="D171" s="40"/>
    </row>
    <row r="172" spans="4:4" ht="15.75" customHeight="1" x14ac:dyDescent="0.25">
      <c r="D172" s="40"/>
    </row>
    <row r="173" spans="4:4" ht="15.75" customHeight="1" x14ac:dyDescent="0.25">
      <c r="D173" s="40"/>
    </row>
    <row r="174" spans="4:4" ht="15.75" customHeight="1" x14ac:dyDescent="0.25">
      <c r="D174" s="40"/>
    </row>
    <row r="175" spans="4:4" ht="15.75" customHeight="1" x14ac:dyDescent="0.25">
      <c r="D175" s="40"/>
    </row>
    <row r="176" spans="4:4" ht="15.75" customHeight="1" x14ac:dyDescent="0.25">
      <c r="D176" s="40"/>
    </row>
    <row r="177" spans="4:4" ht="15.75" customHeight="1" x14ac:dyDescent="0.25">
      <c r="D177" s="40"/>
    </row>
    <row r="178" spans="4:4" ht="15.75" customHeight="1" x14ac:dyDescent="0.25">
      <c r="D178" s="40"/>
    </row>
    <row r="179" spans="4:4" ht="15.75" customHeight="1" x14ac:dyDescent="0.25">
      <c r="D179" s="40"/>
    </row>
    <row r="180" spans="4:4" ht="15.75" customHeight="1" x14ac:dyDescent="0.25">
      <c r="D180" s="40"/>
    </row>
    <row r="181" spans="4:4" ht="15.75" customHeight="1" x14ac:dyDescent="0.25">
      <c r="D181" s="40"/>
    </row>
    <row r="182" spans="4:4" ht="15.75" customHeight="1" x14ac:dyDescent="0.25">
      <c r="D182" s="40"/>
    </row>
    <row r="183" spans="4:4" ht="15.75" customHeight="1" x14ac:dyDescent="0.25">
      <c r="D183" s="40"/>
    </row>
    <row r="184" spans="4:4" ht="15.75" customHeight="1" x14ac:dyDescent="0.25">
      <c r="D184" s="40"/>
    </row>
    <row r="185" spans="4:4" ht="15.75" customHeight="1" x14ac:dyDescent="0.25">
      <c r="D185" s="40"/>
    </row>
    <row r="186" spans="4:4" ht="15.75" customHeight="1" x14ac:dyDescent="0.25">
      <c r="D186" s="40"/>
    </row>
    <row r="187" spans="4:4" ht="15.75" customHeight="1" x14ac:dyDescent="0.25">
      <c r="D187" s="40"/>
    </row>
    <row r="188" spans="4:4" ht="15.75" customHeight="1" x14ac:dyDescent="0.25">
      <c r="D188" s="40"/>
    </row>
    <row r="189" spans="4:4" ht="15.75" customHeight="1" x14ac:dyDescent="0.25">
      <c r="D189" s="40"/>
    </row>
    <row r="190" spans="4:4" ht="15.75" customHeight="1" x14ac:dyDescent="0.25">
      <c r="D190" s="40"/>
    </row>
    <row r="191" spans="4:4" ht="15.75" customHeight="1" x14ac:dyDescent="0.25">
      <c r="D191" s="40"/>
    </row>
    <row r="192" spans="4:4" ht="15.75" customHeight="1" x14ac:dyDescent="0.25">
      <c r="D192" s="40"/>
    </row>
    <row r="193" spans="4:4" ht="15.75" customHeight="1" x14ac:dyDescent="0.25">
      <c r="D193" s="40"/>
    </row>
    <row r="194" spans="4:4" ht="15.75" customHeight="1" x14ac:dyDescent="0.25">
      <c r="D194" s="40"/>
    </row>
    <row r="195" spans="4:4" ht="15.75" customHeight="1" x14ac:dyDescent="0.25">
      <c r="D195" s="40"/>
    </row>
    <row r="196" spans="4:4" ht="15.75" customHeight="1" x14ac:dyDescent="0.25">
      <c r="D196" s="40"/>
    </row>
    <row r="197" spans="4:4" ht="15.75" customHeight="1" x14ac:dyDescent="0.25">
      <c r="D197" s="40"/>
    </row>
    <row r="198" spans="4:4" ht="15.75" customHeight="1" x14ac:dyDescent="0.25">
      <c r="D198" s="40"/>
    </row>
    <row r="199" spans="4:4" ht="15.75" customHeight="1" x14ac:dyDescent="0.25">
      <c r="D199" s="40"/>
    </row>
    <row r="200" spans="4:4" ht="15.75" customHeight="1" x14ac:dyDescent="0.25">
      <c r="D200" s="40"/>
    </row>
    <row r="201" spans="4:4" ht="15.75" customHeight="1" x14ac:dyDescent="0.25">
      <c r="D201" s="40"/>
    </row>
    <row r="202" spans="4:4" ht="15.75" customHeight="1" x14ac:dyDescent="0.25">
      <c r="D202" s="40"/>
    </row>
    <row r="203" spans="4:4" ht="15.75" customHeight="1" x14ac:dyDescent="0.25">
      <c r="D203" s="40"/>
    </row>
    <row r="204" spans="4:4" ht="15.75" customHeight="1" x14ac:dyDescent="0.25">
      <c r="D204" s="40"/>
    </row>
    <row r="205" spans="4:4" ht="15.75" customHeight="1" x14ac:dyDescent="0.25">
      <c r="D205" s="40"/>
    </row>
    <row r="206" spans="4:4" ht="15.75" customHeight="1" x14ac:dyDescent="0.25">
      <c r="D206" s="40"/>
    </row>
    <row r="207" spans="4:4" ht="15.75" customHeight="1" x14ac:dyDescent="0.25">
      <c r="D207" s="40"/>
    </row>
    <row r="208" spans="4:4" ht="15.75" customHeight="1" x14ac:dyDescent="0.25">
      <c r="D208" s="40"/>
    </row>
    <row r="209" spans="4:4" ht="15.75" customHeight="1" x14ac:dyDescent="0.25">
      <c r="D209" s="40"/>
    </row>
    <row r="210" spans="4:4" ht="15.75" customHeight="1" x14ac:dyDescent="0.25">
      <c r="D210" s="40"/>
    </row>
    <row r="211" spans="4:4" ht="15.75" customHeight="1" x14ac:dyDescent="0.25">
      <c r="D211" s="40"/>
    </row>
    <row r="212" spans="4:4" ht="15.75" customHeight="1" x14ac:dyDescent="0.25">
      <c r="D212" s="40"/>
    </row>
    <row r="213" spans="4:4" ht="15.75" customHeight="1" x14ac:dyDescent="0.25">
      <c r="D213" s="40"/>
    </row>
    <row r="214" spans="4:4" ht="15.75" customHeight="1" x14ac:dyDescent="0.25">
      <c r="D214" s="40"/>
    </row>
    <row r="215" spans="4:4" ht="15.75" customHeight="1" x14ac:dyDescent="0.25">
      <c r="D215" s="40"/>
    </row>
    <row r="216" spans="4:4" ht="15.75" customHeight="1" x14ac:dyDescent="0.25">
      <c r="D216" s="40"/>
    </row>
    <row r="217" spans="4:4" ht="15.75" customHeight="1" x14ac:dyDescent="0.25">
      <c r="D217" s="40"/>
    </row>
    <row r="218" spans="4:4" ht="15.75" customHeight="1" x14ac:dyDescent="0.25">
      <c r="D218" s="40"/>
    </row>
    <row r="219" spans="4:4" ht="15.75" customHeight="1" x14ac:dyDescent="0.25">
      <c r="D219" s="40"/>
    </row>
    <row r="220" spans="4:4" ht="15.75" customHeight="1" x14ac:dyDescent="0.25">
      <c r="D220" s="40"/>
    </row>
    <row r="221" spans="4:4" ht="15.75" customHeight="1" x14ac:dyDescent="0.2"/>
    <row r="222" spans="4:4" ht="15.75" customHeight="1" x14ac:dyDescent="0.2"/>
    <row r="223" spans="4:4" ht="15.75" customHeight="1" x14ac:dyDescent="0.2"/>
    <row r="224" spans="4: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">
    <mergeCell ref="B5:B14"/>
    <mergeCell ref="C5:C6"/>
    <mergeCell ref="C8:C11"/>
    <mergeCell ref="C13:C14"/>
    <mergeCell ref="B15:B16"/>
    <mergeCell ref="C15:C16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00"/>
  <sheetViews>
    <sheetView topLeftCell="A3" workbookViewId="0">
      <selection activeCell="H14" sqref="H14"/>
    </sheetView>
  </sheetViews>
  <sheetFormatPr baseColWidth="10" defaultColWidth="12.625" defaultRowHeight="15" customHeight="1" x14ac:dyDescent="0.2"/>
  <cols>
    <col min="1" max="1" width="9.375" style="151" customWidth="1"/>
    <col min="2" max="2" width="30.875" style="151" bestFit="1" customWidth="1"/>
    <col min="3" max="3" width="11.125" style="151" bestFit="1" customWidth="1"/>
    <col min="4" max="4" width="13" style="151" customWidth="1"/>
    <col min="5" max="6" width="9.375" style="151" customWidth="1"/>
    <col min="7" max="7" width="12.625" style="151"/>
    <col min="8" max="8" width="30.875" style="151" bestFit="1" customWidth="1"/>
    <col min="9" max="9" width="23.375" style="151" bestFit="1" customWidth="1"/>
    <col min="10" max="10" width="13.625" style="152" customWidth="1"/>
    <col min="11" max="11" width="14.875" style="152" customWidth="1"/>
    <col min="12" max="16384" width="12.625" style="151"/>
  </cols>
  <sheetData>
    <row r="2" spans="2:11" ht="14.25" x14ac:dyDescent="0.2">
      <c r="B2" s="641" t="s">
        <v>202</v>
      </c>
      <c r="C2" s="564"/>
      <c r="D2" s="150"/>
      <c r="E2" s="150"/>
      <c r="H2" s="151" t="s">
        <v>538</v>
      </c>
    </row>
    <row r="4" spans="2:11" ht="60" x14ac:dyDescent="0.2">
      <c r="B4" s="153" t="s">
        <v>449</v>
      </c>
      <c r="C4" s="154" t="s">
        <v>450</v>
      </c>
      <c r="D4" s="155" t="s">
        <v>451</v>
      </c>
      <c r="E4" s="146" t="s">
        <v>525</v>
      </c>
      <c r="H4" s="116" t="s">
        <v>449</v>
      </c>
      <c r="I4" s="159"/>
      <c r="J4" s="283" t="s">
        <v>526</v>
      </c>
      <c r="K4" s="283" t="s">
        <v>539</v>
      </c>
    </row>
    <row r="5" spans="2:11" ht="28.5" x14ac:dyDescent="0.2">
      <c r="B5" s="156" t="s">
        <v>542</v>
      </c>
      <c r="C5" s="157">
        <v>14</v>
      </c>
      <c r="D5" s="158">
        <v>2</v>
      </c>
      <c r="E5" s="159">
        <f>40-C5*2</f>
        <v>12</v>
      </c>
      <c r="H5" s="282" t="s">
        <v>11</v>
      </c>
      <c r="I5" s="49" t="s">
        <v>73</v>
      </c>
      <c r="J5" s="321">
        <v>3</v>
      </c>
      <c r="K5" s="160">
        <f>J5*17</f>
        <v>51</v>
      </c>
    </row>
    <row r="6" spans="2:11" ht="28.5" x14ac:dyDescent="0.2">
      <c r="B6" s="156" t="s">
        <v>452</v>
      </c>
      <c r="C6" s="157">
        <v>15</v>
      </c>
      <c r="D6" s="158">
        <v>1</v>
      </c>
      <c r="E6" s="159">
        <f t="shared" ref="E6:E9" si="0">40-C6*2</f>
        <v>10</v>
      </c>
      <c r="H6" s="322" t="s">
        <v>527</v>
      </c>
      <c r="I6" s="49" t="s">
        <v>141</v>
      </c>
      <c r="J6" s="60">
        <v>3</v>
      </c>
      <c r="K6" s="58">
        <f>J6*17</f>
        <v>51</v>
      </c>
    </row>
    <row r="7" spans="2:11" ht="28.5" x14ac:dyDescent="0.2">
      <c r="B7" s="156" t="s">
        <v>453</v>
      </c>
      <c r="C7" s="157">
        <v>15</v>
      </c>
      <c r="D7" s="158">
        <v>1</v>
      </c>
      <c r="E7" s="159">
        <f t="shared" si="0"/>
        <v>10</v>
      </c>
      <c r="H7" s="322" t="s">
        <v>528</v>
      </c>
      <c r="I7" s="50" t="s">
        <v>374</v>
      </c>
      <c r="J7" s="58">
        <v>3</v>
      </c>
      <c r="K7" s="58">
        <f t="shared" ref="K7" si="1">J7*17</f>
        <v>51</v>
      </c>
    </row>
    <row r="8" spans="2:11" ht="28.5" x14ac:dyDescent="0.2">
      <c r="B8" s="156" t="s">
        <v>454</v>
      </c>
      <c r="C8" s="157">
        <v>14</v>
      </c>
      <c r="D8" s="158">
        <v>2</v>
      </c>
      <c r="E8" s="159">
        <f t="shared" si="0"/>
        <v>12</v>
      </c>
      <c r="H8" s="322" t="s">
        <v>529</v>
      </c>
      <c r="I8" s="50" t="s">
        <v>66</v>
      </c>
      <c r="J8" s="58">
        <v>10</v>
      </c>
      <c r="K8" s="58">
        <f>J8*17</f>
        <v>170</v>
      </c>
    </row>
    <row r="9" spans="2:11" ht="28.5" x14ac:dyDescent="0.2">
      <c r="B9" s="156" t="s">
        <v>455</v>
      </c>
      <c r="C9" s="157">
        <v>14</v>
      </c>
      <c r="D9" s="158">
        <v>2</v>
      </c>
      <c r="E9" s="159">
        <f t="shared" si="0"/>
        <v>12</v>
      </c>
      <c r="H9" s="322" t="s">
        <v>530</v>
      </c>
      <c r="I9" s="49" t="s">
        <v>141</v>
      </c>
      <c r="J9" s="60">
        <v>3</v>
      </c>
      <c r="K9" s="58">
        <f t="shared" ref="K9:K11" si="2">J9*17</f>
        <v>51</v>
      </c>
    </row>
    <row r="10" spans="2:11" ht="42.75" x14ac:dyDescent="0.2">
      <c r="C10" s="152"/>
      <c r="D10" s="161"/>
      <c r="E10" s="159">
        <f>SUM(E5:E9)</f>
        <v>56</v>
      </c>
      <c r="H10" s="323" t="s">
        <v>531</v>
      </c>
      <c r="I10" s="49" t="s">
        <v>169</v>
      </c>
      <c r="J10" s="60">
        <v>3</v>
      </c>
      <c r="K10" s="58">
        <f t="shared" si="2"/>
        <v>51</v>
      </c>
    </row>
    <row r="11" spans="2:11" ht="28.5" x14ac:dyDescent="0.2">
      <c r="C11" s="152"/>
      <c r="H11" s="323" t="s">
        <v>532</v>
      </c>
      <c r="I11" s="49" t="s">
        <v>141</v>
      </c>
      <c r="J11" s="60">
        <v>3</v>
      </c>
      <c r="K11" s="58">
        <f t="shared" si="2"/>
        <v>51</v>
      </c>
    </row>
    <row r="12" spans="2:11" ht="14.25" x14ac:dyDescent="0.2">
      <c r="H12" s="323" t="s">
        <v>227</v>
      </c>
      <c r="I12" s="282" t="s">
        <v>236</v>
      </c>
      <c r="J12" s="60">
        <v>3</v>
      </c>
      <c r="K12" s="58">
        <f>J12*17</f>
        <v>51</v>
      </c>
    </row>
    <row r="13" spans="2:11" ht="42.75" x14ac:dyDescent="0.2">
      <c r="H13" s="323" t="s">
        <v>258</v>
      </c>
      <c r="I13" s="49" t="s">
        <v>270</v>
      </c>
      <c r="J13" s="60">
        <v>3</v>
      </c>
      <c r="K13" s="58">
        <f>J13*17</f>
        <v>51</v>
      </c>
    </row>
    <row r="14" spans="2:11" ht="28.5" x14ac:dyDescent="0.2">
      <c r="H14" s="323" t="s">
        <v>533</v>
      </c>
      <c r="I14" s="49" t="s">
        <v>305</v>
      </c>
      <c r="J14" s="60">
        <v>4</v>
      </c>
      <c r="K14" s="58">
        <f>J14*17</f>
        <v>68</v>
      </c>
    </row>
    <row r="15" spans="2:11" ht="28.5" x14ac:dyDescent="0.2">
      <c r="H15" s="323" t="s">
        <v>534</v>
      </c>
      <c r="I15" s="49" t="s">
        <v>392</v>
      </c>
      <c r="J15" s="58">
        <v>3</v>
      </c>
      <c r="K15" s="58">
        <f>J15*17</f>
        <v>51</v>
      </c>
    </row>
    <row r="16" spans="2:11" ht="28.5" x14ac:dyDescent="0.2">
      <c r="H16" s="323" t="s">
        <v>535</v>
      </c>
      <c r="I16" s="49" t="s">
        <v>413</v>
      </c>
      <c r="J16" s="58">
        <v>3</v>
      </c>
      <c r="K16" s="58">
        <f t="shared" ref="K16" si="3">J16*17</f>
        <v>51</v>
      </c>
    </row>
    <row r="17" spans="8:11" ht="54" customHeight="1" x14ac:dyDescent="0.2">
      <c r="H17" s="323" t="s">
        <v>536</v>
      </c>
      <c r="I17" s="49" t="s">
        <v>421</v>
      </c>
      <c r="J17" s="58">
        <v>3</v>
      </c>
      <c r="K17" s="58">
        <f>J17*17</f>
        <v>51</v>
      </c>
    </row>
    <row r="18" spans="8:11" ht="28.5" x14ac:dyDescent="0.2">
      <c r="H18" s="323" t="s">
        <v>537</v>
      </c>
      <c r="I18" s="49" t="s">
        <v>342</v>
      </c>
      <c r="J18" s="60">
        <v>3</v>
      </c>
      <c r="K18" s="58">
        <f>J18*17</f>
        <v>51</v>
      </c>
    </row>
    <row r="19" spans="8:11" ht="15" customHeight="1" x14ac:dyDescent="0.2">
      <c r="H19" s="145"/>
      <c r="I19" s="145"/>
      <c r="J19" s="324">
        <f>SUM(J5:J18)</f>
        <v>50</v>
      </c>
    </row>
    <row r="20" spans="8:11" ht="15" customHeight="1" x14ac:dyDescent="0.2">
      <c r="H20" s="145"/>
      <c r="I20" s="145"/>
    </row>
    <row r="21" spans="8:11" ht="15.75" customHeight="1" x14ac:dyDescent="0.2">
      <c r="H21" s="145"/>
      <c r="I21" s="145"/>
    </row>
    <row r="22" spans="8:11" ht="15.75" customHeight="1" x14ac:dyDescent="0.2">
      <c r="H22" s="145"/>
      <c r="I22" s="145"/>
    </row>
    <row r="23" spans="8:11" ht="15.75" customHeight="1" x14ac:dyDescent="0.2">
      <c r="H23" s="145"/>
      <c r="I23" s="145"/>
    </row>
    <row r="24" spans="8:11" ht="15.75" customHeight="1" x14ac:dyDescent="0.2">
      <c r="H24" s="145"/>
      <c r="I24" s="145"/>
    </row>
    <row r="25" spans="8:11" ht="15.75" customHeight="1" x14ac:dyDescent="0.2">
      <c r="H25" s="145"/>
      <c r="I25" s="145"/>
    </row>
    <row r="26" spans="8:11" ht="15.75" customHeight="1" x14ac:dyDescent="0.2">
      <c r="H26" s="145"/>
      <c r="I26" s="145"/>
    </row>
    <row r="27" spans="8:11" ht="15.75" customHeight="1" x14ac:dyDescent="0.2">
      <c r="H27" s="145"/>
      <c r="I27" s="145"/>
    </row>
    <row r="28" spans="8:11" ht="15.75" customHeight="1" x14ac:dyDescent="0.2">
      <c r="H28" s="145"/>
      <c r="I28" s="145"/>
    </row>
    <row r="29" spans="8:11" ht="15.75" customHeight="1" x14ac:dyDescent="0.2">
      <c r="H29" s="145"/>
      <c r="I29" s="145"/>
    </row>
    <row r="30" spans="8:11" ht="15.75" customHeight="1" x14ac:dyDescent="0.2">
      <c r="H30" s="145"/>
      <c r="I30" s="145"/>
    </row>
    <row r="31" spans="8:11" ht="15.75" customHeight="1" x14ac:dyDescent="0.2">
      <c r="H31" s="145"/>
      <c r="I31" s="145"/>
    </row>
    <row r="32" spans="8:11" ht="15.75" customHeight="1" x14ac:dyDescent="0.2">
      <c r="H32" s="145"/>
      <c r="I32" s="145"/>
    </row>
    <row r="33" spans="8:9" ht="15.75" customHeight="1" x14ac:dyDescent="0.2">
      <c r="H33" s="145"/>
      <c r="I33" s="145"/>
    </row>
    <row r="34" spans="8:9" ht="15.75" customHeight="1" x14ac:dyDescent="0.2">
      <c r="H34" s="145"/>
      <c r="I34" s="145"/>
    </row>
    <row r="35" spans="8:9" ht="15.75" customHeight="1" x14ac:dyDescent="0.2">
      <c r="H35" s="145"/>
      <c r="I35" s="145"/>
    </row>
    <row r="36" spans="8:9" ht="15.75" customHeight="1" x14ac:dyDescent="0.2">
      <c r="H36" s="145"/>
      <c r="I36" s="145"/>
    </row>
    <row r="37" spans="8:9" ht="15.75" customHeight="1" x14ac:dyDescent="0.2"/>
    <row r="38" spans="8:9" ht="15.75" customHeight="1" x14ac:dyDescent="0.2"/>
    <row r="39" spans="8:9" ht="15.75" customHeight="1" x14ac:dyDescent="0.2"/>
    <row r="40" spans="8:9" ht="15.75" customHeight="1" x14ac:dyDescent="0.2"/>
    <row r="41" spans="8:9" ht="15.75" customHeight="1" x14ac:dyDescent="0.2"/>
    <row r="42" spans="8:9" ht="15.75" customHeight="1" x14ac:dyDescent="0.2"/>
    <row r="43" spans="8:9" ht="15.75" customHeight="1" x14ac:dyDescent="0.2"/>
    <row r="44" spans="8:9" ht="15.75" customHeight="1" x14ac:dyDescent="0.2"/>
    <row r="45" spans="8:9" ht="15.75" customHeight="1" x14ac:dyDescent="0.2"/>
    <row r="46" spans="8:9" ht="15.75" customHeight="1" x14ac:dyDescent="0.2"/>
    <row r="47" spans="8:9" ht="15.75" customHeight="1" x14ac:dyDescent="0.2"/>
    <row r="48" spans="8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2:C2"/>
  </mergeCell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21"/>
  <sheetViews>
    <sheetView workbookViewId="0">
      <selection activeCell="C5" sqref="C5:F21"/>
    </sheetView>
  </sheetViews>
  <sheetFormatPr baseColWidth="10" defaultColWidth="11" defaultRowHeight="14.25" x14ac:dyDescent="0.2"/>
  <cols>
    <col min="1" max="2" width="11" style="348"/>
    <col min="3" max="3" width="26.125" style="358" customWidth="1"/>
    <col min="4" max="4" width="16.875" style="348" customWidth="1"/>
    <col min="5" max="5" width="22.5" style="348" customWidth="1"/>
    <col min="6" max="6" width="11" style="347"/>
    <col min="7" max="16384" width="11" style="348"/>
  </cols>
  <sheetData>
    <row r="5" spans="3:6" x14ac:dyDescent="0.2">
      <c r="C5" s="358" t="s">
        <v>626</v>
      </c>
    </row>
    <row r="7" spans="3:6" ht="15" x14ac:dyDescent="0.25">
      <c r="C7" s="359" t="s">
        <v>487</v>
      </c>
      <c r="D7" s="356" t="s">
        <v>637</v>
      </c>
      <c r="E7" s="356" t="s">
        <v>638</v>
      </c>
      <c r="F7" s="237" t="s">
        <v>639</v>
      </c>
    </row>
    <row r="8" spans="3:6" ht="28.5" x14ac:dyDescent="0.2">
      <c r="C8" s="349" t="s">
        <v>235</v>
      </c>
      <c r="D8" s="350">
        <v>18419628</v>
      </c>
      <c r="E8" s="351" t="s">
        <v>627</v>
      </c>
      <c r="F8" s="357">
        <v>6806</v>
      </c>
    </row>
    <row r="9" spans="3:6" x14ac:dyDescent="0.2">
      <c r="C9" s="349" t="s">
        <v>628</v>
      </c>
      <c r="D9" s="350">
        <v>89000658</v>
      </c>
      <c r="E9" s="351" t="s">
        <v>629</v>
      </c>
      <c r="F9" s="357">
        <v>6773</v>
      </c>
    </row>
    <row r="13" spans="3:6" ht="28.5" customHeight="1" x14ac:dyDescent="0.2">
      <c r="C13" s="642" t="s">
        <v>630</v>
      </c>
      <c r="D13" s="642"/>
    </row>
    <row r="15" spans="3:6" ht="15" x14ac:dyDescent="0.25">
      <c r="C15" s="359" t="s">
        <v>487</v>
      </c>
      <c r="D15" s="356" t="s">
        <v>637</v>
      </c>
      <c r="E15" s="356" t="s">
        <v>638</v>
      </c>
      <c r="F15" s="237" t="s">
        <v>639</v>
      </c>
    </row>
    <row r="16" spans="3:6" x14ac:dyDescent="0.2">
      <c r="C16" s="349" t="s">
        <v>632</v>
      </c>
      <c r="D16" s="350">
        <v>1094943829</v>
      </c>
      <c r="E16" s="351" t="s">
        <v>627</v>
      </c>
      <c r="F16" s="357">
        <v>7412</v>
      </c>
    </row>
    <row r="17" spans="3:6" ht="28.5" x14ac:dyDescent="0.2">
      <c r="C17" s="349" t="s">
        <v>633</v>
      </c>
      <c r="D17" s="350">
        <v>1094937951</v>
      </c>
      <c r="E17" s="351" t="s">
        <v>627</v>
      </c>
      <c r="F17" s="357">
        <v>7411</v>
      </c>
    </row>
    <row r="18" spans="3:6" ht="28.5" x14ac:dyDescent="0.2">
      <c r="C18" s="355" t="s">
        <v>634</v>
      </c>
      <c r="D18" s="352">
        <v>1094943016</v>
      </c>
      <c r="E18" s="351" t="s">
        <v>627</v>
      </c>
      <c r="F18" s="357">
        <v>7413</v>
      </c>
    </row>
    <row r="19" spans="3:6" ht="28.5" x14ac:dyDescent="0.2">
      <c r="C19" s="355" t="s">
        <v>635</v>
      </c>
      <c r="D19" s="353">
        <v>1085314192</v>
      </c>
      <c r="E19" s="354" t="s">
        <v>627</v>
      </c>
      <c r="F19" s="357">
        <v>7509</v>
      </c>
    </row>
    <row r="20" spans="3:6" ht="28.5" x14ac:dyDescent="0.2">
      <c r="C20" s="355" t="s">
        <v>631</v>
      </c>
      <c r="D20" s="350">
        <v>41960506</v>
      </c>
      <c r="E20" s="351" t="s">
        <v>627</v>
      </c>
      <c r="F20" s="357">
        <v>7508</v>
      </c>
    </row>
    <row r="21" spans="3:6" ht="28.5" x14ac:dyDescent="0.2">
      <c r="C21" s="349" t="s">
        <v>636</v>
      </c>
      <c r="D21" s="350">
        <v>1094929034</v>
      </c>
      <c r="E21" s="351" t="s">
        <v>627</v>
      </c>
      <c r="F21" s="357">
        <v>7512</v>
      </c>
    </row>
  </sheetData>
  <mergeCells count="1">
    <mergeCell ref="C13:D13"/>
  </mergeCell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'G:\Users\jpsolano\Desktop\BASES DE DATOS\[lista de docentes 2020-I.xlsx]Hoja4'!#REF!</xm:f>
          </x14:formula1>
          <xm:sqref>E8:E9 E16:E21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31</vt:i4>
      </vt:variant>
    </vt:vector>
  </HeadingPairs>
  <TitlesOfParts>
    <vt:vector size="38" baseType="lpstr">
      <vt:lpstr>CARRERA</vt:lpstr>
      <vt:lpstr>CONTRATO</vt:lpstr>
      <vt:lpstr>CATEDRA</vt:lpstr>
      <vt:lpstr>Excepcionalidades</vt:lpstr>
      <vt:lpstr>ACTIVIDADES</vt:lpstr>
      <vt:lpstr>Bolsa y Autoevaluación</vt:lpstr>
      <vt:lpstr>Hoja1</vt:lpstr>
      <vt:lpstr>CONTRATO!D</vt:lpstr>
      <vt:lpstr>D</vt:lpstr>
      <vt:lpstr>CONTRATO!Dadm</vt:lpstr>
      <vt:lpstr>Dadm</vt:lpstr>
      <vt:lpstr>CONTRATO!Dfu</vt:lpstr>
      <vt:lpstr>Dfu</vt:lpstr>
      <vt:lpstr>CONTRATO!Dia</vt:lpstr>
      <vt:lpstr>Dia</vt:lpstr>
      <vt:lpstr>CONTRATO!Doac</vt:lpstr>
      <vt:lpstr>Doac</vt:lpstr>
      <vt:lpstr>Doc</vt:lpstr>
      <vt:lpstr>CONTRATO!Docen</vt:lpstr>
      <vt:lpstr>Docen</vt:lpstr>
      <vt:lpstr>CONTRATO!Docom</vt:lpstr>
      <vt:lpstr>Docom</vt:lpstr>
      <vt:lpstr>CONTRATO!I</vt:lpstr>
      <vt:lpstr>I</vt:lpstr>
      <vt:lpstr>CONTRATO!Iej</vt:lpstr>
      <vt:lpstr>Iej</vt:lpstr>
      <vt:lpstr>CONTRATO!Iejec</vt:lpstr>
      <vt:lpstr>Iejec</vt:lpstr>
      <vt:lpstr>In</vt:lpstr>
      <vt:lpstr>CONTRATO!Inejp</vt:lpstr>
      <vt:lpstr>Inejp</vt:lpstr>
      <vt:lpstr>Inv</vt:lpstr>
      <vt:lpstr>CONTRATO!P</vt:lpstr>
      <vt:lpstr>CONTRATO!Pde</vt:lpstr>
      <vt:lpstr>Pde</vt:lpstr>
      <vt:lpstr>CONTRATO!Proy</vt:lpstr>
      <vt:lpstr>Proy</vt:lpstr>
      <vt:lpstr>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Edwin Mauricio Carranza Mayorga</cp:lastModifiedBy>
  <dcterms:created xsi:type="dcterms:W3CDTF">2006-09-16T00:00:00Z</dcterms:created>
  <dcterms:modified xsi:type="dcterms:W3CDTF">2020-06-25T21:14:33Z</dcterms:modified>
</cp:coreProperties>
</file>