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ProgramWorkSpace\EmployerPerformanceCalculator\Resources\"/>
    </mc:Choice>
  </mc:AlternateContent>
  <bookViews>
    <workbookView xWindow="0" yWindow="0" windowWidth="24000" windowHeight="975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CK14" i="1" l="1"/>
  <c r="CL14" i="1" s="1"/>
  <c r="CJ14" i="1"/>
  <c r="BT14" i="1"/>
  <c r="BS14" i="1"/>
  <c r="BR14" i="1"/>
  <c r="BQ14" i="1"/>
  <c r="BO14" i="1"/>
  <c r="BN14" i="1"/>
  <c r="BM14" i="1"/>
  <c r="BL14" i="1"/>
  <c r="EE13" i="1"/>
  <c r="CU13" i="1"/>
  <c r="DM13" i="1" s="1"/>
  <c r="CL13" i="1"/>
  <c r="CH13" i="1"/>
  <c r="BB13" i="1"/>
  <c r="AN13" i="1"/>
  <c r="L13" i="1"/>
  <c r="O13" i="1" s="1"/>
  <c r="CI13" i="1" s="1"/>
  <c r="EE12" i="1"/>
  <c r="CU12" i="1"/>
  <c r="DM12" i="1" s="1"/>
  <c r="CL12" i="1"/>
  <c r="CH12" i="1"/>
  <c r="BB12" i="1"/>
  <c r="AN12" i="1"/>
  <c r="L12" i="1"/>
  <c r="C12" i="1"/>
  <c r="O12" i="1" s="1"/>
  <c r="CI12" i="1" s="1"/>
  <c r="EE11" i="1"/>
  <c r="CU11" i="1"/>
  <c r="DM11" i="1" s="1"/>
  <c r="CL11" i="1"/>
  <c r="CH11" i="1"/>
  <c r="AN11" i="1"/>
  <c r="L11" i="1"/>
  <c r="C11" i="1"/>
  <c r="O11" i="1" s="1"/>
  <c r="EE10" i="1"/>
  <c r="CU10" i="1"/>
  <c r="DM10" i="1" s="1"/>
  <c r="CL10" i="1"/>
  <c r="CH10" i="1"/>
  <c r="BB10" i="1"/>
  <c r="AX10" i="1"/>
  <c r="AN10" i="1"/>
  <c r="L10" i="1"/>
  <c r="O10" i="1" s="1"/>
  <c r="EE9" i="1"/>
  <c r="CU9" i="1"/>
  <c r="DM9" i="1" s="1"/>
  <c r="CL9" i="1"/>
  <c r="CH9" i="1"/>
  <c r="BB9" i="1"/>
  <c r="AN9" i="1"/>
  <c r="L9" i="1"/>
  <c r="O9" i="1" s="1"/>
  <c r="EE8" i="1"/>
  <c r="CU8" i="1"/>
  <c r="DM8" i="1" s="1"/>
  <c r="CL8" i="1"/>
  <c r="CH8" i="1"/>
  <c r="CD8" i="1"/>
  <c r="BB8" i="1"/>
  <c r="BK8" i="1" s="1"/>
  <c r="AN8" i="1"/>
  <c r="L8" i="1"/>
  <c r="O8" i="1" s="1"/>
  <c r="CI9" i="1" l="1"/>
  <c r="EF9" i="1" s="1"/>
  <c r="EG9" i="1" s="1"/>
  <c r="CI8" i="1"/>
  <c r="EF8" i="1" s="1"/>
  <c r="EG8" i="1" s="1"/>
  <c r="CI11" i="1"/>
  <c r="EF11" i="1" s="1"/>
  <c r="EG11" i="1" s="1"/>
  <c r="BK10" i="1"/>
  <c r="CI10" i="1" s="1"/>
  <c r="EF10" i="1" s="1"/>
  <c r="EG10" i="1" s="1"/>
  <c r="EF13" i="1"/>
  <c r="EG13" i="1" s="1"/>
  <c r="EF12" i="1"/>
  <c r="EG12" i="1" s="1"/>
</calcChain>
</file>

<file path=xl/comments1.xml><?xml version="1.0" encoding="utf-8"?>
<comments xmlns="http://schemas.openxmlformats.org/spreadsheetml/2006/main">
  <authors>
    <author>Administrator</author>
    <author>安丹</author>
  </authors>
  <commentList>
    <comment ref="AO3" authorId="0" shapeId="0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基本分为满分的60%。完成挑战目标得满分，在基本目标及挑战目标之间在基本分上线性得分。完成值低于基本目标，根据指标环比改善情况进行评分，计算公式为：（本月指标较上月改善pp/上月指标较基准值差距pp）*基准分。得分上限不超过基本分。未达到基本目标且环比劣化进行扣分，每劣化0.5PP扣2分。</t>
        </r>
      </text>
    </comment>
    <comment ref="AS3" authorId="0" shapeId="0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按目标法考核，基本分为满分的60%,实际完成值达到挑战目标得满分；未完成基本目标不得分，在基本目标与挑战目标在基本分上线性得分。每低于基本目标0.5PP，扣3分。</t>
        </r>
      </text>
    </comment>
    <comment ref="AU3" authorId="0" shapeId="0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计算方法：机顶盒有线接入率=有线接入的机顶盒数量/机顶盒设备活跃总量。
按目标法考核，基本分为满分的60%。完成挑战目标，得满分；完成基本目标，得基本分；完成值在基本目标和挑战目标之间，在基本分基础上线性得分；完成值低于基本目标且环比下降的，每下降0.5PP扣2分，该项得分扣完为止</t>
        </r>
      </text>
    </comment>
    <comment ref="AW3" authorId="0" shapeId="0">
      <text>
        <r>
          <rPr>
            <sz val="9"/>
            <rFont val="宋体"/>
            <family val="3"/>
            <charset val="134"/>
          </rPr>
          <t>计算方法：基本分1.2分，满分2分。完成挑战目标，得满分；完成基本目标，得基本分；完成值在基本目标和挑战目标之间，在基本分基础上线性得分。 完成值低于基本目标且全区排名后三名的进行扣分，倒数第一名扣15分、倒数第二名扣10分，倒数第三名扣5分。</t>
        </r>
      </text>
    </comment>
    <comment ref="AY3" authorId="0" shapeId="0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当月完成目标100%得满分，完成目标85%得基本分，基本分为满分的60%，之间线性得分，低于目标的85%不得分。
扣分项：盘点完成率和盘点一致性，按照省公司考核标准，未达标，每低1%扣0.05分，最高扣1分。</t>
        </r>
      </text>
    </comment>
    <comment ref="BA3" authorId="0" shapeId="0">
      <text>
        <r>
          <rPr>
            <sz val="9"/>
            <rFont val="宋体"/>
            <family val="3"/>
            <charset val="134"/>
          </rPr>
          <t>因疫情况原因部分核减</t>
        </r>
      </text>
    </comment>
    <comment ref="CY3" authorId="1" shapeId="0">
      <text/>
    </comment>
    <comment ref="DE3" authorId="0" shapeId="0">
      <text>
        <r>
          <rPr>
            <sz val="9"/>
            <rFont val="宋体"/>
            <family val="3"/>
            <charset val="134"/>
          </rPr>
          <t>因疫情原因不考核</t>
        </r>
      </text>
    </comment>
    <comment ref="DI3" authorId="1" shapeId="0">
      <text>
        <r>
          <rPr>
            <sz val="9"/>
            <rFont val="宋体"/>
            <family val="3"/>
            <charset val="134"/>
          </rPr>
          <t xml:space="preserve">疫情况原因部分核减
</t>
        </r>
      </text>
    </comment>
    <comment ref="AR5" authorId="0" shapeId="0">
      <text>
        <r>
          <rPr>
            <sz val="9"/>
            <rFont val="宋体"/>
            <family val="3"/>
            <charset val="134"/>
          </rPr>
          <t xml:space="preserve">高频严重弱光用户当月解决率、集中弱光小区当月解决率均达到80%，不扣分，若有一项低于80%，扣5分，两项不达标扣10分；新增弱光比例小于1，不扣分，不达标，扣5分，累加扣分。
</t>
        </r>
      </text>
    </comment>
  </commentList>
</comments>
</file>

<file path=xl/sharedStrings.xml><?xml version="1.0" encoding="utf-8"?>
<sst xmlns="http://schemas.openxmlformats.org/spreadsheetml/2006/main" count="280" uniqueCount="107">
  <si>
    <t>项目</t>
  </si>
  <si>
    <t>网络质量</t>
  </si>
  <si>
    <t>扣分项</t>
  </si>
  <si>
    <t>合计</t>
  </si>
  <si>
    <t>无线网支撑</t>
  </si>
  <si>
    <t>传输网维护</t>
  </si>
  <si>
    <t>全业务支撑</t>
  </si>
  <si>
    <t>三费管理</t>
  </si>
  <si>
    <t>小计</t>
  </si>
  <si>
    <t>重复投诉工单占比</t>
  </si>
  <si>
    <t>投诉回访解决率</t>
  </si>
  <si>
    <t>45G零流量小区占比</t>
  </si>
  <si>
    <t>不满意客户修复-KPI</t>
  </si>
  <si>
    <t>2/4/5G小区不可用时长占比</t>
  </si>
  <si>
    <t>感知类告警综合占比</t>
  </si>
  <si>
    <t>OLT中断次数</t>
  </si>
  <si>
    <t>OLT中断时长</t>
  </si>
  <si>
    <t>OLT单方向中断超2小时次数</t>
  </si>
  <si>
    <t>汇聚层传输线路障碍次数</t>
  </si>
  <si>
    <t>接入层传输线路障碍次数</t>
  </si>
  <si>
    <t>汇聚层光缆处理时长（超4小时时次数）</t>
  </si>
  <si>
    <t>接入层光缆处理时长（超6小时时次数）</t>
  </si>
  <si>
    <t>家客ONU弱光率</t>
  </si>
  <si>
    <t>90天内重复投诉率</t>
  </si>
  <si>
    <t>家客投诉处理解决率</t>
  </si>
  <si>
    <t>装移机竣工率</t>
  </si>
  <si>
    <t>家客终端翻新</t>
  </si>
  <si>
    <t>家客终端利旧</t>
  </si>
  <si>
    <t>终端管理扣分项
盘点完成率</t>
  </si>
  <si>
    <t>政企双线支撑质量</t>
  </si>
  <si>
    <t>资管数据稽核率</t>
  </si>
  <si>
    <t>停注销专线执行情况</t>
  </si>
  <si>
    <t>电费管理（3分）</t>
  </si>
  <si>
    <t>租费管理（2分）</t>
  </si>
  <si>
    <t>铁塔服务费（3分）</t>
  </si>
  <si>
    <t>关键单点解决</t>
  </si>
  <si>
    <t>无线网络投诉管理</t>
  </si>
  <si>
    <t>机房环境安全整治</t>
  </si>
  <si>
    <t>传输线路隐患整治</t>
  </si>
  <si>
    <t>OLT隐患整治</t>
  </si>
  <si>
    <t>分纤箱整治</t>
  </si>
  <si>
    <t>主干弱光小区整治</t>
  </si>
  <si>
    <t>无线改有线整治</t>
  </si>
  <si>
    <t>重大故障考核</t>
  </si>
  <si>
    <t>干线光缆中断考核</t>
  </si>
  <si>
    <t>工程建设质量</t>
  </si>
  <si>
    <t>投诉热点压降</t>
  </si>
  <si>
    <t>家客广义万投比</t>
  </si>
  <si>
    <t>政企客情危机</t>
  </si>
  <si>
    <t>其它基础管理事项</t>
  </si>
  <si>
    <t>分值</t>
  </si>
  <si>
    <t>AI稽核和工单驳回率考核（1分）</t>
  </si>
  <si>
    <t>目标值</t>
  </si>
  <si>
    <t>基准值</t>
  </si>
  <si>
    <t>挑战值</t>
  </si>
  <si>
    <t>目标</t>
  </si>
  <si>
    <t>扣分项目</t>
  </si>
  <si>
    <t>宏站转供电改造</t>
  </si>
  <si>
    <t>室分站转供电改造</t>
  </si>
  <si>
    <t>AI稽核（0.5）</t>
  </si>
  <si>
    <t>工单驳回率（0.5）</t>
  </si>
  <si>
    <t>平均单站租费增幅（3%）</t>
  </si>
  <si>
    <t>完成25个站点的起租信息核对</t>
  </si>
  <si>
    <t>无线关键站址</t>
  </si>
  <si>
    <t>IVR回访解决率</t>
  </si>
  <si>
    <t>EOMS投诉工单处理及时率</t>
  </si>
  <si>
    <t>不满意客户修复</t>
  </si>
  <si>
    <t>得分</t>
  </si>
  <si>
    <t>参评率55%，10分占比90%</t>
  </si>
  <si>
    <t>见正文</t>
  </si>
  <si>
    <t>高频/集中/新增弱光</t>
  </si>
  <si>
    <t>目标为62%，满意率目标为60%（3分）</t>
  </si>
  <si>
    <t>达到100%得满分（2分）</t>
  </si>
  <si>
    <t>参评率达到55%得满分（3分）</t>
  </si>
  <si>
    <t>区域</t>
  </si>
  <si>
    <t>完成值</t>
  </si>
  <si>
    <t>参评率</t>
  </si>
  <si>
    <t>10分占比</t>
  </si>
  <si>
    <t>基本目标</t>
  </si>
  <si>
    <t>挑战目标</t>
  </si>
  <si>
    <t>完成情况</t>
  </si>
  <si>
    <t>环比</t>
  </si>
  <si>
    <t>扣分</t>
  </si>
  <si>
    <t>月度目标</t>
  </si>
  <si>
    <t>2021年站均租费（元）</t>
  </si>
  <si>
    <t>2022年1月累计站均租费（元）</t>
  </si>
  <si>
    <t>1月份目标</t>
  </si>
  <si>
    <t>完成比例</t>
  </si>
  <si>
    <t>解决率</t>
  </si>
  <si>
    <t>满意率</t>
  </si>
  <si>
    <t>完成</t>
  </si>
  <si>
    <t>连续两个月投诉热点</t>
  </si>
  <si>
    <t>连续三个月投诉热点</t>
  </si>
  <si>
    <t>投诉量10件及以上热点</t>
  </si>
  <si>
    <t>增幅</t>
  </si>
  <si>
    <t>排名</t>
  </si>
  <si>
    <t>5分折合</t>
  </si>
  <si>
    <t>-</t>
  </si>
  <si>
    <t>齐</t>
  </si>
  <si>
    <t>沿楚宽带竣工率</t>
  </si>
  <si>
    <t>楚</t>
  </si>
  <si>
    <t>燕</t>
  </si>
  <si>
    <t>韩</t>
  </si>
  <si>
    <t>赵、韩1次，齐3次，其他2次</t>
  </si>
  <si>
    <t>赵、韩0次，其他1次</t>
  </si>
  <si>
    <t>赵</t>
  </si>
  <si>
    <t>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</si>
</sst>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76" formatCode="0.00_);[Red]\(0.00\)"/>
    <numFmt numFmtId="177" formatCode="0.00_ "/>
    <numFmt numFmtId="178" formatCode="0.0%"/>
    <numFmt numFmtId="179" formatCode="0.000_ "/>
    <numFmt numFmtId="180" formatCode="0_ "/>
    <numFmt numFmtId="181" formatCode="_ [$¥-804]* #,##0.00_ ;_ [$¥-804]* \-#,##0.00_ ;_ [$¥-804]* &quot;-&quot;??_ ;_ @_ "/>
  </numFmts>
  <fonts count="10" x14ac:knownFonts="1">
    <font>
      <sz val="11"/>
      <color theme="1"/>
      <name val="宋体"/>
      <charset val="134"/>
      <scheme val="minor"/>
    </font>
    <font>
      <sz val="8"/>
      <name val="微软雅黑"/>
      <family val="2"/>
      <charset val="134"/>
    </font>
    <font>
      <sz val="8"/>
      <name val="宋体"/>
      <family val="3"/>
      <charset val="134"/>
      <scheme val="minor"/>
    </font>
    <font>
      <b/>
      <sz val="8"/>
      <name val="微软雅黑"/>
      <family val="2"/>
      <charset val="134"/>
    </font>
    <font>
      <sz val="8"/>
      <name val="微软雅黑"/>
      <family val="2"/>
      <charset val="134"/>
    </font>
    <font>
      <sz val="10"/>
      <name val="Arial"/>
      <family val="2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5">
    <xf numFmtId="0" fontId="0" fillId="0" borderId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5" fillId="0" borderId="0"/>
  </cellStyleXfs>
  <cellXfs count="120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Fill="1" applyAlignment="1">
      <alignment vertical="center" wrapText="1"/>
    </xf>
    <xf numFmtId="0" fontId="1" fillId="0" borderId="0" xfId="0" applyFont="1" applyFill="1" applyAlignment="1">
      <alignment horizontal="center" vertical="center"/>
    </xf>
    <xf numFmtId="177" fontId="2" fillId="0" borderId="0" xfId="0" applyNumberFormat="1" applyFont="1" applyFill="1">
      <alignment vertical="center"/>
    </xf>
    <xf numFmtId="0" fontId="2" fillId="0" borderId="0" xfId="0" applyFont="1" applyFill="1">
      <alignment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178" fontId="1" fillId="0" borderId="1" xfId="0" applyNumberFormat="1" applyFont="1" applyFill="1" applyBorder="1" applyAlignment="1">
      <alignment horizontal="center" vertical="center" wrapText="1"/>
    </xf>
    <xf numFmtId="10" fontId="1" fillId="0" borderId="1" xfId="0" applyNumberFormat="1" applyFont="1" applyFill="1" applyBorder="1" applyAlignment="1">
      <alignment horizontal="center" vertical="center" wrapText="1"/>
    </xf>
    <xf numFmtId="9" fontId="1" fillId="0" borderId="1" xfId="0" applyNumberFormat="1" applyFont="1" applyFill="1" applyBorder="1" applyAlignment="1">
      <alignment horizontal="center" vertical="center" wrapText="1"/>
    </xf>
    <xf numFmtId="10" fontId="1" fillId="0" borderId="1" xfId="1" applyNumberFormat="1" applyFont="1" applyFill="1" applyBorder="1" applyAlignment="1">
      <alignment horizontal="center" vertical="center"/>
    </xf>
    <xf numFmtId="2" fontId="1" fillId="0" borderId="1" xfId="0" applyNumberFormat="1" applyFont="1" applyFill="1" applyBorder="1" applyAlignment="1">
      <alignment horizontal="center" vertical="center"/>
    </xf>
    <xf numFmtId="10" fontId="1" fillId="0" borderId="1" xfId="0" applyNumberFormat="1" applyFont="1" applyFill="1" applyBorder="1" applyAlignment="1">
      <alignment horizontal="center" vertical="center"/>
    </xf>
    <xf numFmtId="10" fontId="3" fillId="0" borderId="1" xfId="1" applyNumberFormat="1" applyFont="1" applyFill="1" applyBorder="1" applyAlignment="1">
      <alignment horizontal="center" vertical="center"/>
    </xf>
    <xf numFmtId="10" fontId="3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0" fontId="1" fillId="0" borderId="1" xfId="0" applyNumberFormat="1" applyFont="1" applyFill="1" applyBorder="1" applyAlignment="1">
      <alignment horizontal="center" vertical="center" wrapText="1" readingOrder="1"/>
    </xf>
    <xf numFmtId="177" fontId="1" fillId="0" borderId="1" xfId="0" applyNumberFormat="1" applyFont="1" applyFill="1" applyBorder="1" applyAlignment="1">
      <alignment horizontal="center" vertical="center"/>
    </xf>
    <xf numFmtId="2" fontId="1" fillId="0" borderId="1" xfId="0" applyNumberFormat="1" applyFont="1" applyFill="1" applyBorder="1" applyAlignment="1">
      <alignment horizontal="center" vertical="center"/>
    </xf>
    <xf numFmtId="10" fontId="1" fillId="0" borderId="0" xfId="0" applyNumberFormat="1" applyFont="1" applyFill="1" applyAlignment="1">
      <alignment vertical="center"/>
    </xf>
    <xf numFmtId="0" fontId="1" fillId="0" borderId="1" xfId="0" applyFont="1" applyFill="1" applyBorder="1" applyAlignment="1">
      <alignment horizontal="center" vertical="center"/>
    </xf>
    <xf numFmtId="179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3" applyFont="1" applyFill="1" applyBorder="1" applyAlignment="1">
      <alignment horizontal="center" vertical="center"/>
    </xf>
    <xf numFmtId="180" fontId="1" fillId="0" borderId="1" xfId="3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top" wrapText="1"/>
    </xf>
    <xf numFmtId="180" fontId="1" fillId="0" borderId="1" xfId="0" applyNumberFormat="1" applyFont="1" applyFill="1" applyBorder="1" applyAlignment="1">
      <alignment horizontal="center" vertical="center"/>
    </xf>
    <xf numFmtId="180" fontId="1" fillId="0" borderId="1" xfId="0" applyNumberFormat="1" applyFont="1" applyFill="1" applyBorder="1" applyAlignment="1">
      <alignment horizontal="center" vertical="center"/>
    </xf>
    <xf numFmtId="9" fontId="1" fillId="0" borderId="1" xfId="0" applyNumberFormat="1" applyFont="1" applyFill="1" applyBorder="1" applyAlignment="1">
      <alignment horizontal="center" vertical="center" wrapText="1"/>
    </xf>
    <xf numFmtId="10" fontId="1" fillId="0" borderId="1" xfId="1" applyNumberFormat="1" applyFont="1" applyFill="1" applyBorder="1" applyAlignment="1">
      <alignment horizontal="center" vertical="center"/>
    </xf>
    <xf numFmtId="10" fontId="1" fillId="0" borderId="1" xfId="0" applyNumberFormat="1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9" fontId="1" fillId="0" borderId="1" xfId="0" applyNumberFormat="1" applyFont="1" applyFill="1" applyBorder="1" applyAlignment="1">
      <alignment horizontal="center" vertical="center"/>
    </xf>
    <xf numFmtId="180" fontId="1" fillId="0" borderId="1" xfId="0" applyNumberFormat="1" applyFont="1" applyFill="1" applyBorder="1" applyAlignment="1" applyProtection="1">
      <alignment horizontal="center" vertical="center" wrapText="1"/>
    </xf>
    <xf numFmtId="180" fontId="3" fillId="0" borderId="1" xfId="0" applyNumberFormat="1" applyFont="1" applyFill="1" applyBorder="1" applyAlignment="1" applyProtection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/>
    </xf>
    <xf numFmtId="178" fontId="1" fillId="0" borderId="1" xfId="0" applyNumberFormat="1" applyFont="1" applyFill="1" applyBorder="1" applyAlignment="1">
      <alignment horizontal="center" vertical="center"/>
    </xf>
    <xf numFmtId="180" fontId="1" fillId="0" borderId="1" xfId="0" applyNumberFormat="1" applyFont="1" applyFill="1" applyBorder="1" applyAlignment="1">
      <alignment horizontal="center" vertical="center" wrapText="1"/>
    </xf>
    <xf numFmtId="176" fontId="1" fillId="0" borderId="1" xfId="0" applyNumberFormat="1" applyFont="1" applyFill="1" applyBorder="1" applyAlignment="1">
      <alignment horizontal="center" vertical="center"/>
    </xf>
    <xf numFmtId="177" fontId="2" fillId="0" borderId="4" xfId="0" applyNumberFormat="1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9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>
      <alignment vertical="center"/>
    </xf>
    <xf numFmtId="0" fontId="2" fillId="0" borderId="4" xfId="0" applyFont="1" applyFill="1" applyBorder="1" applyAlignment="1">
      <alignment vertical="center"/>
    </xf>
    <xf numFmtId="0" fontId="2" fillId="0" borderId="0" xfId="0" applyFont="1" applyFill="1" applyBorder="1">
      <alignment vertical="center"/>
    </xf>
    <xf numFmtId="0" fontId="2" fillId="0" borderId="0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vertical="center"/>
    </xf>
    <xf numFmtId="10" fontId="1" fillId="0" borderId="0" xfId="0" applyNumberFormat="1" applyFont="1" applyFill="1" applyAlignment="1">
      <alignment horizontal="center" vertical="center"/>
    </xf>
    <xf numFmtId="10" fontId="1" fillId="0" borderId="1" xfId="0" applyNumberFormat="1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10" fontId="3" fillId="0" borderId="1" xfId="0" applyNumberFormat="1" applyFont="1" applyFill="1" applyBorder="1" applyAlignment="1">
      <alignment horizontal="center" vertical="center"/>
    </xf>
    <xf numFmtId="181" fontId="1" fillId="0" borderId="1" xfId="0" applyNumberFormat="1" applyFont="1" applyFill="1" applyBorder="1" applyAlignment="1">
      <alignment horizontal="center" vertical="center"/>
    </xf>
    <xf numFmtId="180" fontId="1" fillId="0" borderId="1" xfId="0" applyNumberFormat="1" applyFont="1" applyFill="1" applyBorder="1" applyAlignment="1">
      <alignment horizontal="center" vertical="center" wrapText="1"/>
    </xf>
    <xf numFmtId="0" fontId="4" fillId="0" borderId="1" xfId="0" applyNumberFormat="1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 wrapText="1"/>
    </xf>
    <xf numFmtId="0" fontId="1" fillId="0" borderId="1" xfId="4" applyNumberFormat="1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10" fontId="3" fillId="0" borderId="1" xfId="0" applyNumberFormat="1" applyFont="1" applyFill="1" applyBorder="1" applyAlignment="1">
      <alignment horizontal="center" vertical="center" wrapText="1"/>
    </xf>
    <xf numFmtId="177" fontId="3" fillId="0" borderId="1" xfId="0" applyNumberFormat="1" applyFont="1" applyFill="1" applyBorder="1" applyAlignment="1">
      <alignment horizontal="center" vertical="center"/>
    </xf>
    <xf numFmtId="10" fontId="1" fillId="0" borderId="1" xfId="0" applyNumberFormat="1" applyFont="1" applyFill="1" applyBorder="1" applyAlignment="1">
      <alignment horizontal="left" vertical="center" wrapText="1"/>
    </xf>
    <xf numFmtId="10" fontId="1" fillId="0" borderId="1" xfId="1" applyNumberFormat="1" applyFont="1" applyFill="1" applyBorder="1" applyAlignment="1">
      <alignment horizontal="center" vertical="center" wrapText="1"/>
    </xf>
    <xf numFmtId="10" fontId="1" fillId="0" borderId="1" xfId="0" applyNumberFormat="1" applyFont="1" applyFill="1" applyBorder="1" applyAlignment="1">
      <alignment horizontal="left" vertical="center"/>
    </xf>
    <xf numFmtId="0" fontId="1" fillId="0" borderId="0" xfId="0" applyFont="1" applyFill="1" applyAlignment="1">
      <alignment horizontal="center" vertical="center" wrapText="1"/>
    </xf>
    <xf numFmtId="180" fontId="1" fillId="0" borderId="1" xfId="0" applyNumberFormat="1" applyFont="1" applyFill="1" applyBorder="1" applyAlignment="1" applyProtection="1">
      <alignment horizontal="center" vertical="center" wrapText="1"/>
    </xf>
    <xf numFmtId="177" fontId="1" fillId="0" borderId="3" xfId="0" applyNumberFormat="1" applyFont="1" applyFill="1" applyBorder="1" applyAlignment="1" applyProtection="1">
      <alignment horizontal="center" vertical="center" wrapText="1"/>
    </xf>
    <xf numFmtId="2" fontId="1" fillId="0" borderId="2" xfId="0" applyNumberFormat="1" applyFont="1" applyFill="1" applyBorder="1" applyAlignment="1">
      <alignment horizontal="center" vertical="center"/>
    </xf>
    <xf numFmtId="177" fontId="1" fillId="0" borderId="1" xfId="0" applyNumberFormat="1" applyFont="1" applyFill="1" applyBorder="1" applyAlignment="1" applyProtection="1">
      <alignment horizontal="center" vertical="center" wrapText="1"/>
    </xf>
    <xf numFmtId="10" fontId="1" fillId="0" borderId="0" xfId="1" applyNumberFormat="1" applyFont="1" applyFill="1" applyAlignment="1">
      <alignment vertical="center" wrapText="1"/>
    </xf>
    <xf numFmtId="10" fontId="1" fillId="0" borderId="1" xfId="1" applyNumberFormat="1" applyFont="1" applyFill="1" applyBorder="1" applyAlignment="1">
      <alignment horizontal="center" vertical="center" wrapText="1"/>
    </xf>
    <xf numFmtId="176" fontId="1" fillId="0" borderId="1" xfId="1" applyNumberFormat="1" applyFont="1" applyFill="1" applyBorder="1" applyAlignment="1">
      <alignment vertical="center" wrapText="1"/>
    </xf>
    <xf numFmtId="0" fontId="1" fillId="0" borderId="10" xfId="0" applyFont="1" applyFill="1" applyBorder="1" applyAlignment="1">
      <alignment horizontal="center" vertical="center" wrapText="1"/>
    </xf>
    <xf numFmtId="0" fontId="1" fillId="0" borderId="12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0" fontId="1" fillId="0" borderId="13" xfId="0" applyFont="1" applyFill="1" applyBorder="1" applyAlignment="1">
      <alignment horizontal="center" vertical="center" wrapText="1"/>
    </xf>
    <xf numFmtId="0" fontId="1" fillId="0" borderId="14" xfId="0" applyFont="1" applyFill="1" applyBorder="1" applyAlignment="1">
      <alignment horizontal="center" vertical="center" wrapText="1"/>
    </xf>
    <xf numFmtId="0" fontId="1" fillId="0" borderId="15" xfId="0" applyFont="1" applyFill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10" fontId="1" fillId="0" borderId="2" xfId="0" applyNumberFormat="1" applyFont="1" applyFill="1" applyBorder="1" applyAlignment="1">
      <alignment horizontal="center" vertical="center" wrapText="1"/>
    </xf>
    <xf numFmtId="10" fontId="1" fillId="0" borderId="3" xfId="0" applyNumberFormat="1" applyFont="1" applyFill="1" applyBorder="1" applyAlignment="1">
      <alignment horizontal="center" vertical="center" wrapText="1"/>
    </xf>
    <xf numFmtId="10" fontId="1" fillId="0" borderId="7" xfId="0" applyNumberFormat="1" applyFont="1" applyFill="1" applyBorder="1" applyAlignment="1">
      <alignment horizontal="center" vertical="center" wrapText="1"/>
    </xf>
    <xf numFmtId="181" fontId="1" fillId="0" borderId="1" xfId="0" applyNumberFormat="1" applyFont="1" applyFill="1" applyBorder="1" applyAlignment="1">
      <alignment horizontal="center" vertical="center"/>
    </xf>
    <xf numFmtId="9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9" fontId="1" fillId="0" borderId="1" xfId="0" applyNumberFormat="1" applyFont="1" applyFill="1" applyBorder="1" applyAlignment="1">
      <alignment horizontal="center" vertical="center" wrapText="1"/>
    </xf>
    <xf numFmtId="9" fontId="1" fillId="0" borderId="2" xfId="0" applyNumberFormat="1" applyFont="1" applyFill="1" applyBorder="1" applyAlignment="1">
      <alignment horizontal="center" vertical="center"/>
    </xf>
    <xf numFmtId="9" fontId="1" fillId="0" borderId="3" xfId="0" applyNumberFormat="1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 applyProtection="1">
      <alignment horizontal="center" vertical="center" wrapText="1"/>
    </xf>
    <xf numFmtId="10" fontId="1" fillId="0" borderId="1" xfId="0" applyNumberFormat="1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1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177" fontId="1" fillId="0" borderId="1" xfId="0" applyNumberFormat="1" applyFont="1" applyFill="1" applyBorder="1" applyAlignment="1">
      <alignment horizontal="center" vertical="center"/>
    </xf>
  </cellXfs>
  <cellStyles count="5">
    <cellStyle name="Normal" xfId="4"/>
    <cellStyle name="百分比" xfId="1" builtinId="5"/>
    <cellStyle name="百分比 2" xfId="2"/>
    <cellStyle name="常规" xfId="0" builtinId="0"/>
    <cellStyle name="常规 2" xfId="3"/>
  </cellStyles>
  <dxfs count="0"/>
  <tableStyles count="0" defaultTableStyle="TableStyleMedium2" defaultPivotStyle="PivotStyleLight16"/>
  <colors>
    <mruColors>
      <color rgb="FFFFFF00"/>
      <color rgb="FFFF0000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G22"/>
  <sheetViews>
    <sheetView tabSelected="1" zoomScale="110" zoomScaleNormal="110" workbookViewId="0">
      <pane xSplit="1" topLeftCell="B1" activePane="topRight" state="frozen"/>
      <selection pane="topRight" activeCell="P17" sqref="P17"/>
    </sheetView>
  </sheetViews>
  <sheetFormatPr defaultColWidth="9" defaultRowHeight="13.5" x14ac:dyDescent="0.15"/>
  <cols>
    <col min="1" max="1" width="6.375" style="1" customWidth="1"/>
    <col min="2" max="2" width="6.625" style="1" customWidth="1"/>
    <col min="3" max="3" width="5" style="1" customWidth="1"/>
    <col min="4" max="4" width="6.625" style="1" customWidth="1"/>
    <col min="5" max="5" width="5.75" style="1" customWidth="1"/>
    <col min="6" max="6" width="5.625" style="1" customWidth="1"/>
    <col min="7" max="7" width="5.75" style="1" customWidth="1"/>
    <col min="8" max="8" width="6.625" style="1" customWidth="1"/>
    <col min="9" max="9" width="7.625" style="1" customWidth="1"/>
    <col min="10" max="11" width="5.875" style="1" customWidth="1"/>
    <col min="12" max="12" width="5.75" style="1" customWidth="1"/>
    <col min="13" max="15" width="6.625" style="1" customWidth="1"/>
    <col min="16" max="17" width="9.75" style="1" customWidth="1"/>
    <col min="18" max="19" width="7.375" style="1" customWidth="1"/>
    <col min="20" max="20" width="5.875" style="1" customWidth="1"/>
    <col min="21" max="25" width="5.75" style="1" customWidth="1"/>
    <col min="26" max="27" width="6.625" style="1" customWidth="1"/>
    <col min="28" max="28" width="5.875" style="1" customWidth="1"/>
    <col min="29" max="29" width="4.875" style="1" customWidth="1"/>
    <col min="30" max="31" width="6.625" style="1" customWidth="1"/>
    <col min="32" max="32" width="5.875" style="1" customWidth="1"/>
    <col min="33" max="33" width="4.375" style="1" customWidth="1"/>
    <col min="34" max="34" width="7.125" style="1" customWidth="1"/>
    <col min="35" max="35" width="4.875" style="1" customWidth="1"/>
    <col min="36" max="38" width="6.625" style="1" customWidth="1"/>
    <col min="39" max="39" width="5.125" style="1" customWidth="1"/>
    <col min="40" max="40" width="5.875" style="1" customWidth="1"/>
    <col min="41" max="41" width="7.875" style="1" customWidth="1"/>
    <col min="42" max="44" width="5.75" style="1" customWidth="1"/>
    <col min="45" max="45" width="7.375" style="1" customWidth="1"/>
    <col min="46" max="46" width="6.5" style="1" customWidth="1"/>
    <col min="47" max="47" width="7.375" style="1" customWidth="1"/>
    <col min="48" max="48" width="5.125" style="1" customWidth="1"/>
    <col min="49" max="49" width="7.25" style="1" customWidth="1"/>
    <col min="50" max="50" width="5.5" style="1" customWidth="1"/>
    <col min="51" max="51" width="6.25" style="1" customWidth="1"/>
    <col min="52" max="52" width="6.375" style="1" customWidth="1"/>
    <col min="53" max="53" width="6.25" style="1" customWidth="1"/>
    <col min="54" max="54" width="5.5" style="1" customWidth="1"/>
    <col min="55" max="55" width="6.75" style="1" customWidth="1"/>
    <col min="56" max="56" width="5.5" style="1" customWidth="1"/>
    <col min="57" max="57" width="8" style="1" customWidth="1"/>
    <col min="58" max="58" width="5.5" style="1" customWidth="1"/>
    <col min="59" max="59" width="9" style="1"/>
    <col min="60" max="60" width="6.375" style="1" customWidth="1"/>
    <col min="61" max="61" width="9" style="1"/>
    <col min="62" max="62" width="6.375" style="1" customWidth="1"/>
    <col min="63" max="63" width="7.75" style="1" customWidth="1"/>
    <col min="64" max="66" width="6.875" style="4" customWidth="1"/>
    <col min="67" max="67" width="5.5" style="4" customWidth="1"/>
    <col min="68" max="68" width="4.125" style="4" customWidth="1"/>
    <col min="69" max="71" width="6.875" style="4" customWidth="1"/>
    <col min="72" max="72" width="5.5" style="4" customWidth="1"/>
    <col min="73" max="73" width="4.125" style="4" customWidth="1"/>
    <col min="74" max="75" width="5.5" style="4" customWidth="1"/>
    <col min="76" max="76" width="4.125" style="5" customWidth="1"/>
    <col min="77" max="78" width="5.5" style="5" customWidth="1"/>
    <col min="79" max="79" width="4.125" style="5" customWidth="1"/>
    <col min="80" max="80" width="7.75" style="5" customWidth="1"/>
    <col min="81" max="81" width="10.25" style="5" customWidth="1"/>
    <col min="82" max="82" width="5.125" style="5" customWidth="1"/>
    <col min="83" max="83" width="3.375" style="5" customWidth="1"/>
    <col min="84" max="84" width="7.75" style="5" customWidth="1"/>
    <col min="85" max="85" width="3.375" style="5" customWidth="1"/>
    <col min="86" max="86" width="4.375" style="1" customWidth="1"/>
    <col min="87" max="87" width="5.25" style="1" customWidth="1"/>
    <col min="88" max="89" width="5.375" style="3" customWidth="1"/>
    <col min="90" max="90" width="7.5" style="3" customWidth="1"/>
    <col min="91" max="91" width="3.625" style="3" customWidth="1"/>
    <col min="92" max="93" width="6.625" style="6" customWidth="1"/>
    <col min="94" max="94" width="4.375" style="6" customWidth="1"/>
    <col min="95" max="95" width="7.5" style="6" customWidth="1"/>
    <col min="96" max="96" width="4.375" style="6" customWidth="1"/>
    <col min="97" max="97" width="6.625" style="6" customWidth="1"/>
    <col min="98" max="98" width="4.375" style="6" customWidth="1"/>
    <col min="99" max="99" width="4.875" style="6" customWidth="1"/>
    <col min="100" max="101" width="6.875" style="3" customWidth="1"/>
    <col min="102" max="102" width="5.375" style="3" customWidth="1"/>
    <col min="103" max="104" width="6.875" style="3" customWidth="1"/>
    <col min="105" max="105" width="5.375" style="3" customWidth="1"/>
    <col min="106" max="107" width="6.875" style="3" customWidth="1"/>
    <col min="108" max="108" width="5.375" style="3" customWidth="1"/>
    <col min="109" max="109" width="7.375" style="3" customWidth="1"/>
    <col min="110" max="110" width="4.375" style="3" customWidth="1"/>
    <col min="111" max="111" width="7.375" style="3" customWidth="1"/>
    <col min="112" max="112" width="4.875" style="3" customWidth="1"/>
    <col min="113" max="113" width="7.375" style="3" customWidth="1"/>
    <col min="114" max="114" width="4.875" style="3" customWidth="1"/>
    <col min="115" max="115" width="7.375" style="3" customWidth="1"/>
    <col min="116" max="116" width="4.5" style="3" customWidth="1"/>
    <col min="117" max="117" width="8.25" style="3" customWidth="1"/>
    <col min="118" max="119" width="4.75" style="1" customWidth="1"/>
    <col min="120" max="120" width="4.625" style="1" customWidth="1"/>
    <col min="121" max="123" width="4.75" style="1" customWidth="1"/>
    <col min="124" max="125" width="10.375" style="1" customWidth="1"/>
    <col min="126" max="126" width="15.875" style="1" customWidth="1"/>
    <col min="127" max="127" width="6.625" style="1" customWidth="1"/>
    <col min="128" max="128" width="8" style="1" customWidth="1"/>
    <col min="129" max="129" width="4.75" style="1" customWidth="1"/>
    <col min="130" max="130" width="6.5" style="1" customWidth="1"/>
    <col min="131" max="132" width="4.75" style="1" customWidth="1"/>
    <col min="133" max="134" width="4.125" style="1" customWidth="1"/>
    <col min="135" max="135" width="6.625" style="1" customWidth="1"/>
    <col min="136" max="136" width="7.5" style="1" customWidth="1"/>
    <col min="137" max="137" width="6" style="1" customWidth="1"/>
    <col min="138" max="16384" width="9" style="7"/>
  </cols>
  <sheetData>
    <row r="1" spans="1:137" s="1" customFormat="1" x14ac:dyDescent="0.15">
      <c r="A1" s="86" t="s">
        <v>0</v>
      </c>
      <c r="B1" s="86" t="s">
        <v>1</v>
      </c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  <c r="W1" s="86"/>
      <c r="X1" s="86"/>
      <c r="Y1" s="86"/>
      <c r="Z1" s="86"/>
      <c r="AA1" s="86"/>
      <c r="AB1" s="86"/>
      <c r="AC1" s="86"/>
      <c r="AD1" s="86"/>
      <c r="AE1" s="86"/>
      <c r="AF1" s="86"/>
      <c r="AG1" s="86"/>
      <c r="AH1" s="86"/>
      <c r="AI1" s="86"/>
      <c r="AJ1" s="86"/>
      <c r="AK1" s="86"/>
      <c r="AL1" s="86"/>
      <c r="AM1" s="86"/>
      <c r="AN1" s="86"/>
      <c r="AO1" s="86"/>
      <c r="AP1" s="86"/>
      <c r="AQ1" s="86"/>
      <c r="AR1" s="86"/>
      <c r="AS1" s="86"/>
      <c r="AT1" s="86"/>
      <c r="AU1" s="86"/>
      <c r="AV1" s="86"/>
      <c r="AW1" s="86"/>
      <c r="AX1" s="86"/>
      <c r="AY1" s="86"/>
      <c r="AZ1" s="86"/>
      <c r="BA1" s="86"/>
      <c r="BB1" s="86"/>
      <c r="BC1" s="86"/>
      <c r="BD1" s="86"/>
      <c r="BE1" s="86"/>
      <c r="BF1" s="86"/>
      <c r="BG1" s="86"/>
      <c r="BH1" s="86"/>
      <c r="BI1" s="86"/>
      <c r="BJ1" s="86"/>
      <c r="BK1" s="86"/>
      <c r="BL1" s="119"/>
      <c r="BM1" s="119"/>
      <c r="BN1" s="119"/>
      <c r="BO1" s="119"/>
      <c r="BP1" s="119"/>
      <c r="BQ1" s="119"/>
      <c r="BR1" s="119"/>
      <c r="BS1" s="119"/>
      <c r="BT1" s="119"/>
      <c r="BU1" s="119"/>
      <c r="BV1" s="119"/>
      <c r="BW1" s="119"/>
      <c r="BX1" s="119"/>
      <c r="BY1" s="119"/>
      <c r="BZ1" s="119"/>
      <c r="CA1" s="119"/>
      <c r="CB1" s="119"/>
      <c r="CC1" s="119"/>
      <c r="CD1" s="119"/>
      <c r="CE1" s="119"/>
      <c r="CF1" s="119"/>
      <c r="CG1" s="119"/>
      <c r="CH1" s="86"/>
      <c r="CI1" s="86"/>
      <c r="CJ1" s="96"/>
      <c r="CK1" s="96"/>
      <c r="CL1" s="96"/>
      <c r="CM1" s="96"/>
      <c r="CN1" s="96"/>
      <c r="CO1" s="96"/>
      <c r="CP1" s="96"/>
      <c r="CQ1" s="96"/>
      <c r="CR1" s="96"/>
      <c r="CS1" s="96"/>
      <c r="CT1" s="96"/>
      <c r="CU1" s="96"/>
      <c r="CV1" s="96"/>
      <c r="CW1" s="96"/>
      <c r="CX1" s="96"/>
      <c r="CY1" s="96"/>
      <c r="CZ1" s="96"/>
      <c r="DA1" s="96"/>
      <c r="DB1" s="96"/>
      <c r="DC1" s="96"/>
      <c r="DD1" s="96"/>
      <c r="DE1" s="96"/>
      <c r="DF1" s="96"/>
      <c r="DG1" s="96"/>
      <c r="DH1" s="96"/>
      <c r="DI1" s="96"/>
      <c r="DJ1" s="96"/>
      <c r="DK1" s="96"/>
      <c r="DL1" s="96"/>
      <c r="DM1" s="97"/>
      <c r="DN1" s="86" t="s">
        <v>2</v>
      </c>
      <c r="DO1" s="86"/>
      <c r="DP1" s="86"/>
      <c r="DQ1" s="86"/>
      <c r="DR1" s="86"/>
      <c r="DS1" s="86"/>
      <c r="DT1" s="86"/>
      <c r="DU1" s="86"/>
      <c r="DV1" s="86"/>
      <c r="DW1" s="86"/>
      <c r="DX1" s="86"/>
      <c r="DY1" s="86"/>
      <c r="DZ1" s="86"/>
      <c r="EA1" s="86"/>
      <c r="EB1" s="86"/>
      <c r="EC1" s="86"/>
      <c r="ED1" s="86"/>
      <c r="EE1" s="86"/>
      <c r="EF1" s="86" t="s">
        <v>3</v>
      </c>
    </row>
    <row r="2" spans="1:137" s="1" customFormat="1" ht="13.5" customHeight="1" x14ac:dyDescent="0.15">
      <c r="A2" s="86"/>
      <c r="B2" s="86" t="s">
        <v>4</v>
      </c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86" t="s">
        <v>5</v>
      </c>
      <c r="Q2" s="86"/>
      <c r="R2" s="86"/>
      <c r="S2" s="86"/>
      <c r="T2" s="86"/>
      <c r="U2" s="86"/>
      <c r="V2" s="86"/>
      <c r="W2" s="86"/>
      <c r="X2" s="86"/>
      <c r="Y2" s="86"/>
      <c r="Z2" s="86"/>
      <c r="AA2" s="86"/>
      <c r="AB2" s="86"/>
      <c r="AC2" s="86"/>
      <c r="AD2" s="86"/>
      <c r="AE2" s="86"/>
      <c r="AF2" s="86"/>
      <c r="AG2" s="86"/>
      <c r="AH2" s="86"/>
      <c r="AI2" s="86"/>
      <c r="AJ2" s="86"/>
      <c r="AK2" s="86"/>
      <c r="AL2" s="86"/>
      <c r="AM2" s="86"/>
      <c r="AN2" s="86"/>
      <c r="AO2" s="105" t="s">
        <v>6</v>
      </c>
      <c r="AP2" s="105"/>
      <c r="AQ2" s="105"/>
      <c r="AR2" s="105"/>
      <c r="AS2" s="105"/>
      <c r="AT2" s="105"/>
      <c r="AU2" s="105"/>
      <c r="AV2" s="105"/>
      <c r="AW2" s="105"/>
      <c r="AX2" s="105"/>
      <c r="AY2" s="105"/>
      <c r="AZ2" s="105"/>
      <c r="BA2" s="105"/>
      <c r="BB2" s="105"/>
      <c r="BC2" s="105"/>
      <c r="BD2" s="105"/>
      <c r="BE2" s="105"/>
      <c r="BF2" s="105"/>
      <c r="BG2" s="105"/>
      <c r="BH2" s="105"/>
      <c r="BI2" s="105"/>
      <c r="BJ2" s="105"/>
      <c r="BK2" s="105"/>
      <c r="BL2" s="118" t="s">
        <v>7</v>
      </c>
      <c r="BM2" s="118"/>
      <c r="BN2" s="118"/>
      <c r="BO2" s="118"/>
      <c r="BP2" s="118"/>
      <c r="BQ2" s="118"/>
      <c r="BR2" s="118"/>
      <c r="BS2" s="118"/>
      <c r="BT2" s="118"/>
      <c r="BU2" s="118"/>
      <c r="BV2" s="118"/>
      <c r="BW2" s="118"/>
      <c r="BX2" s="118"/>
      <c r="BY2" s="118"/>
      <c r="BZ2" s="118"/>
      <c r="CA2" s="118"/>
      <c r="CB2" s="118"/>
      <c r="CC2" s="118"/>
      <c r="CD2" s="118"/>
      <c r="CE2" s="118"/>
      <c r="CF2" s="118"/>
      <c r="CG2" s="118"/>
      <c r="CH2" s="118"/>
      <c r="CI2" s="86" t="s">
        <v>8</v>
      </c>
      <c r="CJ2" s="98"/>
      <c r="CK2" s="98"/>
      <c r="CL2" s="98"/>
      <c r="CM2" s="98"/>
      <c r="CN2" s="98"/>
      <c r="CO2" s="98"/>
      <c r="CP2" s="98"/>
      <c r="CQ2" s="98"/>
      <c r="CR2" s="98"/>
      <c r="CS2" s="98"/>
      <c r="CT2" s="98"/>
      <c r="CU2" s="98"/>
      <c r="CV2" s="98"/>
      <c r="CW2" s="98"/>
      <c r="CX2" s="98"/>
      <c r="CY2" s="98"/>
      <c r="CZ2" s="98"/>
      <c r="DA2" s="98"/>
      <c r="DB2" s="98"/>
      <c r="DC2" s="98"/>
      <c r="DD2" s="98"/>
      <c r="DE2" s="98"/>
      <c r="DF2" s="98"/>
      <c r="DG2" s="98"/>
      <c r="DH2" s="98"/>
      <c r="DI2" s="98"/>
      <c r="DJ2" s="98"/>
      <c r="DK2" s="98"/>
      <c r="DL2" s="98"/>
      <c r="DM2" s="99"/>
      <c r="DN2" s="86"/>
      <c r="DO2" s="86"/>
      <c r="DP2" s="86"/>
      <c r="DQ2" s="86"/>
      <c r="DR2" s="86"/>
      <c r="DS2" s="86"/>
      <c r="DT2" s="86"/>
      <c r="DU2" s="86"/>
      <c r="DV2" s="86"/>
      <c r="DW2" s="86"/>
      <c r="DX2" s="86"/>
      <c r="DY2" s="86"/>
      <c r="DZ2" s="86"/>
      <c r="EA2" s="86"/>
      <c r="EB2" s="86"/>
      <c r="EC2" s="86"/>
      <c r="ED2" s="86"/>
      <c r="EE2" s="86"/>
      <c r="EF2" s="86"/>
    </row>
    <row r="3" spans="1:137" s="1" customFormat="1" ht="39" customHeight="1" x14ac:dyDescent="0.15">
      <c r="A3" s="86"/>
      <c r="B3" s="86" t="s">
        <v>9</v>
      </c>
      <c r="C3" s="86"/>
      <c r="D3" s="86" t="s">
        <v>10</v>
      </c>
      <c r="E3" s="86"/>
      <c r="F3" s="86" t="s">
        <v>11</v>
      </c>
      <c r="G3" s="86"/>
      <c r="H3" s="86" t="s">
        <v>12</v>
      </c>
      <c r="I3" s="86"/>
      <c r="J3" s="86"/>
      <c r="K3" s="105" t="s">
        <v>13</v>
      </c>
      <c r="L3" s="105"/>
      <c r="M3" s="105" t="s">
        <v>14</v>
      </c>
      <c r="N3" s="105"/>
      <c r="O3" s="86" t="s">
        <v>3</v>
      </c>
      <c r="P3" s="105" t="s">
        <v>15</v>
      </c>
      <c r="Q3" s="116"/>
      <c r="R3" s="105" t="s">
        <v>16</v>
      </c>
      <c r="S3" s="105"/>
      <c r="T3" s="105"/>
      <c r="U3" s="105"/>
      <c r="V3" s="105" t="s">
        <v>17</v>
      </c>
      <c r="W3" s="105"/>
      <c r="X3" s="105"/>
      <c r="Y3" s="105"/>
      <c r="Z3" s="105" t="s">
        <v>18</v>
      </c>
      <c r="AA3" s="105"/>
      <c r="AB3" s="105"/>
      <c r="AC3" s="105"/>
      <c r="AD3" s="105" t="s">
        <v>19</v>
      </c>
      <c r="AE3" s="105"/>
      <c r="AF3" s="105"/>
      <c r="AG3" s="105"/>
      <c r="AH3" s="105" t="s">
        <v>20</v>
      </c>
      <c r="AI3" s="105"/>
      <c r="AJ3" s="105" t="s">
        <v>21</v>
      </c>
      <c r="AK3" s="105"/>
      <c r="AL3" s="105"/>
      <c r="AM3" s="105"/>
      <c r="AN3" s="86" t="s">
        <v>3</v>
      </c>
      <c r="AO3" s="105" t="s">
        <v>22</v>
      </c>
      <c r="AP3" s="105"/>
      <c r="AQ3" s="105"/>
      <c r="AR3" s="105"/>
      <c r="AS3" s="105" t="s">
        <v>23</v>
      </c>
      <c r="AT3" s="105"/>
      <c r="AU3" s="105" t="s">
        <v>24</v>
      </c>
      <c r="AV3" s="105"/>
      <c r="AW3" s="86" t="s">
        <v>25</v>
      </c>
      <c r="AX3" s="86"/>
      <c r="AY3" s="86" t="s">
        <v>26</v>
      </c>
      <c r="AZ3" s="86"/>
      <c r="BA3" s="86" t="s">
        <v>27</v>
      </c>
      <c r="BB3" s="86"/>
      <c r="BC3" s="107" t="s">
        <v>28</v>
      </c>
      <c r="BD3" s="114"/>
      <c r="BE3" s="117" t="s">
        <v>29</v>
      </c>
      <c r="BF3" s="117"/>
      <c r="BG3" s="117" t="s">
        <v>30</v>
      </c>
      <c r="BH3" s="117"/>
      <c r="BI3" s="117" t="s">
        <v>31</v>
      </c>
      <c r="BJ3" s="117"/>
      <c r="BK3" s="86" t="s">
        <v>8</v>
      </c>
      <c r="BL3" s="118" t="s">
        <v>32</v>
      </c>
      <c r="BM3" s="118"/>
      <c r="BN3" s="118"/>
      <c r="BO3" s="118"/>
      <c r="BP3" s="118"/>
      <c r="BQ3" s="118"/>
      <c r="BR3" s="118"/>
      <c r="BS3" s="118"/>
      <c r="BT3" s="118"/>
      <c r="BU3" s="118"/>
      <c r="BV3" s="118"/>
      <c r="BW3" s="118"/>
      <c r="BX3" s="118"/>
      <c r="BY3" s="118"/>
      <c r="BZ3" s="118"/>
      <c r="CA3" s="118"/>
      <c r="CB3" s="118" t="s">
        <v>33</v>
      </c>
      <c r="CC3" s="118"/>
      <c r="CD3" s="118"/>
      <c r="CE3" s="118"/>
      <c r="CF3" s="118" t="s">
        <v>34</v>
      </c>
      <c r="CG3" s="118"/>
      <c r="CH3" s="86" t="s">
        <v>8</v>
      </c>
      <c r="CI3" s="86"/>
      <c r="CJ3" s="114" t="s">
        <v>35</v>
      </c>
      <c r="CK3" s="86"/>
      <c r="CL3" s="86"/>
      <c r="CM3" s="86"/>
      <c r="CN3" s="107" t="s">
        <v>36</v>
      </c>
      <c r="CO3" s="108"/>
      <c r="CP3" s="108"/>
      <c r="CQ3" s="108"/>
      <c r="CR3" s="108"/>
      <c r="CS3" s="108"/>
      <c r="CT3" s="108"/>
      <c r="CU3" s="106"/>
      <c r="CV3" s="103" t="s">
        <v>37</v>
      </c>
      <c r="CW3" s="103"/>
      <c r="CX3" s="103"/>
      <c r="CY3" s="103" t="s">
        <v>38</v>
      </c>
      <c r="CZ3" s="103"/>
      <c r="DA3" s="103"/>
      <c r="DB3" s="103" t="s">
        <v>39</v>
      </c>
      <c r="DC3" s="103"/>
      <c r="DD3" s="103"/>
      <c r="DE3" s="105" t="s">
        <v>40</v>
      </c>
      <c r="DF3" s="105"/>
      <c r="DG3" s="105" t="s">
        <v>41</v>
      </c>
      <c r="DH3" s="105"/>
      <c r="DI3" s="105" t="s">
        <v>42</v>
      </c>
      <c r="DJ3" s="105"/>
      <c r="DK3" s="105" t="s">
        <v>99</v>
      </c>
      <c r="DL3" s="105"/>
      <c r="DM3" s="82" t="s">
        <v>8</v>
      </c>
      <c r="DN3" s="87" t="s">
        <v>43</v>
      </c>
      <c r="DO3" s="88"/>
      <c r="DP3" s="87" t="s">
        <v>44</v>
      </c>
      <c r="DQ3" s="88"/>
      <c r="DR3" s="87" t="s">
        <v>45</v>
      </c>
      <c r="DS3" s="88"/>
      <c r="DT3" s="87" t="s">
        <v>46</v>
      </c>
      <c r="DU3" s="93"/>
      <c r="DV3" s="93"/>
      <c r="DW3" s="88"/>
      <c r="DX3" s="87" t="s">
        <v>47</v>
      </c>
      <c r="DY3" s="93"/>
      <c r="DZ3" s="88"/>
      <c r="EA3" s="87" t="s">
        <v>48</v>
      </c>
      <c r="EB3" s="88"/>
      <c r="EC3" s="87" t="s">
        <v>49</v>
      </c>
      <c r="ED3" s="88"/>
      <c r="EE3" s="85" t="s">
        <v>8</v>
      </c>
      <c r="EF3" s="86"/>
    </row>
    <row r="4" spans="1:137" s="1" customFormat="1" ht="16.5" customHeight="1" x14ac:dyDescent="0.15">
      <c r="A4" s="8" t="s">
        <v>50</v>
      </c>
      <c r="B4" s="86">
        <v>4</v>
      </c>
      <c r="C4" s="86"/>
      <c r="D4" s="86">
        <v>3</v>
      </c>
      <c r="E4" s="86"/>
      <c r="F4" s="86">
        <v>2</v>
      </c>
      <c r="G4" s="86"/>
      <c r="H4" s="86">
        <v>3</v>
      </c>
      <c r="I4" s="86"/>
      <c r="J4" s="86"/>
      <c r="K4" s="86">
        <v>6</v>
      </c>
      <c r="L4" s="86"/>
      <c r="M4" s="86">
        <v>2</v>
      </c>
      <c r="N4" s="86"/>
      <c r="O4" s="86"/>
      <c r="P4" s="105">
        <v>1.6</v>
      </c>
      <c r="Q4" s="116"/>
      <c r="R4" s="105">
        <v>1.6</v>
      </c>
      <c r="S4" s="105"/>
      <c r="T4" s="105"/>
      <c r="U4" s="105"/>
      <c r="V4" s="105">
        <v>0.8</v>
      </c>
      <c r="W4" s="105"/>
      <c r="X4" s="105"/>
      <c r="Y4" s="105"/>
      <c r="Z4" s="105">
        <v>2</v>
      </c>
      <c r="AA4" s="105"/>
      <c r="AB4" s="105"/>
      <c r="AC4" s="105"/>
      <c r="AD4" s="86">
        <v>2</v>
      </c>
      <c r="AE4" s="86"/>
      <c r="AF4" s="86"/>
      <c r="AG4" s="86"/>
      <c r="AH4" s="105">
        <v>2</v>
      </c>
      <c r="AI4" s="105"/>
      <c r="AJ4" s="86">
        <v>2</v>
      </c>
      <c r="AK4" s="86"/>
      <c r="AL4" s="86"/>
      <c r="AM4" s="86"/>
      <c r="AN4" s="86"/>
      <c r="AO4" s="105">
        <v>3</v>
      </c>
      <c r="AP4" s="105"/>
      <c r="AQ4" s="105"/>
      <c r="AR4" s="105"/>
      <c r="AS4" s="105">
        <v>3</v>
      </c>
      <c r="AT4" s="105"/>
      <c r="AU4" s="105">
        <v>2</v>
      </c>
      <c r="AV4" s="105"/>
      <c r="AW4" s="86">
        <v>3</v>
      </c>
      <c r="AX4" s="86"/>
      <c r="AY4" s="86">
        <v>1.5</v>
      </c>
      <c r="AZ4" s="86"/>
      <c r="BA4" s="86">
        <v>1.5</v>
      </c>
      <c r="BB4" s="86"/>
      <c r="BC4" s="9"/>
      <c r="BD4" s="9"/>
      <c r="BE4" s="115">
        <v>2</v>
      </c>
      <c r="BF4" s="115"/>
      <c r="BG4" s="115">
        <v>2</v>
      </c>
      <c r="BH4" s="115"/>
      <c r="BI4" s="115">
        <v>2</v>
      </c>
      <c r="BJ4" s="115"/>
      <c r="BK4" s="86"/>
      <c r="BL4" s="105">
        <v>2</v>
      </c>
      <c r="BM4" s="105"/>
      <c r="BN4" s="105"/>
      <c r="BO4" s="105"/>
      <c r="BP4" s="105"/>
      <c r="BQ4" s="105"/>
      <c r="BR4" s="105"/>
      <c r="BS4" s="105"/>
      <c r="BT4" s="105"/>
      <c r="BU4" s="105"/>
      <c r="BV4" s="105" t="s">
        <v>51</v>
      </c>
      <c r="BW4" s="105"/>
      <c r="BX4" s="105"/>
      <c r="BY4" s="105"/>
      <c r="BZ4" s="105"/>
      <c r="CA4" s="105"/>
      <c r="CB4" s="112">
        <v>2</v>
      </c>
      <c r="CC4" s="113"/>
      <c r="CD4" s="113"/>
      <c r="CE4" s="113"/>
      <c r="CF4" s="105">
        <v>3</v>
      </c>
      <c r="CG4" s="105"/>
      <c r="CH4" s="86"/>
      <c r="CI4" s="86"/>
      <c r="CJ4" s="106">
        <v>10</v>
      </c>
      <c r="CK4" s="105"/>
      <c r="CL4" s="105"/>
      <c r="CM4" s="105"/>
      <c r="CN4" s="86">
        <v>8</v>
      </c>
      <c r="CO4" s="86"/>
      <c r="CP4" s="86"/>
      <c r="CQ4" s="86"/>
      <c r="CR4" s="86"/>
      <c r="CS4" s="86"/>
      <c r="CT4" s="86"/>
      <c r="CU4" s="86"/>
      <c r="CV4" s="107">
        <v>4</v>
      </c>
      <c r="CW4" s="108"/>
      <c r="CX4" s="106"/>
      <c r="CY4" s="107">
        <v>3</v>
      </c>
      <c r="CZ4" s="108"/>
      <c r="DA4" s="106"/>
      <c r="DB4" s="107">
        <v>3</v>
      </c>
      <c r="DC4" s="108"/>
      <c r="DD4" s="106"/>
      <c r="DE4" s="107">
        <v>4</v>
      </c>
      <c r="DF4" s="106"/>
      <c r="DG4" s="105">
        <v>3</v>
      </c>
      <c r="DH4" s="105"/>
      <c r="DI4" s="105">
        <v>3</v>
      </c>
      <c r="DJ4" s="105"/>
      <c r="DK4" s="105">
        <v>2</v>
      </c>
      <c r="DL4" s="105"/>
      <c r="DM4" s="83"/>
      <c r="DN4" s="89"/>
      <c r="DO4" s="90"/>
      <c r="DP4" s="89"/>
      <c r="DQ4" s="90"/>
      <c r="DR4" s="89"/>
      <c r="DS4" s="90"/>
      <c r="DT4" s="89"/>
      <c r="DU4" s="94"/>
      <c r="DV4" s="94"/>
      <c r="DW4" s="90"/>
      <c r="DX4" s="89"/>
      <c r="DY4" s="94"/>
      <c r="DZ4" s="90"/>
      <c r="EA4" s="89"/>
      <c r="EB4" s="90"/>
      <c r="EC4" s="89"/>
      <c r="ED4" s="90"/>
      <c r="EE4" s="85"/>
      <c r="EF4" s="86"/>
    </row>
    <row r="5" spans="1:137" s="2" customFormat="1" ht="33" customHeight="1" x14ac:dyDescent="0.15">
      <c r="A5" s="86" t="s">
        <v>52</v>
      </c>
      <c r="B5" s="10" t="s">
        <v>53</v>
      </c>
      <c r="C5" s="10" t="s">
        <v>54</v>
      </c>
      <c r="D5" s="10" t="s">
        <v>53</v>
      </c>
      <c r="E5" s="10" t="s">
        <v>54</v>
      </c>
      <c r="F5" s="10" t="s">
        <v>53</v>
      </c>
      <c r="G5" s="10" t="s">
        <v>54</v>
      </c>
      <c r="H5" s="105" t="s">
        <v>55</v>
      </c>
      <c r="I5" s="105"/>
      <c r="J5" s="105"/>
      <c r="K5" s="10" t="s">
        <v>53</v>
      </c>
      <c r="L5" s="10" t="s">
        <v>54</v>
      </c>
      <c r="M5" s="10" t="s">
        <v>53</v>
      </c>
      <c r="N5" s="10" t="s">
        <v>54</v>
      </c>
      <c r="O5" s="86"/>
      <c r="P5" s="10" t="s">
        <v>52</v>
      </c>
      <c r="Q5" s="10" t="s">
        <v>54</v>
      </c>
      <c r="R5" s="105" t="s">
        <v>52</v>
      </c>
      <c r="S5" s="105"/>
      <c r="T5" s="105"/>
      <c r="U5" s="105"/>
      <c r="V5" s="105" t="s">
        <v>52</v>
      </c>
      <c r="W5" s="105"/>
      <c r="X5" s="105"/>
      <c r="Y5" s="105"/>
      <c r="Z5" s="105" t="s">
        <v>52</v>
      </c>
      <c r="AA5" s="105"/>
      <c r="AB5" s="105"/>
      <c r="AC5" s="105"/>
      <c r="AD5" s="105" t="s">
        <v>52</v>
      </c>
      <c r="AE5" s="105"/>
      <c r="AF5" s="105"/>
      <c r="AG5" s="105"/>
      <c r="AH5" s="105" t="s">
        <v>52</v>
      </c>
      <c r="AI5" s="105"/>
      <c r="AJ5" s="105" t="s">
        <v>52</v>
      </c>
      <c r="AK5" s="105"/>
      <c r="AL5" s="105"/>
      <c r="AM5" s="105"/>
      <c r="AN5" s="86"/>
      <c r="AO5" s="10" t="s">
        <v>53</v>
      </c>
      <c r="AP5" s="10"/>
      <c r="AQ5" s="10" t="s">
        <v>54</v>
      </c>
      <c r="AR5" s="10" t="s">
        <v>56</v>
      </c>
      <c r="AS5" s="26" t="s">
        <v>53</v>
      </c>
      <c r="AT5" s="26" t="s">
        <v>54</v>
      </c>
      <c r="AU5" s="26" t="s">
        <v>53</v>
      </c>
      <c r="AV5" s="26" t="s">
        <v>54</v>
      </c>
      <c r="AW5" s="10" t="s">
        <v>53</v>
      </c>
      <c r="AX5" s="10" t="s">
        <v>54</v>
      </c>
      <c r="AY5" s="10" t="s">
        <v>53</v>
      </c>
      <c r="AZ5" s="10" t="s">
        <v>54</v>
      </c>
      <c r="BA5" s="10" t="s">
        <v>53</v>
      </c>
      <c r="BB5" s="10" t="s">
        <v>54</v>
      </c>
      <c r="BC5" s="107" t="s">
        <v>52</v>
      </c>
      <c r="BD5" s="106"/>
      <c r="BE5" s="40" t="s">
        <v>53</v>
      </c>
      <c r="BF5" s="40" t="s">
        <v>54</v>
      </c>
      <c r="BG5" s="40" t="s">
        <v>53</v>
      </c>
      <c r="BH5" s="40" t="s">
        <v>54</v>
      </c>
      <c r="BI5" s="40" t="s">
        <v>53</v>
      </c>
      <c r="BJ5" s="40" t="s">
        <v>54</v>
      </c>
      <c r="BK5" s="86"/>
      <c r="BL5" s="105" t="s">
        <v>57</v>
      </c>
      <c r="BM5" s="105"/>
      <c r="BN5" s="105"/>
      <c r="BO5" s="105"/>
      <c r="BP5" s="105"/>
      <c r="BQ5" s="113" t="s">
        <v>58</v>
      </c>
      <c r="BR5" s="113"/>
      <c r="BS5" s="113"/>
      <c r="BT5" s="113"/>
      <c r="BU5" s="113"/>
      <c r="BV5" s="113" t="s">
        <v>59</v>
      </c>
      <c r="BW5" s="113"/>
      <c r="BX5" s="113"/>
      <c r="BY5" s="113" t="s">
        <v>60</v>
      </c>
      <c r="BZ5" s="113"/>
      <c r="CA5" s="113"/>
      <c r="CB5" s="113" t="s">
        <v>61</v>
      </c>
      <c r="CC5" s="113"/>
      <c r="CD5" s="113"/>
      <c r="CE5" s="113"/>
      <c r="CF5" s="105" t="s">
        <v>62</v>
      </c>
      <c r="CG5" s="105"/>
      <c r="CH5" s="86"/>
      <c r="CI5" s="86"/>
      <c r="CJ5" s="106" t="s">
        <v>63</v>
      </c>
      <c r="CK5" s="105"/>
      <c r="CL5" s="105"/>
      <c r="CM5" s="105"/>
      <c r="CN5" s="107" t="s">
        <v>64</v>
      </c>
      <c r="CO5" s="108"/>
      <c r="CP5" s="106"/>
      <c r="CQ5" s="100" t="s">
        <v>65</v>
      </c>
      <c r="CR5" s="101"/>
      <c r="CS5" s="100" t="s">
        <v>66</v>
      </c>
      <c r="CT5" s="101"/>
      <c r="CU5" s="86" t="s">
        <v>67</v>
      </c>
      <c r="CV5" s="105" t="s">
        <v>55</v>
      </c>
      <c r="CW5" s="105"/>
      <c r="CX5" s="105"/>
      <c r="CY5" s="105" t="s">
        <v>55</v>
      </c>
      <c r="CZ5" s="105"/>
      <c r="DA5" s="105"/>
      <c r="DB5" s="105" t="s">
        <v>55</v>
      </c>
      <c r="DC5" s="105"/>
      <c r="DD5" s="105"/>
      <c r="DE5" s="105" t="s">
        <v>55</v>
      </c>
      <c r="DF5" s="105"/>
      <c r="DG5" s="105" t="s">
        <v>55</v>
      </c>
      <c r="DH5" s="105"/>
      <c r="DI5" s="105" t="s">
        <v>55</v>
      </c>
      <c r="DJ5" s="105"/>
      <c r="DK5" s="40" t="s">
        <v>53</v>
      </c>
      <c r="DL5" s="40" t="s">
        <v>54</v>
      </c>
      <c r="DM5" s="83"/>
      <c r="DN5" s="89"/>
      <c r="DO5" s="90"/>
      <c r="DP5" s="89"/>
      <c r="DQ5" s="90"/>
      <c r="DR5" s="89"/>
      <c r="DS5" s="90"/>
      <c r="DT5" s="89"/>
      <c r="DU5" s="94"/>
      <c r="DV5" s="94"/>
      <c r="DW5" s="90"/>
      <c r="DX5" s="89"/>
      <c r="DY5" s="94"/>
      <c r="DZ5" s="90"/>
      <c r="EA5" s="89"/>
      <c r="EB5" s="90"/>
      <c r="EC5" s="89"/>
      <c r="ED5" s="90"/>
      <c r="EE5" s="85"/>
      <c r="EF5" s="86"/>
      <c r="EG5" s="79"/>
    </row>
    <row r="6" spans="1:137" s="2" customFormat="1" ht="40.5" x14ac:dyDescent="0.15">
      <c r="A6" s="86"/>
      <c r="B6" s="11">
        <v>0.18</v>
      </c>
      <c r="C6" s="11">
        <v>0.15</v>
      </c>
      <c r="D6" s="11">
        <v>0.5</v>
      </c>
      <c r="E6" s="11">
        <v>0.6</v>
      </c>
      <c r="F6" s="12">
        <v>1E-3</v>
      </c>
      <c r="G6" s="12">
        <v>5.0000000000000001E-4</v>
      </c>
      <c r="H6" s="109" t="s">
        <v>68</v>
      </c>
      <c r="I6" s="109"/>
      <c r="J6" s="109"/>
      <c r="K6" s="12">
        <v>2E-3</v>
      </c>
      <c r="L6" s="12">
        <v>8.0000000000000004E-4</v>
      </c>
      <c r="M6" s="12">
        <v>3.5000000000000001E-3</v>
      </c>
      <c r="N6" s="12">
        <v>2E-3</v>
      </c>
      <c r="O6" s="86"/>
      <c r="P6" s="10" t="s">
        <v>103</v>
      </c>
      <c r="Q6" s="10" t="s">
        <v>104</v>
      </c>
      <c r="R6" s="105" t="s">
        <v>69</v>
      </c>
      <c r="S6" s="105"/>
      <c r="T6" s="105"/>
      <c r="U6" s="105"/>
      <c r="V6" s="105" t="s">
        <v>69</v>
      </c>
      <c r="W6" s="105"/>
      <c r="X6" s="105"/>
      <c r="Y6" s="105"/>
      <c r="Z6" s="105" t="s">
        <v>69</v>
      </c>
      <c r="AA6" s="105"/>
      <c r="AB6" s="105"/>
      <c r="AC6" s="105"/>
      <c r="AD6" s="105" t="s">
        <v>69</v>
      </c>
      <c r="AE6" s="105"/>
      <c r="AF6" s="105"/>
      <c r="AG6" s="105"/>
      <c r="AH6" s="105">
        <v>0</v>
      </c>
      <c r="AI6" s="105"/>
      <c r="AJ6" s="105" t="s">
        <v>69</v>
      </c>
      <c r="AK6" s="105"/>
      <c r="AL6" s="105"/>
      <c r="AM6" s="105"/>
      <c r="AN6" s="86"/>
      <c r="AO6" s="13">
        <v>0.04</v>
      </c>
      <c r="AP6" s="13"/>
      <c r="AQ6" s="12">
        <v>1.4999999999999999E-2</v>
      </c>
      <c r="AR6" s="12" t="s">
        <v>70</v>
      </c>
      <c r="AS6" s="32">
        <v>0.08</v>
      </c>
      <c r="AT6" s="32">
        <v>0.04</v>
      </c>
      <c r="AU6" s="32">
        <v>0.95</v>
      </c>
      <c r="AV6" s="32">
        <v>0.96</v>
      </c>
      <c r="AW6" s="36">
        <v>0.8</v>
      </c>
      <c r="AX6" s="36">
        <v>0.9</v>
      </c>
      <c r="AY6" s="104" t="s">
        <v>69</v>
      </c>
      <c r="AZ6" s="104"/>
      <c r="BA6" s="104" t="s">
        <v>69</v>
      </c>
      <c r="BB6" s="104"/>
      <c r="BC6" s="110">
        <v>1</v>
      </c>
      <c r="BD6" s="111"/>
      <c r="BE6" s="42">
        <v>0.97</v>
      </c>
      <c r="BF6" s="42">
        <v>0.99</v>
      </c>
      <c r="BG6" s="13">
        <v>0.95</v>
      </c>
      <c r="BH6" s="13">
        <v>0.98</v>
      </c>
      <c r="BI6" s="43">
        <v>95</v>
      </c>
      <c r="BJ6" s="43">
        <v>98</v>
      </c>
      <c r="BK6" s="86"/>
      <c r="BL6" s="105">
        <v>1</v>
      </c>
      <c r="BM6" s="105"/>
      <c r="BN6" s="105"/>
      <c r="BO6" s="105"/>
      <c r="BP6" s="105"/>
      <c r="BQ6" s="112">
        <v>1</v>
      </c>
      <c r="BR6" s="113"/>
      <c r="BS6" s="113"/>
      <c r="BT6" s="113"/>
      <c r="BU6" s="113"/>
      <c r="BV6" s="112">
        <v>0.5</v>
      </c>
      <c r="BW6" s="113"/>
      <c r="BX6" s="113"/>
      <c r="BY6" s="112">
        <v>0.5</v>
      </c>
      <c r="BZ6" s="113"/>
      <c r="CA6" s="113"/>
      <c r="CB6" s="112">
        <v>2</v>
      </c>
      <c r="CC6" s="113"/>
      <c r="CD6" s="113"/>
      <c r="CE6" s="113"/>
      <c r="CF6" s="105">
        <v>3</v>
      </c>
      <c r="CG6" s="105"/>
      <c r="CH6" s="86"/>
      <c r="CI6" s="86"/>
      <c r="CJ6" s="114" t="s">
        <v>69</v>
      </c>
      <c r="CK6" s="86"/>
      <c r="CL6" s="86"/>
      <c r="CM6" s="86"/>
      <c r="CN6" s="107" t="s">
        <v>71</v>
      </c>
      <c r="CO6" s="108"/>
      <c r="CP6" s="106"/>
      <c r="CQ6" s="100" t="s">
        <v>72</v>
      </c>
      <c r="CR6" s="101"/>
      <c r="CS6" s="100" t="s">
        <v>73</v>
      </c>
      <c r="CT6" s="102"/>
      <c r="CU6" s="86"/>
      <c r="CV6" s="103" t="s">
        <v>69</v>
      </c>
      <c r="CW6" s="103"/>
      <c r="CX6" s="103"/>
      <c r="CY6" s="103" t="s">
        <v>69</v>
      </c>
      <c r="CZ6" s="103"/>
      <c r="DA6" s="103"/>
      <c r="DB6" s="103" t="s">
        <v>69</v>
      </c>
      <c r="DC6" s="103"/>
      <c r="DD6" s="103"/>
      <c r="DE6" s="104" t="s">
        <v>69</v>
      </c>
      <c r="DF6" s="104"/>
      <c r="DG6" s="104" t="s">
        <v>69</v>
      </c>
      <c r="DH6" s="104"/>
      <c r="DI6" s="104" t="s">
        <v>69</v>
      </c>
      <c r="DJ6" s="104"/>
      <c r="DK6" s="13">
        <v>0.85</v>
      </c>
      <c r="DL6" s="13">
        <v>0.9</v>
      </c>
      <c r="DM6" s="83"/>
      <c r="DN6" s="91"/>
      <c r="DO6" s="92"/>
      <c r="DP6" s="91"/>
      <c r="DQ6" s="92"/>
      <c r="DR6" s="91"/>
      <c r="DS6" s="92"/>
      <c r="DT6" s="91"/>
      <c r="DU6" s="95"/>
      <c r="DV6" s="95"/>
      <c r="DW6" s="92"/>
      <c r="DX6" s="91"/>
      <c r="DY6" s="95"/>
      <c r="DZ6" s="92"/>
      <c r="EA6" s="91"/>
      <c r="EB6" s="92"/>
      <c r="EC6" s="91"/>
      <c r="ED6" s="92"/>
      <c r="EE6" s="85"/>
      <c r="EF6" s="86"/>
      <c r="EG6" s="79"/>
    </row>
    <row r="7" spans="1:137" s="3" customFormat="1" ht="30" customHeight="1" x14ac:dyDescent="0.15">
      <c r="A7" s="8" t="s">
        <v>74</v>
      </c>
      <c r="B7" s="9" t="s">
        <v>75</v>
      </c>
      <c r="C7" s="9" t="s">
        <v>67</v>
      </c>
      <c r="D7" s="9" t="s">
        <v>75</v>
      </c>
      <c r="E7" s="9" t="s">
        <v>67</v>
      </c>
      <c r="F7" s="9" t="s">
        <v>75</v>
      </c>
      <c r="G7" s="9" t="s">
        <v>67</v>
      </c>
      <c r="H7" s="9" t="s">
        <v>76</v>
      </c>
      <c r="I7" s="9" t="s">
        <v>77</v>
      </c>
      <c r="J7" s="9" t="s">
        <v>67</v>
      </c>
      <c r="K7" s="8" t="s">
        <v>75</v>
      </c>
      <c r="L7" s="8" t="s">
        <v>67</v>
      </c>
      <c r="M7" s="8" t="s">
        <v>75</v>
      </c>
      <c r="N7" s="8" t="s">
        <v>67</v>
      </c>
      <c r="O7" s="86"/>
      <c r="P7" s="8" t="s">
        <v>75</v>
      </c>
      <c r="Q7" s="8" t="s">
        <v>67</v>
      </c>
      <c r="R7" s="8" t="s">
        <v>78</v>
      </c>
      <c r="S7" s="8" t="s">
        <v>79</v>
      </c>
      <c r="T7" s="8" t="s">
        <v>75</v>
      </c>
      <c r="U7" s="8" t="s">
        <v>67</v>
      </c>
      <c r="V7" s="8" t="s">
        <v>78</v>
      </c>
      <c r="W7" s="8" t="s">
        <v>79</v>
      </c>
      <c r="X7" s="8" t="s">
        <v>75</v>
      </c>
      <c r="Y7" s="8" t="s">
        <v>67</v>
      </c>
      <c r="Z7" s="26" t="s">
        <v>78</v>
      </c>
      <c r="AA7" s="26" t="s">
        <v>79</v>
      </c>
      <c r="AB7" s="8" t="s">
        <v>75</v>
      </c>
      <c r="AC7" s="8" t="s">
        <v>67</v>
      </c>
      <c r="AD7" s="26" t="s">
        <v>78</v>
      </c>
      <c r="AE7" s="26" t="s">
        <v>79</v>
      </c>
      <c r="AF7" s="8" t="s">
        <v>75</v>
      </c>
      <c r="AG7" s="8" t="s">
        <v>67</v>
      </c>
      <c r="AH7" s="8" t="s">
        <v>75</v>
      </c>
      <c r="AI7" s="8" t="s">
        <v>67</v>
      </c>
      <c r="AJ7" s="26" t="s">
        <v>78</v>
      </c>
      <c r="AK7" s="26" t="s">
        <v>79</v>
      </c>
      <c r="AL7" s="8" t="s">
        <v>75</v>
      </c>
      <c r="AM7" s="8" t="s">
        <v>67</v>
      </c>
      <c r="AN7" s="86"/>
      <c r="AO7" s="9" t="s">
        <v>80</v>
      </c>
      <c r="AP7" s="9" t="s">
        <v>81</v>
      </c>
      <c r="AQ7" s="9" t="s">
        <v>67</v>
      </c>
      <c r="AR7" s="9" t="s">
        <v>67</v>
      </c>
      <c r="AS7" s="8" t="s">
        <v>80</v>
      </c>
      <c r="AT7" s="8" t="s">
        <v>67</v>
      </c>
      <c r="AU7" s="8" t="s">
        <v>80</v>
      </c>
      <c r="AV7" s="8" t="s">
        <v>67</v>
      </c>
      <c r="AW7" s="9" t="s">
        <v>75</v>
      </c>
      <c r="AX7" s="9" t="s">
        <v>67</v>
      </c>
      <c r="AY7" s="9" t="s">
        <v>75</v>
      </c>
      <c r="AZ7" s="9" t="s">
        <v>67</v>
      </c>
      <c r="BA7" s="9" t="s">
        <v>75</v>
      </c>
      <c r="BB7" s="9" t="s">
        <v>67</v>
      </c>
      <c r="BC7" s="9" t="s">
        <v>75</v>
      </c>
      <c r="BD7" s="9" t="s">
        <v>82</v>
      </c>
      <c r="BE7" s="41" t="s">
        <v>75</v>
      </c>
      <c r="BF7" s="41" t="s">
        <v>67</v>
      </c>
      <c r="BG7" s="41" t="s">
        <v>75</v>
      </c>
      <c r="BH7" s="41" t="s">
        <v>67</v>
      </c>
      <c r="BI7" s="41" t="s">
        <v>75</v>
      </c>
      <c r="BJ7" s="41" t="s">
        <v>67</v>
      </c>
      <c r="BK7" s="86"/>
      <c r="BL7" s="8" t="s">
        <v>78</v>
      </c>
      <c r="BM7" s="9" t="s">
        <v>79</v>
      </c>
      <c r="BN7" s="9" t="s">
        <v>83</v>
      </c>
      <c r="BO7" s="9" t="s">
        <v>75</v>
      </c>
      <c r="BP7" s="9" t="s">
        <v>67</v>
      </c>
      <c r="BQ7" s="8" t="s">
        <v>78</v>
      </c>
      <c r="BR7" s="9" t="s">
        <v>79</v>
      </c>
      <c r="BS7" s="9" t="s">
        <v>83</v>
      </c>
      <c r="BT7" s="9" t="s">
        <v>75</v>
      </c>
      <c r="BU7" s="9" t="s">
        <v>67</v>
      </c>
      <c r="BV7" s="9" t="s">
        <v>52</v>
      </c>
      <c r="BW7" s="9" t="s">
        <v>75</v>
      </c>
      <c r="BX7" s="9" t="s">
        <v>67</v>
      </c>
      <c r="BY7" s="9" t="s">
        <v>52</v>
      </c>
      <c r="BZ7" s="16" t="s">
        <v>75</v>
      </c>
      <c r="CA7" s="9" t="s">
        <v>67</v>
      </c>
      <c r="CB7" s="26" t="s">
        <v>84</v>
      </c>
      <c r="CC7" s="26" t="s">
        <v>85</v>
      </c>
      <c r="CD7" s="26" t="s">
        <v>75</v>
      </c>
      <c r="CE7" s="26" t="s">
        <v>67</v>
      </c>
      <c r="CF7" s="26" t="s">
        <v>75</v>
      </c>
      <c r="CG7" s="26" t="s">
        <v>67</v>
      </c>
      <c r="CH7" s="86"/>
      <c r="CI7" s="86"/>
      <c r="CJ7" s="54" t="s">
        <v>86</v>
      </c>
      <c r="CK7" s="26" t="s">
        <v>80</v>
      </c>
      <c r="CL7" s="26" t="s">
        <v>87</v>
      </c>
      <c r="CM7" s="26" t="s">
        <v>67</v>
      </c>
      <c r="CN7" s="26" t="s">
        <v>88</v>
      </c>
      <c r="CO7" s="26" t="s">
        <v>89</v>
      </c>
      <c r="CP7" s="26" t="s">
        <v>67</v>
      </c>
      <c r="CQ7" s="26" t="s">
        <v>75</v>
      </c>
      <c r="CR7" s="26" t="s">
        <v>67</v>
      </c>
      <c r="CS7" s="26" t="s">
        <v>75</v>
      </c>
      <c r="CT7" s="26" t="s">
        <v>67</v>
      </c>
      <c r="CU7" s="86"/>
      <c r="CV7" s="63" t="s">
        <v>52</v>
      </c>
      <c r="CW7" s="63" t="s">
        <v>75</v>
      </c>
      <c r="CX7" s="63" t="s">
        <v>67</v>
      </c>
      <c r="CY7" s="63" t="s">
        <v>52</v>
      </c>
      <c r="CZ7" s="63" t="s">
        <v>75</v>
      </c>
      <c r="DA7" s="63" t="s">
        <v>67</v>
      </c>
      <c r="DB7" s="63" t="s">
        <v>52</v>
      </c>
      <c r="DC7" s="63" t="s">
        <v>75</v>
      </c>
      <c r="DD7" s="63" t="s">
        <v>67</v>
      </c>
      <c r="DE7" s="9" t="s">
        <v>80</v>
      </c>
      <c r="DF7" s="9" t="s">
        <v>67</v>
      </c>
      <c r="DG7" s="9" t="s">
        <v>80</v>
      </c>
      <c r="DH7" s="9" t="s">
        <v>67</v>
      </c>
      <c r="DI7" s="9" t="s">
        <v>80</v>
      </c>
      <c r="DJ7" s="9" t="s">
        <v>67</v>
      </c>
      <c r="DK7" s="9" t="s">
        <v>80</v>
      </c>
      <c r="DL7" s="9" t="s">
        <v>67</v>
      </c>
      <c r="DM7" s="84"/>
      <c r="DN7" s="8" t="s">
        <v>90</v>
      </c>
      <c r="DO7" s="8" t="s">
        <v>82</v>
      </c>
      <c r="DP7" s="8" t="s">
        <v>90</v>
      </c>
      <c r="DQ7" s="8" t="s">
        <v>82</v>
      </c>
      <c r="DR7" s="8" t="s">
        <v>90</v>
      </c>
      <c r="DS7" s="8" t="s">
        <v>82</v>
      </c>
      <c r="DT7" s="26" t="s">
        <v>91</v>
      </c>
      <c r="DU7" s="26" t="s">
        <v>92</v>
      </c>
      <c r="DV7" s="26" t="s">
        <v>93</v>
      </c>
      <c r="DW7" s="26" t="s">
        <v>67</v>
      </c>
      <c r="DX7" s="26" t="s">
        <v>94</v>
      </c>
      <c r="DY7" s="26" t="s">
        <v>95</v>
      </c>
      <c r="DZ7" s="74" t="s">
        <v>67</v>
      </c>
      <c r="EA7" s="8" t="s">
        <v>90</v>
      </c>
      <c r="EB7" s="8" t="s">
        <v>82</v>
      </c>
      <c r="EC7" s="8" t="s">
        <v>90</v>
      </c>
      <c r="ED7" s="8" t="s">
        <v>82</v>
      </c>
      <c r="EE7" s="85"/>
      <c r="EF7" s="86"/>
      <c r="EG7" s="80" t="s">
        <v>96</v>
      </c>
    </row>
    <row r="8" spans="1:137" s="1" customFormat="1" x14ac:dyDescent="0.15">
      <c r="A8" s="8" t="s">
        <v>98</v>
      </c>
      <c r="B8" s="14">
        <v>0.14252336448598099</v>
      </c>
      <c r="C8" s="15">
        <v>4</v>
      </c>
      <c r="D8" s="16">
        <v>0.70078740157480301</v>
      </c>
      <c r="E8" s="15">
        <v>3</v>
      </c>
      <c r="F8" s="16">
        <v>2.4691358024691402E-4</v>
      </c>
      <c r="G8" s="15">
        <v>2</v>
      </c>
      <c r="H8" s="16">
        <v>0.56820000000000004</v>
      </c>
      <c r="I8" s="16">
        <v>0.97599999999999998</v>
      </c>
      <c r="J8" s="15">
        <v>3</v>
      </c>
      <c r="K8" s="20">
        <v>4.6429535240769801E-4</v>
      </c>
      <c r="L8" s="21">
        <f t="shared" ref="L8:L13" si="0">ROUND(IF(K8&lt;=0.08%,6,IF(K8&gt;0.2%,($B$4-K8)/0.01%,(3.6+2.4*(K8-$B$4)/($C$4-$B$4)))),2)</f>
        <v>6</v>
      </c>
      <c r="M8" s="20">
        <v>2E-3</v>
      </c>
      <c r="N8" s="21">
        <v>2</v>
      </c>
      <c r="O8" s="22">
        <f t="shared" ref="O8:O13" si="1">C8+E8+G8+J8+L8+N8</f>
        <v>20</v>
      </c>
      <c r="P8" s="9">
        <v>0</v>
      </c>
      <c r="Q8" s="8">
        <v>1.6</v>
      </c>
      <c r="R8" s="24">
        <v>4.4999999999999998E-2</v>
      </c>
      <c r="S8" s="24">
        <v>1.4999999999999999E-2</v>
      </c>
      <c r="T8" s="25">
        <v>0</v>
      </c>
      <c r="U8" s="21">
        <v>1.6</v>
      </c>
      <c r="V8" s="24">
        <v>17</v>
      </c>
      <c r="W8" s="24">
        <v>11</v>
      </c>
      <c r="X8" s="9">
        <v>5</v>
      </c>
      <c r="Y8" s="21">
        <v>0.8</v>
      </c>
      <c r="Z8" s="26">
        <v>4</v>
      </c>
      <c r="AA8" s="26">
        <v>3</v>
      </c>
      <c r="AB8" s="27">
        <v>0</v>
      </c>
      <c r="AC8" s="8">
        <v>2</v>
      </c>
      <c r="AD8" s="26">
        <v>100</v>
      </c>
      <c r="AE8" s="26">
        <v>70</v>
      </c>
      <c r="AF8" s="28">
        <v>28</v>
      </c>
      <c r="AG8" s="8">
        <v>2</v>
      </c>
      <c r="AH8" s="28">
        <v>0</v>
      </c>
      <c r="AI8" s="8">
        <v>2</v>
      </c>
      <c r="AJ8" s="8">
        <v>20</v>
      </c>
      <c r="AK8" s="8">
        <v>15</v>
      </c>
      <c r="AL8" s="28">
        <v>3</v>
      </c>
      <c r="AM8" s="8">
        <v>2</v>
      </c>
      <c r="AN8" s="22">
        <f t="shared" ref="AN8:AN13" si="2">Q8+U8+Y8+AC8+AG8+AI8+AM8</f>
        <v>12</v>
      </c>
      <c r="AO8" s="33">
        <v>3.0424488415355999E-2</v>
      </c>
      <c r="AP8" s="34">
        <v>-1.3369874904425301E-3</v>
      </c>
      <c r="AQ8" s="22">
        <v>2.25962455606291</v>
      </c>
      <c r="AR8" s="22">
        <v>-10</v>
      </c>
      <c r="AS8" s="34">
        <v>3.9397450753186597E-2</v>
      </c>
      <c r="AT8" s="22">
        <v>3</v>
      </c>
      <c r="AU8" s="34">
        <v>0.92400171747531101</v>
      </c>
      <c r="AV8" s="21">
        <v>0</v>
      </c>
      <c r="AW8" s="34">
        <v>0.78424223208624</v>
      </c>
      <c r="AX8" s="22">
        <v>0</v>
      </c>
      <c r="AY8" s="37">
        <v>2491</v>
      </c>
      <c r="AZ8" s="22">
        <v>1.5</v>
      </c>
      <c r="BA8" s="37"/>
      <c r="BB8" s="22">
        <f t="shared" ref="BB8:BB10" si="3">1.5*0.6</f>
        <v>0.89999999999999991</v>
      </c>
      <c r="BC8" s="34">
        <v>0.99</v>
      </c>
      <c r="BD8" s="22">
        <v>-0.05</v>
      </c>
      <c r="BE8" s="16">
        <v>0.99670000000000003</v>
      </c>
      <c r="BF8" s="21">
        <v>2</v>
      </c>
      <c r="BG8" s="16">
        <v>1</v>
      </c>
      <c r="BH8" s="21">
        <v>2</v>
      </c>
      <c r="BI8" s="16">
        <v>0.99860000000000004</v>
      </c>
      <c r="BJ8" s="21">
        <v>2</v>
      </c>
      <c r="BK8" s="44">
        <f>AQ8+AR8+AT8+AV8+AX8+AZ8+BB8+BF8+BH8+BJ8</f>
        <v>3.6596245560629099</v>
      </c>
      <c r="BL8" s="8">
        <v>35</v>
      </c>
      <c r="BM8" s="30">
        <v>35</v>
      </c>
      <c r="BN8" s="30">
        <v>4</v>
      </c>
      <c r="BO8" s="30">
        <v>5</v>
      </c>
      <c r="BP8" s="9">
        <v>1</v>
      </c>
      <c r="BQ8" s="9">
        <v>36</v>
      </c>
      <c r="BR8" s="30">
        <v>39</v>
      </c>
      <c r="BS8" s="30">
        <v>4</v>
      </c>
      <c r="BT8" s="8">
        <v>18</v>
      </c>
      <c r="BU8" s="8">
        <v>1</v>
      </c>
      <c r="BV8" s="8">
        <v>0</v>
      </c>
      <c r="BW8" s="8">
        <v>0</v>
      </c>
      <c r="BX8" s="8">
        <v>0.5</v>
      </c>
      <c r="BY8" s="48">
        <v>0.05</v>
      </c>
      <c r="BZ8" s="34">
        <v>4.7399999999999998E-2</v>
      </c>
      <c r="CA8" s="8">
        <v>0.5</v>
      </c>
      <c r="CB8" s="21">
        <v>8396.8914437471503</v>
      </c>
      <c r="CC8" s="55">
        <v>8439.74</v>
      </c>
      <c r="CD8" s="16">
        <f>(CC8-CB8)/CC8</f>
        <v>5.0769995583808802E-3</v>
      </c>
      <c r="CE8" s="8">
        <v>2</v>
      </c>
      <c r="CF8" s="8">
        <v>25</v>
      </c>
      <c r="CG8" s="8">
        <v>3</v>
      </c>
      <c r="CH8" s="22">
        <f t="shared" ref="CH8:CH13" si="4">BP8+BU8+BX8+CA8+CE8+CG8</f>
        <v>8</v>
      </c>
      <c r="CI8" s="22">
        <f t="shared" ref="CI8:CI13" si="5">O8+AN8+BK8+CH8</f>
        <v>43.659624556062909</v>
      </c>
      <c r="CJ8" s="53">
        <v>18</v>
      </c>
      <c r="CK8" s="26">
        <v>13</v>
      </c>
      <c r="CL8" s="59">
        <f t="shared" ref="CL8:CL14" si="6">CK8/CJ8</f>
        <v>0.72222222222222221</v>
      </c>
      <c r="CM8" s="60">
        <v>0</v>
      </c>
      <c r="CN8" s="34">
        <v>0.70078740157480301</v>
      </c>
      <c r="CO8" s="34">
        <v>0.75700934579439205</v>
      </c>
      <c r="CP8" s="22">
        <v>3</v>
      </c>
      <c r="CQ8" s="34">
        <v>1</v>
      </c>
      <c r="CR8" s="22">
        <v>2</v>
      </c>
      <c r="CS8" s="34">
        <v>0.56820000000000004</v>
      </c>
      <c r="CT8" s="22">
        <v>3</v>
      </c>
      <c r="CU8" s="21">
        <f t="shared" ref="CU8:CU13" si="7">CP8+CR8+CT8</f>
        <v>8</v>
      </c>
      <c r="CV8" s="64">
        <v>897</v>
      </c>
      <c r="CW8" s="59">
        <v>0.93868450390189495</v>
      </c>
      <c r="CX8" s="21">
        <v>4</v>
      </c>
      <c r="CY8" s="64">
        <v>4</v>
      </c>
      <c r="CZ8" s="64"/>
      <c r="DA8" s="21">
        <v>3</v>
      </c>
      <c r="DB8" s="64">
        <v>3</v>
      </c>
      <c r="DC8" s="30"/>
      <c r="DD8" s="21">
        <v>3</v>
      </c>
      <c r="DE8" s="40"/>
      <c r="DF8" s="22">
        <v>4</v>
      </c>
      <c r="DG8" s="65"/>
      <c r="DH8" s="22">
        <v>3</v>
      </c>
      <c r="DI8" s="68">
        <v>101</v>
      </c>
      <c r="DJ8" s="22">
        <v>3</v>
      </c>
      <c r="DK8" s="59">
        <v>0.79148936170212802</v>
      </c>
      <c r="DL8" s="22">
        <v>0</v>
      </c>
      <c r="DM8" s="22">
        <f t="shared" ref="DM8:DM13" si="8">CM8+CU8+CX8+DA8+DD8+DF8+DH8+DJ8+DL8</f>
        <v>28</v>
      </c>
      <c r="DN8" s="8"/>
      <c r="DO8" s="8"/>
      <c r="DP8" s="8"/>
      <c r="DQ8" s="8"/>
      <c r="DR8" s="8"/>
      <c r="DS8" s="8"/>
      <c r="DT8" s="59"/>
      <c r="DU8" s="34"/>
      <c r="DV8" s="71"/>
      <c r="DW8" s="8"/>
      <c r="DX8" s="72">
        <v>-0.20888351539188599</v>
      </c>
      <c r="DY8" s="75">
        <v>5</v>
      </c>
      <c r="DZ8" s="76">
        <v>0</v>
      </c>
      <c r="EA8" s="22"/>
      <c r="EB8" s="22"/>
      <c r="EC8" s="22"/>
      <c r="ED8" s="22"/>
      <c r="EE8" s="77">
        <f t="shared" ref="EE8:EE13" si="9">DW8+DZ8+DQ8</f>
        <v>0</v>
      </c>
      <c r="EF8" s="44">
        <f t="shared" ref="EF8:EF13" si="10">CI8+DM8+EE8</f>
        <v>71.659624556062909</v>
      </c>
      <c r="EG8" s="81">
        <f t="shared" ref="EG8:EG13" si="11">EF8/100*5</f>
        <v>3.5829812278031454</v>
      </c>
    </row>
    <row r="9" spans="1:137" s="1" customFormat="1" ht="18" customHeight="1" x14ac:dyDescent="0.15">
      <c r="A9" s="8" t="s">
        <v>100</v>
      </c>
      <c r="B9" s="14">
        <v>0.113924050632911</v>
      </c>
      <c r="C9" s="15">
        <v>4</v>
      </c>
      <c r="D9" s="16">
        <v>0.90163934426229497</v>
      </c>
      <c r="E9" s="15">
        <v>3</v>
      </c>
      <c r="F9" s="16">
        <v>0</v>
      </c>
      <c r="G9" s="15">
        <v>2</v>
      </c>
      <c r="H9" s="16">
        <v>0.62839999999999996</v>
      </c>
      <c r="I9" s="16">
        <v>0.98919999999999997</v>
      </c>
      <c r="J9" s="15">
        <v>3</v>
      </c>
      <c r="K9" s="20">
        <v>5.2554309024803697E-4</v>
      </c>
      <c r="L9" s="21">
        <f t="shared" si="0"/>
        <v>6</v>
      </c>
      <c r="M9" s="20">
        <v>4.0000000000000002E-4</v>
      </c>
      <c r="N9" s="21">
        <v>2</v>
      </c>
      <c r="O9" s="22">
        <f t="shared" si="1"/>
        <v>20</v>
      </c>
      <c r="P9" s="9">
        <v>3</v>
      </c>
      <c r="Q9" s="8">
        <v>-1</v>
      </c>
      <c r="R9" s="24">
        <v>5.8999999999999997E-2</v>
      </c>
      <c r="S9" s="24">
        <v>0.03</v>
      </c>
      <c r="T9" s="25">
        <v>6.0999999999999999E-2</v>
      </c>
      <c r="U9" s="21">
        <v>-0.1</v>
      </c>
      <c r="V9" s="24">
        <v>26</v>
      </c>
      <c r="W9" s="24">
        <v>16</v>
      </c>
      <c r="X9" s="9">
        <v>2</v>
      </c>
      <c r="Y9" s="21">
        <v>0.8</v>
      </c>
      <c r="Z9" s="26">
        <v>3</v>
      </c>
      <c r="AA9" s="26">
        <v>2</v>
      </c>
      <c r="AB9" s="27">
        <v>1</v>
      </c>
      <c r="AC9" s="8">
        <v>2</v>
      </c>
      <c r="AD9" s="29">
        <v>60</v>
      </c>
      <c r="AE9" s="26">
        <v>40</v>
      </c>
      <c r="AF9" s="28">
        <v>29</v>
      </c>
      <c r="AG9" s="8">
        <v>2</v>
      </c>
      <c r="AH9" s="28">
        <v>0</v>
      </c>
      <c r="AI9" s="8">
        <v>2</v>
      </c>
      <c r="AJ9" s="8">
        <v>15</v>
      </c>
      <c r="AK9" s="8">
        <v>10</v>
      </c>
      <c r="AL9" s="28">
        <v>4</v>
      </c>
      <c r="AM9" s="8">
        <v>2</v>
      </c>
      <c r="AN9" s="22">
        <f t="shared" si="2"/>
        <v>7.7</v>
      </c>
      <c r="AO9" s="33">
        <v>3.6068400632274802E-2</v>
      </c>
      <c r="AP9" s="34">
        <v>-1.7950701528227501E-3</v>
      </c>
      <c r="AQ9" s="22">
        <v>1.9887167696508099</v>
      </c>
      <c r="AR9" s="22">
        <v>-15</v>
      </c>
      <c r="AS9" s="34">
        <v>5.5466237942122201E-2</v>
      </c>
      <c r="AT9" s="22">
        <v>2.5360128617363298</v>
      </c>
      <c r="AU9" s="34">
        <v>0.92429792429792401</v>
      </c>
      <c r="AV9" s="21">
        <v>0</v>
      </c>
      <c r="AW9" s="34">
        <v>0.76897001303780999</v>
      </c>
      <c r="AX9" s="22">
        <v>0</v>
      </c>
      <c r="AY9" s="37">
        <v>2574</v>
      </c>
      <c r="AZ9" s="22">
        <v>1.5</v>
      </c>
      <c r="BA9" s="37"/>
      <c r="BB9" s="22">
        <f t="shared" si="3"/>
        <v>0.89999999999999991</v>
      </c>
      <c r="BC9" s="34">
        <v>1</v>
      </c>
      <c r="BD9" s="22">
        <v>0</v>
      </c>
      <c r="BE9" s="16">
        <v>0.99119999999999997</v>
      </c>
      <c r="BF9" s="21">
        <v>2</v>
      </c>
      <c r="BG9" s="16">
        <v>1</v>
      </c>
      <c r="BH9" s="21">
        <v>2</v>
      </c>
      <c r="BI9" s="16">
        <v>1</v>
      </c>
      <c r="BJ9" s="21">
        <v>2</v>
      </c>
      <c r="BK9" s="44">
        <v>0</v>
      </c>
      <c r="BL9" s="8">
        <v>24</v>
      </c>
      <c r="BM9" s="30">
        <v>26</v>
      </c>
      <c r="BN9" s="30">
        <v>2</v>
      </c>
      <c r="BO9" s="30">
        <v>7</v>
      </c>
      <c r="BP9" s="9">
        <v>1</v>
      </c>
      <c r="BQ9" s="9">
        <v>9</v>
      </c>
      <c r="BR9" s="30">
        <v>9</v>
      </c>
      <c r="BS9" s="30">
        <v>1</v>
      </c>
      <c r="BT9" s="9">
        <v>1</v>
      </c>
      <c r="BU9" s="9">
        <v>1</v>
      </c>
      <c r="BV9" s="8">
        <v>0</v>
      </c>
      <c r="BW9" s="8">
        <v>0</v>
      </c>
      <c r="BX9" s="8">
        <v>0.5</v>
      </c>
      <c r="BY9" s="48">
        <v>0.05</v>
      </c>
      <c r="BZ9" s="34">
        <v>6.4516129032258099E-3</v>
      </c>
      <c r="CA9" s="8">
        <v>0.5</v>
      </c>
      <c r="CB9" s="21">
        <v>8125.8831373432404</v>
      </c>
      <c r="CC9" s="9">
        <v>8954.01</v>
      </c>
      <c r="CD9" s="16">
        <v>0</v>
      </c>
      <c r="CE9" s="8">
        <v>2</v>
      </c>
      <c r="CF9" s="8">
        <v>25</v>
      </c>
      <c r="CG9" s="8">
        <v>3</v>
      </c>
      <c r="CH9" s="22">
        <f t="shared" si="4"/>
        <v>8</v>
      </c>
      <c r="CI9" s="22">
        <f t="shared" si="5"/>
        <v>35.700000000000003</v>
      </c>
      <c r="CJ9" s="53">
        <v>11</v>
      </c>
      <c r="CK9" s="26">
        <v>3</v>
      </c>
      <c r="CL9" s="59">
        <f t="shared" si="6"/>
        <v>0.27272727272727271</v>
      </c>
      <c r="CM9" s="60">
        <v>0</v>
      </c>
      <c r="CN9" s="34">
        <v>0.90163934426229497</v>
      </c>
      <c r="CO9" s="34">
        <v>0.94444444444444398</v>
      </c>
      <c r="CP9" s="22">
        <v>3</v>
      </c>
      <c r="CQ9" s="34">
        <v>1</v>
      </c>
      <c r="CR9" s="22">
        <v>2</v>
      </c>
      <c r="CS9" s="34">
        <v>0.62839999999999996</v>
      </c>
      <c r="CT9" s="22">
        <v>3</v>
      </c>
      <c r="CU9" s="21">
        <f t="shared" si="7"/>
        <v>8</v>
      </c>
      <c r="CV9" s="64">
        <v>658</v>
      </c>
      <c r="CW9" s="59">
        <v>0.97264437689969596</v>
      </c>
      <c r="CX9" s="21">
        <v>4</v>
      </c>
      <c r="CY9" s="64">
        <v>4</v>
      </c>
      <c r="CZ9" s="64"/>
      <c r="DA9" s="21">
        <v>3</v>
      </c>
      <c r="DB9" s="64">
        <v>3</v>
      </c>
      <c r="DC9" s="30"/>
      <c r="DD9" s="21">
        <v>3</v>
      </c>
      <c r="DE9" s="40"/>
      <c r="DF9" s="22">
        <v>4</v>
      </c>
      <c r="DG9" s="65"/>
      <c r="DH9" s="22">
        <v>3</v>
      </c>
      <c r="DI9" s="68">
        <v>101</v>
      </c>
      <c r="DJ9" s="22">
        <v>3</v>
      </c>
      <c r="DK9" s="59">
        <v>0.80307692307692302</v>
      </c>
      <c r="DL9" s="22">
        <v>0</v>
      </c>
      <c r="DM9" s="22">
        <f t="shared" si="8"/>
        <v>28</v>
      </c>
      <c r="DN9" s="8"/>
      <c r="DO9" s="8"/>
      <c r="DP9" s="8"/>
      <c r="DQ9" s="8"/>
      <c r="DR9" s="8"/>
      <c r="DS9" s="8"/>
      <c r="DT9" s="34"/>
      <c r="DU9" s="34"/>
      <c r="DV9" s="73"/>
      <c r="DW9" s="8"/>
      <c r="DX9" s="72">
        <v>-0.21011138843966501</v>
      </c>
      <c r="DY9" s="75">
        <v>14</v>
      </c>
      <c r="DZ9" s="76">
        <v>0</v>
      </c>
      <c r="EA9" s="22"/>
      <c r="EB9" s="22"/>
      <c r="EC9" s="22"/>
      <c r="ED9" s="22"/>
      <c r="EE9" s="77">
        <f t="shared" si="9"/>
        <v>0</v>
      </c>
      <c r="EF9" s="44">
        <f t="shared" si="10"/>
        <v>63.7</v>
      </c>
      <c r="EG9" s="81">
        <f t="shared" si="11"/>
        <v>3.1850000000000001</v>
      </c>
    </row>
    <row r="10" spans="1:137" s="1" customFormat="1" x14ac:dyDescent="0.15">
      <c r="A10" s="8" t="s">
        <v>101</v>
      </c>
      <c r="B10" s="14">
        <v>0.13170731707317099</v>
      </c>
      <c r="C10" s="15">
        <v>4</v>
      </c>
      <c r="D10" s="16">
        <v>0.71794871794871795</v>
      </c>
      <c r="E10" s="15">
        <v>3</v>
      </c>
      <c r="F10" s="16">
        <v>0</v>
      </c>
      <c r="G10" s="15">
        <v>2</v>
      </c>
      <c r="H10" s="16">
        <v>0.67649999999999999</v>
      </c>
      <c r="I10" s="16">
        <v>0.98909999999999998</v>
      </c>
      <c r="J10" s="15">
        <v>3</v>
      </c>
      <c r="K10" s="20">
        <v>5.69026228931137E-4</v>
      </c>
      <c r="L10" s="21">
        <f t="shared" si="0"/>
        <v>6</v>
      </c>
      <c r="M10" s="20">
        <v>5.0000000000000001E-4</v>
      </c>
      <c r="N10" s="21">
        <v>2</v>
      </c>
      <c r="O10" s="22">
        <f t="shared" si="1"/>
        <v>20</v>
      </c>
      <c r="P10" s="9">
        <v>0</v>
      </c>
      <c r="Q10" s="8">
        <v>1.6</v>
      </c>
      <c r="R10" s="24">
        <v>4.4999999999999998E-2</v>
      </c>
      <c r="S10" s="24">
        <v>2.1999999999999999E-2</v>
      </c>
      <c r="T10" s="25">
        <v>0</v>
      </c>
      <c r="U10" s="21">
        <v>1.6</v>
      </c>
      <c r="V10" s="24">
        <v>18</v>
      </c>
      <c r="W10" s="24">
        <v>11</v>
      </c>
      <c r="X10" s="9">
        <v>5</v>
      </c>
      <c r="Y10" s="21">
        <v>0.8</v>
      </c>
      <c r="Z10" s="26">
        <v>3</v>
      </c>
      <c r="AA10" s="26">
        <v>2</v>
      </c>
      <c r="AB10" s="27">
        <v>1</v>
      </c>
      <c r="AC10" s="8">
        <v>2</v>
      </c>
      <c r="AD10" s="29">
        <v>40</v>
      </c>
      <c r="AE10" s="26">
        <v>30</v>
      </c>
      <c r="AF10" s="28">
        <v>17</v>
      </c>
      <c r="AG10" s="8">
        <v>2</v>
      </c>
      <c r="AH10" s="28">
        <v>0</v>
      </c>
      <c r="AI10" s="8">
        <v>2</v>
      </c>
      <c r="AJ10" s="8">
        <v>14</v>
      </c>
      <c r="AK10" s="8">
        <v>9</v>
      </c>
      <c r="AL10" s="28">
        <v>1</v>
      </c>
      <c r="AM10" s="8">
        <v>2</v>
      </c>
      <c r="AN10" s="22">
        <f t="shared" si="2"/>
        <v>12</v>
      </c>
      <c r="AO10" s="33">
        <v>2.5540649676956202E-2</v>
      </c>
      <c r="AP10" s="34">
        <v>-3.5033039505641801E-4</v>
      </c>
      <c r="AQ10" s="22">
        <v>2.4940488155060998</v>
      </c>
      <c r="AR10" s="22">
        <v>-5</v>
      </c>
      <c r="AS10" s="34">
        <v>2.5423728813559299E-2</v>
      </c>
      <c r="AT10" s="22">
        <v>3</v>
      </c>
      <c r="AU10" s="34">
        <v>0.96687116564417197</v>
      </c>
      <c r="AV10" s="21">
        <v>2</v>
      </c>
      <c r="AW10" s="34">
        <v>0.85572441742654504</v>
      </c>
      <c r="AX10" s="22">
        <f>1.8+1.2*(AW10-AW6)/(10%)</f>
        <v>2.4686930091185397</v>
      </c>
      <c r="AY10" s="37">
        <v>2267</v>
      </c>
      <c r="AZ10" s="22">
        <v>1.5</v>
      </c>
      <c r="BA10" s="37"/>
      <c r="BB10" s="22">
        <f t="shared" si="3"/>
        <v>0.89999999999999991</v>
      </c>
      <c r="BC10" s="34">
        <v>1</v>
      </c>
      <c r="BD10" s="22">
        <v>0</v>
      </c>
      <c r="BE10" s="16">
        <v>0.99670000000000003</v>
      </c>
      <c r="BF10" s="21">
        <v>2</v>
      </c>
      <c r="BG10" s="16">
        <v>1</v>
      </c>
      <c r="BH10" s="21">
        <v>2</v>
      </c>
      <c r="BI10" s="16">
        <v>0.99439999999999995</v>
      </c>
      <c r="BJ10" s="21">
        <v>2</v>
      </c>
      <c r="BK10" s="44">
        <f>AQ10+AR10+AT10+AV10+AX10+AZ10+BB10+BF10+BH10+BJ10</f>
        <v>13.36274182462464</v>
      </c>
      <c r="BL10" s="8">
        <v>8</v>
      </c>
      <c r="BM10" s="30">
        <v>9</v>
      </c>
      <c r="BN10" s="30">
        <v>1</v>
      </c>
      <c r="BO10" s="30">
        <v>1</v>
      </c>
      <c r="BP10" s="9">
        <v>1</v>
      </c>
      <c r="BQ10" s="9">
        <v>15</v>
      </c>
      <c r="BR10" s="30">
        <v>16</v>
      </c>
      <c r="BS10" s="30">
        <v>2</v>
      </c>
      <c r="BT10" s="8">
        <v>14</v>
      </c>
      <c r="BU10" s="8">
        <v>1</v>
      </c>
      <c r="BV10" s="8">
        <v>0</v>
      </c>
      <c r="BW10" s="8">
        <v>0</v>
      </c>
      <c r="BX10" s="8">
        <v>0.5</v>
      </c>
      <c r="BY10" s="48">
        <v>0.05</v>
      </c>
      <c r="BZ10" s="34">
        <v>8.0645161290322596E-3</v>
      </c>
      <c r="CA10" s="8">
        <v>0.5</v>
      </c>
      <c r="CB10" s="21">
        <v>3115.64</v>
      </c>
      <c r="CC10" s="9">
        <v>3750</v>
      </c>
      <c r="CD10" s="16">
        <v>0</v>
      </c>
      <c r="CE10" s="8">
        <v>2</v>
      </c>
      <c r="CF10" s="8">
        <v>25</v>
      </c>
      <c r="CG10" s="8">
        <v>3</v>
      </c>
      <c r="CH10" s="22">
        <f t="shared" si="4"/>
        <v>8</v>
      </c>
      <c r="CI10" s="22">
        <f t="shared" si="5"/>
        <v>53.362741824624642</v>
      </c>
      <c r="CJ10" s="53">
        <v>12</v>
      </c>
      <c r="CK10" s="26">
        <v>12</v>
      </c>
      <c r="CL10" s="12">
        <f t="shared" si="6"/>
        <v>1</v>
      </c>
      <c r="CM10" s="40">
        <v>10</v>
      </c>
      <c r="CN10" s="34">
        <v>0.71794871794871795</v>
      </c>
      <c r="CO10" s="34">
        <v>0.6875</v>
      </c>
      <c r="CP10" s="22">
        <v>3</v>
      </c>
      <c r="CQ10" s="34">
        <v>1</v>
      </c>
      <c r="CR10" s="22">
        <v>2</v>
      </c>
      <c r="CS10" s="34">
        <v>0.67649999999999999</v>
      </c>
      <c r="CT10" s="22">
        <v>3</v>
      </c>
      <c r="CU10" s="21">
        <f t="shared" si="7"/>
        <v>8</v>
      </c>
      <c r="CV10" s="64">
        <v>730</v>
      </c>
      <c r="CW10" s="59">
        <v>0.95205479452054798</v>
      </c>
      <c r="CX10" s="21">
        <v>4</v>
      </c>
      <c r="CY10" s="64">
        <v>4</v>
      </c>
      <c r="CZ10" s="64"/>
      <c r="DA10" s="21">
        <v>3</v>
      </c>
      <c r="DB10" s="64">
        <v>2</v>
      </c>
      <c r="DC10" s="30"/>
      <c r="DD10" s="21">
        <v>3</v>
      </c>
      <c r="DE10" s="40"/>
      <c r="DF10" s="22">
        <v>4</v>
      </c>
      <c r="DG10" s="65"/>
      <c r="DH10" s="22">
        <v>3</v>
      </c>
      <c r="DI10" s="68">
        <v>77</v>
      </c>
      <c r="DJ10" s="22">
        <v>3</v>
      </c>
      <c r="DK10" s="59">
        <v>0.75961538461538503</v>
      </c>
      <c r="DL10" s="22">
        <v>0</v>
      </c>
      <c r="DM10" s="22">
        <f t="shared" si="8"/>
        <v>38</v>
      </c>
      <c r="DN10" s="8"/>
      <c r="DO10" s="8"/>
      <c r="DP10" s="8"/>
      <c r="DQ10" s="8"/>
      <c r="DR10" s="8"/>
      <c r="DT10" s="34"/>
      <c r="DU10" s="34"/>
      <c r="DV10" s="73"/>
      <c r="DW10" s="8"/>
      <c r="DX10" s="72">
        <v>0.145913359587685</v>
      </c>
      <c r="DY10" s="75">
        <v>3</v>
      </c>
      <c r="DZ10" s="76">
        <v>0</v>
      </c>
      <c r="EA10" s="22"/>
      <c r="EB10" s="22"/>
      <c r="EC10" s="22"/>
      <c r="ED10" s="22"/>
      <c r="EE10" s="77">
        <f t="shared" si="9"/>
        <v>0</v>
      </c>
      <c r="EF10" s="44">
        <f t="shared" si="10"/>
        <v>91.362741824624635</v>
      </c>
      <c r="EG10" s="81">
        <f t="shared" si="11"/>
        <v>4.5681370912312316</v>
      </c>
    </row>
    <row r="11" spans="1:137" s="1" customFormat="1" x14ac:dyDescent="0.15">
      <c r="A11" s="8" t="s">
        <v>102</v>
      </c>
      <c r="B11" s="14">
        <v>0.152941176470588</v>
      </c>
      <c r="C11" s="15">
        <f>4*(0.6+0.4*(B11-0.18)/(0.15-0.18))</f>
        <v>3.8431372549019733</v>
      </c>
      <c r="D11" s="16">
        <v>0.63333333333333297</v>
      </c>
      <c r="E11" s="15">
        <v>3</v>
      </c>
      <c r="F11" s="16">
        <v>0</v>
      </c>
      <c r="G11" s="15">
        <v>2</v>
      </c>
      <c r="H11" s="16">
        <v>0.73329999999999995</v>
      </c>
      <c r="I11" s="16">
        <v>1</v>
      </c>
      <c r="J11" s="15">
        <v>3</v>
      </c>
      <c r="K11" s="20">
        <v>5.1946213246641104E-4</v>
      </c>
      <c r="L11" s="21">
        <f t="shared" si="0"/>
        <v>6</v>
      </c>
      <c r="M11" s="20">
        <v>2.5999999999999999E-3</v>
      </c>
      <c r="N11" s="21">
        <v>1.56</v>
      </c>
      <c r="O11" s="22">
        <f t="shared" si="1"/>
        <v>19.403137254901974</v>
      </c>
      <c r="P11" s="9">
        <v>0</v>
      </c>
      <c r="Q11" s="8">
        <v>1.6</v>
      </c>
      <c r="R11" s="24">
        <v>3.5000000000000003E-2</v>
      </c>
      <c r="S11" s="24">
        <v>0</v>
      </c>
      <c r="T11" s="25">
        <v>0</v>
      </c>
      <c r="U11" s="21">
        <v>1.6</v>
      </c>
      <c r="V11" s="24">
        <v>22</v>
      </c>
      <c r="W11" s="24">
        <v>12</v>
      </c>
      <c r="X11" s="9">
        <v>4</v>
      </c>
      <c r="Y11" s="21">
        <v>0.8</v>
      </c>
      <c r="Z11" s="26">
        <v>3</v>
      </c>
      <c r="AA11" s="26">
        <v>2</v>
      </c>
      <c r="AB11" s="27">
        <v>1</v>
      </c>
      <c r="AC11" s="8">
        <v>2</v>
      </c>
      <c r="AD11" s="29">
        <v>70</v>
      </c>
      <c r="AE11" s="29">
        <v>50</v>
      </c>
      <c r="AF11" s="28">
        <v>19</v>
      </c>
      <c r="AG11" s="8">
        <v>2</v>
      </c>
      <c r="AH11" s="28">
        <v>0</v>
      </c>
      <c r="AI11" s="8">
        <v>2</v>
      </c>
      <c r="AJ11" s="8">
        <v>12</v>
      </c>
      <c r="AK11" s="8">
        <v>7</v>
      </c>
      <c r="AL11" s="28">
        <v>7</v>
      </c>
      <c r="AM11" s="8">
        <v>2</v>
      </c>
      <c r="AN11" s="22">
        <f t="shared" si="2"/>
        <v>12</v>
      </c>
      <c r="AO11" s="33">
        <v>5.5482523275287701E-2</v>
      </c>
      <c r="AP11" s="34">
        <v>-5.1950070445327401E-3</v>
      </c>
      <c r="AQ11" s="22">
        <v>-2</v>
      </c>
      <c r="AR11" s="22">
        <v>-15</v>
      </c>
      <c r="AS11" s="34">
        <v>4.8913043478260899E-2</v>
      </c>
      <c r="AT11" s="22">
        <v>2.73260869565217</v>
      </c>
      <c r="AU11" s="34">
        <v>0.90784313725490196</v>
      </c>
      <c r="AV11" s="21">
        <v>0</v>
      </c>
      <c r="AW11" s="34">
        <v>0.74420382165605103</v>
      </c>
      <c r="AX11" s="8">
        <v>-5</v>
      </c>
      <c r="AY11" s="37">
        <v>1062</v>
      </c>
      <c r="AZ11" s="22">
        <v>1.5</v>
      </c>
      <c r="BA11" s="37"/>
      <c r="BB11" s="22">
        <v>1.5</v>
      </c>
      <c r="BC11" s="34">
        <v>1</v>
      </c>
      <c r="BD11" s="22">
        <v>0</v>
      </c>
      <c r="BE11" s="16">
        <v>0.99650000000000005</v>
      </c>
      <c r="BF11" s="21">
        <v>2</v>
      </c>
      <c r="BG11" s="16">
        <v>1</v>
      </c>
      <c r="BH11" s="21">
        <v>2</v>
      </c>
      <c r="BI11" s="16">
        <v>0.50509999999999999</v>
      </c>
      <c r="BJ11" s="21">
        <v>0</v>
      </c>
      <c r="BK11" s="44">
        <v>0</v>
      </c>
      <c r="BL11" s="8">
        <v>3</v>
      </c>
      <c r="BM11" s="30">
        <v>4</v>
      </c>
      <c r="BN11" s="30">
        <v>0</v>
      </c>
      <c r="BO11" s="30">
        <v>0</v>
      </c>
      <c r="BP11" s="9">
        <v>1</v>
      </c>
      <c r="BQ11" s="9">
        <v>4</v>
      </c>
      <c r="BR11" s="30">
        <v>5</v>
      </c>
      <c r="BS11" s="30">
        <v>0</v>
      </c>
      <c r="BT11" s="8">
        <v>0</v>
      </c>
      <c r="BU11" s="9">
        <v>1</v>
      </c>
      <c r="BV11" s="8">
        <v>0</v>
      </c>
      <c r="BW11" s="8">
        <v>0</v>
      </c>
      <c r="BX11" s="8">
        <v>0.5</v>
      </c>
      <c r="BY11" s="48">
        <v>0.05</v>
      </c>
      <c r="BZ11" s="34">
        <v>1.02040816326531E-2</v>
      </c>
      <c r="CA11" s="8">
        <v>0.5</v>
      </c>
      <c r="CB11" s="21">
        <v>3440.6632653061201</v>
      </c>
      <c r="CC11" s="9">
        <v>3132.66</v>
      </c>
      <c r="CD11" s="16">
        <v>0</v>
      </c>
      <c r="CE11" s="8">
        <v>2</v>
      </c>
      <c r="CF11" s="8">
        <v>25</v>
      </c>
      <c r="CG11" s="8">
        <v>3</v>
      </c>
      <c r="CH11" s="22">
        <f t="shared" si="4"/>
        <v>8</v>
      </c>
      <c r="CI11" s="22">
        <f t="shared" si="5"/>
        <v>39.403137254901978</v>
      </c>
      <c r="CJ11" s="53">
        <v>8</v>
      </c>
      <c r="CK11" s="26">
        <v>3</v>
      </c>
      <c r="CL11" s="59">
        <f t="shared" si="6"/>
        <v>0.375</v>
      </c>
      <c r="CM11" s="60">
        <v>0</v>
      </c>
      <c r="CN11" s="34">
        <v>0.63333333333333297</v>
      </c>
      <c r="CO11" s="34">
        <v>0.57446808510638303</v>
      </c>
      <c r="CP11" s="22">
        <v>2</v>
      </c>
      <c r="CQ11" s="34">
        <v>0.98671096345514997</v>
      </c>
      <c r="CR11" s="22">
        <v>0</v>
      </c>
      <c r="CS11" s="34">
        <v>0.73329999999999995</v>
      </c>
      <c r="CT11" s="22">
        <v>3</v>
      </c>
      <c r="CU11" s="21">
        <f t="shared" si="7"/>
        <v>5</v>
      </c>
      <c r="CV11" s="64">
        <v>476</v>
      </c>
      <c r="CW11" s="59">
        <v>0.96848739495798297</v>
      </c>
      <c r="CX11" s="21">
        <v>4</v>
      </c>
      <c r="CY11" s="64">
        <v>4</v>
      </c>
      <c r="CZ11" s="64"/>
      <c r="DA11" s="21">
        <v>3</v>
      </c>
      <c r="DB11" s="64">
        <v>2</v>
      </c>
      <c r="DC11" s="30"/>
      <c r="DD11" s="21">
        <v>3</v>
      </c>
      <c r="DE11" s="40"/>
      <c r="DF11" s="22">
        <v>4</v>
      </c>
      <c r="DG11" s="65"/>
      <c r="DH11" s="22">
        <v>3</v>
      </c>
      <c r="DI11" s="68"/>
      <c r="DJ11" s="22">
        <v>2.4</v>
      </c>
      <c r="DK11" s="59">
        <v>0.72077922077922096</v>
      </c>
      <c r="DL11" s="22">
        <v>0</v>
      </c>
      <c r="DM11" s="22">
        <f t="shared" si="8"/>
        <v>24.4</v>
      </c>
      <c r="DN11" s="8"/>
      <c r="DO11" s="8"/>
      <c r="DP11" s="8"/>
      <c r="DQ11" s="8"/>
      <c r="DR11" s="8"/>
      <c r="DS11" s="8"/>
      <c r="DT11" s="34"/>
      <c r="DU11" s="34"/>
      <c r="DV11" s="73"/>
      <c r="DW11" s="8"/>
      <c r="DX11" s="72">
        <v>-5.2759048171955099E-2</v>
      </c>
      <c r="DY11" s="75">
        <v>12</v>
      </c>
      <c r="DZ11" s="76">
        <v>0</v>
      </c>
      <c r="EA11" s="22"/>
      <c r="EB11" s="22"/>
      <c r="EC11" s="22"/>
      <c r="ED11" s="22"/>
      <c r="EE11" s="77">
        <f t="shared" si="9"/>
        <v>0</v>
      </c>
      <c r="EF11" s="44">
        <f t="shared" si="10"/>
        <v>63.803137254901976</v>
      </c>
      <c r="EG11" s="81">
        <f t="shared" si="11"/>
        <v>3.1901568627450989</v>
      </c>
    </row>
    <row r="12" spans="1:137" s="1" customFormat="1" x14ac:dyDescent="0.15">
      <c r="A12" s="8" t="s">
        <v>105</v>
      </c>
      <c r="B12" s="14">
        <v>0.16546762589928099</v>
      </c>
      <c r="C12" s="15">
        <f>4*(0.6+0.4*(B12-0.18)/(0.15-0.18))</f>
        <v>3.1750599520383469</v>
      </c>
      <c r="D12" s="16">
        <v>0.76190476190476197</v>
      </c>
      <c r="E12" s="15">
        <v>3</v>
      </c>
      <c r="F12" s="16">
        <v>0</v>
      </c>
      <c r="G12" s="15">
        <v>2</v>
      </c>
      <c r="H12" s="16">
        <v>0.6452</v>
      </c>
      <c r="I12" s="16">
        <v>1</v>
      </c>
      <c r="J12" s="15">
        <v>3</v>
      </c>
      <c r="K12" s="20">
        <v>3.9491448893273198E-4</v>
      </c>
      <c r="L12" s="21">
        <f t="shared" si="0"/>
        <v>6</v>
      </c>
      <c r="M12" s="20">
        <v>1E-3</v>
      </c>
      <c r="N12" s="21">
        <v>2</v>
      </c>
      <c r="O12" s="22">
        <f t="shared" si="1"/>
        <v>19.175059952038346</v>
      </c>
      <c r="P12" s="9">
        <v>0</v>
      </c>
      <c r="Q12" s="8">
        <v>1.6</v>
      </c>
      <c r="R12" s="24">
        <v>4.9000000000000002E-2</v>
      </c>
      <c r="S12" s="24">
        <v>0</v>
      </c>
      <c r="T12" s="25">
        <v>0</v>
      </c>
      <c r="U12" s="21">
        <v>1.6</v>
      </c>
      <c r="V12" s="24">
        <v>19</v>
      </c>
      <c r="W12" s="24">
        <v>11</v>
      </c>
      <c r="X12" s="9">
        <v>1</v>
      </c>
      <c r="Y12" s="21">
        <v>0.8</v>
      </c>
      <c r="Z12" s="26">
        <v>2</v>
      </c>
      <c r="AA12" s="26">
        <v>1</v>
      </c>
      <c r="AB12" s="27">
        <v>1</v>
      </c>
      <c r="AC12" s="8">
        <v>2</v>
      </c>
      <c r="AD12" s="29">
        <v>50</v>
      </c>
      <c r="AE12" s="26">
        <v>30</v>
      </c>
      <c r="AF12" s="28">
        <v>8</v>
      </c>
      <c r="AG12" s="8">
        <v>2</v>
      </c>
      <c r="AH12" s="28">
        <v>0</v>
      </c>
      <c r="AI12" s="8">
        <v>2</v>
      </c>
      <c r="AJ12" s="8">
        <v>12</v>
      </c>
      <c r="AK12" s="8">
        <v>7</v>
      </c>
      <c r="AL12" s="28">
        <v>2</v>
      </c>
      <c r="AM12" s="8">
        <v>2</v>
      </c>
      <c r="AN12" s="22">
        <f t="shared" si="2"/>
        <v>12</v>
      </c>
      <c r="AO12" s="33">
        <v>3.7608464170008397E-2</v>
      </c>
      <c r="AP12" s="34">
        <v>-1.44424956336581E-3</v>
      </c>
      <c r="AQ12" s="22">
        <v>1.9147937198395999</v>
      </c>
      <c r="AR12" s="22">
        <v>-15</v>
      </c>
      <c r="AS12" s="34">
        <v>0.112233445566779</v>
      </c>
      <c r="AT12" s="22">
        <v>-14</v>
      </c>
      <c r="AU12" s="34">
        <v>0.81684981684981695</v>
      </c>
      <c r="AV12" s="21">
        <v>0</v>
      </c>
      <c r="AW12" s="34">
        <v>0.67698803659394802</v>
      </c>
      <c r="AX12" s="8">
        <v>-10</v>
      </c>
      <c r="AY12" s="37">
        <v>0</v>
      </c>
      <c r="AZ12" s="22">
        <v>0</v>
      </c>
      <c r="BA12" s="37"/>
      <c r="BB12" s="22">
        <f>1.5*0.6</f>
        <v>0.89999999999999991</v>
      </c>
      <c r="BC12" s="34">
        <v>1</v>
      </c>
      <c r="BD12" s="22">
        <v>0</v>
      </c>
      <c r="BE12" s="16">
        <v>0.99850000000000005</v>
      </c>
      <c r="BF12" s="21">
        <v>2</v>
      </c>
      <c r="BG12" s="16">
        <v>0.73</v>
      </c>
      <c r="BH12" s="21">
        <v>0</v>
      </c>
      <c r="BI12" s="16">
        <v>0.50680000000000003</v>
      </c>
      <c r="BJ12" s="21">
        <v>0</v>
      </c>
      <c r="BK12" s="44">
        <v>0</v>
      </c>
      <c r="BL12" s="8">
        <v>4</v>
      </c>
      <c r="BM12" s="30">
        <v>4</v>
      </c>
      <c r="BN12" s="30">
        <v>0</v>
      </c>
      <c r="BO12" s="30">
        <v>1</v>
      </c>
      <c r="BP12" s="9">
        <v>1</v>
      </c>
      <c r="BQ12" s="9">
        <v>9</v>
      </c>
      <c r="BR12" s="30">
        <v>10</v>
      </c>
      <c r="BS12" s="30">
        <v>1</v>
      </c>
      <c r="BT12" s="8">
        <v>3</v>
      </c>
      <c r="BU12" s="8">
        <v>1</v>
      </c>
      <c r="BV12" s="8">
        <v>0</v>
      </c>
      <c r="BW12" s="8">
        <v>0</v>
      </c>
      <c r="BX12" s="8">
        <v>0.5</v>
      </c>
      <c r="BY12" s="48">
        <v>0.05</v>
      </c>
      <c r="BZ12" s="34">
        <v>0</v>
      </c>
      <c r="CA12" s="8">
        <v>0.5</v>
      </c>
      <c r="CB12" s="21">
        <v>4279.0024790913403</v>
      </c>
      <c r="CC12" s="9">
        <v>4253.45</v>
      </c>
      <c r="CD12" s="16">
        <v>0</v>
      </c>
      <c r="CE12" s="8">
        <v>2</v>
      </c>
      <c r="CF12" s="8">
        <v>25</v>
      </c>
      <c r="CG12" s="8">
        <v>3</v>
      </c>
      <c r="CH12" s="22">
        <f t="shared" si="4"/>
        <v>8</v>
      </c>
      <c r="CI12" s="22">
        <f t="shared" si="5"/>
        <v>39.175059952038346</v>
      </c>
      <c r="CJ12" s="53">
        <v>8</v>
      </c>
      <c r="CK12" s="26">
        <v>6</v>
      </c>
      <c r="CL12" s="59">
        <f t="shared" si="6"/>
        <v>0.75</v>
      </c>
      <c r="CM12" s="60">
        <v>0</v>
      </c>
      <c r="CN12" s="34">
        <v>0.76190476190476197</v>
      </c>
      <c r="CO12" s="34">
        <v>0.77777777777777801</v>
      </c>
      <c r="CP12" s="22">
        <v>3</v>
      </c>
      <c r="CQ12" s="34">
        <v>0.98076923076923095</v>
      </c>
      <c r="CR12" s="22">
        <v>0</v>
      </c>
      <c r="CS12" s="34">
        <v>0.6452</v>
      </c>
      <c r="CT12" s="22">
        <v>3</v>
      </c>
      <c r="CU12" s="21">
        <f t="shared" si="7"/>
        <v>6</v>
      </c>
      <c r="CV12" s="64">
        <v>360</v>
      </c>
      <c r="CW12" s="59">
        <v>0.92500000000000004</v>
      </c>
      <c r="CX12" s="21">
        <v>4</v>
      </c>
      <c r="CY12" s="64">
        <v>4</v>
      </c>
      <c r="CZ12" s="64"/>
      <c r="DA12" s="21">
        <v>3</v>
      </c>
      <c r="DB12" s="64">
        <v>2</v>
      </c>
      <c r="DC12" s="30"/>
      <c r="DD12" s="21">
        <v>3</v>
      </c>
      <c r="DE12" s="40"/>
      <c r="DF12" s="22">
        <v>4</v>
      </c>
      <c r="DG12" s="65"/>
      <c r="DH12" s="22">
        <v>3</v>
      </c>
      <c r="DI12" s="68"/>
      <c r="DJ12" s="22">
        <v>2.4</v>
      </c>
      <c r="DK12" s="59">
        <v>0.49122807017543901</v>
      </c>
      <c r="DL12" s="22">
        <v>0</v>
      </c>
      <c r="DM12" s="22">
        <f t="shared" si="8"/>
        <v>25.4</v>
      </c>
      <c r="DN12" s="8"/>
      <c r="DO12" s="8"/>
      <c r="DP12" s="8"/>
      <c r="DQ12" s="8"/>
      <c r="DR12" s="8"/>
      <c r="DS12" s="8"/>
      <c r="DT12" s="34"/>
      <c r="DU12" s="34"/>
      <c r="DV12" s="8"/>
      <c r="DW12" s="8"/>
      <c r="DX12" s="72">
        <v>-0.100765641026066</v>
      </c>
      <c r="DY12" s="75">
        <v>7</v>
      </c>
      <c r="DZ12" s="76">
        <v>0</v>
      </c>
      <c r="EA12" s="22"/>
      <c r="EB12" s="22"/>
      <c r="EC12" s="22"/>
      <c r="ED12" s="22"/>
      <c r="EE12" s="77">
        <f t="shared" si="9"/>
        <v>0</v>
      </c>
      <c r="EF12" s="44">
        <f t="shared" si="10"/>
        <v>64.575059952038345</v>
      </c>
      <c r="EG12" s="81">
        <f t="shared" si="11"/>
        <v>3.2287529976019176</v>
      </c>
    </row>
    <row r="13" spans="1:137" s="1" customFormat="1" x14ac:dyDescent="0.15">
      <c r="A13" s="8" t="s">
        <v>106</v>
      </c>
      <c r="B13" s="14">
        <v>7.7966101694915302E-2</v>
      </c>
      <c r="C13" s="15">
        <v>4</v>
      </c>
      <c r="D13" s="16">
        <v>0.74418604651162801</v>
      </c>
      <c r="E13" s="15">
        <v>3</v>
      </c>
      <c r="F13" s="16">
        <v>2.1602937999567901E-4</v>
      </c>
      <c r="G13" s="15">
        <v>2</v>
      </c>
      <c r="H13" s="16">
        <v>0.71709999999999996</v>
      </c>
      <c r="I13" s="16">
        <v>0.96330000000000005</v>
      </c>
      <c r="J13" s="15">
        <v>3</v>
      </c>
      <c r="K13" s="20">
        <v>6.94025248825699E-4</v>
      </c>
      <c r="L13" s="21">
        <f t="shared" si="0"/>
        <v>6</v>
      </c>
      <c r="M13" s="20">
        <v>2.9999999999999997E-4</v>
      </c>
      <c r="N13" s="21">
        <v>2</v>
      </c>
      <c r="O13" s="22">
        <f t="shared" si="1"/>
        <v>20</v>
      </c>
      <c r="P13" s="9">
        <v>0</v>
      </c>
      <c r="Q13" s="8">
        <v>1.6</v>
      </c>
      <c r="R13" s="24">
        <v>4.8000000000000001E-2</v>
      </c>
      <c r="S13" s="24">
        <v>2.4E-2</v>
      </c>
      <c r="T13" s="25">
        <v>0</v>
      </c>
      <c r="U13" s="21">
        <v>1.6</v>
      </c>
      <c r="V13" s="24">
        <v>21</v>
      </c>
      <c r="W13" s="24">
        <v>13</v>
      </c>
      <c r="X13" s="9">
        <v>19</v>
      </c>
      <c r="Y13" s="21">
        <v>0.8</v>
      </c>
      <c r="Z13" s="26">
        <v>3</v>
      </c>
      <c r="AA13" s="26">
        <v>2</v>
      </c>
      <c r="AB13" s="27">
        <v>1</v>
      </c>
      <c r="AC13" s="8">
        <v>2</v>
      </c>
      <c r="AD13" s="29">
        <v>90</v>
      </c>
      <c r="AE13" s="26">
        <v>60</v>
      </c>
      <c r="AF13" s="28">
        <v>54</v>
      </c>
      <c r="AG13" s="8">
        <v>2</v>
      </c>
      <c r="AH13" s="28">
        <v>0</v>
      </c>
      <c r="AI13" s="8">
        <v>2</v>
      </c>
      <c r="AJ13" s="8">
        <v>15</v>
      </c>
      <c r="AK13" s="8">
        <v>10</v>
      </c>
      <c r="AL13" s="28">
        <v>3</v>
      </c>
      <c r="AM13" s="8">
        <v>2</v>
      </c>
      <c r="AN13" s="22">
        <f t="shared" si="2"/>
        <v>12</v>
      </c>
      <c r="AO13" s="33">
        <v>5.0894645706719199E-2</v>
      </c>
      <c r="AP13" s="34">
        <v>-5.0371778925410197E-3</v>
      </c>
      <c r="AQ13" s="22">
        <v>-2</v>
      </c>
      <c r="AR13" s="22">
        <v>-15</v>
      </c>
      <c r="AS13" s="34">
        <v>0.105049594229035</v>
      </c>
      <c r="AT13" s="22">
        <v>-10</v>
      </c>
      <c r="AU13" s="34">
        <v>0.79703703703703699</v>
      </c>
      <c r="AV13" s="21">
        <v>0</v>
      </c>
      <c r="AW13" s="34">
        <v>0.67401482637534105</v>
      </c>
      <c r="AX13" s="22">
        <v>-15</v>
      </c>
      <c r="AY13" s="37">
        <v>1460</v>
      </c>
      <c r="AZ13" s="22">
        <v>1.5</v>
      </c>
      <c r="BA13" s="37"/>
      <c r="BB13" s="22">
        <f>1.5*0.6</f>
        <v>0.89999999999999991</v>
      </c>
      <c r="BC13" s="34">
        <v>1</v>
      </c>
      <c r="BD13" s="22">
        <v>0</v>
      </c>
      <c r="BE13" s="16">
        <v>0.99170000000000003</v>
      </c>
      <c r="BF13" s="21">
        <v>2</v>
      </c>
      <c r="BG13" s="16">
        <v>1</v>
      </c>
      <c r="BH13" s="21">
        <v>2</v>
      </c>
      <c r="BI13" s="16">
        <v>1</v>
      </c>
      <c r="BJ13" s="21">
        <v>2</v>
      </c>
      <c r="BK13" s="44">
        <v>0</v>
      </c>
      <c r="BL13" s="8">
        <v>3</v>
      </c>
      <c r="BM13" s="30">
        <v>3</v>
      </c>
      <c r="BN13" s="30">
        <v>0</v>
      </c>
      <c r="BO13" s="30">
        <v>1</v>
      </c>
      <c r="BP13" s="9">
        <v>1</v>
      </c>
      <c r="BQ13" s="9">
        <v>6</v>
      </c>
      <c r="BR13" s="30">
        <v>6</v>
      </c>
      <c r="BS13" s="30">
        <v>1</v>
      </c>
      <c r="BT13" s="9">
        <v>1</v>
      </c>
      <c r="BU13" s="9">
        <v>1</v>
      </c>
      <c r="BV13" s="8">
        <v>0</v>
      </c>
      <c r="BW13" s="8">
        <v>0</v>
      </c>
      <c r="BX13" s="8">
        <v>0.5</v>
      </c>
      <c r="BY13" s="48">
        <v>0.05</v>
      </c>
      <c r="BZ13" s="34">
        <v>1.37931034482759E-2</v>
      </c>
      <c r="CA13" s="8">
        <v>0.5</v>
      </c>
      <c r="CB13" s="21">
        <v>3371.2932009925598</v>
      </c>
      <c r="CC13" s="9">
        <v>3711.57</v>
      </c>
      <c r="CD13" s="16">
        <v>0</v>
      </c>
      <c r="CE13" s="8">
        <v>2</v>
      </c>
      <c r="CF13" s="8">
        <v>25</v>
      </c>
      <c r="CG13" s="8">
        <v>3</v>
      </c>
      <c r="CH13" s="22">
        <f t="shared" si="4"/>
        <v>8</v>
      </c>
      <c r="CI13" s="22">
        <f t="shared" si="5"/>
        <v>40</v>
      </c>
      <c r="CJ13" s="53">
        <v>20</v>
      </c>
      <c r="CK13" s="26">
        <v>20</v>
      </c>
      <c r="CL13" s="12">
        <f t="shared" si="6"/>
        <v>1</v>
      </c>
      <c r="CM13" s="40">
        <v>10</v>
      </c>
      <c r="CN13" s="34">
        <v>0.74418604651162801</v>
      </c>
      <c r="CO13" s="34">
        <v>0.84347826086956501</v>
      </c>
      <c r="CP13" s="22">
        <v>3</v>
      </c>
      <c r="CQ13" s="34">
        <v>1</v>
      </c>
      <c r="CR13" s="22">
        <v>2</v>
      </c>
      <c r="CS13" s="34">
        <v>0.71709999999999996</v>
      </c>
      <c r="CT13" s="22">
        <v>3</v>
      </c>
      <c r="CU13" s="21">
        <f t="shared" si="7"/>
        <v>8</v>
      </c>
      <c r="CV13" s="64">
        <v>805</v>
      </c>
      <c r="CW13" s="59">
        <v>0.98012422360248497</v>
      </c>
      <c r="CX13" s="21">
        <v>4</v>
      </c>
      <c r="CY13" s="64">
        <v>4</v>
      </c>
      <c r="CZ13" s="64"/>
      <c r="DA13" s="21">
        <v>3</v>
      </c>
      <c r="DB13" s="64">
        <v>2</v>
      </c>
      <c r="DC13" s="30"/>
      <c r="DD13" s="21">
        <v>3</v>
      </c>
      <c r="DE13" s="40"/>
      <c r="DF13" s="22">
        <v>4</v>
      </c>
      <c r="DG13" s="65"/>
      <c r="DH13" s="22">
        <v>3</v>
      </c>
      <c r="DI13" s="68">
        <v>104</v>
      </c>
      <c r="DJ13" s="22">
        <v>3</v>
      </c>
      <c r="DK13" s="59">
        <v>0.72268907563025198</v>
      </c>
      <c r="DL13" s="22">
        <v>0</v>
      </c>
      <c r="DM13" s="22">
        <f t="shared" si="8"/>
        <v>38</v>
      </c>
      <c r="DN13" s="8"/>
      <c r="DO13" s="8"/>
      <c r="DP13" s="8"/>
      <c r="DQ13" s="8"/>
      <c r="DR13" s="8"/>
      <c r="DS13" s="8"/>
      <c r="DT13" s="34"/>
      <c r="DU13" s="34"/>
      <c r="DV13" s="34"/>
      <c r="DW13" s="8"/>
      <c r="DX13" s="72">
        <v>7.7672549681210706E-2</v>
      </c>
      <c r="DY13" s="75">
        <v>16</v>
      </c>
      <c r="DZ13" s="76">
        <v>-10</v>
      </c>
      <c r="EA13" s="22"/>
      <c r="EB13" s="22"/>
      <c r="EC13" s="22"/>
      <c r="ED13" s="22"/>
      <c r="EE13" s="77">
        <f t="shared" si="9"/>
        <v>-10</v>
      </c>
      <c r="EF13" s="44">
        <f t="shared" si="10"/>
        <v>68</v>
      </c>
      <c r="EG13" s="81">
        <f t="shared" si="11"/>
        <v>3.4000000000000004</v>
      </c>
    </row>
    <row r="14" spans="1:137" s="1" customFormat="1" x14ac:dyDescent="0.15">
      <c r="A14" s="8"/>
      <c r="B14" s="17">
        <v>0.12686567164179099</v>
      </c>
      <c r="C14" s="17"/>
      <c r="D14" s="18">
        <v>0.73529411764705899</v>
      </c>
      <c r="E14" s="19"/>
      <c r="F14" s="18">
        <v>1.09645115310113E-4</v>
      </c>
      <c r="G14" s="19"/>
      <c r="H14" s="18">
        <v>0.6482</v>
      </c>
      <c r="I14" s="18">
        <v>0.98250000000000004</v>
      </c>
      <c r="J14" s="19"/>
      <c r="K14" s="16">
        <v>5.2554309024803697E-4</v>
      </c>
      <c r="L14" s="21"/>
      <c r="M14" s="16">
        <v>1.2999999999999999E-3</v>
      </c>
      <c r="N14" s="9"/>
      <c r="O14" s="22"/>
      <c r="P14" s="9">
        <v>3</v>
      </c>
      <c r="Q14" s="8"/>
      <c r="R14" s="24">
        <v>4.7E-2</v>
      </c>
      <c r="S14" s="24">
        <v>1.4999999999999999E-2</v>
      </c>
      <c r="T14" s="8">
        <v>6.0999999999999999E-2</v>
      </c>
      <c r="U14" s="8"/>
      <c r="V14" s="24">
        <v>123</v>
      </c>
      <c r="W14" s="24">
        <v>74</v>
      </c>
      <c r="X14" s="9">
        <v>36</v>
      </c>
      <c r="Y14" s="9"/>
      <c r="Z14" s="30">
        <v>17</v>
      </c>
      <c r="AA14" s="30">
        <v>11</v>
      </c>
      <c r="AB14" s="31">
        <v>5</v>
      </c>
      <c r="AC14" s="9"/>
      <c r="AD14" s="30"/>
      <c r="AE14" s="30"/>
      <c r="AF14" s="27">
        <v>155</v>
      </c>
      <c r="AG14" s="8"/>
      <c r="AH14" s="27">
        <v>0</v>
      </c>
      <c r="AI14" s="9"/>
      <c r="AJ14" s="8"/>
      <c r="AK14" s="8"/>
      <c r="AL14" s="28">
        <v>20</v>
      </c>
      <c r="AM14" s="9"/>
      <c r="AN14" s="22"/>
      <c r="AO14" s="33">
        <v>3.7869446386576001E-2</v>
      </c>
      <c r="AP14" s="34">
        <v>-2.51512491193341E-3</v>
      </c>
      <c r="AQ14" s="35"/>
      <c r="AR14" s="35"/>
      <c r="AS14" s="34">
        <v>6.5320253894979793E-2</v>
      </c>
      <c r="AT14" s="22"/>
      <c r="AU14" s="34">
        <v>0.88607015294440905</v>
      </c>
      <c r="AV14" s="8"/>
      <c r="AW14" s="34">
        <v>0.76152641878669303</v>
      </c>
      <c r="AX14" s="8"/>
      <c r="AY14" s="38">
        <v>9854</v>
      </c>
      <c r="AZ14" s="39"/>
      <c r="BA14" s="38">
        <v>5217</v>
      </c>
      <c r="BB14" s="39"/>
      <c r="BC14" s="34">
        <v>0.99729999999999996</v>
      </c>
      <c r="BD14" s="39"/>
      <c r="BE14" s="16">
        <v>0.99329999999999996</v>
      </c>
      <c r="BF14" s="21"/>
      <c r="BG14" s="16">
        <v>0.97</v>
      </c>
      <c r="BH14" s="21"/>
      <c r="BI14" s="16">
        <v>0.74250000000000005</v>
      </c>
      <c r="BJ14" s="21"/>
      <c r="BK14" s="44"/>
      <c r="BL14" s="9">
        <f>SUM(BL8:BL13)</f>
        <v>77</v>
      </c>
      <c r="BM14" s="9">
        <f>SUM(BM6:BM13)</f>
        <v>81</v>
      </c>
      <c r="BN14" s="9">
        <f>SUM(BN6:BN13)</f>
        <v>7</v>
      </c>
      <c r="BO14" s="9">
        <f>SUM(BO6:BO13)</f>
        <v>15</v>
      </c>
      <c r="BP14" s="9"/>
      <c r="BQ14" s="9">
        <f>SUM(BQ6:BQ13)</f>
        <v>80</v>
      </c>
      <c r="BR14" s="9">
        <f>SUM(BR6:BR13)</f>
        <v>85</v>
      </c>
      <c r="BS14" s="9">
        <f>SUM(BS6:BS13)</f>
        <v>9</v>
      </c>
      <c r="BT14" s="9">
        <f>SUM(BT6:BT13)</f>
        <v>37</v>
      </c>
      <c r="BU14" s="9"/>
      <c r="BV14" s="9">
        <v>0</v>
      </c>
      <c r="BW14" s="9">
        <v>0</v>
      </c>
      <c r="BX14" s="9">
        <v>0.5</v>
      </c>
      <c r="BY14" s="36">
        <v>0.05</v>
      </c>
      <c r="BZ14" s="16">
        <v>2.3560209424083801E-2</v>
      </c>
      <c r="CA14" s="9"/>
      <c r="CB14" s="49"/>
      <c r="CC14" s="49"/>
      <c r="CD14" s="49"/>
      <c r="CE14" s="49"/>
      <c r="CF14" s="49"/>
      <c r="CG14" s="49"/>
      <c r="CH14" s="22"/>
      <c r="CI14" s="22"/>
      <c r="CJ14" s="56">
        <f>SUM(CJ8:CJ13)</f>
        <v>77</v>
      </c>
      <c r="CK14" s="61">
        <f>SUM(CK8:CK13)</f>
        <v>57</v>
      </c>
      <c r="CL14" s="59">
        <f t="shared" si="6"/>
        <v>0.74025974025974028</v>
      </c>
      <c r="CM14" s="60"/>
      <c r="CN14" s="62">
        <v>0.73529411764705899</v>
      </c>
      <c r="CO14" s="62">
        <v>0.77530864197530902</v>
      </c>
      <c r="CP14" s="22"/>
      <c r="CQ14" s="34">
        <v>0.99706867671691801</v>
      </c>
      <c r="CR14" s="62"/>
      <c r="CS14" s="34">
        <v>0.6482</v>
      </c>
      <c r="CT14" s="62"/>
      <c r="CU14" s="8"/>
      <c r="CV14" s="64">
        <v>3926</v>
      </c>
      <c r="CW14" s="59">
        <v>0.95771777890983201</v>
      </c>
      <c r="CX14" s="21"/>
      <c r="CY14" s="64">
        <v>24</v>
      </c>
      <c r="CZ14" s="30"/>
      <c r="DA14" s="21"/>
      <c r="DB14" s="64">
        <v>14</v>
      </c>
      <c r="DC14" s="30"/>
      <c r="DD14" s="21"/>
      <c r="DE14" s="66"/>
      <c r="DF14" s="22"/>
      <c r="DG14" s="67"/>
      <c r="DH14" s="21"/>
      <c r="DI14" s="68">
        <v>427</v>
      </c>
      <c r="DJ14" s="21"/>
      <c r="DK14" s="69">
        <v>0.741198858230257</v>
      </c>
      <c r="DL14" s="70" t="s">
        <v>97</v>
      </c>
      <c r="DM14" s="22"/>
      <c r="DN14" s="22"/>
      <c r="DO14" s="22"/>
      <c r="DP14" s="8"/>
      <c r="DQ14" s="8"/>
      <c r="DR14" s="8"/>
      <c r="DS14" s="8"/>
      <c r="DT14" s="34"/>
      <c r="DU14" s="34"/>
      <c r="DV14" s="34"/>
      <c r="DW14" s="8"/>
      <c r="DX14" s="72">
        <v>-7.6818733318522806E-2</v>
      </c>
      <c r="DY14" s="75">
        <v>8</v>
      </c>
      <c r="DZ14" s="78"/>
      <c r="EA14" s="22"/>
      <c r="EB14" s="22"/>
      <c r="EC14" s="22"/>
      <c r="ED14" s="22"/>
      <c r="EE14" s="22"/>
      <c r="EF14" s="44"/>
    </row>
    <row r="15" spans="1:137" s="1" customFormat="1" x14ac:dyDescent="0.15">
      <c r="J15" s="23"/>
      <c r="K15" s="23"/>
      <c r="L15" s="23"/>
      <c r="M15" s="23"/>
      <c r="N15" s="23"/>
      <c r="O15" s="23"/>
      <c r="AN15" s="23"/>
      <c r="BL15" s="45"/>
      <c r="BM15" s="45"/>
      <c r="BN15" s="45"/>
      <c r="BO15" s="45"/>
      <c r="BP15" s="45"/>
      <c r="BQ15" s="45"/>
      <c r="BR15" s="45"/>
      <c r="BS15" s="45"/>
      <c r="BT15" s="45"/>
      <c r="BU15" s="45"/>
      <c r="BV15" s="45"/>
      <c r="BW15" s="45"/>
      <c r="BX15" s="50"/>
      <c r="BY15" s="50"/>
      <c r="BZ15" s="50"/>
      <c r="CA15" s="50"/>
      <c r="CB15" s="50"/>
      <c r="CC15" s="50"/>
      <c r="CD15" s="57"/>
      <c r="CE15" s="57"/>
      <c r="CF15" s="57"/>
      <c r="CG15" s="57"/>
      <c r="CH15" s="23"/>
      <c r="CI15" s="23"/>
      <c r="CJ15" s="58"/>
      <c r="CK15" s="58"/>
      <c r="CL15" s="58"/>
      <c r="CM15" s="58"/>
      <c r="CN15" s="6"/>
      <c r="CO15" s="6"/>
      <c r="CP15" s="6"/>
      <c r="CQ15" s="6"/>
      <c r="CR15" s="6"/>
      <c r="CS15" s="6"/>
      <c r="CT15" s="6"/>
      <c r="CU15" s="6"/>
      <c r="CV15" s="58"/>
      <c r="CW15" s="58"/>
      <c r="CX15" s="58"/>
      <c r="CY15" s="58"/>
      <c r="CZ15" s="58"/>
      <c r="DA15" s="58"/>
      <c r="DB15" s="58"/>
      <c r="DC15" s="58"/>
      <c r="DD15" s="58"/>
      <c r="DE15" s="58"/>
      <c r="DF15" s="58"/>
      <c r="DG15" s="58"/>
      <c r="DH15" s="58"/>
      <c r="DI15" s="58"/>
      <c r="DJ15" s="58"/>
      <c r="DK15" s="3"/>
      <c r="DL15" s="3"/>
      <c r="DM15" s="3"/>
      <c r="DR15" s="23"/>
      <c r="DS15" s="23"/>
      <c r="DT15" s="23"/>
      <c r="DU15" s="23"/>
      <c r="DV15" s="23"/>
      <c r="DW15" s="23"/>
      <c r="DX15" s="23"/>
      <c r="DY15" s="23"/>
      <c r="DZ15" s="23"/>
      <c r="EA15" s="23"/>
      <c r="EB15" s="23"/>
      <c r="EC15" s="23"/>
      <c r="ED15" s="23"/>
      <c r="EE15" s="23"/>
    </row>
    <row r="16" spans="1:137" x14ac:dyDescent="0.15">
      <c r="BL16" s="46"/>
      <c r="BM16" s="46"/>
      <c r="BN16" s="46"/>
      <c r="BO16" s="46"/>
      <c r="BP16" s="46"/>
      <c r="BQ16" s="46"/>
      <c r="BR16" s="46"/>
      <c r="BS16" s="46"/>
      <c r="BT16" s="46"/>
      <c r="BU16" s="46"/>
      <c r="BV16" s="46"/>
      <c r="BW16" s="46"/>
      <c r="BX16" s="46"/>
      <c r="BY16" s="51"/>
      <c r="BZ16" s="51"/>
      <c r="CA16" s="52"/>
      <c r="CB16" s="52"/>
      <c r="CC16" s="52"/>
      <c r="CD16" s="46"/>
      <c r="CE16" s="46"/>
      <c r="CF16" s="46"/>
      <c r="CG16" s="46"/>
    </row>
    <row r="17" spans="29:75" x14ac:dyDescent="0.15">
      <c r="AC17" s="1" t="s">
        <v>97</v>
      </c>
      <c r="BL17" s="47"/>
      <c r="BM17" s="47"/>
      <c r="BN17" s="47"/>
      <c r="BO17" s="47"/>
      <c r="BP17" s="47"/>
      <c r="BQ17" s="47"/>
      <c r="BR17" s="47"/>
      <c r="BS17" s="47"/>
      <c r="BT17" s="47"/>
      <c r="BU17" s="47"/>
      <c r="BV17" s="47"/>
      <c r="BW17" s="47"/>
    </row>
    <row r="18" spans="29:75" x14ac:dyDescent="0.15">
      <c r="AC18" s="1" t="s">
        <v>97</v>
      </c>
      <c r="BL18" s="47"/>
      <c r="BM18" s="47"/>
      <c r="BN18" s="47"/>
      <c r="BO18" s="47"/>
      <c r="BP18" s="47"/>
      <c r="BQ18" s="47"/>
      <c r="BR18" s="47"/>
      <c r="BS18" s="47"/>
      <c r="BT18" s="47"/>
      <c r="BU18" s="47"/>
      <c r="BV18" s="47"/>
      <c r="BW18" s="47"/>
    </row>
    <row r="19" spans="29:75" x14ac:dyDescent="0.15">
      <c r="AC19" s="1" t="s">
        <v>97</v>
      </c>
      <c r="BL19" s="47"/>
      <c r="BM19" s="47"/>
      <c r="BN19" s="47"/>
      <c r="BO19" s="47"/>
      <c r="BP19" s="47"/>
      <c r="BQ19" s="47"/>
      <c r="BR19" s="47"/>
      <c r="BS19" s="47"/>
      <c r="BT19" s="47"/>
      <c r="BU19" s="47"/>
      <c r="BV19" s="47"/>
      <c r="BW19" s="47"/>
    </row>
    <row r="20" spans="29:75" x14ac:dyDescent="0.15">
      <c r="AC20" s="1" t="s">
        <v>97</v>
      </c>
      <c r="BL20" s="47"/>
      <c r="BM20" s="47"/>
      <c r="BN20" s="47"/>
      <c r="BO20" s="47"/>
      <c r="BP20" s="47"/>
      <c r="BQ20" s="47"/>
      <c r="BR20" s="47"/>
      <c r="BS20" s="47"/>
      <c r="BT20" s="47"/>
      <c r="BU20" s="47"/>
      <c r="BV20" s="47"/>
      <c r="BW20" s="47"/>
    </row>
    <row r="21" spans="29:75" x14ac:dyDescent="0.15">
      <c r="AC21" s="1" t="s">
        <v>97</v>
      </c>
      <c r="BL21" s="47"/>
      <c r="BM21" s="47"/>
      <c r="BN21" s="47"/>
      <c r="BO21" s="47"/>
      <c r="BP21" s="47"/>
      <c r="BQ21" s="47"/>
      <c r="BR21" s="47"/>
      <c r="BS21" s="47"/>
      <c r="BT21" s="47"/>
      <c r="BU21" s="47"/>
      <c r="BV21" s="47"/>
      <c r="BW21" s="47"/>
    </row>
    <row r="22" spans="29:75" x14ac:dyDescent="0.15">
      <c r="AC22" s="1" t="s">
        <v>97</v>
      </c>
      <c r="BL22" s="47"/>
      <c r="BM22" s="47"/>
      <c r="BN22" s="47"/>
      <c r="BO22" s="47"/>
      <c r="BP22" s="47"/>
      <c r="BQ22" s="47"/>
      <c r="BR22" s="47"/>
      <c r="BS22" s="47"/>
      <c r="BT22" s="47"/>
      <c r="BU22" s="47"/>
      <c r="BV22" s="47"/>
      <c r="BW22" s="47"/>
    </row>
  </sheetData>
  <mergeCells count="145">
    <mergeCell ref="B1:CI1"/>
    <mergeCell ref="B2:O2"/>
    <mergeCell ref="P2:AN2"/>
    <mergeCell ref="AO2:BK2"/>
    <mergeCell ref="BL2:CH2"/>
    <mergeCell ref="B3:C3"/>
    <mergeCell ref="D3:E3"/>
    <mergeCell ref="F3:G3"/>
    <mergeCell ref="H3:J3"/>
    <mergeCell ref="K3:L3"/>
    <mergeCell ref="M3:N3"/>
    <mergeCell ref="P3:Q3"/>
    <mergeCell ref="R3:U3"/>
    <mergeCell ref="V3:Y3"/>
    <mergeCell ref="Z3:AC3"/>
    <mergeCell ref="AD3:AG3"/>
    <mergeCell ref="AH3:AI3"/>
    <mergeCell ref="AJ3:AM3"/>
    <mergeCell ref="AO3:AR3"/>
    <mergeCell ref="AS3:AT3"/>
    <mergeCell ref="AU3:AV3"/>
    <mergeCell ref="AW3:AX3"/>
    <mergeCell ref="AY3:AZ3"/>
    <mergeCell ref="BA3:BB3"/>
    <mergeCell ref="BC3:BD3"/>
    <mergeCell ref="BE3:BF3"/>
    <mergeCell ref="BG3:BH3"/>
    <mergeCell ref="BI3:BJ3"/>
    <mergeCell ref="BL3:CA3"/>
    <mergeCell ref="CB3:CE3"/>
    <mergeCell ref="CF3:CG3"/>
    <mergeCell ref="CJ3:CM3"/>
    <mergeCell ref="CN3:CU3"/>
    <mergeCell ref="CV3:CX3"/>
    <mergeCell ref="CY3:DA3"/>
    <mergeCell ref="DB3:DD3"/>
    <mergeCell ref="DE3:DF3"/>
    <mergeCell ref="DG3:DH3"/>
    <mergeCell ref="DI3:DJ3"/>
    <mergeCell ref="DK3:DL3"/>
    <mergeCell ref="B4:C4"/>
    <mergeCell ref="D4:E4"/>
    <mergeCell ref="F4:G4"/>
    <mergeCell ref="H4:J4"/>
    <mergeCell ref="K4:L4"/>
    <mergeCell ref="M4:N4"/>
    <mergeCell ref="P4:Q4"/>
    <mergeCell ref="R4:U4"/>
    <mergeCell ref="V4:Y4"/>
    <mergeCell ref="Z4:AC4"/>
    <mergeCell ref="AD4:AG4"/>
    <mergeCell ref="AH4:AI4"/>
    <mergeCell ref="AJ4:AM4"/>
    <mergeCell ref="AO4:AR4"/>
    <mergeCell ref="AS4:AT4"/>
    <mergeCell ref="AU4:AV4"/>
    <mergeCell ref="AW4:AX4"/>
    <mergeCell ref="CV4:CX4"/>
    <mergeCell ref="CY4:DA4"/>
    <mergeCell ref="DB4:DD4"/>
    <mergeCell ref="DE4:DF4"/>
    <mergeCell ref="DG4:DH4"/>
    <mergeCell ref="DI4:DJ4"/>
    <mergeCell ref="DK4:DL4"/>
    <mergeCell ref="AY4:AZ4"/>
    <mergeCell ref="BA4:BB4"/>
    <mergeCell ref="BE4:BF4"/>
    <mergeCell ref="BG4:BH4"/>
    <mergeCell ref="BI4:BJ4"/>
    <mergeCell ref="BL4:BU4"/>
    <mergeCell ref="BV4:CA4"/>
    <mergeCell ref="CB4:CE4"/>
    <mergeCell ref="CF4:CG4"/>
    <mergeCell ref="DI5:DJ5"/>
    <mergeCell ref="H6:J6"/>
    <mergeCell ref="R6:U6"/>
    <mergeCell ref="V6:Y6"/>
    <mergeCell ref="Z6:AC6"/>
    <mergeCell ref="AD6:AG6"/>
    <mergeCell ref="AH6:AI6"/>
    <mergeCell ref="AJ6:AM6"/>
    <mergeCell ref="AY6:AZ6"/>
    <mergeCell ref="BA6:BB6"/>
    <mergeCell ref="BC6:BD6"/>
    <mergeCell ref="BL6:BP6"/>
    <mergeCell ref="BQ6:BU6"/>
    <mergeCell ref="BV6:BX6"/>
    <mergeCell ref="BY6:CA6"/>
    <mergeCell ref="CB6:CE6"/>
    <mergeCell ref="CF6:CG6"/>
    <mergeCell ref="CJ6:CM6"/>
    <mergeCell ref="CN6:CP6"/>
    <mergeCell ref="BQ5:BU5"/>
    <mergeCell ref="BV5:BX5"/>
    <mergeCell ref="BY5:CA5"/>
    <mergeCell ref="CB5:CE5"/>
    <mergeCell ref="CF5:CG5"/>
    <mergeCell ref="A1:A3"/>
    <mergeCell ref="A5:A6"/>
    <mergeCell ref="O3:O7"/>
    <mergeCell ref="AN3:AN7"/>
    <mergeCell ref="BK3:BK7"/>
    <mergeCell ref="CH3:CH7"/>
    <mergeCell ref="CI2:CI7"/>
    <mergeCell ref="CU5:CU7"/>
    <mergeCell ref="CV5:CX5"/>
    <mergeCell ref="CJ5:CM5"/>
    <mergeCell ref="CN5:CP5"/>
    <mergeCell ref="CQ5:CR5"/>
    <mergeCell ref="CS5:CT5"/>
    <mergeCell ref="H5:J5"/>
    <mergeCell ref="R5:U5"/>
    <mergeCell ref="V5:Y5"/>
    <mergeCell ref="Z5:AC5"/>
    <mergeCell ref="AD5:AG5"/>
    <mergeCell ref="AH5:AI5"/>
    <mergeCell ref="AJ5:AM5"/>
    <mergeCell ref="BC5:BD5"/>
    <mergeCell ref="BL5:BP5"/>
    <mergeCell ref="CJ4:CM4"/>
    <mergeCell ref="CN4:CU4"/>
    <mergeCell ref="DM3:DM7"/>
    <mergeCell ref="EE3:EE7"/>
    <mergeCell ref="EF1:EF7"/>
    <mergeCell ref="DN3:DO6"/>
    <mergeCell ref="DP3:DQ6"/>
    <mergeCell ref="DR3:DS6"/>
    <mergeCell ref="EA3:EB6"/>
    <mergeCell ref="EC3:ED6"/>
    <mergeCell ref="DT3:DW6"/>
    <mergeCell ref="DX3:DZ6"/>
    <mergeCell ref="DN1:EE2"/>
    <mergeCell ref="CJ1:DM2"/>
    <mergeCell ref="CQ6:CR6"/>
    <mergeCell ref="CS6:CT6"/>
    <mergeCell ref="CV6:CX6"/>
    <mergeCell ref="CY6:DA6"/>
    <mergeCell ref="DB6:DD6"/>
    <mergeCell ref="DE6:DF6"/>
    <mergeCell ref="DG6:DH6"/>
    <mergeCell ref="DI6:DJ6"/>
    <mergeCell ref="CY5:DA5"/>
    <mergeCell ref="DB5:DD5"/>
    <mergeCell ref="DE5:DF5"/>
    <mergeCell ref="DG5:DH5"/>
  </mergeCells>
  <phoneticPr fontId="9" type="noConversion"/>
  <pageMargins left="0.75" right="0.75" top="1" bottom="1" header="0.5" footer="0.5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河南有限公司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2021-08-09T06:39:00Z</dcterms:created>
  <dcterms:modified xsi:type="dcterms:W3CDTF">2023-03-03T09:19:18Z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2052-11.8.2.10912</vt:lpwstr>
  </property>
  <property fmtid="{D5CDD505-2E9C-101B-9397-08002B2CF9AE}" pid="3" name="ICV">
    <vt:lpwstr>1E5D474C4B294285B0F88F92869EC06C</vt:lpwstr>
  </property>
</Properties>
</file>