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4000" windowHeight="9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Q14" i="1" l="1"/>
  <c r="CR14" i="1" s="1"/>
  <c r="CP14" i="1"/>
  <c r="EL13" i="1"/>
  <c r="DB13" i="1"/>
  <c r="DT13" i="1" s="1"/>
  <c r="CR13" i="1"/>
  <c r="CN13" i="1"/>
  <c r="AN13" i="1"/>
  <c r="O13" i="1"/>
  <c r="CO13" i="1" s="1"/>
  <c r="EM13" i="1" s="1"/>
  <c r="EN13" i="1" s="1"/>
  <c r="EL12" i="1"/>
  <c r="DB12" i="1"/>
  <c r="DT12" i="1" s="1"/>
  <c r="CR12" i="1"/>
  <c r="CN12" i="1"/>
  <c r="AN12" i="1"/>
  <c r="O12" i="1"/>
  <c r="CO12" i="1" s="1"/>
  <c r="EL11" i="1"/>
  <c r="DB11" i="1"/>
  <c r="DT11" i="1" s="1"/>
  <c r="CR11" i="1"/>
  <c r="CN11" i="1"/>
  <c r="AN11" i="1"/>
  <c r="O11" i="1"/>
  <c r="EL10" i="1"/>
  <c r="DB10" i="1"/>
  <c r="DT10" i="1" s="1"/>
  <c r="CR10" i="1"/>
  <c r="CN10" i="1"/>
  <c r="BQ10" i="1"/>
  <c r="AN10" i="1"/>
  <c r="O10" i="1"/>
  <c r="CO10" i="1" s="1"/>
  <c r="EL9" i="1"/>
  <c r="DB9" i="1"/>
  <c r="DT9" i="1" s="1"/>
  <c r="CR9" i="1"/>
  <c r="CN9" i="1"/>
  <c r="BQ9" i="1"/>
  <c r="AN9" i="1"/>
  <c r="O9" i="1"/>
  <c r="CO9" i="1" s="1"/>
  <c r="EL8" i="1"/>
  <c r="DB8" i="1"/>
  <c r="DT8" i="1" s="1"/>
  <c r="CR8" i="1"/>
  <c r="CN8" i="1"/>
  <c r="BQ8" i="1"/>
  <c r="AN8" i="1"/>
  <c r="O8" i="1"/>
  <c r="CO8" i="1" s="1"/>
  <c r="EM8" i="1" s="1"/>
  <c r="EN8" i="1" s="1"/>
  <c r="EM10" i="1" l="1"/>
  <c r="EN10" i="1" s="1"/>
  <c r="EM9" i="1"/>
  <c r="EN9" i="1" s="1"/>
  <c r="CO11" i="1"/>
  <c r="EM11" i="1" s="1"/>
  <c r="EN11" i="1" s="1"/>
  <c r="EM12" i="1"/>
  <c r="EN12" i="1" s="1"/>
</calcChain>
</file>

<file path=xl/comments1.xml><?xml version="1.0" encoding="utf-8"?>
<comments xmlns="http://schemas.openxmlformats.org/spreadsheetml/2006/main">
  <authors>
    <author>Administrator</author>
    <author>安丹</author>
  </authors>
  <commentList>
    <comment ref="AO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基本分为满分的60%。完成挑战目标得满分，在基本目标及挑战目标之间在基本分上线性得分。完成值低于基本目标，根据指标环比改善情况进行评分，计算公式为：（本月指标较上月改善pp/上月指标较基准值差距pp）*基准分。得分上限不超过基本分。未达到基本目标且环比劣化进行扣分，每劣化0.5PP扣2分。</t>
        </r>
      </text>
    </comment>
    <comment ref="AS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按目标法考核，基本分为满分的60%,实际完成值达到挑战目标得满分；未完成基本目标不得分，在基本目标与挑战目标在基本分上线性得分。每低于基本目标0.5PP，扣3分。</t>
        </r>
      </text>
    </comment>
    <comment ref="AU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计算方法：机顶盒有线接入率=有线接入的机顶盒数量/机顶盒设备活跃总量。
按目标法考核，基本分为满分的60%。完成挑战目标，得满分；完成基本目标，得基本分；完成值在基本目标和挑战目标之间，在基本分基础上线性得分；完成值低于基本目标且环比下降的，每下降0.5PP扣2分，该项得分扣完为止</t>
        </r>
      </text>
    </comment>
    <comment ref="AW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Y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BA3" authorId="0" shapeId="0">
      <text>
        <r>
          <rPr>
            <sz val="9"/>
            <rFont val="宋体"/>
            <charset val="134"/>
          </rPr>
          <t>因疫情况原因部分核减</t>
        </r>
      </text>
    </comment>
    <comment ref="DF3" authorId="1" shapeId="0">
      <text/>
    </comment>
    <comment ref="DL3" authorId="0" shapeId="0">
      <text>
        <r>
          <rPr>
            <sz val="9"/>
            <rFont val="宋体"/>
            <charset val="134"/>
          </rPr>
          <t>因疫情原因不考核</t>
        </r>
      </text>
    </comment>
    <comment ref="DP3" authorId="1" shapeId="0">
      <text>
        <r>
          <rPr>
            <sz val="9"/>
            <rFont val="宋体"/>
            <charset val="134"/>
          </rPr>
          <t xml:space="preserve">疫情况原因部分核减
</t>
        </r>
      </text>
    </comment>
    <comment ref="AR5" authorId="0" shapeId="0">
      <text>
        <r>
          <rPr>
            <sz val="9"/>
            <rFont val="宋体"/>
            <charset val="134"/>
          </rPr>
          <t xml:space="preserve">高频严重弱光用户当月解决率、集中弱光小区当月解决率均达到80%，不扣分，若有一项低于80%，扣5分，两项不达标扣10分；新增弱光比例小于1，不扣分，不达标，扣5分，累加扣分。
</t>
        </r>
      </text>
    </comment>
  </commentList>
</comments>
</file>

<file path=xl/sharedStrings.xml><?xml version="1.0" encoding="utf-8"?>
<sst xmlns="http://schemas.openxmlformats.org/spreadsheetml/2006/main" count="295" uniqueCount="112">
  <si>
    <t>项目</t>
  </si>
  <si>
    <t>网络质量</t>
  </si>
  <si>
    <t>扣分项</t>
  </si>
  <si>
    <t>合计</t>
  </si>
  <si>
    <t>无线网支撑</t>
  </si>
  <si>
    <t>传输网维护</t>
  </si>
  <si>
    <t>全业务支撑</t>
  </si>
  <si>
    <t>三费管理</t>
  </si>
  <si>
    <t>小计</t>
  </si>
  <si>
    <t>重复投诉工单占比</t>
  </si>
  <si>
    <t>投诉回访解决率</t>
  </si>
  <si>
    <t>45G零流量小区占比</t>
  </si>
  <si>
    <t>不满意客户修复-KPI</t>
  </si>
  <si>
    <t>2/4/5G小区不可用时长占比</t>
  </si>
  <si>
    <t>感知类告警综合占比</t>
  </si>
  <si>
    <t>OLT中断次数</t>
  </si>
  <si>
    <t>OLT中断时长</t>
  </si>
  <si>
    <t>OLT单方向中断超2小时次数</t>
  </si>
  <si>
    <t>汇聚层传输线路障碍次数</t>
  </si>
  <si>
    <t>接入层传输线路障碍次数</t>
  </si>
  <si>
    <t>汇聚层光缆处理时长（超4小时时次数）</t>
  </si>
  <si>
    <t>接入层光缆处理时长（超6小时时次数）</t>
  </si>
  <si>
    <t>家客ONU弱光率</t>
  </si>
  <si>
    <t>90天内重复投诉率</t>
  </si>
  <si>
    <t>家客投诉处理解决率</t>
  </si>
  <si>
    <t>装移机竣工率</t>
  </si>
  <si>
    <t>家客终端翻新</t>
  </si>
  <si>
    <t>家客终端利旧</t>
  </si>
  <si>
    <t>家客终端盘点率</t>
  </si>
  <si>
    <t>家客终端盘点一致率</t>
  </si>
  <si>
    <t>政企双线网络支撑质量</t>
  </si>
  <si>
    <t>资管数据稽核率</t>
  </si>
  <si>
    <t>停注销归档率</t>
  </si>
  <si>
    <t>注销单设备未回收量</t>
  </si>
  <si>
    <t>注销单数据未删除量</t>
  </si>
  <si>
    <t>电费管理（3分）</t>
  </si>
  <si>
    <t>租费管理（2分）</t>
  </si>
  <si>
    <t>铁塔服务费（3分）</t>
  </si>
  <si>
    <t>关键单点解决</t>
  </si>
  <si>
    <t>无线网络投诉管理</t>
  </si>
  <si>
    <t>基站隐患整治</t>
  </si>
  <si>
    <t>传输线路隐患整治</t>
  </si>
  <si>
    <t>OLT隐患整治</t>
  </si>
  <si>
    <t>分纤箱整治</t>
  </si>
  <si>
    <t>主干弱光小区整治</t>
  </si>
  <si>
    <t>无线改有线整治</t>
  </si>
  <si>
    <t>沿商宽带竣工率</t>
  </si>
  <si>
    <t>重大故障考核</t>
  </si>
  <si>
    <t>干线光缆中断考核</t>
  </si>
  <si>
    <t>工程建设质量</t>
  </si>
  <si>
    <t>投诉热点压降</t>
  </si>
  <si>
    <t>家客广义万投比</t>
  </si>
  <si>
    <t>政企客情危机</t>
  </si>
  <si>
    <t>其它基础管理事项</t>
  </si>
  <si>
    <t>分值</t>
  </si>
  <si>
    <t>转供电改造（2分）</t>
  </si>
  <si>
    <t>AI稽核和工单驳回率考核（1分）</t>
  </si>
  <si>
    <t>目标值</t>
  </si>
  <si>
    <t>基准值</t>
  </si>
  <si>
    <t>挑战值</t>
  </si>
  <si>
    <t>目标</t>
  </si>
  <si>
    <t>扣分项目</t>
  </si>
  <si>
    <t>宏站转供电改造</t>
  </si>
  <si>
    <t>室分站转供电改造</t>
  </si>
  <si>
    <t>AI稽核（0.5）</t>
  </si>
  <si>
    <t>工单驳回率（0.5）</t>
  </si>
  <si>
    <t>平均单站租费增幅（3%）</t>
  </si>
  <si>
    <t>完成25个站点的起租信息核对</t>
  </si>
  <si>
    <t>无线关键站址</t>
  </si>
  <si>
    <t>IVR回访解决率及满意率</t>
  </si>
  <si>
    <t>不满意客户修复参评率</t>
  </si>
  <si>
    <t>EOMS投诉工单处理及时率和APP联系比率</t>
  </si>
  <si>
    <t>得分</t>
  </si>
  <si>
    <t>参评率55%，10分占比90%</t>
  </si>
  <si>
    <t>见正文</t>
  </si>
  <si>
    <t>高频/集中/新增弱光</t>
  </si>
  <si>
    <t>区域</t>
  </si>
  <si>
    <t>完成值</t>
  </si>
  <si>
    <t>参评率</t>
  </si>
  <si>
    <t>10分占比</t>
  </si>
  <si>
    <t>基本目标</t>
  </si>
  <si>
    <t>挑战目标</t>
  </si>
  <si>
    <t>完成情况</t>
  </si>
  <si>
    <t>环比</t>
  </si>
  <si>
    <t>月度目标</t>
  </si>
  <si>
    <t>2021年站均租费（元）</t>
  </si>
  <si>
    <t>2022年2月累计站均租费（元）</t>
  </si>
  <si>
    <t>2月份目标</t>
  </si>
  <si>
    <t>完成比例</t>
  </si>
  <si>
    <t>解决率</t>
  </si>
  <si>
    <t>满意率</t>
  </si>
  <si>
    <t>EOMS投诉处理及时率</t>
  </si>
  <si>
    <t>APP联系比率</t>
  </si>
  <si>
    <t>完成</t>
  </si>
  <si>
    <t>扣分</t>
  </si>
  <si>
    <t>连续两个月投诉热点</t>
  </si>
  <si>
    <t>连续三个月投诉热点</t>
  </si>
  <si>
    <t>投诉量10件及以上热点</t>
  </si>
  <si>
    <t>增幅</t>
  </si>
  <si>
    <t>排名</t>
  </si>
  <si>
    <t>5分折合</t>
  </si>
  <si>
    <t>-</t>
  </si>
  <si>
    <t>齐</t>
  </si>
  <si>
    <t>楚</t>
  </si>
  <si>
    <t>23日触发省公司二级预警，造成一般故障，按照考核办法扣10分，其中燕涉及小区57个、齐16个，按照比例扣燕7.81分，齐2.19分。</t>
  </si>
  <si>
    <t>燕</t>
  </si>
  <si>
    <t>2月23日6:57OTN/PTN/SPN燕中心（中部环）-城郊乡,燕中心6500-燕人民医院中心6180。燕太行国际学校-燕西环中心6180-体育场6180光缆中断引起投诉10件。</t>
  </si>
  <si>
    <t>韩</t>
  </si>
  <si>
    <t>赵、韩1次，齐3次，其他2次</t>
  </si>
  <si>
    <t>赵、韩0次，其他1次</t>
  </si>
  <si>
    <t>赵</t>
  </si>
  <si>
    <t>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</si>
</sst>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8" formatCode="0.00_ "/>
    <numFmt numFmtId="180" formatCode="0.000_ "/>
    <numFmt numFmtId="181" formatCode="0_ "/>
    <numFmt numFmtId="182" formatCode="0.00_);[Red]\(0.00\)"/>
    <numFmt numFmtId="183" formatCode="_ [$¥-804]* #,##0.00_ ;_ [$¥-804]* \-#,##0.00_ ;_ [$¥-804]* &quot;-&quot;??_ ;_ @_ "/>
  </numFmts>
  <fonts count="11" x14ac:knownFonts="1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name val="宋体"/>
      <charset val="134"/>
      <scheme val="minor"/>
    </font>
    <font>
      <b/>
      <sz val="8"/>
      <name val="微软雅黑"/>
      <charset val="134"/>
    </font>
    <font>
      <sz val="8"/>
      <name val="微软雅黑"/>
      <family val="2"/>
      <charset val="134"/>
    </font>
    <font>
      <sz val="8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/>
  </cellStyleXfs>
  <cellXfs count="1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78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 readingOrder="1"/>
    </xf>
    <xf numFmtId="178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3" applyNumberFormat="1" applyFont="1" applyFill="1" applyBorder="1" applyAlignment="1">
      <alignment horizontal="center" vertical="center"/>
    </xf>
    <xf numFmtId="181" fontId="1" fillId="0" borderId="1" xfId="3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 applyProtection="1">
      <alignment horizontal="center" vertical="center" wrapText="1"/>
    </xf>
    <xf numFmtId="181" fontId="3" fillId="0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82" fontId="1" fillId="0" borderId="1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4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left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left"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0" fontId="1" fillId="0" borderId="0" xfId="1" applyNumberFormat="1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82" fontId="1" fillId="0" borderId="1" xfId="1" applyNumberFormat="1" applyFont="1" applyFill="1" applyBorder="1" applyAlignment="1">
      <alignment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10" fontId="1" fillId="0" borderId="2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 wrapText="1"/>
    </xf>
    <xf numFmtId="10" fontId="1" fillId="0" borderId="7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ormal" xfId="4"/>
    <cellStyle name="百分比" xfId="1" builtinId="5"/>
    <cellStyle name="百分比 2" xfId="2"/>
    <cellStyle name="常规" xfId="0" builtinId="0"/>
    <cellStyle name="常规 2" xfId="3"/>
  </cellStyles>
  <dxfs count="0"/>
  <tableStyles count="0" defaultTableStyle="TableStyleMedium2" defaultPivotStyle="PivotStyleLight16"/>
  <colors>
    <mruColors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15"/>
  <sheetViews>
    <sheetView tabSelected="1" zoomScaleNormal="100" workbookViewId="0">
      <pane xSplit="1" topLeftCell="B1" activePane="topRight" state="frozen"/>
      <selection pane="topRight" activeCell="R10" sqref="R10"/>
    </sheetView>
  </sheetViews>
  <sheetFormatPr defaultColWidth="9" defaultRowHeight="13.5" x14ac:dyDescent="0.15"/>
  <cols>
    <col min="1" max="1" width="6.375" style="1" customWidth="1"/>
    <col min="2" max="2" width="6.625" style="1" customWidth="1"/>
    <col min="3" max="3" width="5" style="1" customWidth="1"/>
    <col min="4" max="4" width="6.5" style="1" customWidth="1"/>
    <col min="5" max="5" width="5.25" style="1" customWidth="1"/>
    <col min="6" max="6" width="5.625" style="1" customWidth="1"/>
    <col min="7" max="7" width="5.75" style="1" customWidth="1"/>
    <col min="8" max="8" width="6.5" style="1" customWidth="1"/>
    <col min="9" max="9" width="7" style="1" customWidth="1"/>
    <col min="10" max="10" width="4.125" style="1" customWidth="1"/>
    <col min="11" max="14" width="6.875" style="1" customWidth="1"/>
    <col min="15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5" width="5.75" style="1" customWidth="1"/>
    <col min="26" max="27" width="6.625" style="1" customWidth="1"/>
    <col min="28" max="28" width="5.875" style="1" customWidth="1"/>
    <col min="29" max="29" width="4.875" style="1" customWidth="1"/>
    <col min="30" max="31" width="6.625" style="1" customWidth="1"/>
    <col min="32" max="32" width="5.875" style="1" customWidth="1"/>
    <col min="33" max="33" width="4.375" style="1" customWidth="1"/>
    <col min="34" max="34" width="7.125" style="1" customWidth="1"/>
    <col min="35" max="35" width="4.875" style="1" customWidth="1"/>
    <col min="36" max="38" width="6.625" style="1" customWidth="1"/>
    <col min="39" max="39" width="5.125" style="1" customWidth="1"/>
    <col min="40" max="40" width="5.875" style="1" customWidth="1"/>
    <col min="41" max="41" width="7.875" style="1" customWidth="1"/>
    <col min="42" max="44" width="5.75" style="1" customWidth="1"/>
    <col min="45" max="45" width="7.375" style="1" customWidth="1"/>
    <col min="46" max="46" width="6.5" style="1" customWidth="1"/>
    <col min="47" max="47" width="7.375" style="1" customWidth="1"/>
    <col min="48" max="48" width="5.125" style="1" customWidth="1"/>
    <col min="49" max="49" width="7.25" style="1" customWidth="1"/>
    <col min="50" max="50" width="5.5" style="1" customWidth="1"/>
    <col min="51" max="51" width="6.25" style="1" customWidth="1"/>
    <col min="52" max="52" width="6.375" style="1" customWidth="1"/>
    <col min="53" max="53" width="6.25" style="1" customWidth="1"/>
    <col min="54" max="54" width="5.5" style="1" customWidth="1"/>
    <col min="55" max="55" width="6.75" style="1" customWidth="1"/>
    <col min="56" max="56" width="5.5" style="1" customWidth="1"/>
    <col min="57" max="57" width="8" style="1" customWidth="1"/>
    <col min="58" max="58" width="5.5" style="1" customWidth="1"/>
    <col min="59" max="59" width="9" style="1"/>
    <col min="60" max="60" width="6.375" style="1" customWidth="1"/>
    <col min="61" max="61" width="9" style="1"/>
    <col min="62" max="68" width="6.375" style="1" customWidth="1"/>
    <col min="69" max="69" width="7.75" style="1" customWidth="1"/>
    <col min="70" max="72" width="6.875" style="4" customWidth="1"/>
    <col min="73" max="73" width="5.5" style="4" customWidth="1"/>
    <col min="74" max="74" width="4.125" style="4" customWidth="1"/>
    <col min="75" max="77" width="6.875" style="4" customWidth="1"/>
    <col min="78" max="78" width="5.5" style="4" customWidth="1"/>
    <col min="79" max="79" width="4.125" style="4" customWidth="1"/>
    <col min="80" max="81" width="5.5" style="4" customWidth="1"/>
    <col min="82" max="82" width="4.125" style="5" customWidth="1"/>
    <col min="83" max="84" width="5.5" style="5" customWidth="1"/>
    <col min="85" max="85" width="4.125" style="5" customWidth="1"/>
    <col min="86" max="86" width="7.75" style="5" customWidth="1"/>
    <col min="87" max="87" width="10.25" style="5" customWidth="1"/>
    <col min="88" max="88" width="5.125" style="5" customWidth="1"/>
    <col min="89" max="89" width="3.375" style="5" customWidth="1"/>
    <col min="90" max="90" width="7.75" style="5" customWidth="1"/>
    <col min="91" max="91" width="3.375" style="5" customWidth="1"/>
    <col min="92" max="92" width="4.375" style="1" customWidth="1"/>
    <col min="93" max="93" width="5.25" style="1" customWidth="1"/>
    <col min="94" max="95" width="5.375" style="3" customWidth="1"/>
    <col min="96" max="96" width="7.5" style="3" customWidth="1"/>
    <col min="97" max="97" width="3.625" style="3" customWidth="1"/>
    <col min="98" max="99" width="6.625" style="3" customWidth="1"/>
    <col min="100" max="100" width="4.375" style="3" customWidth="1"/>
    <col min="101" max="101" width="7.5" style="3" customWidth="1"/>
    <col min="102" max="102" width="4.375" style="3" customWidth="1"/>
    <col min="103" max="104" width="6.625" style="3" customWidth="1"/>
    <col min="105" max="105" width="6.5" style="3" customWidth="1"/>
    <col min="106" max="106" width="4.875" style="3" customWidth="1"/>
    <col min="107" max="108" width="6.875" style="3" customWidth="1"/>
    <col min="109" max="109" width="5.375" style="3" customWidth="1"/>
    <col min="110" max="111" width="6.875" style="3" customWidth="1"/>
    <col min="112" max="112" width="5.375" style="3" customWidth="1"/>
    <col min="113" max="114" width="6.875" style="3" customWidth="1"/>
    <col min="115" max="115" width="5.375" style="3" customWidth="1"/>
    <col min="116" max="116" width="7.375" style="3" customWidth="1"/>
    <col min="117" max="117" width="4.375" style="3" customWidth="1"/>
    <col min="118" max="118" width="7.375" style="3" customWidth="1"/>
    <col min="119" max="119" width="4.875" style="3" customWidth="1"/>
    <col min="120" max="120" width="7.375" style="3" customWidth="1"/>
    <col min="121" max="121" width="4.875" style="3" customWidth="1"/>
    <col min="122" max="122" width="7.375" style="3" customWidth="1"/>
    <col min="123" max="123" width="4.5" style="3" customWidth="1"/>
    <col min="124" max="124" width="8.25" style="3" customWidth="1"/>
    <col min="125" max="125" width="25.5" style="1" customWidth="1"/>
    <col min="126" max="126" width="4.75" style="1" customWidth="1"/>
    <col min="127" max="127" width="4.625" style="1" customWidth="1"/>
    <col min="128" max="130" width="4.75" style="1" customWidth="1"/>
    <col min="131" max="132" width="10.375" style="1" customWidth="1"/>
    <col min="133" max="133" width="20.625" style="1" customWidth="1"/>
    <col min="134" max="134" width="6.625" style="1" customWidth="1"/>
    <col min="135" max="135" width="8" style="1" customWidth="1"/>
    <col min="136" max="136" width="4.75" style="1" customWidth="1"/>
    <col min="137" max="137" width="6.5" style="1" customWidth="1"/>
    <col min="138" max="139" width="4.75" style="1" customWidth="1"/>
    <col min="140" max="141" width="4.125" style="1" customWidth="1"/>
    <col min="142" max="142" width="6.625" style="1" customWidth="1"/>
    <col min="143" max="143" width="7.5" style="1" customWidth="1"/>
    <col min="144" max="144" width="6" style="1" customWidth="1"/>
    <col min="145" max="16384" width="9" style="6"/>
  </cols>
  <sheetData>
    <row r="1" spans="1:144" s="1" customFormat="1" x14ac:dyDescent="0.15">
      <c r="A1" s="67" t="s">
        <v>0</v>
      </c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7"/>
      <c r="CO1" s="67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6"/>
      <c r="DU1" s="67" t="s">
        <v>2</v>
      </c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 t="s">
        <v>3</v>
      </c>
    </row>
    <row r="2" spans="1:144" s="1" customFormat="1" x14ac:dyDescent="0.15">
      <c r="A2" s="67"/>
      <c r="B2" s="67" t="s">
        <v>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 t="s">
        <v>5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9" t="s">
        <v>6</v>
      </c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70" t="s">
        <v>7</v>
      </c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67" t="s">
        <v>8</v>
      </c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8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</row>
    <row r="3" spans="1:144" s="1" customFormat="1" x14ac:dyDescent="0.15">
      <c r="A3" s="67"/>
      <c r="B3" s="67" t="s">
        <v>9</v>
      </c>
      <c r="C3" s="67"/>
      <c r="D3" s="67" t="s">
        <v>10</v>
      </c>
      <c r="E3" s="67"/>
      <c r="F3" s="67" t="s">
        <v>11</v>
      </c>
      <c r="G3" s="67"/>
      <c r="H3" s="67" t="s">
        <v>12</v>
      </c>
      <c r="I3" s="67"/>
      <c r="J3" s="67"/>
      <c r="K3" s="69" t="s">
        <v>13</v>
      </c>
      <c r="L3" s="69"/>
      <c r="M3" s="69" t="s">
        <v>14</v>
      </c>
      <c r="N3" s="69"/>
      <c r="O3" s="67" t="s">
        <v>3</v>
      </c>
      <c r="P3" s="69" t="s">
        <v>15</v>
      </c>
      <c r="Q3" s="71"/>
      <c r="R3" s="69" t="s">
        <v>16</v>
      </c>
      <c r="S3" s="69"/>
      <c r="T3" s="69"/>
      <c r="U3" s="69"/>
      <c r="V3" s="69" t="s">
        <v>17</v>
      </c>
      <c r="W3" s="69"/>
      <c r="X3" s="69"/>
      <c r="Y3" s="69"/>
      <c r="Z3" s="69" t="s">
        <v>18</v>
      </c>
      <c r="AA3" s="69"/>
      <c r="AB3" s="69"/>
      <c r="AC3" s="69"/>
      <c r="AD3" s="69" t="s">
        <v>19</v>
      </c>
      <c r="AE3" s="69"/>
      <c r="AF3" s="69"/>
      <c r="AG3" s="69"/>
      <c r="AH3" s="69" t="s">
        <v>20</v>
      </c>
      <c r="AI3" s="69"/>
      <c r="AJ3" s="69" t="s">
        <v>21</v>
      </c>
      <c r="AK3" s="69"/>
      <c r="AL3" s="69"/>
      <c r="AM3" s="69"/>
      <c r="AN3" s="67" t="s">
        <v>3</v>
      </c>
      <c r="AO3" s="72" t="s">
        <v>22</v>
      </c>
      <c r="AP3" s="72"/>
      <c r="AQ3" s="72"/>
      <c r="AR3" s="72"/>
      <c r="AS3" s="72" t="s">
        <v>23</v>
      </c>
      <c r="AT3" s="72"/>
      <c r="AU3" s="72" t="s">
        <v>24</v>
      </c>
      <c r="AV3" s="72"/>
      <c r="AW3" s="73" t="s">
        <v>25</v>
      </c>
      <c r="AX3" s="73"/>
      <c r="AY3" s="73" t="s">
        <v>26</v>
      </c>
      <c r="AZ3" s="73"/>
      <c r="BA3" s="73" t="s">
        <v>27</v>
      </c>
      <c r="BB3" s="73"/>
      <c r="BC3" s="74" t="s">
        <v>28</v>
      </c>
      <c r="BD3" s="75"/>
      <c r="BE3" s="72" t="s">
        <v>29</v>
      </c>
      <c r="BF3" s="72"/>
      <c r="BG3" s="72" t="s">
        <v>30</v>
      </c>
      <c r="BH3" s="72"/>
      <c r="BI3" s="72" t="s">
        <v>31</v>
      </c>
      <c r="BJ3" s="72"/>
      <c r="BK3" s="73" t="s">
        <v>32</v>
      </c>
      <c r="BL3" s="73"/>
      <c r="BM3" s="73" t="s">
        <v>33</v>
      </c>
      <c r="BN3" s="73"/>
      <c r="BO3" s="73" t="s">
        <v>34</v>
      </c>
      <c r="BP3" s="73"/>
      <c r="BQ3" s="67" t="s">
        <v>8</v>
      </c>
      <c r="BR3" s="70" t="s">
        <v>35</v>
      </c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 t="s">
        <v>36</v>
      </c>
      <c r="CI3" s="70"/>
      <c r="CJ3" s="70"/>
      <c r="CK3" s="70"/>
      <c r="CL3" s="70" t="s">
        <v>37</v>
      </c>
      <c r="CM3" s="70"/>
      <c r="CN3" s="67" t="s">
        <v>8</v>
      </c>
      <c r="CO3" s="67"/>
      <c r="CP3" s="76" t="s">
        <v>38</v>
      </c>
      <c r="CQ3" s="67"/>
      <c r="CR3" s="67"/>
      <c r="CS3" s="67"/>
      <c r="CT3" s="77" t="s">
        <v>39</v>
      </c>
      <c r="CU3" s="78"/>
      <c r="CV3" s="78"/>
      <c r="CW3" s="78"/>
      <c r="CX3" s="78"/>
      <c r="CY3" s="78"/>
      <c r="CZ3" s="78"/>
      <c r="DA3" s="78"/>
      <c r="DB3" s="79"/>
      <c r="DC3" s="80" t="s">
        <v>40</v>
      </c>
      <c r="DD3" s="80"/>
      <c r="DE3" s="80"/>
      <c r="DF3" s="80" t="s">
        <v>41</v>
      </c>
      <c r="DG3" s="80"/>
      <c r="DH3" s="80"/>
      <c r="DI3" s="80" t="s">
        <v>42</v>
      </c>
      <c r="DJ3" s="80"/>
      <c r="DK3" s="80"/>
      <c r="DL3" s="72" t="s">
        <v>43</v>
      </c>
      <c r="DM3" s="72"/>
      <c r="DN3" s="72" t="s">
        <v>44</v>
      </c>
      <c r="DO3" s="72"/>
      <c r="DP3" s="72" t="s">
        <v>45</v>
      </c>
      <c r="DQ3" s="72"/>
      <c r="DR3" s="72" t="s">
        <v>46</v>
      </c>
      <c r="DS3" s="72"/>
      <c r="DT3" s="92" t="s">
        <v>8</v>
      </c>
      <c r="DU3" s="96" t="s">
        <v>47</v>
      </c>
      <c r="DV3" s="97"/>
      <c r="DW3" s="96" t="s">
        <v>48</v>
      </c>
      <c r="DX3" s="97"/>
      <c r="DY3" s="96" t="s">
        <v>49</v>
      </c>
      <c r="DZ3" s="97"/>
      <c r="EA3" s="96" t="s">
        <v>50</v>
      </c>
      <c r="EB3" s="102"/>
      <c r="EC3" s="102"/>
      <c r="ED3" s="97"/>
      <c r="EE3" s="96" t="s">
        <v>51</v>
      </c>
      <c r="EF3" s="102"/>
      <c r="EG3" s="97"/>
      <c r="EH3" s="96" t="s">
        <v>52</v>
      </c>
      <c r="EI3" s="97"/>
      <c r="EJ3" s="96" t="s">
        <v>53</v>
      </c>
      <c r="EK3" s="97"/>
      <c r="EL3" s="95" t="s">
        <v>8</v>
      </c>
      <c r="EM3" s="67"/>
    </row>
    <row r="4" spans="1:144" s="1" customFormat="1" x14ac:dyDescent="0.15">
      <c r="A4" s="7" t="s">
        <v>54</v>
      </c>
      <c r="B4" s="67">
        <v>4</v>
      </c>
      <c r="C4" s="67"/>
      <c r="D4" s="67">
        <v>3</v>
      </c>
      <c r="E4" s="67"/>
      <c r="F4" s="67">
        <v>2</v>
      </c>
      <c r="G4" s="67"/>
      <c r="H4" s="67">
        <v>3</v>
      </c>
      <c r="I4" s="67"/>
      <c r="J4" s="67"/>
      <c r="K4" s="67">
        <v>6</v>
      </c>
      <c r="L4" s="67"/>
      <c r="M4" s="67">
        <v>2</v>
      </c>
      <c r="N4" s="67"/>
      <c r="O4" s="67"/>
      <c r="P4" s="69">
        <v>1.6</v>
      </c>
      <c r="Q4" s="71"/>
      <c r="R4" s="69">
        <v>1.6</v>
      </c>
      <c r="S4" s="69"/>
      <c r="T4" s="69"/>
      <c r="U4" s="69"/>
      <c r="V4" s="69">
        <v>0.8</v>
      </c>
      <c r="W4" s="69"/>
      <c r="X4" s="69"/>
      <c r="Y4" s="69"/>
      <c r="Z4" s="69">
        <v>2</v>
      </c>
      <c r="AA4" s="69"/>
      <c r="AB4" s="69"/>
      <c r="AC4" s="69"/>
      <c r="AD4" s="67">
        <v>2</v>
      </c>
      <c r="AE4" s="67"/>
      <c r="AF4" s="67"/>
      <c r="AG4" s="67"/>
      <c r="AH4" s="69">
        <v>2</v>
      </c>
      <c r="AI4" s="69"/>
      <c r="AJ4" s="67">
        <v>2</v>
      </c>
      <c r="AK4" s="67"/>
      <c r="AL4" s="67"/>
      <c r="AM4" s="67"/>
      <c r="AN4" s="67"/>
      <c r="AO4" s="72">
        <v>3</v>
      </c>
      <c r="AP4" s="72"/>
      <c r="AQ4" s="72"/>
      <c r="AR4" s="72"/>
      <c r="AS4" s="72">
        <v>3</v>
      </c>
      <c r="AT4" s="72"/>
      <c r="AU4" s="72">
        <v>2</v>
      </c>
      <c r="AV4" s="72"/>
      <c r="AW4" s="73">
        <v>3</v>
      </c>
      <c r="AX4" s="73"/>
      <c r="AY4" s="73">
        <v>1.5</v>
      </c>
      <c r="AZ4" s="73"/>
      <c r="BA4" s="73">
        <v>1.5</v>
      </c>
      <c r="BB4" s="73"/>
      <c r="BC4" s="20" t="s">
        <v>2</v>
      </c>
      <c r="BD4" s="20"/>
      <c r="BE4" s="73" t="s">
        <v>2</v>
      </c>
      <c r="BF4" s="73"/>
      <c r="BG4" s="73">
        <v>2</v>
      </c>
      <c r="BH4" s="73"/>
      <c r="BI4" s="73">
        <v>2</v>
      </c>
      <c r="BJ4" s="73"/>
      <c r="BK4" s="73">
        <v>0.5</v>
      </c>
      <c r="BL4" s="73"/>
      <c r="BM4" s="73">
        <v>1</v>
      </c>
      <c r="BN4" s="73"/>
      <c r="BO4" s="73">
        <v>0.5</v>
      </c>
      <c r="BP4" s="73"/>
      <c r="BQ4" s="67"/>
      <c r="BR4" s="69" t="s">
        <v>55</v>
      </c>
      <c r="BS4" s="69"/>
      <c r="BT4" s="69"/>
      <c r="BU4" s="69"/>
      <c r="BV4" s="69"/>
      <c r="BW4" s="69"/>
      <c r="BX4" s="69"/>
      <c r="BY4" s="69"/>
      <c r="BZ4" s="69"/>
      <c r="CA4" s="69"/>
      <c r="CB4" s="69" t="s">
        <v>56</v>
      </c>
      <c r="CC4" s="69"/>
      <c r="CD4" s="69"/>
      <c r="CE4" s="69"/>
      <c r="CF4" s="69"/>
      <c r="CG4" s="69"/>
      <c r="CH4" s="81">
        <v>2</v>
      </c>
      <c r="CI4" s="82"/>
      <c r="CJ4" s="82"/>
      <c r="CK4" s="82"/>
      <c r="CL4" s="69">
        <v>3</v>
      </c>
      <c r="CM4" s="69"/>
      <c r="CN4" s="67"/>
      <c r="CO4" s="67"/>
      <c r="CP4" s="79">
        <v>10</v>
      </c>
      <c r="CQ4" s="69"/>
      <c r="CR4" s="69"/>
      <c r="CS4" s="69"/>
      <c r="CT4" s="67">
        <v>8</v>
      </c>
      <c r="CU4" s="67"/>
      <c r="CV4" s="67"/>
      <c r="CW4" s="67"/>
      <c r="CX4" s="67"/>
      <c r="CY4" s="67"/>
      <c r="CZ4" s="67"/>
      <c r="DA4" s="67"/>
      <c r="DB4" s="67"/>
      <c r="DC4" s="77">
        <v>4</v>
      </c>
      <c r="DD4" s="78"/>
      <c r="DE4" s="79"/>
      <c r="DF4" s="77">
        <v>3</v>
      </c>
      <c r="DG4" s="78"/>
      <c r="DH4" s="79"/>
      <c r="DI4" s="77">
        <v>3</v>
      </c>
      <c r="DJ4" s="78"/>
      <c r="DK4" s="79"/>
      <c r="DL4" s="74">
        <v>3</v>
      </c>
      <c r="DM4" s="83"/>
      <c r="DN4" s="72">
        <v>3</v>
      </c>
      <c r="DO4" s="72"/>
      <c r="DP4" s="72">
        <v>3</v>
      </c>
      <c r="DQ4" s="72"/>
      <c r="DR4" s="72">
        <v>3</v>
      </c>
      <c r="DS4" s="72"/>
      <c r="DT4" s="93"/>
      <c r="DU4" s="98"/>
      <c r="DV4" s="99"/>
      <c r="DW4" s="98"/>
      <c r="DX4" s="99"/>
      <c r="DY4" s="98"/>
      <c r="DZ4" s="99"/>
      <c r="EA4" s="98"/>
      <c r="EB4" s="103"/>
      <c r="EC4" s="103"/>
      <c r="ED4" s="99"/>
      <c r="EE4" s="98"/>
      <c r="EF4" s="103"/>
      <c r="EG4" s="99"/>
      <c r="EH4" s="98"/>
      <c r="EI4" s="99"/>
      <c r="EJ4" s="98"/>
      <c r="EK4" s="99"/>
      <c r="EL4" s="95"/>
      <c r="EM4" s="67"/>
    </row>
    <row r="5" spans="1:144" s="2" customFormat="1" ht="27" x14ac:dyDescent="0.15">
      <c r="A5" s="67" t="s">
        <v>57</v>
      </c>
      <c r="B5" s="8" t="s">
        <v>58</v>
      </c>
      <c r="C5" s="8" t="s">
        <v>59</v>
      </c>
      <c r="D5" s="8" t="s">
        <v>58</v>
      </c>
      <c r="E5" s="8" t="s">
        <v>59</v>
      </c>
      <c r="F5" s="8" t="s">
        <v>58</v>
      </c>
      <c r="G5" s="8" t="s">
        <v>59</v>
      </c>
      <c r="H5" s="69" t="s">
        <v>60</v>
      </c>
      <c r="I5" s="69"/>
      <c r="J5" s="69"/>
      <c r="K5" s="8" t="s">
        <v>58</v>
      </c>
      <c r="L5" s="8" t="s">
        <v>59</v>
      </c>
      <c r="M5" s="8" t="s">
        <v>58</v>
      </c>
      <c r="N5" s="8" t="s">
        <v>59</v>
      </c>
      <c r="O5" s="67"/>
      <c r="P5" s="8" t="s">
        <v>57</v>
      </c>
      <c r="Q5" s="8" t="s">
        <v>59</v>
      </c>
      <c r="R5" s="69" t="s">
        <v>57</v>
      </c>
      <c r="S5" s="69"/>
      <c r="T5" s="69"/>
      <c r="U5" s="69"/>
      <c r="V5" s="69" t="s">
        <v>57</v>
      </c>
      <c r="W5" s="69"/>
      <c r="X5" s="69"/>
      <c r="Y5" s="69"/>
      <c r="Z5" s="69" t="s">
        <v>57</v>
      </c>
      <c r="AA5" s="69"/>
      <c r="AB5" s="69"/>
      <c r="AC5" s="69"/>
      <c r="AD5" s="69" t="s">
        <v>57</v>
      </c>
      <c r="AE5" s="69"/>
      <c r="AF5" s="69"/>
      <c r="AG5" s="69"/>
      <c r="AH5" s="69" t="s">
        <v>57</v>
      </c>
      <c r="AI5" s="69"/>
      <c r="AJ5" s="69" t="s">
        <v>57</v>
      </c>
      <c r="AK5" s="69"/>
      <c r="AL5" s="69"/>
      <c r="AM5" s="69"/>
      <c r="AN5" s="67"/>
      <c r="AO5" s="29" t="s">
        <v>58</v>
      </c>
      <c r="AP5" s="29"/>
      <c r="AQ5" s="29" t="s">
        <v>59</v>
      </c>
      <c r="AR5" s="29" t="s">
        <v>61</v>
      </c>
      <c r="AS5" s="29" t="s">
        <v>58</v>
      </c>
      <c r="AT5" s="29" t="s">
        <v>59</v>
      </c>
      <c r="AU5" s="29" t="s">
        <v>58</v>
      </c>
      <c r="AV5" s="29" t="s">
        <v>59</v>
      </c>
      <c r="AW5" s="29" t="s">
        <v>58</v>
      </c>
      <c r="AX5" s="29" t="s">
        <v>59</v>
      </c>
      <c r="AY5" s="29" t="s">
        <v>58</v>
      </c>
      <c r="AZ5" s="29" t="s">
        <v>59</v>
      </c>
      <c r="BA5" s="29" t="s">
        <v>58</v>
      </c>
      <c r="BB5" s="29" t="s">
        <v>59</v>
      </c>
      <c r="BC5" s="74" t="s">
        <v>58</v>
      </c>
      <c r="BD5" s="83"/>
      <c r="BE5" s="29" t="s">
        <v>58</v>
      </c>
      <c r="BF5" s="29" t="s">
        <v>59</v>
      </c>
      <c r="BG5" s="29" t="s">
        <v>57</v>
      </c>
      <c r="BH5" s="29" t="s">
        <v>59</v>
      </c>
      <c r="BI5" s="29" t="s">
        <v>57</v>
      </c>
      <c r="BJ5" s="29" t="s">
        <v>59</v>
      </c>
      <c r="BK5" s="29" t="s">
        <v>57</v>
      </c>
      <c r="BL5" s="29" t="s">
        <v>59</v>
      </c>
      <c r="BM5" s="29" t="s">
        <v>57</v>
      </c>
      <c r="BN5" s="29" t="s">
        <v>59</v>
      </c>
      <c r="BO5" s="29" t="s">
        <v>57</v>
      </c>
      <c r="BP5" s="29" t="s">
        <v>59</v>
      </c>
      <c r="BQ5" s="67"/>
      <c r="BR5" s="69" t="s">
        <v>62</v>
      </c>
      <c r="BS5" s="69"/>
      <c r="BT5" s="69"/>
      <c r="BU5" s="69"/>
      <c r="BV5" s="69"/>
      <c r="BW5" s="82" t="s">
        <v>63</v>
      </c>
      <c r="BX5" s="82"/>
      <c r="BY5" s="82"/>
      <c r="BZ5" s="82"/>
      <c r="CA5" s="82"/>
      <c r="CB5" s="82" t="s">
        <v>64</v>
      </c>
      <c r="CC5" s="82"/>
      <c r="CD5" s="82"/>
      <c r="CE5" s="82" t="s">
        <v>65</v>
      </c>
      <c r="CF5" s="82"/>
      <c r="CG5" s="82"/>
      <c r="CH5" s="82" t="s">
        <v>66</v>
      </c>
      <c r="CI5" s="82"/>
      <c r="CJ5" s="82"/>
      <c r="CK5" s="82"/>
      <c r="CL5" s="69" t="s">
        <v>67</v>
      </c>
      <c r="CM5" s="69"/>
      <c r="CN5" s="67"/>
      <c r="CO5" s="67"/>
      <c r="CP5" s="79" t="s">
        <v>68</v>
      </c>
      <c r="CQ5" s="69"/>
      <c r="CR5" s="69"/>
      <c r="CS5" s="69"/>
      <c r="CT5" s="74" t="s">
        <v>69</v>
      </c>
      <c r="CU5" s="84"/>
      <c r="CV5" s="83"/>
      <c r="CW5" s="85" t="s">
        <v>70</v>
      </c>
      <c r="CX5" s="86"/>
      <c r="CY5" s="85" t="s">
        <v>71</v>
      </c>
      <c r="CZ5" s="87"/>
      <c r="DA5" s="86"/>
      <c r="DB5" s="67" t="s">
        <v>72</v>
      </c>
      <c r="DC5" s="69" t="s">
        <v>60</v>
      </c>
      <c r="DD5" s="69"/>
      <c r="DE5" s="69"/>
      <c r="DF5" s="69" t="s">
        <v>60</v>
      </c>
      <c r="DG5" s="69"/>
      <c r="DH5" s="69"/>
      <c r="DI5" s="69" t="s">
        <v>60</v>
      </c>
      <c r="DJ5" s="69"/>
      <c r="DK5" s="69"/>
      <c r="DL5" s="72" t="s">
        <v>60</v>
      </c>
      <c r="DM5" s="72"/>
      <c r="DN5" s="72" t="s">
        <v>60</v>
      </c>
      <c r="DO5" s="72"/>
      <c r="DP5" s="72" t="s">
        <v>60</v>
      </c>
      <c r="DQ5" s="72"/>
      <c r="DR5" s="29" t="s">
        <v>58</v>
      </c>
      <c r="DS5" s="29" t="s">
        <v>59</v>
      </c>
      <c r="DT5" s="93"/>
      <c r="DU5" s="98"/>
      <c r="DV5" s="99"/>
      <c r="DW5" s="98"/>
      <c r="DX5" s="99"/>
      <c r="DY5" s="98"/>
      <c r="DZ5" s="99"/>
      <c r="EA5" s="98"/>
      <c r="EB5" s="103"/>
      <c r="EC5" s="103"/>
      <c r="ED5" s="99"/>
      <c r="EE5" s="98"/>
      <c r="EF5" s="103"/>
      <c r="EG5" s="99"/>
      <c r="EH5" s="98"/>
      <c r="EI5" s="99"/>
      <c r="EJ5" s="98"/>
      <c r="EK5" s="99"/>
      <c r="EL5" s="95"/>
      <c r="EM5" s="67"/>
      <c r="EN5" s="60"/>
    </row>
    <row r="6" spans="1:144" s="2" customFormat="1" ht="40.5" x14ac:dyDescent="0.15">
      <c r="A6" s="67"/>
      <c r="B6" s="9">
        <v>0.18</v>
      </c>
      <c r="C6" s="9">
        <v>0.15</v>
      </c>
      <c r="D6" s="9">
        <v>0.5</v>
      </c>
      <c r="E6" s="9">
        <v>0.6</v>
      </c>
      <c r="F6" s="10">
        <v>1E-3</v>
      </c>
      <c r="G6" s="10">
        <v>5.0000000000000001E-4</v>
      </c>
      <c r="H6" s="88" t="s">
        <v>73</v>
      </c>
      <c r="I6" s="88"/>
      <c r="J6" s="88"/>
      <c r="K6" s="10">
        <v>2E-3</v>
      </c>
      <c r="L6" s="10">
        <v>8.0000000000000004E-4</v>
      </c>
      <c r="M6" s="10">
        <v>3.5000000000000001E-3</v>
      </c>
      <c r="N6" s="10">
        <v>2E-3</v>
      </c>
      <c r="O6" s="67"/>
      <c r="P6" s="8" t="s">
        <v>108</v>
      </c>
      <c r="Q6" s="8" t="s">
        <v>109</v>
      </c>
      <c r="R6" s="69" t="s">
        <v>74</v>
      </c>
      <c r="S6" s="69"/>
      <c r="T6" s="69"/>
      <c r="U6" s="69"/>
      <c r="V6" s="69" t="s">
        <v>74</v>
      </c>
      <c r="W6" s="69"/>
      <c r="X6" s="69"/>
      <c r="Y6" s="69"/>
      <c r="Z6" s="69" t="s">
        <v>74</v>
      </c>
      <c r="AA6" s="69"/>
      <c r="AB6" s="69"/>
      <c r="AC6" s="69"/>
      <c r="AD6" s="69" t="s">
        <v>74</v>
      </c>
      <c r="AE6" s="69"/>
      <c r="AF6" s="69"/>
      <c r="AG6" s="69"/>
      <c r="AH6" s="69">
        <v>0</v>
      </c>
      <c r="AI6" s="69"/>
      <c r="AJ6" s="69" t="s">
        <v>74</v>
      </c>
      <c r="AK6" s="69"/>
      <c r="AL6" s="69"/>
      <c r="AM6" s="69"/>
      <c r="AN6" s="67"/>
      <c r="AO6" s="30">
        <v>0.04</v>
      </c>
      <c r="AP6" s="30"/>
      <c r="AQ6" s="31">
        <v>1.4999999999999999E-2</v>
      </c>
      <c r="AR6" s="31" t="s">
        <v>75</v>
      </c>
      <c r="AS6" s="30">
        <v>0.08</v>
      </c>
      <c r="AT6" s="30">
        <v>0.04</v>
      </c>
      <c r="AU6" s="30">
        <v>0.95</v>
      </c>
      <c r="AV6" s="30">
        <v>0.96</v>
      </c>
      <c r="AW6" s="32">
        <v>0.8</v>
      </c>
      <c r="AX6" s="32">
        <v>0.9</v>
      </c>
      <c r="AY6" s="89" t="s">
        <v>74</v>
      </c>
      <c r="AZ6" s="89"/>
      <c r="BA6" s="89" t="s">
        <v>74</v>
      </c>
      <c r="BB6" s="89"/>
      <c r="BC6" s="90" t="s">
        <v>74</v>
      </c>
      <c r="BD6" s="91"/>
      <c r="BE6" s="32" t="s">
        <v>74</v>
      </c>
      <c r="BF6" s="32"/>
      <c r="BG6" s="35">
        <v>0.97</v>
      </c>
      <c r="BH6" s="35">
        <v>0.99</v>
      </c>
      <c r="BI6" s="30">
        <v>0.9</v>
      </c>
      <c r="BJ6" s="30">
        <v>0.95</v>
      </c>
      <c r="BK6" s="35">
        <v>0.97499999999999998</v>
      </c>
      <c r="BL6" s="30">
        <v>0.98</v>
      </c>
      <c r="BM6" s="29">
        <v>5</v>
      </c>
      <c r="BN6" s="29">
        <v>0</v>
      </c>
      <c r="BO6" s="29">
        <v>5</v>
      </c>
      <c r="BP6" s="29">
        <v>0</v>
      </c>
      <c r="BQ6" s="67"/>
      <c r="BR6" s="69">
        <v>1</v>
      </c>
      <c r="BS6" s="69"/>
      <c r="BT6" s="69"/>
      <c r="BU6" s="69"/>
      <c r="BV6" s="69"/>
      <c r="BW6" s="81">
        <v>1</v>
      </c>
      <c r="BX6" s="82"/>
      <c r="BY6" s="82"/>
      <c r="BZ6" s="82"/>
      <c r="CA6" s="82"/>
      <c r="CB6" s="81">
        <v>0.5</v>
      </c>
      <c r="CC6" s="82"/>
      <c r="CD6" s="82"/>
      <c r="CE6" s="81">
        <v>0.5</v>
      </c>
      <c r="CF6" s="82"/>
      <c r="CG6" s="82"/>
      <c r="CH6" s="81">
        <v>2</v>
      </c>
      <c r="CI6" s="82"/>
      <c r="CJ6" s="82"/>
      <c r="CK6" s="82"/>
      <c r="CL6" s="69">
        <v>3</v>
      </c>
      <c r="CM6" s="69"/>
      <c r="CN6" s="67"/>
      <c r="CO6" s="67"/>
      <c r="CP6" s="76" t="s">
        <v>74</v>
      </c>
      <c r="CQ6" s="67"/>
      <c r="CR6" s="67"/>
      <c r="CS6" s="67"/>
      <c r="CT6" s="77">
        <v>3</v>
      </c>
      <c r="CU6" s="78"/>
      <c r="CV6" s="79"/>
      <c r="CW6" s="69">
        <v>3</v>
      </c>
      <c r="CX6" s="69"/>
      <c r="CY6" s="77">
        <v>2</v>
      </c>
      <c r="CZ6" s="78"/>
      <c r="DA6" s="79"/>
      <c r="DB6" s="67"/>
      <c r="DC6" s="80" t="s">
        <v>74</v>
      </c>
      <c r="DD6" s="80"/>
      <c r="DE6" s="80"/>
      <c r="DF6" s="80" t="s">
        <v>74</v>
      </c>
      <c r="DG6" s="80"/>
      <c r="DH6" s="80"/>
      <c r="DI6" s="80" t="s">
        <v>74</v>
      </c>
      <c r="DJ6" s="80"/>
      <c r="DK6" s="80"/>
      <c r="DL6" s="89" t="s">
        <v>74</v>
      </c>
      <c r="DM6" s="89"/>
      <c r="DN6" s="89" t="s">
        <v>74</v>
      </c>
      <c r="DO6" s="89"/>
      <c r="DP6" s="89" t="s">
        <v>74</v>
      </c>
      <c r="DQ6" s="89"/>
      <c r="DR6" s="30">
        <v>0.85</v>
      </c>
      <c r="DS6" s="30">
        <v>0.9</v>
      </c>
      <c r="DT6" s="93"/>
      <c r="DU6" s="100"/>
      <c r="DV6" s="101"/>
      <c r="DW6" s="100"/>
      <c r="DX6" s="101"/>
      <c r="DY6" s="100"/>
      <c r="DZ6" s="101"/>
      <c r="EA6" s="100"/>
      <c r="EB6" s="104"/>
      <c r="EC6" s="104"/>
      <c r="ED6" s="101"/>
      <c r="EE6" s="100"/>
      <c r="EF6" s="104"/>
      <c r="EG6" s="101"/>
      <c r="EH6" s="100"/>
      <c r="EI6" s="101"/>
      <c r="EJ6" s="100"/>
      <c r="EK6" s="101"/>
      <c r="EL6" s="95"/>
      <c r="EM6" s="67"/>
      <c r="EN6" s="60"/>
    </row>
    <row r="7" spans="1:144" s="3" customFormat="1" ht="40.5" x14ac:dyDescent="0.15">
      <c r="A7" s="7" t="s">
        <v>76</v>
      </c>
      <c r="B7" s="7" t="s">
        <v>77</v>
      </c>
      <c r="C7" s="7" t="s">
        <v>72</v>
      </c>
      <c r="D7" s="7" t="s">
        <v>77</v>
      </c>
      <c r="E7" s="7" t="s">
        <v>72</v>
      </c>
      <c r="F7" s="7" t="s">
        <v>77</v>
      </c>
      <c r="G7" s="7" t="s">
        <v>72</v>
      </c>
      <c r="H7" s="7" t="s">
        <v>78</v>
      </c>
      <c r="I7" s="7" t="s">
        <v>79</v>
      </c>
      <c r="J7" s="7" t="s">
        <v>72</v>
      </c>
      <c r="K7" s="7" t="s">
        <v>77</v>
      </c>
      <c r="L7" s="7" t="s">
        <v>72</v>
      </c>
      <c r="M7" s="7" t="s">
        <v>77</v>
      </c>
      <c r="N7" s="7" t="s">
        <v>72</v>
      </c>
      <c r="O7" s="67"/>
      <c r="P7" s="7" t="s">
        <v>77</v>
      </c>
      <c r="Q7" s="7" t="s">
        <v>72</v>
      </c>
      <c r="R7" s="7" t="s">
        <v>80</v>
      </c>
      <c r="S7" s="7" t="s">
        <v>81</v>
      </c>
      <c r="T7" s="7" t="s">
        <v>77</v>
      </c>
      <c r="U7" s="7" t="s">
        <v>72</v>
      </c>
      <c r="V7" s="7" t="s">
        <v>80</v>
      </c>
      <c r="W7" s="7" t="s">
        <v>81</v>
      </c>
      <c r="X7" s="7" t="s">
        <v>77</v>
      </c>
      <c r="Y7" s="7" t="s">
        <v>72</v>
      </c>
      <c r="Z7" s="8" t="s">
        <v>80</v>
      </c>
      <c r="AA7" s="8" t="s">
        <v>81</v>
      </c>
      <c r="AB7" s="7" t="s">
        <v>77</v>
      </c>
      <c r="AC7" s="7" t="s">
        <v>72</v>
      </c>
      <c r="AD7" s="8" t="s">
        <v>80</v>
      </c>
      <c r="AE7" s="8" t="s">
        <v>81</v>
      </c>
      <c r="AF7" s="7" t="s">
        <v>77</v>
      </c>
      <c r="AG7" s="7" t="s">
        <v>72</v>
      </c>
      <c r="AH7" s="7" t="s">
        <v>77</v>
      </c>
      <c r="AI7" s="7" t="s">
        <v>72</v>
      </c>
      <c r="AJ7" s="8" t="s">
        <v>80</v>
      </c>
      <c r="AK7" s="8" t="s">
        <v>81</v>
      </c>
      <c r="AL7" s="7" t="s">
        <v>77</v>
      </c>
      <c r="AM7" s="7" t="s">
        <v>72</v>
      </c>
      <c r="AN7" s="67"/>
      <c r="AO7" s="20" t="s">
        <v>82</v>
      </c>
      <c r="AP7" s="20" t="s">
        <v>83</v>
      </c>
      <c r="AQ7" s="20" t="s">
        <v>72</v>
      </c>
      <c r="AR7" s="20" t="s">
        <v>72</v>
      </c>
      <c r="AS7" s="20" t="s">
        <v>82</v>
      </c>
      <c r="AT7" s="20" t="s">
        <v>72</v>
      </c>
      <c r="AU7" s="20" t="s">
        <v>77</v>
      </c>
      <c r="AV7" s="20" t="s">
        <v>72</v>
      </c>
      <c r="AW7" s="20" t="s">
        <v>77</v>
      </c>
      <c r="AX7" s="20" t="s">
        <v>72</v>
      </c>
      <c r="AY7" s="20" t="s">
        <v>77</v>
      </c>
      <c r="AZ7" s="20" t="s">
        <v>72</v>
      </c>
      <c r="BA7" s="20" t="s">
        <v>77</v>
      </c>
      <c r="BB7" s="20" t="s">
        <v>72</v>
      </c>
      <c r="BC7" s="20" t="s">
        <v>77</v>
      </c>
      <c r="BD7" s="20" t="s">
        <v>72</v>
      </c>
      <c r="BE7" s="20" t="s">
        <v>77</v>
      </c>
      <c r="BF7" s="20" t="s">
        <v>72</v>
      </c>
      <c r="BG7" s="20" t="s">
        <v>77</v>
      </c>
      <c r="BH7" s="20" t="s">
        <v>72</v>
      </c>
      <c r="BI7" s="20" t="s">
        <v>77</v>
      </c>
      <c r="BJ7" s="20" t="s">
        <v>72</v>
      </c>
      <c r="BK7" s="20" t="s">
        <v>77</v>
      </c>
      <c r="BL7" s="20" t="s">
        <v>72</v>
      </c>
      <c r="BM7" s="20" t="s">
        <v>77</v>
      </c>
      <c r="BN7" s="20" t="s">
        <v>72</v>
      </c>
      <c r="BO7" s="20" t="s">
        <v>77</v>
      </c>
      <c r="BP7" s="20" t="s">
        <v>72</v>
      </c>
      <c r="BQ7" s="67"/>
      <c r="BR7" s="7" t="s">
        <v>80</v>
      </c>
      <c r="BS7" s="7" t="s">
        <v>81</v>
      </c>
      <c r="BT7" s="7" t="s">
        <v>84</v>
      </c>
      <c r="BU7" s="7" t="s">
        <v>77</v>
      </c>
      <c r="BV7" s="7" t="s">
        <v>72</v>
      </c>
      <c r="BW7" s="7" t="s">
        <v>80</v>
      </c>
      <c r="BX7" s="7" t="s">
        <v>81</v>
      </c>
      <c r="BY7" s="7" t="s">
        <v>84</v>
      </c>
      <c r="BZ7" s="7" t="s">
        <v>77</v>
      </c>
      <c r="CA7" s="7" t="s">
        <v>72</v>
      </c>
      <c r="CB7" s="7" t="s">
        <v>57</v>
      </c>
      <c r="CC7" s="7" t="s">
        <v>77</v>
      </c>
      <c r="CD7" s="7" t="s">
        <v>72</v>
      </c>
      <c r="CE7" s="7" t="s">
        <v>57</v>
      </c>
      <c r="CF7" s="39" t="s">
        <v>77</v>
      </c>
      <c r="CG7" s="7" t="s">
        <v>72</v>
      </c>
      <c r="CH7" s="8" t="s">
        <v>85</v>
      </c>
      <c r="CI7" s="8" t="s">
        <v>86</v>
      </c>
      <c r="CJ7" s="8" t="s">
        <v>77</v>
      </c>
      <c r="CK7" s="8" t="s">
        <v>72</v>
      </c>
      <c r="CL7" s="8" t="s">
        <v>77</v>
      </c>
      <c r="CM7" s="8" t="s">
        <v>72</v>
      </c>
      <c r="CN7" s="67"/>
      <c r="CO7" s="67"/>
      <c r="CP7" s="43" t="s">
        <v>87</v>
      </c>
      <c r="CQ7" s="8" t="s">
        <v>82</v>
      </c>
      <c r="CR7" s="8" t="s">
        <v>88</v>
      </c>
      <c r="CS7" s="8" t="s">
        <v>72</v>
      </c>
      <c r="CT7" s="47" t="s">
        <v>89</v>
      </c>
      <c r="CU7" s="47" t="s">
        <v>90</v>
      </c>
      <c r="CV7" s="47" t="s">
        <v>72</v>
      </c>
      <c r="CW7" s="47" t="s">
        <v>77</v>
      </c>
      <c r="CX7" s="47" t="s">
        <v>72</v>
      </c>
      <c r="CY7" s="47" t="s">
        <v>91</v>
      </c>
      <c r="CZ7" s="47" t="s">
        <v>92</v>
      </c>
      <c r="DA7" s="47" t="s">
        <v>72</v>
      </c>
      <c r="DB7" s="67"/>
      <c r="DC7" s="48" t="s">
        <v>57</v>
      </c>
      <c r="DD7" s="48" t="s">
        <v>77</v>
      </c>
      <c r="DE7" s="48" t="s">
        <v>72</v>
      </c>
      <c r="DF7" s="48" t="s">
        <v>57</v>
      </c>
      <c r="DG7" s="48" t="s">
        <v>77</v>
      </c>
      <c r="DH7" s="48" t="s">
        <v>72</v>
      </c>
      <c r="DI7" s="48" t="s">
        <v>57</v>
      </c>
      <c r="DJ7" s="48" t="s">
        <v>77</v>
      </c>
      <c r="DK7" s="48" t="s">
        <v>72</v>
      </c>
      <c r="DL7" s="20" t="s">
        <v>82</v>
      </c>
      <c r="DM7" s="20" t="s">
        <v>72</v>
      </c>
      <c r="DN7" s="20" t="s">
        <v>82</v>
      </c>
      <c r="DO7" s="20" t="s">
        <v>72</v>
      </c>
      <c r="DP7" s="20" t="s">
        <v>82</v>
      </c>
      <c r="DQ7" s="20" t="s">
        <v>72</v>
      </c>
      <c r="DR7" s="20" t="s">
        <v>82</v>
      </c>
      <c r="DS7" s="20" t="s">
        <v>72</v>
      </c>
      <c r="DT7" s="94"/>
      <c r="DU7" s="7" t="s">
        <v>93</v>
      </c>
      <c r="DV7" s="7" t="s">
        <v>94</v>
      </c>
      <c r="DW7" s="7" t="s">
        <v>93</v>
      </c>
      <c r="DX7" s="7" t="s">
        <v>94</v>
      </c>
      <c r="DY7" s="7" t="s">
        <v>93</v>
      </c>
      <c r="DZ7" s="7" t="s">
        <v>94</v>
      </c>
      <c r="EA7" s="8" t="s">
        <v>95</v>
      </c>
      <c r="EB7" s="8" t="s">
        <v>96</v>
      </c>
      <c r="EC7" s="8" t="s">
        <v>97</v>
      </c>
      <c r="ED7" s="8" t="s">
        <v>72</v>
      </c>
      <c r="EE7" s="8" t="s">
        <v>98</v>
      </c>
      <c r="EF7" s="8" t="s">
        <v>99</v>
      </c>
      <c r="EG7" s="61" t="s">
        <v>72</v>
      </c>
      <c r="EH7" s="7" t="s">
        <v>93</v>
      </c>
      <c r="EI7" s="7" t="s">
        <v>94</v>
      </c>
      <c r="EJ7" s="7" t="s">
        <v>93</v>
      </c>
      <c r="EK7" s="7" t="s">
        <v>94</v>
      </c>
      <c r="EL7" s="95"/>
      <c r="EM7" s="67"/>
      <c r="EN7" s="62" t="s">
        <v>100</v>
      </c>
    </row>
    <row r="8" spans="1:144" s="1" customFormat="1" ht="54" x14ac:dyDescent="0.15">
      <c r="A8" s="109" t="s">
        <v>102</v>
      </c>
      <c r="B8" s="11">
        <v>0.126050420168067</v>
      </c>
      <c r="C8" s="12">
        <v>4</v>
      </c>
      <c r="D8" s="13">
        <v>0.76839999999999997</v>
      </c>
      <c r="E8" s="12">
        <v>3</v>
      </c>
      <c r="F8" s="13">
        <v>0</v>
      </c>
      <c r="G8" s="12">
        <v>2</v>
      </c>
      <c r="H8" s="13">
        <v>0.61782178217821804</v>
      </c>
      <c r="I8" s="13">
        <v>0.99056603773584895</v>
      </c>
      <c r="J8" s="12">
        <v>3</v>
      </c>
      <c r="K8" s="17">
        <v>5.9999999999999995E-4</v>
      </c>
      <c r="L8" s="18">
        <v>6</v>
      </c>
      <c r="M8" s="17">
        <v>1.9E-3</v>
      </c>
      <c r="N8" s="18">
        <v>2</v>
      </c>
      <c r="O8" s="19">
        <f t="shared" ref="O8:O13" si="0">C8+E8+G8+J8+L8+N8</f>
        <v>20</v>
      </c>
      <c r="P8" s="20">
        <v>1</v>
      </c>
      <c r="Q8" s="20">
        <v>1.6</v>
      </c>
      <c r="R8" s="22">
        <v>4.4999999999999998E-2</v>
      </c>
      <c r="S8" s="22">
        <v>1.4999999999999999E-2</v>
      </c>
      <c r="T8" s="23">
        <v>0.01</v>
      </c>
      <c r="U8" s="18">
        <v>1.6</v>
      </c>
      <c r="V8" s="22">
        <v>17</v>
      </c>
      <c r="W8" s="22">
        <v>11</v>
      </c>
      <c r="X8" s="20">
        <v>14</v>
      </c>
      <c r="Y8" s="18">
        <v>0.8</v>
      </c>
      <c r="Z8" s="24">
        <v>4</v>
      </c>
      <c r="AA8" s="24">
        <v>3</v>
      </c>
      <c r="AB8" s="25">
        <v>0</v>
      </c>
      <c r="AC8" s="20">
        <v>2</v>
      </c>
      <c r="AD8" s="24">
        <v>100</v>
      </c>
      <c r="AE8" s="24">
        <v>70</v>
      </c>
      <c r="AF8" s="26">
        <v>52</v>
      </c>
      <c r="AG8" s="22">
        <v>2</v>
      </c>
      <c r="AH8" s="26">
        <v>0</v>
      </c>
      <c r="AI8" s="20">
        <v>2</v>
      </c>
      <c r="AJ8" s="22">
        <v>20</v>
      </c>
      <c r="AK8" s="22">
        <v>15</v>
      </c>
      <c r="AL8" s="26">
        <v>7</v>
      </c>
      <c r="AM8" s="20">
        <v>2</v>
      </c>
      <c r="AN8" s="19">
        <f t="shared" ref="AN8:AN13" si="1">Q8+U8+Y8+AC8+AG8+AI8+AM8</f>
        <v>12</v>
      </c>
      <c r="AO8" s="11">
        <v>2.75521128534542E-2</v>
      </c>
      <c r="AP8" s="13">
        <v>2.8723755619017499E-3</v>
      </c>
      <c r="AQ8" s="12">
        <v>2.3974985830342002</v>
      </c>
      <c r="AR8" s="20">
        <v>-10</v>
      </c>
      <c r="AS8" s="13">
        <v>2.4793388429752101E-2</v>
      </c>
      <c r="AT8" s="12">
        <v>3</v>
      </c>
      <c r="AU8" s="13">
        <v>0.96739684156902706</v>
      </c>
      <c r="AV8" s="18">
        <v>2</v>
      </c>
      <c r="AW8" s="13">
        <v>0.80940000000000001</v>
      </c>
      <c r="AX8" s="18">
        <v>1.9128000000000001</v>
      </c>
      <c r="AY8" s="33">
        <v>4975</v>
      </c>
      <c r="AZ8" s="12">
        <v>1.5</v>
      </c>
      <c r="BA8" s="33">
        <v>2528</v>
      </c>
      <c r="BB8" s="12">
        <v>0.90127817019845302</v>
      </c>
      <c r="BC8" s="13">
        <v>1</v>
      </c>
      <c r="BD8" s="20">
        <v>0</v>
      </c>
      <c r="BE8" s="13">
        <v>1</v>
      </c>
      <c r="BF8" s="20">
        <v>0</v>
      </c>
      <c r="BG8" s="13">
        <v>0.99419999999999997</v>
      </c>
      <c r="BH8" s="18">
        <v>2</v>
      </c>
      <c r="BI8" s="13">
        <v>1</v>
      </c>
      <c r="BJ8" s="18">
        <v>2</v>
      </c>
      <c r="BK8" s="13">
        <v>0.97889999999999999</v>
      </c>
      <c r="BL8" s="18">
        <v>0.39</v>
      </c>
      <c r="BM8" s="18">
        <v>3</v>
      </c>
      <c r="BN8" s="18">
        <v>0.4</v>
      </c>
      <c r="BO8" s="18">
        <v>4</v>
      </c>
      <c r="BP8" s="18">
        <v>0.1</v>
      </c>
      <c r="BQ8" s="37">
        <f>AQ8+AR8+AT8+AV8+AX8+AZ8+BB8+BF8+BH8+BJ8+BD8+BL8+BN8+BP8</f>
        <v>6.6015767532326528</v>
      </c>
      <c r="BR8" s="20">
        <v>35</v>
      </c>
      <c r="BS8" s="20">
        <v>35</v>
      </c>
      <c r="BT8" s="20">
        <v>7</v>
      </c>
      <c r="BU8" s="20">
        <v>7</v>
      </c>
      <c r="BV8" s="20">
        <v>1</v>
      </c>
      <c r="BW8" s="20">
        <v>36</v>
      </c>
      <c r="BX8" s="28">
        <v>39</v>
      </c>
      <c r="BY8" s="28">
        <v>7</v>
      </c>
      <c r="BZ8" s="20">
        <v>18</v>
      </c>
      <c r="CA8" s="20">
        <v>1</v>
      </c>
      <c r="CB8" s="20">
        <v>0</v>
      </c>
      <c r="CC8" s="20">
        <v>0</v>
      </c>
      <c r="CD8" s="20">
        <v>0.5</v>
      </c>
      <c r="CE8" s="32">
        <v>0.05</v>
      </c>
      <c r="CF8" s="13">
        <v>4.8969072164948502E-2</v>
      </c>
      <c r="CG8" s="20">
        <v>0.5</v>
      </c>
      <c r="CH8" s="18">
        <v>8396.8914437471503</v>
      </c>
      <c r="CI8" s="20">
        <v>8439.74</v>
      </c>
      <c r="CJ8" s="13">
        <v>5.1029070150427104E-3</v>
      </c>
      <c r="CK8" s="20">
        <v>2</v>
      </c>
      <c r="CL8" s="20">
        <v>25</v>
      </c>
      <c r="CM8" s="20">
        <v>3</v>
      </c>
      <c r="CN8" s="19">
        <f t="shared" ref="CN8:CN13" si="2">BV8+CA8+CD8+CG8+CK8+CM8</f>
        <v>8</v>
      </c>
      <c r="CO8" s="19">
        <f t="shared" ref="CO8:CO13" si="3">O8+AN8+BQ8+CN8</f>
        <v>46.601576753232649</v>
      </c>
      <c r="CP8" s="42">
        <v>4</v>
      </c>
      <c r="CQ8" s="8">
        <v>4</v>
      </c>
      <c r="CR8" s="10">
        <f t="shared" ref="CR8:CR14" si="4">CQ8/CP8</f>
        <v>1</v>
      </c>
      <c r="CS8" s="47">
        <v>10</v>
      </c>
      <c r="CT8" s="13">
        <v>0.76839999999999997</v>
      </c>
      <c r="CU8" s="13">
        <v>0.8</v>
      </c>
      <c r="CV8" s="12">
        <v>3</v>
      </c>
      <c r="CW8" s="13">
        <v>0.61782178217821804</v>
      </c>
      <c r="CX8" s="12">
        <v>3</v>
      </c>
      <c r="CY8" s="13">
        <v>1</v>
      </c>
      <c r="CZ8" s="13">
        <v>0.92020000000000002</v>
      </c>
      <c r="DA8" s="12">
        <v>2</v>
      </c>
      <c r="DB8" s="12">
        <f t="shared" ref="DB8:DB13" si="5">CV8+CX8+DA8</f>
        <v>8</v>
      </c>
      <c r="DC8" s="49">
        <v>78</v>
      </c>
      <c r="DD8" s="31">
        <v>1</v>
      </c>
      <c r="DE8" s="18">
        <v>4</v>
      </c>
      <c r="DF8" s="49">
        <v>4</v>
      </c>
      <c r="DG8" s="49">
        <v>2</v>
      </c>
      <c r="DH8" s="18">
        <v>3</v>
      </c>
      <c r="DI8" s="49">
        <v>2</v>
      </c>
      <c r="DJ8" s="28">
        <v>2</v>
      </c>
      <c r="DK8" s="18">
        <v>3</v>
      </c>
      <c r="DL8" s="29">
        <v>196</v>
      </c>
      <c r="DM8" s="12">
        <v>3</v>
      </c>
      <c r="DN8" s="50">
        <v>1</v>
      </c>
      <c r="DO8" s="12">
        <v>0</v>
      </c>
      <c r="DP8" s="20">
        <v>73</v>
      </c>
      <c r="DQ8" s="12">
        <v>3</v>
      </c>
      <c r="DR8" s="31">
        <v>0.86550000000000005</v>
      </c>
      <c r="DS8" s="12">
        <v>2.1720000000000002</v>
      </c>
      <c r="DT8" s="19">
        <f t="shared" ref="DT8:DT13" si="6">CS8+DB8+DE8+DH8+DK8+DM8+DO8+DQ8+DS8</f>
        <v>36.171999999999997</v>
      </c>
      <c r="DU8" s="53" t="s">
        <v>104</v>
      </c>
      <c r="DV8" s="12">
        <v>-2.19</v>
      </c>
      <c r="DW8" s="7"/>
      <c r="DX8" s="7"/>
      <c r="DY8" s="7"/>
      <c r="DZ8" s="7"/>
      <c r="EA8" s="10"/>
      <c r="EB8" s="39"/>
      <c r="EC8" s="56"/>
      <c r="ED8" s="22"/>
      <c r="EE8" s="57">
        <v>-0.36284850000000002</v>
      </c>
      <c r="EF8" s="33">
        <v>15</v>
      </c>
      <c r="EG8" s="63">
        <v>0</v>
      </c>
      <c r="EH8" s="19"/>
      <c r="EI8" s="19"/>
      <c r="EJ8" s="19"/>
      <c r="EK8" s="19"/>
      <c r="EL8" s="64">
        <f t="shared" ref="EL8:EL13" si="7">ED8+EG8+DX8+DV8</f>
        <v>-2.19</v>
      </c>
      <c r="EM8" s="37">
        <f t="shared" ref="EM8:EM13" si="8">CO8+DT8+EL8</f>
        <v>80.583576753232649</v>
      </c>
      <c r="EN8" s="65">
        <f t="shared" ref="EN8:EN13" si="9">EM8/100*5</f>
        <v>4.0291788376616324</v>
      </c>
    </row>
    <row r="9" spans="1:144" s="1" customFormat="1" x14ac:dyDescent="0.15">
      <c r="A9" s="109" t="s">
        <v>103</v>
      </c>
      <c r="B9" s="11">
        <v>8.4269662921348298E-2</v>
      </c>
      <c r="C9" s="12">
        <v>4</v>
      </c>
      <c r="D9" s="13">
        <v>0.87180000000000002</v>
      </c>
      <c r="E9" s="12">
        <v>3</v>
      </c>
      <c r="F9" s="13">
        <v>0</v>
      </c>
      <c r="G9" s="12">
        <v>2</v>
      </c>
      <c r="H9" s="13">
        <v>0.58064516129032295</v>
      </c>
      <c r="I9" s="13">
        <v>0.99476439790575899</v>
      </c>
      <c r="J9" s="12">
        <v>3</v>
      </c>
      <c r="K9" s="17">
        <v>1.1000000000000001E-3</v>
      </c>
      <c r="L9" s="18">
        <v>5.4</v>
      </c>
      <c r="M9" s="17">
        <v>1.1000000000000001E-3</v>
      </c>
      <c r="N9" s="18">
        <v>2</v>
      </c>
      <c r="O9" s="19">
        <f t="shared" si="0"/>
        <v>19.399999999999999</v>
      </c>
      <c r="P9" s="20">
        <v>1</v>
      </c>
      <c r="Q9" s="20">
        <v>1.6</v>
      </c>
      <c r="R9" s="22">
        <v>5.8999999999999997E-2</v>
      </c>
      <c r="S9" s="22">
        <v>0.03</v>
      </c>
      <c r="T9" s="23">
        <v>1.0999999999999999E-2</v>
      </c>
      <c r="U9" s="18">
        <v>1.6</v>
      </c>
      <c r="V9" s="22">
        <v>26</v>
      </c>
      <c r="W9" s="22">
        <v>16</v>
      </c>
      <c r="X9" s="20">
        <v>41</v>
      </c>
      <c r="Y9" s="18">
        <v>0</v>
      </c>
      <c r="Z9" s="24">
        <v>3</v>
      </c>
      <c r="AA9" s="24">
        <v>2</v>
      </c>
      <c r="AB9" s="25">
        <v>3</v>
      </c>
      <c r="AC9" s="20">
        <v>1.2</v>
      </c>
      <c r="AD9" s="27">
        <v>60</v>
      </c>
      <c r="AE9" s="24">
        <v>40</v>
      </c>
      <c r="AF9" s="26">
        <v>33</v>
      </c>
      <c r="AG9" s="22">
        <v>2</v>
      </c>
      <c r="AH9" s="26">
        <v>0</v>
      </c>
      <c r="AI9" s="20">
        <v>2</v>
      </c>
      <c r="AJ9" s="22">
        <v>15</v>
      </c>
      <c r="AK9" s="22">
        <v>10</v>
      </c>
      <c r="AL9" s="26">
        <v>4</v>
      </c>
      <c r="AM9" s="20">
        <v>2</v>
      </c>
      <c r="AN9" s="19">
        <f t="shared" si="1"/>
        <v>10.4</v>
      </c>
      <c r="AO9" s="11">
        <v>3.2338212881494903E-2</v>
      </c>
      <c r="AP9" s="13">
        <v>3.7301877507799402E-3</v>
      </c>
      <c r="AQ9" s="12">
        <v>2.1677657816882498</v>
      </c>
      <c r="AR9" s="20">
        <v>-5</v>
      </c>
      <c r="AS9" s="13">
        <v>3.91498881431767E-2</v>
      </c>
      <c r="AT9" s="12">
        <v>3</v>
      </c>
      <c r="AU9" s="13">
        <v>0.96760070052539404</v>
      </c>
      <c r="AV9" s="18">
        <v>2</v>
      </c>
      <c r="AW9" s="13">
        <v>0.80489999999999995</v>
      </c>
      <c r="AX9" s="18">
        <v>1.8588</v>
      </c>
      <c r="AY9" s="33">
        <v>3426</v>
      </c>
      <c r="AZ9" s="12">
        <v>1.5</v>
      </c>
      <c r="BA9" s="33">
        <v>1982</v>
      </c>
      <c r="BB9" s="12">
        <v>1.5</v>
      </c>
      <c r="BC9" s="13">
        <v>1</v>
      </c>
      <c r="BD9" s="20">
        <v>0</v>
      </c>
      <c r="BE9" s="13">
        <v>1</v>
      </c>
      <c r="BF9" s="20">
        <v>0</v>
      </c>
      <c r="BG9" s="13">
        <v>0.99639999999999995</v>
      </c>
      <c r="BH9" s="18">
        <v>2</v>
      </c>
      <c r="BI9" s="13">
        <v>1</v>
      </c>
      <c r="BJ9" s="18">
        <v>2</v>
      </c>
      <c r="BK9" s="13">
        <v>1</v>
      </c>
      <c r="BL9" s="18">
        <v>0.5</v>
      </c>
      <c r="BM9" s="18">
        <v>0</v>
      </c>
      <c r="BN9" s="18">
        <v>1</v>
      </c>
      <c r="BO9" s="18">
        <v>0</v>
      </c>
      <c r="BP9" s="18">
        <v>0.5</v>
      </c>
      <c r="BQ9" s="37">
        <f>AQ9+AR9+AT9+AV9+AX9+AZ9+BB9+BF9+BH9+BJ9+BD9+BL9+BN9+BP9</f>
        <v>13.02656578168825</v>
      </c>
      <c r="BR9" s="20">
        <v>24</v>
      </c>
      <c r="BS9" s="20">
        <v>26</v>
      </c>
      <c r="BT9" s="20">
        <v>5</v>
      </c>
      <c r="BU9" s="20">
        <v>6</v>
      </c>
      <c r="BV9" s="20">
        <v>1</v>
      </c>
      <c r="BW9" s="20">
        <v>9</v>
      </c>
      <c r="BX9" s="28">
        <v>9</v>
      </c>
      <c r="BY9" s="28">
        <v>2</v>
      </c>
      <c r="BZ9" s="20">
        <v>3</v>
      </c>
      <c r="CA9" s="20">
        <v>1</v>
      </c>
      <c r="CB9" s="20">
        <v>0</v>
      </c>
      <c r="CC9" s="20">
        <v>0</v>
      </c>
      <c r="CD9" s="20">
        <v>0.5</v>
      </c>
      <c r="CE9" s="32">
        <v>0.05</v>
      </c>
      <c r="CF9" s="13">
        <v>2.0833333333333301E-2</v>
      </c>
      <c r="CG9" s="20">
        <v>0.5</v>
      </c>
      <c r="CH9" s="18">
        <v>8125.8831373432404</v>
      </c>
      <c r="CI9" s="18">
        <v>8125.8831373432404</v>
      </c>
      <c r="CJ9" s="13">
        <v>0</v>
      </c>
      <c r="CK9" s="20">
        <v>2</v>
      </c>
      <c r="CL9" s="20">
        <v>25</v>
      </c>
      <c r="CM9" s="20">
        <v>3</v>
      </c>
      <c r="CN9" s="19">
        <f t="shared" si="2"/>
        <v>8</v>
      </c>
      <c r="CO9" s="19">
        <f t="shared" si="3"/>
        <v>50.826565781688245</v>
      </c>
      <c r="CP9" s="42">
        <v>4</v>
      </c>
      <c r="CQ9" s="8">
        <v>4</v>
      </c>
      <c r="CR9" s="10">
        <f t="shared" si="4"/>
        <v>1</v>
      </c>
      <c r="CS9" s="47">
        <v>10</v>
      </c>
      <c r="CT9" s="13">
        <v>0.87180000000000002</v>
      </c>
      <c r="CU9" s="13">
        <v>0.84850000000000003</v>
      </c>
      <c r="CV9" s="12">
        <v>3</v>
      </c>
      <c r="CW9" s="13">
        <v>0.58064516129032295</v>
      </c>
      <c r="CX9" s="12">
        <v>3</v>
      </c>
      <c r="CY9" s="13">
        <v>1</v>
      </c>
      <c r="CZ9" s="13">
        <v>0.92437185929648202</v>
      </c>
      <c r="DA9" s="12">
        <v>2</v>
      </c>
      <c r="DB9" s="12">
        <f t="shared" si="5"/>
        <v>8</v>
      </c>
      <c r="DC9" s="49">
        <v>38</v>
      </c>
      <c r="DD9" s="31">
        <v>1</v>
      </c>
      <c r="DE9" s="18">
        <v>4</v>
      </c>
      <c r="DF9" s="49">
        <v>4</v>
      </c>
      <c r="DG9" s="49">
        <v>4</v>
      </c>
      <c r="DH9" s="18">
        <v>3</v>
      </c>
      <c r="DI9" s="49">
        <v>3</v>
      </c>
      <c r="DJ9" s="28">
        <v>3</v>
      </c>
      <c r="DK9" s="18">
        <v>3</v>
      </c>
      <c r="DL9" s="29">
        <v>184</v>
      </c>
      <c r="DM9" s="12">
        <v>3</v>
      </c>
      <c r="DN9" s="50">
        <v>3</v>
      </c>
      <c r="DO9" s="12">
        <v>0</v>
      </c>
      <c r="DP9" s="20">
        <v>99</v>
      </c>
      <c r="DQ9" s="12">
        <v>3</v>
      </c>
      <c r="DR9" s="31">
        <v>0.79779999999999995</v>
      </c>
      <c r="DS9" s="12">
        <v>0</v>
      </c>
      <c r="DT9" s="19">
        <f t="shared" si="6"/>
        <v>34</v>
      </c>
      <c r="DU9" s="7"/>
      <c r="DV9" s="12"/>
      <c r="DW9" s="7"/>
      <c r="DX9" s="7"/>
      <c r="DY9" s="7"/>
      <c r="DZ9" s="7"/>
      <c r="EA9" s="39"/>
      <c r="EB9" s="39"/>
      <c r="EC9" s="58"/>
      <c r="ED9" s="22"/>
      <c r="EE9" s="57">
        <v>-0.4208942</v>
      </c>
      <c r="EF9" s="33">
        <v>16</v>
      </c>
      <c r="EG9" s="63">
        <v>-10</v>
      </c>
      <c r="EH9" s="19"/>
      <c r="EI9" s="19"/>
      <c r="EJ9" s="19"/>
      <c r="EK9" s="19"/>
      <c r="EL9" s="64">
        <f t="shared" si="7"/>
        <v>-10</v>
      </c>
      <c r="EM9" s="37">
        <f t="shared" si="8"/>
        <v>74.826565781688245</v>
      </c>
      <c r="EN9" s="65">
        <f t="shared" si="9"/>
        <v>3.7413282890844126</v>
      </c>
    </row>
    <row r="10" spans="1:144" s="1" customFormat="1" ht="81" x14ac:dyDescent="0.15">
      <c r="A10" s="109" t="s">
        <v>105</v>
      </c>
      <c r="B10" s="11">
        <v>0.12631578947368399</v>
      </c>
      <c r="C10" s="12">
        <v>4</v>
      </c>
      <c r="D10" s="13">
        <v>0.77969999999999995</v>
      </c>
      <c r="E10" s="12">
        <v>3</v>
      </c>
      <c r="F10" s="13">
        <v>2.0000000000000001E-4</v>
      </c>
      <c r="G10" s="12">
        <v>2</v>
      </c>
      <c r="H10" s="13">
        <v>0.6391</v>
      </c>
      <c r="I10" s="13">
        <v>0.97609999999999997</v>
      </c>
      <c r="J10" s="12">
        <v>3</v>
      </c>
      <c r="K10" s="17">
        <v>8.0000000000000004E-4</v>
      </c>
      <c r="L10" s="18">
        <v>6</v>
      </c>
      <c r="M10" s="17">
        <v>5.0000000000000001E-4</v>
      </c>
      <c r="N10" s="18">
        <v>2</v>
      </c>
      <c r="O10" s="19">
        <f t="shared" si="0"/>
        <v>20</v>
      </c>
      <c r="P10" s="20">
        <v>3</v>
      </c>
      <c r="Q10" s="20">
        <v>-1</v>
      </c>
      <c r="R10" s="22">
        <v>4.4999999999999998E-2</v>
      </c>
      <c r="S10" s="22">
        <v>2.1999999999999999E-2</v>
      </c>
      <c r="T10" s="23">
        <v>6.7000000000000004E-2</v>
      </c>
      <c r="U10" s="18">
        <v>-1.1000000000000001</v>
      </c>
      <c r="V10" s="22">
        <v>18</v>
      </c>
      <c r="W10" s="22">
        <v>11</v>
      </c>
      <c r="X10" s="20">
        <v>45</v>
      </c>
      <c r="Y10" s="18">
        <v>0</v>
      </c>
      <c r="Z10" s="24">
        <v>3</v>
      </c>
      <c r="AA10" s="24">
        <v>2</v>
      </c>
      <c r="AB10" s="25">
        <v>4</v>
      </c>
      <c r="AC10" s="20">
        <v>-2</v>
      </c>
      <c r="AD10" s="27">
        <v>40</v>
      </c>
      <c r="AE10" s="24">
        <v>30</v>
      </c>
      <c r="AF10" s="26">
        <v>22</v>
      </c>
      <c r="AG10" s="22">
        <v>2</v>
      </c>
      <c r="AH10" s="26">
        <v>0</v>
      </c>
      <c r="AI10" s="20">
        <v>2</v>
      </c>
      <c r="AJ10" s="22">
        <v>14</v>
      </c>
      <c r="AK10" s="22">
        <v>9</v>
      </c>
      <c r="AL10" s="26">
        <v>2</v>
      </c>
      <c r="AM10" s="20">
        <v>2</v>
      </c>
      <c r="AN10" s="19">
        <f t="shared" si="1"/>
        <v>1.9000000000000004</v>
      </c>
      <c r="AO10" s="11">
        <v>2.00982292878377E-2</v>
      </c>
      <c r="AP10" s="13">
        <v>5.4424203891185402E-3</v>
      </c>
      <c r="AQ10" s="12">
        <v>2.75528499418379</v>
      </c>
      <c r="AR10" s="20">
        <v>0</v>
      </c>
      <c r="AS10" s="13">
        <v>2.9910269192422699E-2</v>
      </c>
      <c r="AT10" s="12">
        <v>3</v>
      </c>
      <c r="AU10" s="13">
        <v>0.97237145049884899</v>
      </c>
      <c r="AV10" s="18">
        <v>2</v>
      </c>
      <c r="AW10" s="13">
        <v>0.83460000000000001</v>
      </c>
      <c r="AX10" s="18">
        <v>2.2151999999999998</v>
      </c>
      <c r="AY10" s="33">
        <v>2267</v>
      </c>
      <c r="AZ10" s="12">
        <v>1.5</v>
      </c>
      <c r="BA10" s="33">
        <v>2240</v>
      </c>
      <c r="BB10" s="12">
        <v>1.5</v>
      </c>
      <c r="BC10" s="13">
        <v>1</v>
      </c>
      <c r="BD10" s="20">
        <v>0</v>
      </c>
      <c r="BE10" s="13">
        <v>1</v>
      </c>
      <c r="BF10" s="20">
        <v>0</v>
      </c>
      <c r="BG10" s="13">
        <v>0.99770000000000003</v>
      </c>
      <c r="BH10" s="18">
        <v>2</v>
      </c>
      <c r="BI10" s="13">
        <v>1</v>
      </c>
      <c r="BJ10" s="18">
        <v>2</v>
      </c>
      <c r="BK10" s="13">
        <v>0.99039999999999995</v>
      </c>
      <c r="BL10" s="18">
        <v>0.5</v>
      </c>
      <c r="BM10" s="18">
        <v>4</v>
      </c>
      <c r="BN10" s="18">
        <v>0.2</v>
      </c>
      <c r="BO10" s="18">
        <v>4</v>
      </c>
      <c r="BP10" s="18">
        <v>0.1</v>
      </c>
      <c r="BQ10" s="37">
        <f>AQ10+AR10+AT10+AV10+AX10+AZ10+BB10+BF10+BH10+BJ10+BD10+BL10+BN10+BP10</f>
        <v>17.770484994183793</v>
      </c>
      <c r="BR10" s="20">
        <v>8</v>
      </c>
      <c r="BS10" s="20">
        <v>9</v>
      </c>
      <c r="BT10" s="20">
        <v>2</v>
      </c>
      <c r="BU10" s="20">
        <v>5</v>
      </c>
      <c r="BV10" s="20">
        <v>1</v>
      </c>
      <c r="BW10" s="20">
        <v>15</v>
      </c>
      <c r="BX10" s="28">
        <v>16</v>
      </c>
      <c r="BY10" s="28">
        <v>3</v>
      </c>
      <c r="BZ10" s="20">
        <v>4</v>
      </c>
      <c r="CA10" s="20">
        <v>1</v>
      </c>
      <c r="CB10" s="20">
        <v>0</v>
      </c>
      <c r="CC10" s="20">
        <v>0</v>
      </c>
      <c r="CD10" s="20">
        <v>0.5</v>
      </c>
      <c r="CE10" s="32">
        <v>0.05</v>
      </c>
      <c r="CF10" s="13">
        <v>3.9215686274509803E-2</v>
      </c>
      <c r="CG10" s="20">
        <v>0.5</v>
      </c>
      <c r="CH10" s="18">
        <v>3115.64</v>
      </c>
      <c r="CI10" s="18">
        <v>3115.64</v>
      </c>
      <c r="CJ10" s="13">
        <v>0</v>
      </c>
      <c r="CK10" s="20">
        <v>2</v>
      </c>
      <c r="CL10" s="20">
        <v>25</v>
      </c>
      <c r="CM10" s="20">
        <v>3</v>
      </c>
      <c r="CN10" s="19">
        <f t="shared" si="2"/>
        <v>8</v>
      </c>
      <c r="CO10" s="19">
        <f t="shared" si="3"/>
        <v>47.670484994183795</v>
      </c>
      <c r="CP10" s="42">
        <v>2</v>
      </c>
      <c r="CQ10" s="8">
        <v>2</v>
      </c>
      <c r="CR10" s="10">
        <f t="shared" si="4"/>
        <v>1</v>
      </c>
      <c r="CS10" s="47">
        <v>10</v>
      </c>
      <c r="CT10" s="13">
        <v>0.77969999999999995</v>
      </c>
      <c r="CU10" s="13">
        <v>0.76919999999999999</v>
      </c>
      <c r="CV10" s="12">
        <v>3</v>
      </c>
      <c r="CW10" s="13">
        <v>0.6391</v>
      </c>
      <c r="CX10" s="12">
        <v>3</v>
      </c>
      <c r="CY10" s="13">
        <v>1</v>
      </c>
      <c r="CZ10" s="13">
        <v>0.94041095890410997</v>
      </c>
      <c r="DA10" s="12">
        <v>2</v>
      </c>
      <c r="DB10" s="12">
        <f t="shared" si="5"/>
        <v>8</v>
      </c>
      <c r="DC10" s="49">
        <v>51</v>
      </c>
      <c r="DD10" s="31">
        <v>1</v>
      </c>
      <c r="DE10" s="18">
        <v>4</v>
      </c>
      <c r="DF10" s="49">
        <v>4</v>
      </c>
      <c r="DG10" s="49">
        <v>4</v>
      </c>
      <c r="DH10" s="18">
        <v>3</v>
      </c>
      <c r="DI10" s="49">
        <v>2</v>
      </c>
      <c r="DJ10" s="28">
        <v>2</v>
      </c>
      <c r="DK10" s="18">
        <v>3</v>
      </c>
      <c r="DL10" s="29">
        <v>209</v>
      </c>
      <c r="DM10" s="12">
        <v>3</v>
      </c>
      <c r="DN10" s="50">
        <v>4</v>
      </c>
      <c r="DO10" s="12">
        <v>0</v>
      </c>
      <c r="DP10" s="20">
        <v>77</v>
      </c>
      <c r="DQ10" s="12">
        <v>3</v>
      </c>
      <c r="DR10" s="31">
        <v>0.86890000000000001</v>
      </c>
      <c r="DS10" s="12">
        <v>2.2536</v>
      </c>
      <c r="DT10" s="19">
        <f t="shared" si="6"/>
        <v>36.253599999999999</v>
      </c>
      <c r="DU10" s="53" t="s">
        <v>104</v>
      </c>
      <c r="DV10" s="12">
        <v>-7.81</v>
      </c>
      <c r="DW10" s="7"/>
      <c r="DX10" s="7"/>
      <c r="DY10" s="7"/>
      <c r="EA10" s="39"/>
      <c r="EB10" s="39"/>
      <c r="EC10" s="53" t="s">
        <v>106</v>
      </c>
      <c r="ED10" s="59">
        <v>-5</v>
      </c>
      <c r="EE10" s="57">
        <v>-0.1360218</v>
      </c>
      <c r="EF10" s="33">
        <v>10</v>
      </c>
      <c r="EG10" s="63">
        <v>0</v>
      </c>
      <c r="EH10" s="19"/>
      <c r="EI10" s="19"/>
      <c r="EJ10" s="19"/>
      <c r="EK10" s="19"/>
      <c r="EL10" s="64">
        <f t="shared" si="7"/>
        <v>-12.809999999999999</v>
      </c>
      <c r="EM10" s="37">
        <f t="shared" si="8"/>
        <v>71.114084994183798</v>
      </c>
      <c r="EN10" s="65">
        <f t="shared" si="9"/>
        <v>3.5557042497091902</v>
      </c>
    </row>
    <row r="11" spans="1:144" s="1" customFormat="1" x14ac:dyDescent="0.15">
      <c r="A11" s="109" t="s">
        <v>107</v>
      </c>
      <c r="B11" s="11">
        <v>0.17886178861788599</v>
      </c>
      <c r="C11" s="12">
        <v>2.4607046070460799</v>
      </c>
      <c r="D11" s="13">
        <v>0.75</v>
      </c>
      <c r="E11" s="12">
        <v>3</v>
      </c>
      <c r="F11" s="13">
        <v>0</v>
      </c>
      <c r="G11" s="12">
        <v>2</v>
      </c>
      <c r="H11" s="13">
        <v>0.59799999999999998</v>
      </c>
      <c r="I11" s="13">
        <v>0.98360000000000003</v>
      </c>
      <c r="J11" s="12">
        <v>3</v>
      </c>
      <c r="K11" s="17">
        <v>1.1000000000000001E-3</v>
      </c>
      <c r="L11" s="18">
        <v>5.4</v>
      </c>
      <c r="M11" s="17">
        <v>2.8E-3</v>
      </c>
      <c r="N11" s="18">
        <v>1.48</v>
      </c>
      <c r="O11" s="19">
        <f t="shared" si="0"/>
        <v>17.340704607046078</v>
      </c>
      <c r="P11" s="20">
        <v>0</v>
      </c>
      <c r="Q11" s="20">
        <v>1.6</v>
      </c>
      <c r="R11" s="22">
        <v>3.5000000000000003E-2</v>
      </c>
      <c r="S11" s="22">
        <v>0</v>
      </c>
      <c r="T11" s="23">
        <v>0</v>
      </c>
      <c r="U11" s="18">
        <v>1.6</v>
      </c>
      <c r="V11" s="22">
        <v>22</v>
      </c>
      <c r="W11" s="22">
        <v>12</v>
      </c>
      <c r="X11" s="20">
        <v>16</v>
      </c>
      <c r="Y11" s="18">
        <v>0</v>
      </c>
      <c r="Z11" s="24">
        <v>3</v>
      </c>
      <c r="AA11" s="24">
        <v>2</v>
      </c>
      <c r="AB11" s="25">
        <v>2</v>
      </c>
      <c r="AC11" s="20">
        <v>2</v>
      </c>
      <c r="AD11" s="27">
        <v>70</v>
      </c>
      <c r="AE11" s="27">
        <v>50</v>
      </c>
      <c r="AF11" s="26">
        <v>34</v>
      </c>
      <c r="AG11" s="22">
        <v>2</v>
      </c>
      <c r="AH11" s="26">
        <v>1</v>
      </c>
      <c r="AI11" s="20">
        <v>-3</v>
      </c>
      <c r="AJ11" s="22">
        <v>12</v>
      </c>
      <c r="AK11" s="22">
        <v>7</v>
      </c>
      <c r="AL11" s="26">
        <v>3</v>
      </c>
      <c r="AM11" s="20">
        <v>2</v>
      </c>
      <c r="AN11" s="19">
        <f t="shared" si="1"/>
        <v>6.2</v>
      </c>
      <c r="AO11" s="11">
        <v>4.4967047723377597E-2</v>
      </c>
      <c r="AP11" s="13">
        <v>1.0515475551910101E-2</v>
      </c>
      <c r="AQ11" s="12">
        <v>1.22</v>
      </c>
      <c r="AR11" s="20">
        <v>-15</v>
      </c>
      <c r="AS11" s="13">
        <v>5.2571428571428602E-2</v>
      </c>
      <c r="AT11" s="12">
        <v>2.6228571428571401</v>
      </c>
      <c r="AU11" s="13">
        <v>0.93911439114391104</v>
      </c>
      <c r="AV11" s="18">
        <v>0</v>
      </c>
      <c r="AW11" s="13">
        <v>0.80189999999999995</v>
      </c>
      <c r="AX11" s="18">
        <v>1.8228</v>
      </c>
      <c r="AY11" s="33">
        <v>1724</v>
      </c>
      <c r="AZ11" s="12">
        <v>1.5</v>
      </c>
      <c r="BA11" s="33">
        <v>1522</v>
      </c>
      <c r="BB11" s="12">
        <v>0.90111731843575404</v>
      </c>
      <c r="BC11" s="13">
        <v>1</v>
      </c>
      <c r="BD11" s="20">
        <v>0</v>
      </c>
      <c r="BE11" s="13">
        <v>1</v>
      </c>
      <c r="BF11" s="20">
        <v>0</v>
      </c>
      <c r="BG11" s="13">
        <v>0.96950000000000003</v>
      </c>
      <c r="BH11" s="18">
        <v>0</v>
      </c>
      <c r="BI11" s="13">
        <v>1</v>
      </c>
      <c r="BJ11" s="18">
        <v>2</v>
      </c>
      <c r="BK11" s="13">
        <v>0.52200000000000002</v>
      </c>
      <c r="BL11" s="18">
        <v>0</v>
      </c>
      <c r="BM11" s="18">
        <v>0</v>
      </c>
      <c r="BN11" s="18">
        <v>1</v>
      </c>
      <c r="BO11" s="18">
        <v>0</v>
      </c>
      <c r="BP11" s="18">
        <v>0.5</v>
      </c>
      <c r="BQ11" s="37">
        <v>0</v>
      </c>
      <c r="BR11" s="20">
        <v>3</v>
      </c>
      <c r="BS11" s="20">
        <v>4</v>
      </c>
      <c r="BT11" s="20">
        <v>1</v>
      </c>
      <c r="BU11" s="20">
        <v>0</v>
      </c>
      <c r="BV11" s="20">
        <v>0</v>
      </c>
      <c r="BW11" s="20">
        <v>4</v>
      </c>
      <c r="BX11" s="28">
        <v>5</v>
      </c>
      <c r="BY11" s="28">
        <v>1</v>
      </c>
      <c r="BZ11" s="20">
        <v>1</v>
      </c>
      <c r="CA11" s="20">
        <v>1</v>
      </c>
      <c r="CB11" s="20">
        <v>0</v>
      </c>
      <c r="CC11" s="20">
        <v>0</v>
      </c>
      <c r="CD11" s="20">
        <v>0.5</v>
      </c>
      <c r="CE11" s="32">
        <v>0.05</v>
      </c>
      <c r="CF11" s="13">
        <v>0</v>
      </c>
      <c r="CG11" s="20">
        <v>0.5</v>
      </c>
      <c r="CH11" s="18">
        <v>3440.6632653061201</v>
      </c>
      <c r="CI11" s="18">
        <v>3440.6632653061201</v>
      </c>
      <c r="CJ11" s="13">
        <v>0</v>
      </c>
      <c r="CK11" s="20">
        <v>2</v>
      </c>
      <c r="CL11" s="20">
        <v>25</v>
      </c>
      <c r="CM11" s="20">
        <v>3</v>
      </c>
      <c r="CN11" s="19">
        <f t="shared" si="2"/>
        <v>7</v>
      </c>
      <c r="CO11" s="19">
        <f t="shared" si="3"/>
        <v>30.540704607046077</v>
      </c>
      <c r="CP11" s="42">
        <v>3</v>
      </c>
      <c r="CQ11" s="8">
        <v>3</v>
      </c>
      <c r="CR11" s="10">
        <f t="shared" si="4"/>
        <v>1</v>
      </c>
      <c r="CS11" s="47">
        <v>10</v>
      </c>
      <c r="CT11" s="13">
        <v>0.75</v>
      </c>
      <c r="CU11" s="13">
        <v>0.72729999999999995</v>
      </c>
      <c r="CV11" s="12">
        <v>3</v>
      </c>
      <c r="CW11" s="13">
        <v>0.59799999999999998</v>
      </c>
      <c r="CX11" s="12">
        <v>3</v>
      </c>
      <c r="CY11" s="13">
        <v>1</v>
      </c>
      <c r="CZ11" s="13">
        <v>0.92030000000000001</v>
      </c>
      <c r="DA11" s="12">
        <v>2</v>
      </c>
      <c r="DB11" s="12">
        <f t="shared" si="5"/>
        <v>8</v>
      </c>
      <c r="DC11" s="49">
        <v>31</v>
      </c>
      <c r="DD11" s="31">
        <v>1</v>
      </c>
      <c r="DE11" s="18">
        <v>4</v>
      </c>
      <c r="DF11" s="49">
        <v>4</v>
      </c>
      <c r="DG11" s="49">
        <v>4</v>
      </c>
      <c r="DH11" s="18">
        <v>3</v>
      </c>
      <c r="DI11" s="49">
        <v>2</v>
      </c>
      <c r="DJ11" s="28">
        <v>1</v>
      </c>
      <c r="DK11" s="18">
        <v>1.5</v>
      </c>
      <c r="DL11" s="29">
        <v>134</v>
      </c>
      <c r="DM11" s="12">
        <v>3</v>
      </c>
      <c r="DN11" s="50">
        <v>2</v>
      </c>
      <c r="DO11" s="12">
        <v>0</v>
      </c>
      <c r="DP11" s="20">
        <v>158</v>
      </c>
      <c r="DQ11" s="12">
        <v>3</v>
      </c>
      <c r="DR11" s="31">
        <v>0.8115</v>
      </c>
      <c r="DS11" s="12">
        <v>0</v>
      </c>
      <c r="DT11" s="19">
        <f t="shared" si="6"/>
        <v>32.5</v>
      </c>
      <c r="DU11" s="7"/>
      <c r="DV11" s="7"/>
      <c r="DW11" s="7"/>
      <c r="DX11" s="7"/>
      <c r="DY11" s="7"/>
      <c r="DZ11" s="7"/>
      <c r="EA11" s="39"/>
      <c r="EB11" s="39"/>
      <c r="EC11" s="58"/>
      <c r="ED11" s="22"/>
      <c r="EE11" s="57">
        <v>-0.34229369999999998</v>
      </c>
      <c r="EF11" s="33">
        <v>15</v>
      </c>
      <c r="EG11" s="63">
        <v>0</v>
      </c>
      <c r="EH11" s="19"/>
      <c r="EI11" s="19"/>
      <c r="EJ11" s="19"/>
      <c r="EK11" s="19"/>
      <c r="EL11" s="64">
        <f t="shared" si="7"/>
        <v>0</v>
      </c>
      <c r="EM11" s="37">
        <f t="shared" si="8"/>
        <v>63.040704607046081</v>
      </c>
      <c r="EN11" s="65">
        <f t="shared" si="9"/>
        <v>3.152035230352304</v>
      </c>
    </row>
    <row r="12" spans="1:144" s="1" customFormat="1" x14ac:dyDescent="0.15">
      <c r="A12" s="109" t="s">
        <v>110</v>
      </c>
      <c r="B12" s="11">
        <v>0.18954248366013099</v>
      </c>
      <c r="C12" s="12">
        <v>-0.47712418300655002</v>
      </c>
      <c r="D12" s="13">
        <v>0.7097</v>
      </c>
      <c r="E12" s="12">
        <v>3</v>
      </c>
      <c r="F12" s="13">
        <v>0</v>
      </c>
      <c r="G12" s="12">
        <v>2</v>
      </c>
      <c r="H12" s="13">
        <v>0.59285714285714297</v>
      </c>
      <c r="I12" s="13">
        <v>0.96385542168674698</v>
      </c>
      <c r="J12" s="12">
        <v>3</v>
      </c>
      <c r="K12" s="17">
        <v>4.0000000000000002E-4</v>
      </c>
      <c r="L12" s="18">
        <v>6</v>
      </c>
      <c r="M12" s="17">
        <v>3.5000000000000001E-3</v>
      </c>
      <c r="N12" s="18">
        <v>1.2</v>
      </c>
      <c r="O12" s="19">
        <f t="shared" si="0"/>
        <v>14.722875816993449</v>
      </c>
      <c r="P12" s="20">
        <v>0</v>
      </c>
      <c r="Q12" s="20">
        <v>1.6</v>
      </c>
      <c r="R12" s="22">
        <v>4.9000000000000002E-2</v>
      </c>
      <c r="S12" s="22">
        <v>0</v>
      </c>
      <c r="T12" s="23">
        <v>0</v>
      </c>
      <c r="U12" s="18">
        <v>1.6</v>
      </c>
      <c r="V12" s="22">
        <v>19</v>
      </c>
      <c r="W12" s="22">
        <v>11</v>
      </c>
      <c r="X12" s="20">
        <v>2</v>
      </c>
      <c r="Y12" s="18">
        <v>0.8</v>
      </c>
      <c r="Z12" s="24">
        <v>2</v>
      </c>
      <c r="AA12" s="24">
        <v>1</v>
      </c>
      <c r="AB12" s="25">
        <v>0</v>
      </c>
      <c r="AC12" s="20">
        <v>2</v>
      </c>
      <c r="AD12" s="27">
        <v>50</v>
      </c>
      <c r="AE12" s="24">
        <v>30</v>
      </c>
      <c r="AF12" s="26">
        <v>14</v>
      </c>
      <c r="AG12" s="22">
        <v>2</v>
      </c>
      <c r="AH12" s="26">
        <v>0</v>
      </c>
      <c r="AI12" s="20">
        <v>2</v>
      </c>
      <c r="AJ12" s="22">
        <v>12</v>
      </c>
      <c r="AK12" s="22">
        <v>7</v>
      </c>
      <c r="AL12" s="26">
        <v>1</v>
      </c>
      <c r="AM12" s="20">
        <v>2</v>
      </c>
      <c r="AN12" s="19">
        <f t="shared" si="1"/>
        <v>12</v>
      </c>
      <c r="AO12" s="11">
        <v>3.4333019594421199E-2</v>
      </c>
      <c r="AP12" s="13">
        <v>3.2754445755872499E-3</v>
      </c>
      <c r="AQ12" s="12">
        <v>2.07201505946778</v>
      </c>
      <c r="AR12" s="20">
        <v>-15</v>
      </c>
      <c r="AS12" s="13">
        <v>8.32342449464923E-2</v>
      </c>
      <c r="AT12" s="12">
        <v>-2</v>
      </c>
      <c r="AU12" s="13">
        <v>0.92</v>
      </c>
      <c r="AV12" s="18">
        <v>0</v>
      </c>
      <c r="AW12" s="13">
        <v>0.83130000000000004</v>
      </c>
      <c r="AX12" s="18">
        <v>2.1756000000000002</v>
      </c>
      <c r="AY12" s="33">
        <v>1181</v>
      </c>
      <c r="AZ12" s="12">
        <v>0.90100791936645097</v>
      </c>
      <c r="BA12" s="33">
        <v>1319</v>
      </c>
      <c r="BB12" s="12">
        <v>1.05765340525961</v>
      </c>
      <c r="BC12" s="13">
        <v>1</v>
      </c>
      <c r="BD12" s="20">
        <v>0</v>
      </c>
      <c r="BE12" s="13">
        <v>1</v>
      </c>
      <c r="BF12" s="20">
        <v>0</v>
      </c>
      <c r="BG12" s="13">
        <v>0.996</v>
      </c>
      <c r="BH12" s="18">
        <v>2</v>
      </c>
      <c r="BI12" s="13">
        <v>1</v>
      </c>
      <c r="BJ12" s="18">
        <v>2</v>
      </c>
      <c r="BK12" s="13">
        <v>0.50590000000000002</v>
      </c>
      <c r="BL12" s="18">
        <v>0</v>
      </c>
      <c r="BM12" s="18">
        <v>26</v>
      </c>
      <c r="BN12" s="18">
        <v>0</v>
      </c>
      <c r="BO12" s="18">
        <v>26</v>
      </c>
      <c r="BP12" s="18">
        <v>0</v>
      </c>
      <c r="BQ12" s="37">
        <v>0</v>
      </c>
      <c r="BR12" s="20">
        <v>4</v>
      </c>
      <c r="BS12" s="20">
        <v>4</v>
      </c>
      <c r="BT12" s="20">
        <v>1</v>
      </c>
      <c r="BU12" s="20">
        <v>1</v>
      </c>
      <c r="BV12" s="20">
        <v>1</v>
      </c>
      <c r="BW12" s="20">
        <v>9</v>
      </c>
      <c r="BX12" s="28">
        <v>10</v>
      </c>
      <c r="BY12" s="28">
        <v>2</v>
      </c>
      <c r="BZ12" s="20">
        <v>3</v>
      </c>
      <c r="CA12" s="20">
        <v>1</v>
      </c>
      <c r="CB12" s="20">
        <v>0</v>
      </c>
      <c r="CC12" s="20">
        <v>0</v>
      </c>
      <c r="CD12" s="20">
        <v>0.5</v>
      </c>
      <c r="CE12" s="32">
        <v>0.05</v>
      </c>
      <c r="CF12" s="13">
        <v>2.2988505747126398E-2</v>
      </c>
      <c r="CG12" s="20">
        <v>0.5</v>
      </c>
      <c r="CH12" s="18">
        <v>4279.0024790913403</v>
      </c>
      <c r="CI12" s="18">
        <v>4305.05</v>
      </c>
      <c r="CJ12" s="13">
        <v>6.0872881088377302E-3</v>
      </c>
      <c r="CK12" s="20">
        <v>2</v>
      </c>
      <c r="CL12" s="20">
        <v>0</v>
      </c>
      <c r="CM12" s="20">
        <v>0</v>
      </c>
      <c r="CN12" s="19">
        <f t="shared" si="2"/>
        <v>5</v>
      </c>
      <c r="CO12" s="19">
        <f t="shared" si="3"/>
        <v>31.722875816993451</v>
      </c>
      <c r="CP12" s="42">
        <v>3</v>
      </c>
      <c r="CQ12" s="8">
        <v>3</v>
      </c>
      <c r="CR12" s="10">
        <f t="shared" si="4"/>
        <v>1</v>
      </c>
      <c r="CS12" s="47">
        <v>10</v>
      </c>
      <c r="CT12" s="13">
        <v>0.7097</v>
      </c>
      <c r="CU12" s="13">
        <v>0.83330000000000004</v>
      </c>
      <c r="CV12" s="12">
        <v>3</v>
      </c>
      <c r="CW12" s="13">
        <v>0.59285714285714297</v>
      </c>
      <c r="CX12" s="12">
        <v>3</v>
      </c>
      <c r="CY12" s="13">
        <v>0.99532710280373804</v>
      </c>
      <c r="CZ12" s="13">
        <v>0.93343558282208605</v>
      </c>
      <c r="DA12" s="12">
        <v>1</v>
      </c>
      <c r="DB12" s="12">
        <f t="shared" si="5"/>
        <v>7</v>
      </c>
      <c r="DC12" s="49">
        <v>38</v>
      </c>
      <c r="DD12" s="31">
        <v>1</v>
      </c>
      <c r="DE12" s="18">
        <v>4</v>
      </c>
      <c r="DF12" s="49">
        <v>4</v>
      </c>
      <c r="DG12" s="49">
        <v>4</v>
      </c>
      <c r="DH12" s="18">
        <v>3</v>
      </c>
      <c r="DI12" s="49">
        <v>2</v>
      </c>
      <c r="DJ12" s="28">
        <v>2</v>
      </c>
      <c r="DK12" s="18">
        <v>3</v>
      </c>
      <c r="DL12" s="29">
        <v>70</v>
      </c>
      <c r="DM12" s="12">
        <v>3</v>
      </c>
      <c r="DN12" s="50">
        <v>0</v>
      </c>
      <c r="DO12" s="12">
        <v>0</v>
      </c>
      <c r="DP12" s="20">
        <v>52</v>
      </c>
      <c r="DQ12" s="12">
        <v>3</v>
      </c>
      <c r="DR12" s="31">
        <v>0.83330000000000004</v>
      </c>
      <c r="DS12" s="12">
        <v>0</v>
      </c>
      <c r="DT12" s="19">
        <f t="shared" si="6"/>
        <v>33</v>
      </c>
      <c r="DU12" s="7"/>
      <c r="DV12" s="7"/>
      <c r="DW12" s="7"/>
      <c r="DX12" s="7"/>
      <c r="DY12" s="7"/>
      <c r="DZ12" s="7"/>
      <c r="EA12" s="39"/>
      <c r="EB12" s="39"/>
      <c r="EC12" s="22"/>
      <c r="ED12" s="22"/>
      <c r="EE12" s="57">
        <v>-0.15652830000000001</v>
      </c>
      <c r="EF12" s="33">
        <v>17</v>
      </c>
      <c r="EG12" s="63">
        <v>-10</v>
      </c>
      <c r="EH12" s="19"/>
      <c r="EI12" s="19"/>
      <c r="EJ12" s="19"/>
      <c r="EK12" s="19"/>
      <c r="EL12" s="64">
        <f t="shared" si="7"/>
        <v>-10</v>
      </c>
      <c r="EM12" s="37">
        <f t="shared" si="8"/>
        <v>54.722875816993451</v>
      </c>
      <c r="EN12" s="65">
        <f t="shared" si="9"/>
        <v>2.7361437908496726</v>
      </c>
    </row>
    <row r="13" spans="1:144" s="1" customFormat="1" x14ac:dyDescent="0.15">
      <c r="A13" s="109" t="s">
        <v>111</v>
      </c>
      <c r="B13" s="11">
        <v>9.0425531914893595E-2</v>
      </c>
      <c r="C13" s="12">
        <v>4</v>
      </c>
      <c r="D13" s="13">
        <v>0.89190000000000003</v>
      </c>
      <c r="E13" s="12">
        <v>3</v>
      </c>
      <c r="F13" s="13">
        <v>0</v>
      </c>
      <c r="G13" s="12">
        <v>2</v>
      </c>
      <c r="H13" s="13">
        <v>0.65710000000000002</v>
      </c>
      <c r="I13" s="13">
        <v>0.97629999999999995</v>
      </c>
      <c r="J13" s="12">
        <v>3</v>
      </c>
      <c r="K13" s="17">
        <v>4.0000000000000002E-4</v>
      </c>
      <c r="L13" s="18">
        <v>6</v>
      </c>
      <c r="M13" s="17">
        <v>1.1000000000000001E-3</v>
      </c>
      <c r="N13" s="18">
        <v>2</v>
      </c>
      <c r="O13" s="19">
        <f t="shared" si="0"/>
        <v>20</v>
      </c>
      <c r="P13" s="20">
        <v>1</v>
      </c>
      <c r="Q13" s="20">
        <v>1.6</v>
      </c>
      <c r="R13" s="22">
        <v>4.8000000000000001E-2</v>
      </c>
      <c r="S13" s="22">
        <v>2.4E-2</v>
      </c>
      <c r="T13" s="23">
        <v>6.0000000000000001E-3</v>
      </c>
      <c r="U13" s="18">
        <v>1.6</v>
      </c>
      <c r="V13" s="22">
        <v>21</v>
      </c>
      <c r="W13" s="22">
        <v>13</v>
      </c>
      <c r="X13" s="20">
        <v>33</v>
      </c>
      <c r="Y13" s="18">
        <v>0</v>
      </c>
      <c r="Z13" s="24">
        <v>3</v>
      </c>
      <c r="AA13" s="24">
        <v>2</v>
      </c>
      <c r="AB13" s="25">
        <v>0</v>
      </c>
      <c r="AC13" s="20">
        <v>2</v>
      </c>
      <c r="AD13" s="27">
        <v>90</v>
      </c>
      <c r="AE13" s="24">
        <v>60</v>
      </c>
      <c r="AF13" s="26">
        <v>36</v>
      </c>
      <c r="AG13" s="22">
        <v>2</v>
      </c>
      <c r="AH13" s="26">
        <v>0</v>
      </c>
      <c r="AI13" s="20">
        <v>2</v>
      </c>
      <c r="AJ13" s="22">
        <v>15</v>
      </c>
      <c r="AK13" s="22">
        <v>10</v>
      </c>
      <c r="AL13" s="26">
        <v>4</v>
      </c>
      <c r="AM13" s="20">
        <v>2</v>
      </c>
      <c r="AN13" s="19">
        <f t="shared" si="1"/>
        <v>11.2</v>
      </c>
      <c r="AO13" s="11">
        <v>4.4295779343453398E-2</v>
      </c>
      <c r="AP13" s="13">
        <v>6.59886636326577E-3</v>
      </c>
      <c r="AQ13" s="12">
        <v>1.0900000000000001</v>
      </c>
      <c r="AR13" s="20">
        <v>-15</v>
      </c>
      <c r="AS13" s="13">
        <v>5.0604229607250799E-2</v>
      </c>
      <c r="AT13" s="12">
        <v>2.6818731117824801</v>
      </c>
      <c r="AU13" s="13">
        <v>0.95306001188354095</v>
      </c>
      <c r="AV13" s="18">
        <v>1.44480095068328</v>
      </c>
      <c r="AW13" s="13">
        <v>0.80159999999999998</v>
      </c>
      <c r="AX13" s="18">
        <v>1.8191999999999999</v>
      </c>
      <c r="AY13" s="33">
        <v>2824</v>
      </c>
      <c r="AZ13" s="12">
        <v>1.5</v>
      </c>
      <c r="BA13" s="33">
        <v>2034</v>
      </c>
      <c r="BB13" s="12">
        <v>1.33411875589067</v>
      </c>
      <c r="BC13" s="13">
        <v>1</v>
      </c>
      <c r="BD13" s="20">
        <v>0</v>
      </c>
      <c r="BE13" s="13">
        <v>1</v>
      </c>
      <c r="BF13" s="20">
        <v>0</v>
      </c>
      <c r="BG13" s="13">
        <v>0.97750000000000004</v>
      </c>
      <c r="BH13" s="18">
        <v>1.5</v>
      </c>
      <c r="BI13" s="13">
        <v>1</v>
      </c>
      <c r="BJ13" s="18">
        <v>2</v>
      </c>
      <c r="BK13" s="13">
        <v>0.56640000000000001</v>
      </c>
      <c r="BL13" s="18">
        <v>0</v>
      </c>
      <c r="BM13" s="18">
        <v>0</v>
      </c>
      <c r="BN13" s="18">
        <v>1</v>
      </c>
      <c r="BO13" s="18">
        <v>0</v>
      </c>
      <c r="BP13" s="18">
        <v>0.5</v>
      </c>
      <c r="BQ13" s="37">
        <v>0</v>
      </c>
      <c r="BR13" s="20">
        <v>3</v>
      </c>
      <c r="BS13" s="20">
        <v>3</v>
      </c>
      <c r="BT13" s="20">
        <v>1</v>
      </c>
      <c r="BU13" s="20">
        <v>1</v>
      </c>
      <c r="BV13" s="20">
        <v>1</v>
      </c>
      <c r="BW13" s="20">
        <v>6</v>
      </c>
      <c r="BX13" s="28">
        <v>6</v>
      </c>
      <c r="BY13" s="28">
        <v>1</v>
      </c>
      <c r="BZ13" s="20">
        <v>1</v>
      </c>
      <c r="CA13" s="20">
        <v>1</v>
      </c>
      <c r="CB13" s="20">
        <v>0</v>
      </c>
      <c r="CC13" s="20">
        <v>0</v>
      </c>
      <c r="CD13" s="20">
        <v>0.5</v>
      </c>
      <c r="CE13" s="32">
        <v>0.05</v>
      </c>
      <c r="CF13" s="13">
        <v>4.9723756906077297E-2</v>
      </c>
      <c r="CG13" s="20">
        <v>0.5</v>
      </c>
      <c r="CH13" s="18">
        <v>3371.2932009925598</v>
      </c>
      <c r="CI13" s="18">
        <v>3367.94</v>
      </c>
      <c r="CJ13" s="13">
        <v>-9.94633451511291E-4</v>
      </c>
      <c r="CK13" s="20">
        <v>2</v>
      </c>
      <c r="CL13" s="20">
        <v>25</v>
      </c>
      <c r="CM13" s="20">
        <v>3</v>
      </c>
      <c r="CN13" s="19">
        <f t="shared" si="2"/>
        <v>8</v>
      </c>
      <c r="CO13" s="19">
        <f t="shared" si="3"/>
        <v>39.200000000000003</v>
      </c>
      <c r="CP13" s="42">
        <v>1</v>
      </c>
      <c r="CQ13" s="8">
        <v>2</v>
      </c>
      <c r="CR13" s="10">
        <f t="shared" si="4"/>
        <v>2</v>
      </c>
      <c r="CS13" s="47">
        <v>10</v>
      </c>
      <c r="CT13" s="13">
        <v>0.89190000000000003</v>
      </c>
      <c r="CU13" s="13">
        <v>0.9</v>
      </c>
      <c r="CV13" s="12">
        <v>3</v>
      </c>
      <c r="CW13" s="13">
        <v>0.65710000000000002</v>
      </c>
      <c r="CX13" s="12">
        <v>3</v>
      </c>
      <c r="CY13" s="13">
        <v>1</v>
      </c>
      <c r="CZ13" s="13">
        <v>0.92610000000000003</v>
      </c>
      <c r="DA13" s="12">
        <v>2</v>
      </c>
      <c r="DB13" s="12">
        <f t="shared" si="5"/>
        <v>8</v>
      </c>
      <c r="DC13" s="49">
        <v>39</v>
      </c>
      <c r="DD13" s="31">
        <v>1</v>
      </c>
      <c r="DE13" s="18">
        <v>4</v>
      </c>
      <c r="DF13" s="49">
        <v>4</v>
      </c>
      <c r="DG13" s="49">
        <v>4</v>
      </c>
      <c r="DH13" s="18">
        <v>3</v>
      </c>
      <c r="DI13" s="49">
        <v>2</v>
      </c>
      <c r="DJ13" s="28">
        <v>2</v>
      </c>
      <c r="DK13" s="18">
        <v>3</v>
      </c>
      <c r="DL13" s="29">
        <v>160</v>
      </c>
      <c r="DM13" s="12">
        <v>3</v>
      </c>
      <c r="DN13" s="50">
        <v>1</v>
      </c>
      <c r="DO13" s="12">
        <v>0</v>
      </c>
      <c r="DP13" s="20">
        <v>55</v>
      </c>
      <c r="DQ13" s="12">
        <v>3</v>
      </c>
      <c r="DR13" s="31">
        <v>0.86050000000000004</v>
      </c>
      <c r="DS13" s="12">
        <v>2.052</v>
      </c>
      <c r="DT13" s="19">
        <f t="shared" si="6"/>
        <v>36.052</v>
      </c>
      <c r="DU13" s="7"/>
      <c r="DV13" s="7"/>
      <c r="DW13" s="7"/>
      <c r="DX13" s="7"/>
      <c r="DY13" s="7"/>
      <c r="DZ13" s="7"/>
      <c r="EA13" s="39"/>
      <c r="EB13" s="39"/>
      <c r="EC13" s="13"/>
      <c r="ED13" s="22"/>
      <c r="EE13" s="57">
        <v>-0.32347969999999998</v>
      </c>
      <c r="EF13" s="33">
        <v>16</v>
      </c>
      <c r="EG13" s="63">
        <v>-10</v>
      </c>
      <c r="EH13" s="19"/>
      <c r="EI13" s="19"/>
      <c r="EJ13" s="19"/>
      <c r="EK13" s="19"/>
      <c r="EL13" s="64">
        <f t="shared" si="7"/>
        <v>-10</v>
      </c>
      <c r="EM13" s="37">
        <f t="shared" si="8"/>
        <v>65.25200000000001</v>
      </c>
      <c r="EN13" s="65">
        <f t="shared" si="9"/>
        <v>3.2626000000000004</v>
      </c>
    </row>
    <row r="14" spans="1:144" s="1" customFormat="1" x14ac:dyDescent="0.15">
      <c r="A14" s="7"/>
      <c r="B14" s="14">
        <v>0.127838519764508</v>
      </c>
      <c r="C14" s="14"/>
      <c r="D14" s="15">
        <v>0.80300000000000005</v>
      </c>
      <c r="E14" s="16"/>
      <c r="F14" s="15">
        <v>0</v>
      </c>
      <c r="G14" s="16"/>
      <c r="H14" s="15">
        <v>0.61880000000000002</v>
      </c>
      <c r="I14" s="15">
        <v>0.98299999999999998</v>
      </c>
      <c r="J14" s="16"/>
      <c r="K14" s="13">
        <v>6.9999999999999999E-4</v>
      </c>
      <c r="L14" s="18"/>
      <c r="M14" s="13">
        <v>1.6000000000000001E-3</v>
      </c>
      <c r="N14" s="20"/>
      <c r="O14" s="19"/>
      <c r="P14" s="20">
        <v>6</v>
      </c>
      <c r="Q14" s="20"/>
      <c r="R14" s="22">
        <v>4.7E-2</v>
      </c>
      <c r="S14" s="22">
        <v>1.4999999999999999E-2</v>
      </c>
      <c r="T14" s="20">
        <v>1.7999999999999999E-2</v>
      </c>
      <c r="U14" s="20"/>
      <c r="V14" s="22">
        <v>123</v>
      </c>
      <c r="W14" s="22">
        <v>74</v>
      </c>
      <c r="X14" s="20">
        <v>151</v>
      </c>
      <c r="Y14" s="20"/>
      <c r="Z14" s="28">
        <v>17</v>
      </c>
      <c r="AA14" s="28">
        <v>11</v>
      </c>
      <c r="AB14" s="28">
        <v>9</v>
      </c>
      <c r="AC14" s="20"/>
      <c r="AD14" s="28"/>
      <c r="AE14" s="28"/>
      <c r="AF14" s="25">
        <v>191</v>
      </c>
      <c r="AG14" s="22"/>
      <c r="AH14" s="25">
        <v>1</v>
      </c>
      <c r="AI14" s="20"/>
      <c r="AJ14" s="22"/>
      <c r="AK14" s="22"/>
      <c r="AL14" s="26">
        <v>21</v>
      </c>
      <c r="AM14" s="20"/>
      <c r="AN14" s="19"/>
      <c r="AO14" s="11">
        <v>3.2622412922766297E-2</v>
      </c>
      <c r="AP14" s="13">
        <v>5.2470334638097197E-3</v>
      </c>
      <c r="AQ14" s="16"/>
      <c r="AR14" s="16"/>
      <c r="AS14" s="13">
        <v>4.4451400845202702E-2</v>
      </c>
      <c r="AT14" s="12"/>
      <c r="AU14" s="13">
        <v>0.95409999999999995</v>
      </c>
      <c r="AV14" s="20"/>
      <c r="AW14" s="13">
        <v>0.81330000000000002</v>
      </c>
      <c r="AX14" s="20"/>
      <c r="AY14" s="34">
        <v>16198</v>
      </c>
      <c r="AZ14" s="16"/>
      <c r="BA14" s="34">
        <v>11434</v>
      </c>
      <c r="BB14" s="16"/>
      <c r="BC14" s="13">
        <v>0.99729999999999996</v>
      </c>
      <c r="BD14" s="16"/>
      <c r="BE14" s="13">
        <v>1</v>
      </c>
      <c r="BF14" s="20"/>
      <c r="BG14" s="13">
        <v>0.98929999999999996</v>
      </c>
      <c r="BH14" s="18">
        <v>1.97</v>
      </c>
      <c r="BI14" s="13">
        <v>1</v>
      </c>
      <c r="BJ14" s="18">
        <v>2</v>
      </c>
      <c r="BK14" s="13">
        <v>0.7056</v>
      </c>
      <c r="BL14" s="18">
        <v>0</v>
      </c>
      <c r="BM14" s="18">
        <v>34</v>
      </c>
      <c r="BN14" s="18">
        <v>0</v>
      </c>
      <c r="BO14" s="18">
        <v>34</v>
      </c>
      <c r="BP14" s="18">
        <v>0</v>
      </c>
      <c r="BQ14" s="37"/>
      <c r="BR14" s="20">
        <v>77</v>
      </c>
      <c r="BS14" s="20">
        <v>81</v>
      </c>
      <c r="BT14" s="20">
        <v>17</v>
      </c>
      <c r="BU14" s="20">
        <v>20</v>
      </c>
      <c r="BV14" s="20"/>
      <c r="BW14" s="20">
        <v>79</v>
      </c>
      <c r="BX14" s="20">
        <v>85</v>
      </c>
      <c r="BY14" s="20">
        <v>16</v>
      </c>
      <c r="BZ14" s="20">
        <v>30</v>
      </c>
      <c r="CA14" s="20"/>
      <c r="CB14" s="20">
        <v>0</v>
      </c>
      <c r="CC14" s="20">
        <v>0</v>
      </c>
      <c r="CD14" s="20"/>
      <c r="CE14" s="32">
        <v>0.05</v>
      </c>
      <c r="CF14" s="13">
        <v>4.02476780185759E-2</v>
      </c>
      <c r="CG14" s="20"/>
      <c r="CH14" s="40"/>
      <c r="CI14" s="40"/>
      <c r="CJ14" s="40"/>
      <c r="CK14" s="40"/>
      <c r="CL14" s="40"/>
      <c r="CM14" s="44"/>
      <c r="CN14" s="19"/>
      <c r="CO14" s="19"/>
      <c r="CP14" s="45">
        <f>SUM(CP8:CP13)</f>
        <v>17</v>
      </c>
      <c r="CQ14" s="36">
        <f>SUM(CQ8:CQ13)</f>
        <v>18</v>
      </c>
      <c r="CR14" s="10">
        <f t="shared" si="4"/>
        <v>1.0588235294117647</v>
      </c>
      <c r="CS14" s="47"/>
      <c r="CT14" s="15">
        <v>0.80300000000000005</v>
      </c>
      <c r="CU14" s="15">
        <v>0.82210000000000005</v>
      </c>
      <c r="CV14" s="12"/>
      <c r="CW14" s="13">
        <v>0.61880000000000002</v>
      </c>
      <c r="CX14" s="15"/>
      <c r="CY14" s="13">
        <v>0.99955456570155898</v>
      </c>
      <c r="CZ14" s="13">
        <v>0.92769999999999997</v>
      </c>
      <c r="DA14" s="15"/>
      <c r="DB14" s="13"/>
      <c r="DC14" s="49">
        <v>275</v>
      </c>
      <c r="DD14" s="31">
        <v>1</v>
      </c>
      <c r="DE14" s="18"/>
      <c r="DF14" s="49">
        <v>24</v>
      </c>
      <c r="DG14" s="28"/>
      <c r="DH14" s="18"/>
      <c r="DI14" s="49">
        <v>13</v>
      </c>
      <c r="DJ14" s="28">
        <v>12</v>
      </c>
      <c r="DK14" s="18"/>
      <c r="DL14" s="51">
        <v>953</v>
      </c>
      <c r="DM14" s="12"/>
      <c r="DN14" s="52">
        <v>11</v>
      </c>
      <c r="DO14" s="18"/>
      <c r="DP14" s="20">
        <v>514</v>
      </c>
      <c r="DQ14" s="18"/>
      <c r="DR14" s="54">
        <v>0.8377</v>
      </c>
      <c r="DS14" s="55" t="s">
        <v>101</v>
      </c>
      <c r="DT14" s="19"/>
      <c r="DU14" s="19"/>
      <c r="DV14" s="19"/>
      <c r="DW14" s="7"/>
      <c r="DX14" s="7"/>
      <c r="DY14" s="7"/>
      <c r="DZ14" s="7"/>
      <c r="EA14" s="39"/>
      <c r="EB14" s="39"/>
      <c r="EC14" s="13"/>
      <c r="ED14" s="22"/>
      <c r="EE14" s="57">
        <v>-0.31276540000000003</v>
      </c>
      <c r="EF14" s="33">
        <v>15</v>
      </c>
      <c r="EG14" s="66"/>
      <c r="EH14" s="19"/>
      <c r="EI14" s="19"/>
      <c r="EJ14" s="19"/>
      <c r="EK14" s="19"/>
      <c r="EL14" s="19"/>
      <c r="EM14" s="37"/>
    </row>
    <row r="15" spans="1:144" s="1" customFormat="1" x14ac:dyDescent="0.15">
      <c r="J15" s="21"/>
      <c r="K15" s="21"/>
      <c r="L15" s="21"/>
      <c r="M15" s="21"/>
      <c r="N15" s="21"/>
      <c r="O15" s="21"/>
      <c r="AN15" s="21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21"/>
      <c r="CO15" s="21"/>
      <c r="CP15" s="46"/>
      <c r="CQ15" s="46"/>
      <c r="CR15" s="46"/>
      <c r="CS15" s="46"/>
      <c r="CT15" s="3"/>
      <c r="CU15" s="3"/>
      <c r="CV15" s="3"/>
      <c r="CW15" s="3"/>
      <c r="CX15" s="3"/>
      <c r="CY15" s="3"/>
      <c r="CZ15" s="3"/>
      <c r="DA15" s="3"/>
      <c r="DB15" s="3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3"/>
      <c r="DS15" s="3"/>
      <c r="DT15" s="3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</row>
  </sheetData>
  <mergeCells count="151">
    <mergeCell ref="DT3:DT7"/>
    <mergeCell ref="EL3:EL7"/>
    <mergeCell ref="EM1:EM7"/>
    <mergeCell ref="EH3:EI6"/>
    <mergeCell ref="EJ3:EK6"/>
    <mergeCell ref="DU3:DV6"/>
    <mergeCell ref="DW3:DX6"/>
    <mergeCell ref="DY3:DZ6"/>
    <mergeCell ref="EE3:EG6"/>
    <mergeCell ref="EA3:ED6"/>
    <mergeCell ref="DU1:EL2"/>
    <mergeCell ref="CP1:DT2"/>
    <mergeCell ref="CW6:CX6"/>
    <mergeCell ref="CY6:DA6"/>
    <mergeCell ref="DC6:DE6"/>
    <mergeCell ref="DF6:DH6"/>
    <mergeCell ref="DI6:DK6"/>
    <mergeCell ref="DL6:DM6"/>
    <mergeCell ref="DN6:DO6"/>
    <mergeCell ref="DP6:DQ6"/>
    <mergeCell ref="A1:A3"/>
    <mergeCell ref="A5:A6"/>
    <mergeCell ref="O3:O7"/>
    <mergeCell ref="AN3:AN7"/>
    <mergeCell ref="BQ3:BQ7"/>
    <mergeCell ref="CN3:CN7"/>
    <mergeCell ref="CO2:CO7"/>
    <mergeCell ref="DB5:DB7"/>
    <mergeCell ref="DC5:DE5"/>
    <mergeCell ref="DF5:DH5"/>
    <mergeCell ref="DI5:DK5"/>
    <mergeCell ref="DL5:DM5"/>
    <mergeCell ref="DN5:DO5"/>
    <mergeCell ref="DP5:DQ5"/>
    <mergeCell ref="H6:J6"/>
    <mergeCell ref="R6:U6"/>
    <mergeCell ref="V6:Y6"/>
    <mergeCell ref="Z6:AC6"/>
    <mergeCell ref="AD6:AG6"/>
    <mergeCell ref="AH6:AI6"/>
    <mergeCell ref="AJ6:AM6"/>
    <mergeCell ref="AY6:AZ6"/>
    <mergeCell ref="BA6:BB6"/>
    <mergeCell ref="BC6:BD6"/>
    <mergeCell ref="BR6:BV6"/>
    <mergeCell ref="BW6:CA6"/>
    <mergeCell ref="CB6:CD6"/>
    <mergeCell ref="CE6:CG6"/>
    <mergeCell ref="CH6:CK6"/>
    <mergeCell ref="CL6:CM6"/>
    <mergeCell ref="CP6:CS6"/>
    <mergeCell ref="CT6:CV6"/>
    <mergeCell ref="DF4:DH4"/>
    <mergeCell ref="DI4:DK4"/>
    <mergeCell ref="DL4:DM4"/>
    <mergeCell ref="DN4:DO4"/>
    <mergeCell ref="DP4:DQ4"/>
    <mergeCell ref="DR4:DS4"/>
    <mergeCell ref="H5:J5"/>
    <mergeCell ref="R5:U5"/>
    <mergeCell ref="V5:Y5"/>
    <mergeCell ref="Z5:AC5"/>
    <mergeCell ref="AD5:AG5"/>
    <mergeCell ref="AH5:AI5"/>
    <mergeCell ref="AJ5:AM5"/>
    <mergeCell ref="BC5:BD5"/>
    <mergeCell ref="BR5:BV5"/>
    <mergeCell ref="BW5:CA5"/>
    <mergeCell ref="CB5:CD5"/>
    <mergeCell ref="CE5:CG5"/>
    <mergeCell ref="CH5:CK5"/>
    <mergeCell ref="CL5:CM5"/>
    <mergeCell ref="CP5:CS5"/>
    <mergeCell ref="CT5:CV5"/>
    <mergeCell ref="CW5:CX5"/>
    <mergeCell ref="CY5:DA5"/>
    <mergeCell ref="BM4:BN4"/>
    <mergeCell ref="BO4:BP4"/>
    <mergeCell ref="BR4:CA4"/>
    <mergeCell ref="CB4:CG4"/>
    <mergeCell ref="CH4:CK4"/>
    <mergeCell ref="CL4:CM4"/>
    <mergeCell ref="CP4:CS4"/>
    <mergeCell ref="CT4:DB4"/>
    <mergeCell ref="DC4:DE4"/>
    <mergeCell ref="DR3:DS3"/>
    <mergeCell ref="B4:C4"/>
    <mergeCell ref="D4:E4"/>
    <mergeCell ref="F4:G4"/>
    <mergeCell ref="H4:J4"/>
    <mergeCell ref="K4:L4"/>
    <mergeCell ref="M4:N4"/>
    <mergeCell ref="P4:Q4"/>
    <mergeCell ref="R4:U4"/>
    <mergeCell ref="V4:Y4"/>
    <mergeCell ref="Z4:AC4"/>
    <mergeCell ref="AD4:AG4"/>
    <mergeCell ref="AH4:AI4"/>
    <mergeCell ref="AJ4:AM4"/>
    <mergeCell ref="AO4:AR4"/>
    <mergeCell ref="AS4:AT4"/>
    <mergeCell ref="AU4:AV4"/>
    <mergeCell ref="AW4:AX4"/>
    <mergeCell ref="AY4:AZ4"/>
    <mergeCell ref="BA4:BB4"/>
    <mergeCell ref="BE4:BF4"/>
    <mergeCell ref="BG4:BH4"/>
    <mergeCell ref="BI4:BJ4"/>
    <mergeCell ref="BK4:BL4"/>
    <mergeCell ref="CL3:CM3"/>
    <mergeCell ref="CP3:CS3"/>
    <mergeCell ref="CT3:DB3"/>
    <mergeCell ref="DC3:DE3"/>
    <mergeCell ref="DF3:DH3"/>
    <mergeCell ref="DI3:DK3"/>
    <mergeCell ref="DL3:DM3"/>
    <mergeCell ref="DN3:DO3"/>
    <mergeCell ref="DP3:DQ3"/>
    <mergeCell ref="BC3:BD3"/>
    <mergeCell ref="BE3:BF3"/>
    <mergeCell ref="BG3:BH3"/>
    <mergeCell ref="BI3:BJ3"/>
    <mergeCell ref="BK3:BL3"/>
    <mergeCell ref="BM3:BN3"/>
    <mergeCell ref="BO3:BP3"/>
    <mergeCell ref="BR3:CG3"/>
    <mergeCell ref="CH3:CK3"/>
    <mergeCell ref="B1:CO1"/>
    <mergeCell ref="B2:O2"/>
    <mergeCell ref="P2:AN2"/>
    <mergeCell ref="AO2:BQ2"/>
    <mergeCell ref="BR2:CN2"/>
    <mergeCell ref="B3:C3"/>
    <mergeCell ref="D3:E3"/>
    <mergeCell ref="F3:G3"/>
    <mergeCell ref="H3:J3"/>
    <mergeCell ref="K3:L3"/>
    <mergeCell ref="M3:N3"/>
    <mergeCell ref="P3:Q3"/>
    <mergeCell ref="R3:U3"/>
    <mergeCell ref="V3:Y3"/>
    <mergeCell ref="Z3:AC3"/>
    <mergeCell ref="AD3:AG3"/>
    <mergeCell ref="AH3:AI3"/>
    <mergeCell ref="AJ3:AM3"/>
    <mergeCell ref="AO3:AR3"/>
    <mergeCell ref="AS3:AT3"/>
    <mergeCell ref="AU3:AV3"/>
    <mergeCell ref="AW3:AX3"/>
    <mergeCell ref="AY3:AZ3"/>
    <mergeCell ref="BA3:BB3"/>
  </mergeCells>
  <phoneticPr fontId="10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安丹</dc:creator>
  <cp:lastModifiedBy>Administrator</cp:lastModifiedBy>
  <dcterms:created xsi:type="dcterms:W3CDTF">2021-08-09T06:39:00Z</dcterms:created>
  <dcterms:modified xsi:type="dcterms:W3CDTF">2023-03-03T09:21:17Z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F1A06F298EE64B3F8ABAC763D7F85EE1</vt:lpwstr>
  </property>
</Properties>
</file>