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nton/Desktop/Vanderbilt Data Analysis/Modules/1_Kickstaring with Excel/Crowdfunding Analysis/"/>
    </mc:Choice>
  </mc:AlternateContent>
  <xr:revisionPtr revIDLastSave="0" documentId="13_ncr:1_{AA2927EB-4BE3-9148-B4CB-AF664981A248}" xr6:coauthVersionLast="47" xr6:coauthVersionMax="47" xr10:uidLastSave="{00000000-0000-0000-0000-000000000000}"/>
  <bookViews>
    <workbookView xWindow="0" yWindow="460" windowWidth="25560" windowHeight="19860" xr2:uid="{00000000-000D-0000-FFFF-FFFF00000000}"/>
  </bookViews>
  <sheets>
    <sheet name="Kickstarter" sheetId="1" r:id="rId1"/>
    <sheet name="Chart1" sheetId="11" r:id="rId2"/>
    <sheet name="Descriptive Statistics" sheetId="8" r:id="rId3"/>
    <sheet name="Failed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2" i="8" l="1"/>
  <c r="C21" i="8"/>
  <c r="B22" i="8"/>
  <c r="B21" i="8"/>
  <c r="C11" i="8"/>
  <c r="C10" i="8"/>
  <c r="B11" i="8"/>
  <c r="B10" i="8"/>
  <c r="C9" i="8"/>
  <c r="C8" i="8"/>
  <c r="B9" i="8"/>
  <c r="B8" i="8"/>
  <c r="C20" i="8"/>
  <c r="C19" i="8"/>
  <c r="B20" i="8"/>
  <c r="B19" i="8"/>
  <c r="C17" i="8"/>
  <c r="B17" i="8"/>
  <c r="B18" i="8" s="1"/>
  <c r="C16" i="8"/>
  <c r="B16" i="8"/>
  <c r="C15" i="8"/>
  <c r="B15" i="8"/>
  <c r="C6" i="8"/>
  <c r="C5" i="8"/>
  <c r="C4" i="8"/>
  <c r="B6" i="8"/>
  <c r="B5" i="8"/>
  <c r="B2" i="8"/>
  <c r="B4" i="8"/>
  <c r="C14" i="8"/>
  <c r="B14" i="8"/>
  <c r="C13" i="8"/>
  <c r="B13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8" i="8" l="1"/>
  <c r="C7" i="8"/>
  <c r="B7" i="8"/>
</calcChain>
</file>

<file path=xl/sharedStrings.xml><?xml version="1.0" encoding="utf-8"?>
<sst xmlns="http://schemas.openxmlformats.org/spreadsheetml/2006/main" count="38348" uniqueCount="8405">
  <si>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</si>
  <si>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</si>
  <si>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</si>
  <si>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</si>
  <si>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</si>
  <si>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</si>
  <si>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</si>
  <si>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</si>
  <si>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</si>
  <si>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</si>
  <si>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</si>
  <si>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</si>
  <si>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</si>
  <si>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</si>
  <si>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</si>
  <si>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</si>
  <si>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</si>
  <si>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</si>
  <si>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</si>
  <si>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</si>
  <si>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</si>
  <si>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</si>
  <si>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</si>
  <si>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</si>
  <si>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</si>
  <si>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</si>
  <si>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</si>
  <si>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</si>
  <si>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</si>
  <si>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</si>
  <si>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</si>
  <si>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</si>
  <si>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</si>
  <si>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</si>
  <si>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</si>
  <si>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</si>
  <si>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</si>
  <si>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</si>
  <si>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</si>
  <si>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</si>
  <si>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</si>
  <si>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</si>
  <si>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</si>
  <si>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</si>
  <si>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</si>
  <si>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</si>
  <si>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</si>
  <si>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</si>
  <si>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</si>
  <si>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</si>
  <si>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</si>
  <si>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</si>
  <si>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</si>
  <si>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</si>
  <si>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</si>
  <si>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</si>
  <si>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</si>
  <si>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</si>
  <si>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</si>
  <si>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</si>
  <si>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</si>
  <si>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</si>
  <si>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</si>
  <si>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</si>
  <si>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</si>
  <si>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</si>
  <si>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</si>
  <si>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</si>
  <si>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</si>
  <si>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</si>
  <si>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</si>
  <si>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</si>
  <si>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</si>
  <si>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</si>
  <si>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</si>
  <si>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</si>
  <si>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</si>
  <si>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</si>
  <si>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</si>
  <si>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</si>
  <si>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</si>
  <si>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</si>
  <si>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</si>
  <si>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</si>
  <si>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</si>
  <si>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</si>
  <si>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</si>
  <si>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</si>
  <si>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</si>
  <si>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</si>
  <si>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</si>
  <si>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</si>
  <si>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</si>
  <si>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</si>
  <si>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</si>
  <si>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</si>
  <si>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</si>
  <si>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</si>
  <si>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</si>
  <si>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</si>
  <si>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</si>
  <si>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</si>
  <si>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</si>
  <si>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</si>
  <si>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</si>
  <si>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</si>
  <si>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</si>
  <si>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</si>
  <si>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</si>
  <si>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</si>
  <si>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</si>
  <si>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</si>
  <si>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</si>
  <si>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</si>
  <si>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</si>
  <si>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</si>
  <si>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</si>
  <si>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</si>
  <si>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</si>
  <si>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</si>
  <si>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</si>
  <si>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</si>
  <si>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</si>
  <si>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</si>
  <si>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</si>
  <si>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</si>
  <si>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</si>
  <si>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</si>
  <si>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</si>
  <si>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</si>
  <si>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</si>
  <si>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</si>
  <si>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</si>
  <si>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</si>
  <si>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</si>
  <si>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</si>
  <si>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</si>
  <si>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</si>
  <si>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</si>
  <si>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</si>
  <si>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</si>
  <si>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</si>
  <si>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</si>
  <si>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</si>
  <si>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</si>
  <si>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</si>
  <si>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</si>
  <si>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</si>
  <si>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</si>
  <si>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</si>
  <si>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</si>
  <si>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</si>
  <si>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</si>
  <si>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</si>
  <si>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</si>
  <si>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</si>
  <si>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</si>
  <si>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</si>
  <si>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</si>
  <si>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</si>
  <si>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</si>
  <si>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</si>
  <si>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</si>
  <si>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</si>
  <si>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</si>
  <si>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</si>
  <si>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</si>
  <si>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</si>
  <si>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</si>
  <si>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</si>
  <si>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</si>
  <si>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</si>
  <si>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</si>
  <si>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</si>
  <si>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</si>
  <si>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</si>
  <si>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</si>
  <si>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</si>
  <si>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</si>
  <si>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</si>
  <si>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</si>
  <si>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</si>
  <si>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</si>
  <si>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</si>
  <si>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</si>
  <si>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</si>
  <si>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</si>
  <si>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</si>
  <si>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</si>
  <si>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</si>
  <si>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</si>
  <si>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</si>
  <si>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</si>
  <si>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</si>
  <si>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</si>
  <si>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</si>
  <si>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</si>
  <si>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</si>
  <si>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</si>
  <si>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</si>
  <si>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</si>
  <si>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</si>
  <si>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</si>
  <si>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</si>
  <si>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</si>
  <si>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</si>
  <si>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</si>
  <si>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</si>
  <si>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</si>
  <si>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</si>
  <si>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</si>
  <si>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</si>
  <si>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</si>
  <si>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</si>
  <si>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</si>
  <si>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</si>
  <si>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</si>
  <si>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</si>
  <si>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</si>
  <si>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</si>
  <si>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</si>
  <si>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</si>
  <si>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</si>
  <si>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</si>
  <si>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</si>
  <si>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</si>
  <si>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</si>
  <si>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</si>
  <si>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</si>
  <si>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</si>
  <si>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</si>
  <si>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</si>
  <si>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</si>
  <si>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</si>
  <si>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</si>
  <si>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</si>
  <si>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</si>
  <si>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</si>
  <si>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</si>
  <si>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</si>
  <si>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</si>
  <si>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</si>
  <si>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</si>
  <si>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</si>
  <si>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</si>
  <si>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</si>
  <si>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</si>
  <si>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</si>
  <si>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</si>
  <si>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</si>
  <si>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</si>
  <si>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</si>
  <si>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</si>
  <si>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</si>
  <si>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</si>
  <si>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</si>
  <si>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</si>
  <si>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</si>
  <si>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</si>
  <si>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</si>
  <si>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</si>
  <si>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</si>
  <si>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</si>
  <si>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</si>
  <si>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</si>
  <si>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</si>
  <si>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</si>
  <si>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</si>
  <si>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</si>
  <si>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</si>
  <si>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</si>
  <si>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</si>
  <si>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</si>
  <si>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</si>
  <si>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</si>
  <si>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</si>
  <si>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</si>
  <si>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</si>
  <si>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</si>
  <si>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</si>
  <si>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</si>
  <si>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</si>
  <si>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</si>
  <si>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</si>
  <si>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</si>
  <si>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</si>
  <si>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</si>
  <si>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</si>
  <si>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</si>
  <si>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</si>
  <si>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</si>
  <si>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</si>
  <si>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</si>
  <si>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</si>
  <si>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</si>
  <si>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</si>
  <si>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</si>
  <si>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</si>
  <si>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</si>
  <si>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</si>
  <si>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</si>
  <si>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</si>
  <si>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</si>
  <si>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</si>
  <si>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</si>
  <si>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</si>
  <si>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</si>
  <si>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</si>
  <si>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</si>
  <si>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</si>
  <si>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</si>
  <si>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</si>
  <si>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</si>
  <si>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</si>
  <si>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</si>
  <si>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</si>
  <si>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</si>
  <si>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</si>
  <si>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</si>
  <si>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</si>
  <si>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</si>
  <si>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</si>
  <si>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</si>
  <si>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</si>
  <si>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</si>
  <si>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</si>
  <si>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</si>
  <si>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</si>
  <si>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</si>
  <si>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</si>
  <si>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</si>
  <si>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</si>
  <si>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</si>
  <si>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</si>
  <si>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</si>
  <si>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</si>
  <si>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</si>
  <si>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</si>
  <si>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</si>
  <si>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</si>
  <si>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</si>
  <si>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</si>
  <si>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</si>
  <si>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</si>
  <si>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</si>
  <si>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</si>
  <si>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</si>
  <si>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</si>
  <si>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</si>
  <si>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</si>
  <si>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</si>
  <si>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</si>
  <si>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</si>
  <si>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</si>
  <si>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</si>
  <si>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</si>
  <si>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</si>
  <si>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</si>
  <si>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</si>
  <si>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</si>
  <si>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</si>
  <si>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</si>
  <si>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</si>
  <si>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</si>
  <si>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</si>
  <si>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</si>
  <si>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</si>
  <si>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</si>
  <si>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</si>
  <si>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</si>
  <si>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</si>
  <si>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</si>
  <si>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</si>
  <si>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</si>
  <si>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</si>
  <si>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</si>
  <si>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</si>
  <si>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</si>
  <si>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</si>
  <si>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</si>
  <si>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</si>
  <si>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</si>
  <si>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</si>
  <si>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</si>
  <si>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</si>
  <si>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</si>
  <si>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</si>
  <si>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</si>
  <si>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</si>
  <si>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</si>
  <si>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</si>
  <si>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</si>
  <si>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</si>
  <si>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</si>
  <si>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</si>
  <si>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</si>
  <si>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</si>
  <si>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</si>
  <si>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</si>
  <si>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</si>
  <si>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</si>
  <si>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</si>
  <si>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</si>
  <si>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</si>
  <si>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</si>
  <si>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</si>
  <si>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</si>
  <si>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</si>
  <si>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</si>
  <si>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</si>
  <si>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</si>
  <si>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</si>
  <si>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</si>
  <si>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</si>
  <si>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</si>
  <si>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</si>
  <si>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</si>
  <si>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</si>
  <si>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</si>
  <si>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</si>
  <si>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</si>
  <si>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</si>
  <si>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</si>
  <si>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</si>
  <si>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</si>
  <si>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</si>
  <si>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</si>
  <si>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</si>
  <si>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</si>
  <si>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</si>
  <si>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</si>
  <si>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</si>
  <si>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</si>
  <si>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</si>
  <si>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</si>
  <si>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</si>
  <si>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</si>
  <si>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</si>
  <si>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</si>
  <si>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</si>
  <si>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</si>
  <si>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</si>
  <si>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</si>
  <si>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</si>
  <si>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</si>
  <si>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</si>
  <si>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</si>
  <si>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</si>
  <si>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</si>
  <si>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</si>
  <si>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</si>
  <si>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</si>
  <si>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</si>
  <si>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</si>
  <si>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</si>
  <si>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</si>
  <si>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</si>
  <si>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</si>
  <si>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</si>
  <si>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</si>
  <si>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</si>
  <si>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</si>
  <si>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</si>
  <si>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</si>
  <si>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</si>
  <si>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</si>
  <si>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</si>
  <si>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</si>
  <si>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</si>
  <si>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</si>
  <si>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</si>
  <si>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</si>
  <si>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</si>
  <si>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</si>
  <si>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</si>
  <si>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</si>
  <si>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</si>
  <si>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</si>
  <si>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</si>
  <si>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</si>
  <si>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</si>
  <si>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</si>
  <si>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</si>
  <si>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</si>
  <si>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</si>
  <si>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</si>
  <si>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</si>
  <si>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</si>
  <si>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</si>
  <si>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</si>
  <si>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</si>
  <si>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</si>
  <si>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</si>
  <si>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</si>
  <si>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</si>
  <si>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</si>
  <si>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</si>
  <si>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</si>
  <si>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</si>
  <si>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</si>
  <si>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</si>
  <si>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</si>
  <si>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</si>
  <si>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</si>
  <si>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</si>
  <si>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</si>
  <si>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</si>
  <si>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</si>
  <si>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</si>
  <si>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</si>
  <si>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</si>
  <si>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</si>
  <si>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</si>
  <si>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</si>
  <si>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</si>
  <si>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</si>
  <si>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</si>
  <si>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</si>
  <si>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</si>
  <si>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</si>
  <si>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</si>
  <si>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</si>
  <si>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</si>
  <si>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</si>
  <si>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</si>
  <si>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</si>
  <si>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</si>
  <si>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</si>
  <si>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</si>
  <si>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</si>
  <si>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</si>
  <si>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</si>
  <si>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</si>
  <si>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</si>
  <si>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</si>
  <si>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</si>
  <si>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</si>
  <si>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</si>
  <si>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</si>
  <si>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</si>
  <si>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</si>
  <si>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</si>
  <si>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</si>
  <si>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</si>
  <si>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</si>
  <si>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</si>
  <si>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</si>
  <si>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</si>
  <si>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</si>
  <si>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</si>
  <si>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</si>
  <si>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</si>
  <si>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</si>
  <si>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</si>
  <si>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</si>
  <si>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</si>
  <si>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</si>
  <si>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</si>
  <si>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</si>
  <si>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</si>
  <si>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</si>
  <si>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</si>
  <si>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</si>
  <si>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</si>
  <si>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</si>
  <si>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</si>
  <si>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</si>
  <si>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</si>
  <si>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</si>
  <si>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</si>
  <si>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</si>
  <si>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</si>
  <si>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</si>
  <si>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</si>
  <si>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</si>
  <si>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</si>
  <si>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</si>
  <si>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</si>
  <si>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</si>
  <si>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</si>
  <si>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</si>
  <si>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</si>
  <si>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</si>
  <si>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</si>
  <si>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</si>
  <si>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</si>
  <si>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</si>
  <si>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</si>
  <si>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</si>
  <si>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</si>
  <si>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</si>
  <si>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</si>
  <si>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</si>
  <si>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</si>
  <si>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</si>
  <si>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</si>
  <si>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</si>
  <si>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</si>
  <si>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</si>
  <si>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</si>
  <si>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</si>
  <si>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</si>
  <si>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</si>
  <si>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</si>
  <si>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</si>
  <si>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</si>
  <si>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</si>
  <si>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</si>
  <si>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</si>
  <si>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</si>
  <si>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</si>
  <si>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</si>
  <si>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</si>
  <si>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</si>
  <si>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</si>
  <si>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</si>
  <si>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</si>
  <si>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</si>
  <si>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</si>
  <si>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</si>
  <si>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</si>
  <si>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</si>
  <si>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</si>
  <si>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</si>
  <si>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</si>
  <si>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</si>
  <si>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</si>
  <si>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</si>
  <si>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</si>
  <si>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</si>
  <si>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</si>
  <si>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</si>
  <si>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</si>
  <si>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</si>
  <si>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</si>
  <si>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</si>
  <si>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</si>
  <si>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</si>
  <si>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</si>
  <si>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</si>
  <si>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</si>
  <si>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</si>
  <si>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</si>
  <si>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</si>
  <si>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</si>
  <si>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</si>
  <si>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</si>
  <si>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</si>
  <si>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</si>
  <si>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</si>
  <si>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</si>
  <si>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</si>
  <si>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</si>
  <si>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</si>
  <si>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</si>
  <si>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</si>
  <si>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</si>
  <si>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</si>
  <si>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</si>
  <si>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</si>
  <si>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</si>
  <si>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</si>
  <si>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</si>
  <si>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</si>
  <si>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</si>
  <si>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</si>
  <si>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</si>
  <si>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</si>
  <si>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</si>
  <si>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</si>
  <si>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</si>
  <si>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</si>
  <si>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</si>
  <si>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</si>
  <si>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</si>
  <si>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</si>
  <si>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</si>
  <si>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</si>
  <si>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</si>
  <si>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</si>
  <si>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</si>
  <si>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</si>
  <si>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</si>
  <si>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</si>
  <si>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</si>
  <si>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</si>
  <si>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</si>
  <si>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</si>
  <si>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</si>
  <si>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</si>
  <si>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</si>
  <si>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</si>
  <si>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</si>
  <si>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</si>
  <si>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</si>
  <si>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</si>
  <si>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</si>
  <si>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</si>
  <si>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</si>
  <si>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</si>
  <si>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</si>
  <si>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</si>
  <si>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</si>
  <si>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</si>
  <si>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</si>
  <si>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</si>
  <si>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</si>
  <si>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</si>
  <si>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</si>
  <si>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</si>
  <si>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</si>
  <si>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</si>
  <si>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</si>
  <si>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</si>
  <si>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</si>
  <si>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</si>
  <si>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</si>
  <si>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</si>
  <si>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</si>
  <si>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</si>
  <si>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</si>
  <si>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</si>
  <si>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</si>
  <si>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</si>
  <si>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</si>
  <si>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</si>
  <si>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</si>
  <si>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</si>
  <si>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</si>
  <si>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</si>
  <si>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</si>
  <si>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</si>
  <si>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</si>
  <si>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</si>
  <si>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</si>
  <si>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</si>
  <si>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</si>
  <si>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</si>
  <si>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</si>
  <si>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</si>
  <si>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</si>
  <si>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</si>
  <si>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</si>
  <si>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</si>
  <si>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</si>
  <si>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</si>
  <si>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</si>
  <si>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</si>
  <si>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</si>
  <si>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</si>
  <si>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</si>
  <si>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</si>
  <si>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</si>
  <si>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</si>
  <si>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</si>
  <si>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</si>
  <si>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</si>
  <si>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</si>
  <si>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</si>
  <si>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</si>
  <si>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</si>
  <si>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</si>
  <si>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</si>
  <si>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</si>
  <si>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</si>
  <si>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</si>
  <si>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</si>
  <si>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</si>
  <si>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</si>
  <si>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</si>
  <si>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</si>
  <si>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</si>
  <si>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</si>
  <si>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</si>
  <si>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</si>
  <si>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</si>
  <si>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</si>
  <si>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</si>
  <si>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</si>
  <si>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</si>
  <si>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</si>
  <si>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</si>
  <si>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</si>
  <si>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</si>
  <si>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</si>
  <si>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</si>
  <si>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</si>
  <si>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</si>
  <si>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</si>
  <si>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</si>
  <si>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</si>
  <si>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</si>
  <si>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</si>
  <si>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</si>
  <si>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</si>
  <si>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</si>
  <si>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</si>
  <si>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</si>
  <si>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</si>
  <si>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</si>
  <si>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</si>
  <si>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</si>
  <si>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</si>
  <si>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</si>
  <si>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</si>
  <si>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</si>
  <si>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</si>
  <si>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</si>
  <si>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</si>
  <si>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</si>
  <si>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</si>
  <si>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</si>
  <si>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</si>
  <si>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</si>
  <si>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</si>
  <si>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</si>
  <si>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</si>
  <si>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</si>
  <si>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</si>
  <si>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</si>
  <si>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</si>
  <si>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</si>
  <si>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</si>
  <si>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</si>
  <si>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</si>
  <si>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</si>
  <si>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</si>
  <si>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</si>
  <si>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</si>
  <si>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</si>
  <si>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</si>
  <si>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</si>
  <si>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</si>
  <si>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</si>
  <si>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</si>
  <si>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</si>
  <si>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</si>
  <si>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</si>
  <si>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</si>
  <si>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</si>
  <si>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</si>
  <si>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</si>
  <si>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</si>
  <si>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</si>
  <si>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</si>
  <si>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</si>
  <si>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</si>
  <si>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</si>
  <si>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</si>
  <si>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</si>
  <si>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</si>
  <si>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</si>
  <si>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</si>
  <si>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</si>
  <si>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</si>
  <si>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</si>
  <si>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</si>
  <si>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</si>
  <si>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</si>
  <si>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</si>
  <si>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</si>
  <si>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</si>
  <si>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</si>
  <si>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</si>
  <si>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</si>
  <si>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</si>
  <si>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</si>
  <si>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</si>
  <si>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</si>
  <si>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</si>
  <si>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</si>
  <si>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</si>
  <si>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</si>
  <si>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</si>
  <si>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</si>
  <si>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</si>
  <si>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</si>
  <si>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</si>
  <si>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</si>
  <si>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</si>
  <si>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</si>
  <si>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</si>
  <si>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</si>
  <si>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</si>
  <si>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</si>
  <si>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</si>
  <si>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</si>
  <si>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</si>
  <si>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</si>
  <si>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</si>
  <si>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</si>
  <si>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</si>
  <si>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</si>
  <si>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</si>
  <si>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</si>
  <si>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</si>
  <si>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</si>
  <si>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</si>
  <si>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</si>
  <si>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</si>
  <si>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</si>
  <si>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</si>
  <si>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</si>
  <si>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</si>
  <si>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</si>
  <si>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</si>
  <si>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</si>
  <si>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</si>
  <si>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</si>
  <si>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</si>
  <si>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</si>
  <si>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</si>
  <si>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</si>
  <si>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</si>
  <si>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</si>
  <si>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</si>
  <si>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</si>
  <si>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</si>
  <si>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</si>
  <si>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</si>
  <si>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</si>
  <si>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</si>
  <si>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</si>
  <si>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</si>
  <si>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</si>
  <si>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</si>
  <si>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</si>
  <si>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</si>
  <si>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</si>
  <si>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</si>
  <si>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</si>
  <si>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</si>
  <si>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</si>
  <si>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</si>
  <si>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</si>
  <si>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</si>
  <si>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</si>
  <si>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</si>
  <si>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</si>
  <si>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</si>
  <si>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</si>
  <si>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</si>
  <si>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</si>
  <si>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</si>
  <si>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</si>
  <si>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</si>
  <si>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</si>
  <si>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</si>
  <si>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</si>
  <si>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</si>
  <si>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</si>
  <si>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</si>
  <si>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</si>
  <si>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</si>
  <si>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</si>
  <si>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</si>
  <si>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</si>
  <si>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</si>
  <si>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</si>
  <si>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</si>
  <si>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</si>
  <si>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</si>
  <si>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</si>
  <si>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</si>
  <si>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</si>
  <si>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</si>
  <si>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</si>
  <si>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</si>
  <si>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</si>
  <si>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</si>
  <si>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</si>
  <si>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</si>
  <si>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</si>
  <si>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</si>
  <si>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</si>
  <si>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</si>
  <si>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</si>
  <si>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</si>
  <si>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</si>
  <si>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</si>
  <si>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</si>
  <si>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</si>
  <si>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</si>
  <si>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</si>
  <si>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</si>
  <si>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</si>
  <si>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</si>
  <si>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</si>
  <si>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</si>
  <si>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</si>
  <si>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</si>
  <si>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</si>
  <si>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</si>
  <si>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</si>
  <si>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</si>
  <si>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</si>
  <si>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</si>
  <si>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</si>
  <si>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</si>
  <si>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</si>
  <si>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</si>
  <si>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</si>
  <si>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</si>
  <si>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</si>
  <si>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</si>
  <si>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</si>
  <si>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</si>
  <si>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</si>
  <si>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</si>
  <si>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</si>
  <si>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</si>
  <si>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</si>
  <si>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</si>
  <si>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</si>
  <si>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</si>
  <si>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</si>
  <si>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</si>
  <si>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</si>
  <si>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</si>
  <si>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</si>
  <si>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</si>
  <si>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</si>
  <si>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</si>
  <si>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</si>
  <si>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</si>
  <si>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</si>
  <si>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</si>
  <si>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</si>
  <si>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</si>
  <si>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</si>
  <si>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</si>
  <si>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</si>
  <si>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</si>
  <si>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</si>
  <si>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</si>
  <si>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</si>
  <si>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</si>
  <si>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</si>
  <si>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</si>
  <si>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</si>
  <si>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</si>
  <si>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</si>
  <si>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</si>
  <si>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</si>
  <si>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</si>
  <si>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</si>
  <si>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</si>
  <si>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</si>
  <si>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</si>
  <si>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</si>
  <si>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</si>
  <si>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</si>
  <si>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</si>
  <si>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</si>
  <si>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</si>
  <si>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</si>
  <si>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</si>
  <si>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</si>
  <si>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</si>
  <si>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</si>
  <si>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</si>
  <si>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</si>
  <si>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</si>
  <si>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</si>
  <si>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</si>
  <si>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</si>
  <si>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</si>
  <si>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</si>
  <si>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</si>
  <si>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</si>
  <si>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</si>
  <si>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</si>
  <si>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</si>
  <si>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</si>
  <si>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</si>
  <si>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</si>
  <si>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</si>
  <si>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</si>
  <si>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</si>
  <si>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</si>
  <si>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</si>
  <si>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</si>
  <si>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</si>
  <si>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</si>
  <si>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</si>
  <si>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</si>
  <si>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</si>
  <si>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</si>
  <si>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</si>
  <si>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</si>
  <si>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</si>
  <si>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</si>
  <si>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</si>
  <si>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</si>
  <si>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</si>
  <si>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</si>
  <si>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</si>
  <si>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</si>
  <si>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</si>
  <si>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</si>
  <si>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</si>
  <si>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</si>
  <si>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</si>
  <si>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</si>
  <si>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</si>
  <si>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</si>
  <si>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</si>
  <si>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</si>
  <si>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</si>
  <si>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</si>
  <si>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</si>
  <si>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</si>
  <si>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</si>
  <si>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</si>
  <si>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</si>
  <si>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</si>
  <si>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</si>
  <si>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</si>
  <si>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</si>
  <si>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</si>
  <si>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</si>
  <si>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</si>
  <si>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</si>
  <si>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</si>
  <si>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</si>
  <si>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</si>
  <si>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</si>
  <si>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</si>
  <si>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</si>
  <si>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</si>
  <si>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</si>
  <si>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</si>
  <si>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</si>
  <si>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</si>
  <si>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</si>
  <si>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</si>
  <si>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</si>
  <si>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</si>
  <si>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</si>
  <si>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</si>
  <si>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</si>
  <si>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</si>
  <si>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</si>
  <si>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</si>
  <si>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</si>
  <si>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</si>
  <si>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</si>
  <si>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</si>
  <si>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</si>
  <si>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</si>
  <si>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</si>
  <si>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</si>
  <si>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</si>
  <si>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</si>
  <si>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</si>
  <si>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</si>
  <si>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</si>
  <si>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</si>
  <si>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</si>
  <si>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</si>
  <si>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</si>
  <si>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</si>
  <si>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</si>
  <si>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</si>
  <si>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</si>
  <si>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</si>
  <si>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</si>
  <si>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</si>
  <si>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</si>
  <si>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</si>
  <si>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</si>
  <si>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</si>
  <si>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</si>
  <si>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</si>
  <si>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</si>
  <si>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</si>
  <si>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</si>
  <si>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</si>
  <si>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</si>
  <si>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</si>
  <si>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</si>
  <si>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</si>
  <si>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</si>
  <si>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</si>
  <si>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</si>
  <si>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</si>
  <si>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</si>
  <si>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</si>
  <si>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</si>
  <si>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</si>
  <si>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</si>
  <si>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</si>
  <si>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</si>
  <si>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</si>
  <si>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</si>
  <si>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</si>
  <si>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</si>
  <si>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</si>
  <si>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</si>
  <si>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</si>
  <si>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</si>
  <si>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</si>
  <si>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</si>
  <si>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</si>
  <si>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</si>
  <si>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</si>
  <si>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</si>
  <si>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</si>
  <si>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</si>
  <si>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</si>
  <si>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</si>
  <si>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</si>
  <si>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</si>
  <si>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</si>
  <si>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</si>
  <si>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</si>
  <si>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</si>
  <si>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</si>
  <si>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</si>
  <si>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</si>
  <si>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</si>
  <si>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</si>
  <si>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</si>
  <si>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</si>
  <si>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</si>
  <si>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</si>
  <si>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</si>
  <si>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</si>
  <si>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</si>
  <si>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</si>
  <si>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</si>
  <si>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</si>
  <si>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</si>
  <si>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</si>
  <si>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</si>
  <si>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</si>
  <si>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</si>
  <si>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</si>
  <si>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</si>
  <si>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</si>
  <si>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</si>
  <si>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</si>
  <si>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</si>
  <si>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</si>
  <si>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</si>
  <si>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</si>
  <si>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</si>
  <si>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</si>
  <si>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</si>
  <si>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</si>
  <si>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</si>
  <si>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</si>
  <si>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</si>
  <si>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</si>
  <si>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</si>
  <si>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</si>
  <si>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</si>
  <si>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</si>
  <si>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</si>
  <si>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</si>
  <si>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</si>
  <si>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</si>
  <si>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</si>
  <si>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</si>
  <si>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</si>
  <si>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</si>
  <si>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</si>
  <si>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</si>
  <si>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</si>
  <si>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</si>
  <si>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</si>
  <si>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</si>
  <si>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</si>
  <si>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</si>
  <si>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</si>
  <si>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</si>
  <si>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</si>
  <si>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</si>
  <si>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</si>
  <si>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</si>
  <si>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</si>
  <si>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</si>
  <si>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</si>
  <si>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</si>
  <si>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</si>
  <si>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</si>
  <si>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</si>
  <si>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</si>
  <si>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</si>
  <si>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</si>
  <si>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</si>
  <si>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</si>
  <si>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</si>
  <si>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</si>
  <si>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</si>
  <si>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</si>
  <si>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</si>
  <si>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</si>
  <si>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</si>
  <si>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</si>
  <si>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</si>
  <si>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</si>
  <si>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</si>
  <si>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</si>
  <si>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</si>
  <si>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</si>
  <si>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</si>
  <si>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</si>
  <si>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</si>
  <si>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</si>
  <si>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</si>
  <si>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</si>
  <si>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</si>
  <si>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</si>
  <si>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</si>
  <si>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</si>
  <si>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</si>
  <si>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</si>
  <si>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</si>
  <si>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</si>
  <si>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</si>
  <si>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</si>
  <si>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</si>
  <si>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</si>
  <si>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</si>
  <si>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</si>
  <si>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</si>
  <si>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</si>
  <si>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</si>
  <si>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</si>
  <si>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</si>
  <si>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</si>
  <si>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</si>
  <si>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</si>
  <si>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</si>
  <si>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</si>
  <si>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</si>
  <si>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</si>
  <si>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</si>
  <si>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</si>
  <si>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</si>
  <si>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</si>
  <si>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</si>
  <si>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</si>
  <si>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</si>
  <si>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</si>
  <si>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</si>
  <si>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</si>
  <si>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</si>
  <si>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</si>
  <si>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</si>
  <si>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</si>
  <si>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</si>
  <si>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</si>
  <si>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</si>
  <si>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</si>
  <si>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</si>
  <si>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</si>
  <si>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</si>
  <si>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</si>
  <si>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</si>
  <si>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</si>
  <si>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</si>
  <si>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</si>
  <si>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</si>
  <si>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</si>
  <si>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</si>
  <si>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</si>
  <si>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</si>
  <si>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</si>
  <si>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</si>
  <si>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</si>
  <si>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</si>
  <si>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</si>
  <si>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</si>
  <si>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</si>
  <si>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</si>
  <si>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</si>
  <si>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</si>
  <si>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</si>
  <si>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</si>
  <si>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</si>
  <si>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</si>
  <si>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</si>
  <si>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</si>
  <si>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</si>
  <si>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</si>
  <si>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</si>
  <si>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</si>
  <si>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</si>
  <si>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</si>
  <si>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</si>
  <si>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</si>
  <si>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</si>
  <si>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</si>
  <si>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</si>
  <si>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</si>
  <si>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</si>
  <si>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</si>
  <si>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</si>
  <si>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</si>
  <si>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</si>
  <si>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</si>
  <si>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</si>
  <si>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</si>
  <si>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</si>
  <si>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</si>
  <si>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</si>
  <si>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</si>
  <si>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</si>
  <si>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</si>
  <si>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</si>
  <si>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</si>
  <si>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</si>
  <si>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</si>
  <si>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</si>
  <si>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</si>
  <si>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</si>
  <si>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</si>
  <si>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</si>
  <si>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</si>
  <si>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</si>
  <si>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</si>
  <si>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</si>
  <si>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</si>
  <si>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</si>
  <si>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</si>
  <si>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</si>
  <si>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</si>
  <si>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</si>
  <si>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</si>
  <si>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</si>
  <si>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</si>
  <si>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</si>
  <si>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</si>
  <si>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</si>
  <si>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</si>
  <si>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</si>
  <si>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</si>
  <si>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</si>
  <si>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</si>
  <si>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</si>
  <si>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</si>
  <si>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</si>
  <si>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</si>
  <si>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</si>
  <si>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</si>
  <si>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</si>
  <si>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</si>
  <si>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</si>
  <si>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</si>
  <si>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</si>
  <si>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</si>
  <si>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</si>
  <si>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</si>
  <si>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</si>
  <si>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</si>
  <si>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</si>
  <si>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</si>
  <si>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</si>
  <si>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</si>
  <si>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</si>
  <si>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</si>
  <si>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</si>
  <si>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</si>
  <si>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</si>
  <si>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</si>
  <si>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</si>
  <si>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</si>
  <si>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</si>
  <si>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</si>
  <si>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</si>
  <si>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</si>
  <si>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</si>
  <si>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</si>
  <si>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</si>
  <si>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</si>
  <si>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</si>
  <si>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</si>
  <si>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</si>
  <si>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</si>
  <si>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</si>
  <si>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</si>
  <si>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</si>
  <si>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</si>
  <si>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</si>
  <si>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</si>
  <si>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</si>
  <si>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</si>
  <si>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</si>
  <si>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</si>
  <si>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</si>
  <si>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</si>
  <si>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</si>
  <si>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</si>
  <si>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</si>
  <si>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</si>
  <si>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</si>
  <si>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</si>
  <si>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</si>
  <si>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</si>
  <si>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</si>
  <si>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</si>
  <si>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</si>
  <si>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</si>
  <si>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</si>
  <si>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</si>
  <si>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</si>
  <si>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</si>
  <si>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</si>
  <si>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</si>
  <si>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</si>
  <si>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</si>
  <si>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</si>
  <si>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</si>
  <si>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</si>
  <si>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</si>
  <si>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</si>
  <si>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</si>
  <si>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</si>
  <si>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</si>
  <si>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</si>
  <si>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</si>
  <si>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</si>
  <si>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</si>
  <si>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</si>
  <si>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</si>
  <si>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</si>
  <si>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</si>
  <si>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</si>
  <si>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</si>
  <si>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</si>
  <si>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</si>
  <si>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</si>
  <si>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</si>
  <si>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</si>
  <si>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</si>
  <si>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</si>
  <si>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</si>
  <si>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</si>
  <si>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</si>
  <si>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</si>
  <si>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</si>
  <si>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</si>
  <si>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</si>
  <si>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</si>
  <si>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</si>
  <si>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</si>
  <si>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</si>
  <si>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</si>
  <si>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</si>
  <si>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</si>
  <si>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</si>
  <si>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</si>
  <si>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</si>
  <si>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</si>
  <si>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</si>
  <si>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</si>
  <si>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</si>
  <si>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</si>
  <si>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</si>
  <si>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</si>
  <si>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</si>
  <si>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</si>
  <si>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</si>
  <si>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</si>
  <si>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</si>
  <si>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</si>
  <si>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</si>
  <si>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</si>
  <si>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</si>
  <si>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</si>
  <si>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</si>
  <si>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</si>
  <si>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</si>
  <si>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</si>
  <si>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</si>
  <si>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</si>
  <si>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</si>
  <si>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</si>
  <si>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</si>
  <si>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</si>
  <si>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</si>
  <si>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</si>
  <si>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</si>
  <si>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</si>
  <si>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</si>
  <si>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</si>
  <si>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</si>
  <si>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</si>
  <si>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</si>
  <si>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</si>
  <si>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</si>
  <si>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</si>
  <si>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</si>
  <si>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</si>
  <si>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</si>
  <si>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</si>
  <si>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</si>
  <si>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</si>
  <si>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</si>
  <si>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</si>
  <si>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</si>
  <si>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</si>
  <si>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</si>
  <si>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</si>
  <si>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</si>
  <si>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</si>
  <si>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</si>
  <si>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</si>
  <si>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</si>
  <si>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</si>
  <si>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</si>
  <si>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</si>
  <si>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</si>
  <si>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</si>
  <si>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</si>
  <si>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</si>
  <si>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</si>
  <si>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</si>
  <si>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</si>
  <si>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</si>
  <si>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</si>
  <si>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</si>
  <si>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</si>
  <si>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</si>
  <si>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</si>
  <si>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</si>
  <si>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</si>
  <si>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</si>
  <si>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</si>
  <si>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</si>
  <si>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</si>
  <si>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</si>
  <si>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</si>
  <si>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</si>
  <si>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</si>
  <si>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</si>
  <si>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</si>
  <si>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</si>
  <si>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</si>
  <si>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</si>
  <si>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</si>
  <si>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</si>
  <si>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</si>
  <si>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</si>
  <si>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</si>
  <si>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</si>
  <si>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</si>
  <si>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</si>
  <si>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</si>
  <si>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</si>
  <si>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</si>
  <si>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</si>
  <si>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</si>
  <si>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</si>
  <si>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</si>
  <si>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</si>
  <si>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</si>
  <si>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</si>
  <si>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</si>
  <si>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</si>
  <si>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</si>
  <si>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</si>
  <si>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</si>
  <si>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</si>
  <si>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</si>
  <si>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</si>
  <si>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</si>
  <si>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</si>
  <si>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</si>
  <si>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</si>
  <si>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</si>
  <si>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</si>
  <si>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</si>
  <si>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</si>
  <si>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</si>
  <si>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</si>
  <si>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</si>
  <si>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</si>
  <si>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</si>
  <si>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</si>
  <si>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</si>
  <si>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</si>
  <si>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</si>
  <si>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</si>
  <si>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</si>
  <si>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</si>
  <si>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</si>
  <si>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</si>
  <si>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</si>
  <si>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</si>
  <si>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</si>
  <si>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</si>
  <si>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</si>
  <si>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</si>
  <si>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</si>
  <si>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</si>
  <si>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</si>
  <si>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</si>
  <si>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</si>
  <si>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</si>
  <si>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</si>
  <si>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</si>
  <si>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</si>
  <si>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</si>
  <si>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</si>
  <si>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</si>
  <si>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</si>
  <si>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</si>
  <si>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</si>
  <si>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</si>
  <si>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</si>
  <si>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</si>
  <si>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</si>
  <si>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</si>
  <si>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</si>
  <si>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</si>
  <si>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</si>
  <si>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</si>
  <si>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</si>
  <si>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</si>
  <si>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</si>
  <si>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</si>
  <si>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</si>
  <si>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</si>
  <si>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</si>
  <si>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</si>
  <si>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</si>
  <si>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</si>
  <si>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</si>
  <si>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</si>
  <si>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</si>
  <si>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</si>
  <si>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</si>
  <si>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</si>
  <si>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</si>
  <si>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</si>
  <si>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</si>
  <si>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</si>
  <si>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</si>
  <si>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</si>
  <si>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</si>
  <si>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</si>
  <si>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</si>
  <si>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</si>
  <si>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</si>
  <si>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</si>
  <si>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</si>
  <si>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</si>
  <si>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</si>
  <si>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</si>
  <si>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</si>
  <si>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</si>
  <si>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</si>
  <si>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</si>
  <si>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</si>
  <si>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</si>
  <si>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</si>
  <si>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</si>
  <si>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</si>
  <si>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</si>
  <si>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</si>
  <si>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</si>
  <si>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</si>
  <si>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</si>
  <si>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</si>
  <si>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</si>
  <si>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</si>
  <si>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</si>
  <si>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</si>
  <si>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</si>
  <si>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</si>
  <si>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</si>
  <si>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</si>
  <si>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</si>
  <si>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</si>
  <si>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</si>
  <si>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</si>
  <si>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</si>
  <si>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</si>
  <si>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</si>
  <si>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</si>
  <si>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</si>
  <si>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</si>
  <si>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</si>
  <si>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</si>
  <si>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</si>
  <si>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</si>
  <si>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</si>
  <si>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</si>
  <si>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</si>
  <si>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</si>
  <si>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</si>
  <si>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</si>
  <si>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</si>
  <si>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</si>
  <si>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</si>
  <si>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</si>
  <si>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</si>
  <si>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</si>
  <si>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</si>
  <si>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</si>
  <si>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</si>
  <si>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</si>
  <si>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</si>
  <si>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</si>
  <si>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</si>
  <si>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</si>
  <si>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</si>
  <si>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</si>
  <si>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</si>
  <si>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</si>
  <si>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</si>
  <si>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</si>
  <si>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</si>
  <si>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</si>
  <si>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</si>
  <si>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</si>
  <si>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</si>
  <si>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</si>
  <si>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</si>
  <si>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</si>
  <si>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</si>
  <si>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</si>
  <si>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</si>
  <si>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</si>
  <si>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</si>
  <si>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</si>
  <si>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</si>
  <si>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</si>
  <si>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</si>
  <si>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</si>
  <si>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</si>
  <si>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</si>
  <si>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</si>
  <si>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</si>
  <si>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</si>
  <si>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</si>
  <si>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</si>
  <si>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</si>
  <si>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</si>
  <si>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</si>
  <si>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</si>
  <si>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</si>
  <si>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</si>
  <si>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</si>
  <si>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</si>
  <si>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</si>
  <si>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</si>
  <si>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</si>
  <si>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</si>
  <si>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</si>
  <si>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</si>
  <si>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</si>
  <si>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</si>
  <si>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</si>
  <si>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</si>
  <si>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</si>
  <si>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</si>
  <si>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</si>
  <si>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</si>
  <si>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</si>
  <si>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</si>
  <si>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</si>
  <si>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</si>
  <si>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</si>
  <si>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</si>
  <si>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</si>
  <si>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</si>
  <si>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</si>
  <si>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</si>
  <si>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</si>
  <si>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</si>
  <si>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</si>
  <si>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</si>
  <si>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</si>
  <si>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</si>
  <si>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</si>
  <si>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</si>
  <si>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</si>
  <si>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</si>
  <si>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</si>
  <si>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</si>
  <si>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</si>
  <si>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</si>
  <si>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</si>
  <si>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</si>
  <si>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</si>
  <si>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</si>
  <si>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</si>
  <si>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</si>
  <si>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</si>
  <si>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</si>
  <si>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</si>
  <si>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</si>
  <si>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</si>
  <si>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</si>
  <si>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</si>
  <si>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</si>
  <si>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</si>
  <si>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</si>
  <si>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</si>
  <si>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</si>
  <si>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</si>
  <si>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</si>
  <si>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</si>
  <si>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</si>
  <si>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</si>
  <si>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</si>
  <si>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</si>
  <si>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</si>
  <si>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</si>
  <si>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</si>
  <si>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</si>
  <si>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</si>
  <si>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</si>
  <si>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</si>
  <si>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</si>
  <si>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</si>
  <si>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</si>
  <si>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</si>
  <si>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</si>
  <si>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</si>
  <si>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</si>
  <si>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</si>
  <si>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</si>
  <si>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</si>
  <si>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</si>
  <si>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</si>
  <si>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</si>
  <si>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</si>
  <si>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</si>
  <si>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</si>
  <si>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</si>
  <si>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</si>
  <si>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</si>
  <si>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</si>
  <si>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</si>
  <si>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</si>
  <si>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</si>
  <si>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</si>
  <si>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</si>
  <si>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</si>
  <si>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</si>
  <si>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</si>
  <si>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</si>
  <si>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</si>
  <si>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</si>
  <si>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</si>
  <si>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</si>
  <si>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</si>
  <si>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</si>
  <si>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</si>
  <si>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</si>
  <si>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</si>
  <si>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</si>
  <si>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</si>
  <si>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</si>
  <si>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</si>
  <si>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</si>
  <si>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</si>
  <si>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</si>
  <si>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</si>
  <si>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</si>
  <si>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</si>
  <si>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</si>
  <si>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</si>
  <si>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</si>
  <si>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</si>
  <si>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</si>
  <si>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</si>
  <si>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</si>
  <si>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</si>
  <si>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</si>
  <si>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</si>
  <si>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</si>
  <si>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</si>
  <si>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</si>
  <si>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</si>
  <si>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</si>
  <si>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</si>
  <si>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</si>
  <si>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</si>
  <si>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</si>
  <si>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</si>
  <si>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</si>
  <si>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</si>
  <si>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</si>
  <si>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</si>
  <si>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</si>
  <si>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</si>
  <si>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</si>
  <si>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</si>
  <si>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</si>
  <si>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</si>
  <si>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</si>
  <si>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</si>
  <si>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</si>
  <si>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</si>
  <si>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</si>
  <si>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</si>
  <si>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</si>
  <si>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</si>
  <si>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</si>
  <si>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</si>
  <si>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</si>
  <si>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</si>
  <si>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</si>
  <si>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</si>
  <si>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</si>
  <si>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</si>
  <si>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</si>
  <si>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</si>
  <si>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</si>
  <si>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</si>
  <si>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</si>
  <si>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</si>
  <si>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</si>
  <si>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</si>
  <si>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</si>
  <si>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</si>
  <si>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</si>
  <si>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</si>
  <si>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</si>
  <si>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</si>
  <si>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</si>
  <si>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</si>
  <si>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</si>
  <si>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</si>
  <si>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</si>
  <si>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</si>
  <si>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</si>
  <si>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</si>
  <si>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</si>
  <si>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</si>
  <si>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</si>
  <si>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</si>
  <si>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</si>
  <si>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</si>
  <si>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</si>
  <si>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</si>
  <si>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</si>
  <si>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</si>
  <si>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</si>
  <si>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</si>
  <si>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</si>
  <si>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</si>
  <si>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</si>
  <si>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</si>
  <si>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</si>
  <si>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</si>
  <si>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</si>
  <si>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</si>
  <si>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</si>
  <si>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</si>
  <si>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</si>
  <si>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</si>
  <si>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</si>
  <si>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</si>
  <si>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</si>
  <si>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</si>
  <si>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</si>
  <si>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</si>
  <si>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</si>
  <si>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</si>
  <si>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</si>
  <si>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</si>
  <si>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</si>
  <si>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</si>
  <si>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</si>
  <si>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</si>
  <si>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</si>
  <si>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</si>
  <si>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</si>
  <si>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</si>
  <si>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</si>
  <si>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</si>
  <si>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</si>
  <si>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</si>
  <si>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</si>
  <si>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</si>
  <si>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</si>
  <si>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</si>
  <si>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</si>
  <si>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</si>
  <si>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</si>
  <si>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</si>
  <si>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</si>
  <si>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</si>
  <si>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</si>
  <si>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</si>
  <si>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</si>
  <si>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</si>
  <si>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</si>
  <si>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</si>
  <si>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</si>
  <si>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</si>
  <si>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</si>
  <si>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</si>
  <si>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</si>
  <si>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</si>
  <si>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</si>
  <si>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</si>
  <si>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</si>
  <si>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</si>
  <si>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</si>
  <si>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</si>
  <si>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</si>
  <si>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</si>
  <si>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</si>
  <si>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</si>
  <si>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</si>
  <si>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</si>
  <si>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</si>
  <si>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</si>
  <si>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</si>
  <si>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</si>
  <si>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</si>
  <si>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</si>
  <si>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</si>
  <si>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</si>
  <si>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</si>
  <si>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</si>
  <si>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</si>
  <si>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</si>
  <si>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</si>
  <si>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</si>
  <si>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</si>
  <si>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</si>
  <si>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</si>
  <si>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</si>
  <si>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</si>
  <si>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</si>
  <si>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</si>
  <si>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</si>
  <si>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</si>
  <si>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</si>
  <si>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</si>
  <si>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</si>
  <si>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</si>
  <si>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</si>
  <si>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</si>
  <si>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</si>
  <si>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</si>
  <si>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</si>
  <si>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</si>
  <si>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</si>
  <si>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</si>
  <si>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</si>
  <si>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</si>
  <si>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</si>
  <si>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</si>
  <si>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</si>
  <si>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</si>
  <si>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</si>
  <si>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</si>
  <si>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</si>
  <si>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</si>
  <si>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</si>
  <si>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</si>
  <si>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</si>
  <si>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</si>
  <si>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</si>
  <si>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</si>
  <si>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</si>
  <si>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</si>
  <si>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</si>
  <si>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</si>
  <si>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</si>
  <si>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</si>
  <si>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</si>
  <si>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</si>
  <si>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</si>
  <si>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</si>
  <si>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</si>
  <si>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</si>
  <si>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</si>
  <si>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</si>
  <si>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</si>
  <si>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</si>
  <si>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</si>
  <si>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</si>
  <si>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</si>
  <si>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</si>
  <si>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</si>
  <si>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</si>
  <si>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</si>
  <si>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</si>
  <si>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</si>
  <si>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</si>
  <si>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</si>
  <si>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</si>
  <si>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</si>
  <si>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</si>
  <si>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</si>
  <si>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</si>
  <si>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</si>
  <si>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</si>
  <si>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</si>
  <si>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</si>
  <si>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</si>
  <si>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</si>
  <si>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</si>
  <si>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</si>
  <si>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</si>
  <si>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</si>
  <si>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</si>
  <si>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</si>
  <si>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</si>
  <si>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</si>
  <si>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</si>
  <si>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</si>
  <si>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</si>
  <si>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</si>
  <si>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</si>
  <si>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</si>
  <si>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</si>
  <si>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</si>
  <si>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</si>
  <si>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</si>
  <si>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</si>
  <si>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</si>
  <si>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</si>
  <si>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</si>
  <si>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</si>
  <si>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</si>
  <si>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</si>
  <si>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</si>
  <si>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</si>
  <si>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</si>
  <si>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</si>
  <si>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</si>
  <si>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</si>
  <si>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</si>
  <si>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</si>
  <si>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</si>
  <si>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</si>
  <si>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</si>
  <si>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</si>
  <si>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</si>
  <si>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</si>
  <si>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</si>
  <si>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</si>
  <si>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</si>
  <si>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</si>
  <si>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</si>
  <si>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</si>
  <si>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</si>
  <si>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</si>
  <si>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</si>
  <si>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</si>
  <si>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</si>
  <si>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</si>
  <si>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</si>
  <si>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</si>
  <si>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</si>
  <si>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</si>
  <si>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</si>
  <si>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</si>
  <si>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</si>
  <si>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</si>
  <si>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</si>
  <si>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</si>
  <si>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</si>
  <si>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</si>
  <si>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</si>
  <si>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</si>
  <si>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</si>
  <si>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</si>
  <si>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</si>
  <si>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</si>
  <si>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</si>
  <si>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</si>
  <si>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</si>
  <si>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</si>
  <si>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</si>
  <si>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</si>
  <si>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</si>
  <si>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</si>
  <si>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</si>
  <si>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</si>
  <si>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</si>
  <si>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</si>
  <si>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</si>
  <si>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</si>
  <si>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</si>
  <si>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</si>
  <si>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</si>
  <si>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</si>
  <si>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</si>
  <si>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</si>
  <si>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</si>
  <si>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</si>
  <si>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</si>
  <si>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</si>
  <si>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</si>
  <si>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</si>
  <si>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</si>
  <si>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</si>
  <si>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</si>
  <si>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</si>
  <si>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</si>
  <si>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</si>
  <si>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</si>
  <si>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</si>
  <si>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</si>
  <si>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</si>
  <si>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</si>
  <si>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</si>
  <si>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</si>
  <si>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</si>
  <si>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</si>
  <si>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</si>
  <si>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</si>
  <si>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</si>
  <si>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</si>
  <si>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</si>
  <si>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</si>
  <si>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</si>
  <si>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</si>
  <si>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</si>
  <si>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</si>
  <si>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</si>
  <si>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</si>
  <si>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</si>
  <si>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</si>
  <si>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</si>
  <si>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</si>
  <si>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</si>
  <si>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</si>
  <si>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</si>
  <si>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</si>
  <si>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</si>
  <si>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</si>
  <si>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</si>
  <si>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</si>
  <si>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</si>
  <si>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</si>
  <si>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</si>
  <si>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</si>
  <si>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</si>
  <si>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</si>
  <si>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</si>
  <si>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</si>
  <si>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</si>
  <si>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</si>
  <si>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</si>
  <si>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</si>
  <si>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</si>
  <si>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</si>
  <si>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</si>
  <si>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</si>
  <si>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</si>
  <si>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</si>
  <si>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</si>
  <si>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</si>
  <si>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</si>
  <si>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</si>
  <si>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</si>
  <si>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</si>
  <si>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</si>
  <si>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</si>
  <si>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</si>
  <si>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</si>
  <si>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</si>
  <si>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</si>
  <si>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</si>
  <si>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</si>
  <si>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</si>
  <si>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</si>
  <si>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</si>
  <si>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</si>
  <si>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</si>
  <si>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</si>
  <si>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</si>
  <si>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</si>
  <si>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</si>
  <si>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</si>
  <si>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</si>
  <si>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</si>
  <si>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</si>
  <si>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</si>
  <si>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</si>
  <si>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</si>
  <si>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</si>
  <si>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</si>
  <si>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</si>
  <si>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</si>
  <si>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</si>
  <si>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</si>
  <si>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</si>
  <si>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</si>
  <si>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</si>
  <si>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</si>
  <si>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</si>
  <si>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</si>
  <si>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</si>
  <si>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</si>
  <si>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</si>
  <si>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</si>
  <si>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</si>
  <si>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</si>
  <si>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</si>
  <si>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</si>
  <si>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</si>
  <si>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</si>
  <si>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</si>
  <si>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</si>
  <si>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</si>
  <si>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</si>
  <si>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</si>
  <si>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</si>
  <si>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</si>
  <si>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</si>
  <si>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</si>
  <si>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</si>
  <si>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</si>
  <si>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</si>
  <si>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</si>
  <si>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</si>
  <si>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</si>
  <si>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</si>
  <si>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</si>
  <si>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</si>
  <si>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</si>
  <si>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</si>
  <si>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</si>
  <si>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</si>
  <si>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</si>
  <si>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</si>
  <si>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</si>
  <si>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</si>
  <si>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</si>
  <si>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</si>
  <si>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</si>
  <si>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</si>
  <si>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</si>
  <si>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</si>
  <si>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</si>
  <si>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</si>
  <si>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</si>
  <si>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</si>
  <si>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</si>
  <si>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</si>
  <si>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</si>
  <si>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</si>
  <si>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</si>
  <si>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</si>
  <si>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</si>
  <si>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</si>
  <si>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</si>
  <si>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</si>
  <si>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</si>
  <si>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</si>
  <si>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</si>
  <si>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</si>
  <si>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</si>
  <si>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</si>
  <si>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</si>
  <si>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</si>
  <si>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</si>
  <si>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</si>
  <si>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</si>
  <si>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</si>
  <si>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</si>
  <si>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</si>
  <si>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</si>
  <si>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</si>
  <si>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</si>
  <si>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</si>
  <si>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</si>
  <si>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</si>
  <si>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</si>
  <si>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</si>
  <si>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</si>
  <si>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</si>
  <si>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</si>
  <si>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</si>
  <si>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</si>
  <si>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</si>
  <si>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</si>
  <si>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</si>
  <si>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</si>
  <si>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</si>
  <si>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</si>
  <si>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</si>
  <si>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</si>
  <si>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</si>
  <si>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</si>
  <si>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</si>
  <si>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</si>
  <si>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</si>
  <si>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</si>
  <si>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</si>
  <si>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</si>
  <si>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</si>
  <si>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</si>
  <si>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</si>
  <si>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</si>
  <si>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</si>
  <si>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</si>
  <si>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</si>
  <si>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</si>
  <si>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</si>
  <si>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</si>
  <si>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</si>
  <si>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</si>
  <si>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</si>
  <si>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</si>
  <si>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</si>
  <si>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</si>
  <si>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</si>
  <si>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</si>
  <si>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</si>
  <si>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</si>
  <si>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</si>
  <si>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</si>
  <si>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</si>
  <si>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</si>
  <si>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</si>
  <si>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</si>
  <si>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</si>
  <si>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</si>
  <si>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</si>
  <si>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</si>
  <si>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</si>
  <si>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</si>
  <si>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</si>
  <si>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</si>
  <si>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</si>
  <si>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</si>
  <si>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</si>
  <si>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</si>
  <si>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</si>
  <si>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</si>
  <si>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</si>
  <si>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</si>
  <si>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</si>
  <si>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</si>
  <si>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</si>
  <si>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</si>
  <si>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</si>
  <si>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</si>
  <si>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</si>
  <si>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</si>
  <si>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</si>
  <si>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</si>
  <si>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</si>
  <si>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</si>
  <si>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</si>
  <si>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</si>
  <si>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</si>
  <si>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</si>
  <si>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</si>
  <si>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</si>
  <si>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</si>
  <si>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</si>
  <si>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</si>
  <si>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</si>
  <si>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</si>
  <si>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</si>
  <si>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</si>
  <si>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</si>
  <si>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</si>
  <si>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</si>
  <si>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</si>
  <si>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</si>
  <si>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</si>
  <si>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</si>
  <si>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</si>
  <si>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</si>
  <si>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</si>
  <si>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</si>
  <si>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</si>
  <si>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</si>
  <si>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</si>
  <si>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</si>
  <si>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</si>
  <si>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</si>
  <si>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</si>
  <si>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</si>
  <si>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</si>
  <si>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</si>
  <si>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</si>
  <si>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</si>
  <si>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</si>
  <si>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</si>
  <si>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</si>
  <si>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</si>
  <si>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</si>
  <si>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</si>
  <si>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</si>
  <si>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</si>
  <si>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</si>
  <si>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</si>
  <si>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</si>
  <si>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</si>
  <si>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</si>
  <si>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</si>
  <si>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</si>
  <si>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</si>
  <si>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</si>
  <si>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</si>
  <si>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</si>
  <si>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</si>
  <si>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</si>
  <si>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</si>
  <si>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</si>
  <si>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</si>
  <si>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</si>
  <si>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</si>
  <si>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</si>
  <si>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</si>
  <si>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</si>
  <si>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</si>
  <si>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</si>
  <si>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</si>
  <si>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</si>
  <si>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</si>
  <si>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</si>
  <si>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</si>
  <si>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</si>
  <si>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</si>
  <si>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</si>
  <si>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</si>
  <si>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</si>
  <si>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</si>
  <si>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</si>
  <si>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</si>
  <si>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</si>
  <si>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</si>
  <si>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</si>
  <si>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</si>
  <si>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</si>
  <si>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</si>
  <si>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</si>
  <si>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</si>
  <si>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</si>
  <si>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</si>
  <si>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</si>
  <si>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</si>
  <si>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</si>
  <si>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</si>
  <si>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</si>
  <si>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</si>
  <si>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</si>
  <si>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</si>
  <si>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</si>
  <si>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</si>
  <si>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</si>
  <si>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</si>
  <si>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</si>
  <si>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</si>
  <si>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</si>
  <si>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</si>
  <si>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</si>
  <si>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</si>
  <si>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</si>
  <si>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</si>
  <si>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</si>
  <si>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</si>
  <si>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</si>
  <si>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</si>
  <si>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</si>
  <si>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</si>
  <si>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</si>
  <si>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</si>
  <si>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</si>
  <si>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</si>
  <si>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</si>
  <si>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</si>
  <si>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</si>
  <si>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</si>
  <si>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</si>
  <si>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</si>
  <si>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</si>
  <si>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</si>
  <si>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</si>
  <si>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</si>
  <si>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</si>
  <si>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</si>
  <si>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</si>
  <si>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</si>
  <si>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</si>
  <si>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</si>
  <si>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</si>
  <si>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</si>
  <si>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</si>
  <si>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</si>
  <si>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</si>
  <si>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</si>
  <si>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</si>
  <si>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</si>
  <si>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</si>
  <si>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</si>
  <si>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</si>
  <si>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</si>
  <si>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</si>
  <si>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</si>
  <si>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</si>
  <si>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</si>
  <si>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</si>
  <si>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</si>
  <si>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</si>
  <si>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</si>
  <si>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</si>
  <si>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</si>
  <si>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</si>
  <si>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</si>
  <si>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</si>
  <si>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</si>
  <si>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</si>
  <si>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</si>
  <si>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</si>
  <si>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</si>
  <si>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</si>
  <si>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</si>
  <si>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</si>
  <si>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</si>
  <si>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</si>
  <si>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</si>
  <si>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</si>
  <si>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</si>
  <si>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</si>
  <si>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</si>
  <si>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</si>
  <si>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</si>
  <si>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</si>
  <si>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</si>
  <si>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</si>
  <si>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</si>
  <si>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</si>
  <si>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</si>
  <si>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</si>
  <si>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</si>
  <si>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</si>
  <si>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</si>
  <si>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</si>
  <si>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</si>
  <si>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</si>
  <si>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</si>
  <si>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</si>
  <si>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</si>
  <si>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</si>
  <si>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</si>
  <si>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</si>
  <si>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</si>
  <si>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</si>
  <si>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</si>
  <si>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</si>
  <si>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</si>
  <si>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</si>
  <si>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</si>
  <si>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</si>
  <si>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</si>
  <si>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</si>
  <si>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</si>
  <si>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</si>
  <si>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</si>
  <si>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</si>
  <si>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</si>
  <si>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</si>
  <si>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</si>
  <si>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</si>
  <si>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</si>
  <si>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</si>
  <si>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</si>
  <si>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</si>
  <si>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</si>
  <si>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</si>
  <si>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</si>
  <si>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</si>
  <si>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</si>
  <si>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</si>
  <si>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</si>
  <si>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</si>
  <si>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</si>
  <si>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</si>
  <si>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</si>
  <si>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</si>
  <si>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</si>
  <si>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</si>
  <si>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</si>
  <si>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</si>
  <si>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</si>
  <si>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</si>
  <si>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</si>
  <si>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</si>
  <si>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</si>
  <si>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</si>
  <si>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</si>
  <si>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</si>
  <si>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</si>
  <si>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</si>
  <si>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</si>
  <si>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</si>
  <si>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</si>
  <si>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</si>
  <si>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</si>
  <si>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</si>
  <si>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</si>
  <si>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</si>
  <si>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</si>
  <si>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</si>
  <si>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</si>
  <si>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</si>
  <si>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</si>
  <si>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</si>
  <si>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</si>
  <si>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</si>
  <si>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</si>
  <si>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</si>
  <si>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</si>
  <si>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</si>
  <si>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</si>
  <si>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</si>
  <si>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</si>
  <si>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</si>
  <si>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</si>
  <si>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</si>
  <si>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</si>
  <si>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</si>
  <si>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</si>
  <si>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</si>
  <si>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</si>
  <si>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</si>
  <si>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</si>
  <si>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</si>
  <si>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</si>
  <si>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</si>
  <si>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</si>
  <si>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</si>
  <si>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</si>
  <si>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</si>
  <si>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</si>
  <si>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</si>
  <si>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</si>
  <si>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</si>
  <si>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</si>
  <si>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</si>
  <si>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</si>
  <si>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</si>
  <si>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</si>
  <si>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</si>
  <si>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</si>
  <si>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</si>
  <si>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</si>
  <si>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</si>
  <si>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</si>
  <si>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</si>
  <si>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</si>
  <si>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</si>
  <si>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</si>
  <si>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</si>
  <si>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</si>
  <si>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</si>
  <si>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</si>
  <si>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</si>
  <si>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</si>
  <si>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</si>
  <si>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</si>
  <si>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</si>
  <si>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</si>
  <si>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</si>
  <si>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</si>
  <si>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</si>
  <si>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</si>
  <si>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</si>
  <si>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</si>
  <si>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</si>
  <si>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</si>
  <si>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</si>
  <si>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</si>
  <si>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</si>
  <si>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</si>
  <si>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</si>
  <si>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</si>
  <si>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</si>
  <si>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</si>
  <si>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</si>
  <si>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</si>
  <si>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</si>
  <si>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</si>
  <si>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</si>
  <si>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</si>
  <si>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</si>
  <si>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</si>
  <si>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</si>
  <si>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</si>
  <si>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</si>
  <si>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</si>
  <si>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</si>
  <si>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</si>
  <si>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</si>
  <si>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</si>
  <si>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</si>
  <si>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</si>
  <si>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</si>
  <si>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</si>
  <si>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</si>
  <si>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</si>
  <si>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</si>
  <si>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</si>
  <si>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</si>
  <si>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</si>
  <si>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</si>
  <si>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</si>
  <si>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</si>
  <si>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</si>
  <si>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</si>
  <si>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</si>
  <si>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</si>
  <si>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</si>
  <si>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</si>
  <si>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</si>
  <si>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</si>
  <si>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</si>
  <si>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</si>
  <si>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</si>
  <si>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</si>
  <si>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</si>
  <si>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</si>
  <si>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</si>
  <si>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</si>
  <si>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</si>
  <si>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</si>
  <si>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</si>
  <si>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</si>
  <si>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</si>
  <si>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</si>
  <si>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</si>
  <si>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</si>
  <si>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</si>
  <si>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</si>
  <si>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</si>
  <si>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</si>
  <si>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</si>
  <si>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</si>
  <si>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</si>
  <si>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</si>
  <si>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</si>
  <si>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</si>
  <si>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</si>
  <si>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</si>
  <si>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</si>
  <si>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</si>
  <si>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</si>
  <si>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</si>
  <si>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</si>
  <si>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</si>
  <si>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</si>
  <si>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</si>
  <si>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</si>
  <si>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</si>
  <si>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</si>
  <si>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</si>
  <si>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</si>
  <si>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</si>
  <si>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</si>
  <si>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</si>
  <si>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</si>
  <si>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</si>
  <si>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</si>
  <si>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</si>
  <si>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</si>
  <si>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</si>
  <si>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</si>
  <si>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</si>
  <si>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</si>
  <si>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</si>
  <si>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</si>
  <si>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</si>
  <si>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</si>
  <si>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</si>
  <si>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</si>
  <si>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</si>
  <si>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</si>
  <si>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</si>
  <si>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</si>
  <si>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</si>
  <si>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</si>
  <si>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</si>
  <si>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</si>
  <si>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</si>
  <si>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</si>
  <si>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</si>
  <si>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</si>
  <si>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</si>
  <si>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</si>
  <si>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</si>
  <si>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</si>
  <si>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</si>
  <si>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</si>
  <si>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</si>
  <si>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</si>
  <si>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</si>
  <si>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</si>
  <si>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</si>
  <si>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</si>
  <si>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</si>
  <si>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</si>
  <si>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</si>
  <si>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</si>
  <si>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</si>
  <si>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</si>
  <si>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</si>
  <si>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</si>
  <si>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</si>
  <si>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</si>
  <si>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</si>
  <si>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</si>
  <si>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</si>
  <si>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</si>
  <si>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</si>
  <si>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</si>
  <si>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</si>
  <si>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</si>
  <si>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</si>
  <si>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</si>
  <si>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</si>
  <si>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</si>
  <si>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</si>
  <si>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</si>
  <si>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</si>
  <si>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</si>
  <si>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</si>
  <si>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</si>
  <si>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</si>
  <si>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</si>
  <si>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</si>
  <si>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</si>
  <si>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</si>
  <si>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</si>
  <si>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</si>
  <si>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</si>
  <si>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</si>
  <si>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</si>
  <si>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</si>
  <si>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</si>
  <si>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</si>
  <si>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</si>
  <si>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</si>
  <si>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</si>
  <si>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</si>
  <si>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</si>
  <si>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</si>
  <si>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</si>
  <si>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</si>
  <si>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</si>
  <si>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</si>
  <si>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</si>
  <si>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</si>
  <si>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</si>
  <si>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</si>
  <si>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</si>
  <si>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</si>
  <si>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</si>
  <si>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</si>
  <si>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</si>
  <si>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</si>
  <si>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</si>
  <si>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</si>
  <si>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</si>
  <si>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</si>
  <si>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</si>
  <si>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</si>
  <si>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</si>
  <si>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</si>
  <si>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</si>
  <si>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</si>
  <si>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</si>
  <si>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</si>
  <si>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</si>
  <si>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</si>
  <si>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</si>
  <si>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</si>
  <si>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</si>
  <si>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</si>
  <si>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</si>
  <si>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</si>
  <si>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</si>
  <si>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</si>
  <si>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</si>
  <si>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</si>
  <si>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</si>
  <si>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</si>
  <si>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</si>
  <si>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</si>
  <si>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</si>
  <si>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</si>
  <si>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</si>
  <si>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</si>
  <si>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</si>
  <si>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</si>
  <si>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</si>
  <si>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</si>
  <si>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</si>
  <si>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</si>
  <si>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</si>
  <si>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</si>
  <si>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</si>
  <si>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</si>
  <si>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</si>
  <si>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</si>
  <si>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</si>
  <si>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</si>
  <si>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</si>
  <si>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</si>
  <si>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</si>
  <si>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</si>
  <si>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</si>
  <si>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</si>
  <si>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</si>
  <si>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</si>
  <si>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</si>
  <si>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</si>
  <si>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</si>
  <si>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</si>
  <si>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</si>
  <si>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</si>
  <si>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</si>
  <si>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</si>
  <si>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</si>
  <si>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</si>
  <si>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</si>
  <si>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</si>
  <si>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</si>
  <si>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</si>
  <si>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</si>
  <si>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</si>
  <si>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</si>
  <si>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</si>
  <si>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</si>
  <si>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</si>
  <si>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</si>
  <si>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</si>
  <si>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</si>
  <si>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</si>
  <si>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</si>
  <si>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</si>
  <si>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</si>
  <si>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</si>
  <si>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</si>
  <si>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</si>
  <si>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</si>
  <si>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</si>
  <si>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</si>
  <si>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</si>
  <si>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</si>
  <si>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</si>
  <si>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</si>
  <si>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</si>
  <si>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</si>
  <si>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</si>
  <si>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</si>
  <si>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</si>
  <si>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</si>
  <si>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</si>
  <si>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</si>
  <si>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</si>
  <si>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</si>
  <si>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</si>
  <si>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</si>
  <si>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</si>
  <si>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</si>
  <si>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</si>
  <si>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</si>
  <si>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</si>
  <si>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</si>
  <si>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</si>
  <si>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</si>
  <si>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</si>
  <si>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</si>
  <si>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</si>
  <si>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</si>
  <si>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</si>
  <si>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</si>
  <si>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</si>
  <si>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</si>
  <si>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</si>
  <si>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</si>
  <si>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</si>
  <si>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</si>
  <si>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</si>
  <si>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</si>
  <si>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</si>
  <si>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</si>
  <si>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</si>
  <si>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</si>
  <si>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</si>
  <si>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</si>
  <si>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</si>
  <si>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</si>
  <si>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</si>
  <si>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</si>
  <si>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</si>
  <si>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</si>
  <si>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</si>
  <si>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</si>
  <si>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</si>
  <si>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</si>
  <si>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</si>
  <si>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</si>
  <si>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</si>
  <si>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</si>
  <si>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</si>
  <si>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</si>
  <si>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</si>
  <si>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</si>
  <si>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</si>
  <si>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</si>
  <si>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</si>
  <si>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</si>
  <si>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</si>
  <si>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</si>
  <si>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</si>
  <si>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</si>
  <si>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</si>
  <si>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</si>
  <si>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</si>
  <si>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</si>
  <si>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</si>
  <si>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</si>
  <si>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</si>
  <si>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</si>
  <si>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</si>
  <si>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</si>
  <si>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</si>
  <si>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</si>
  <si>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</si>
  <si>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</si>
  <si>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</si>
  <si>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</si>
  <si>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</si>
  <si>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</si>
  <si>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</si>
  <si>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</si>
  <si>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</si>
  <si>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</si>
  <si>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</si>
  <si>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</si>
  <si>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</si>
  <si>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</si>
  <si>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</si>
  <si>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</si>
  <si>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</si>
  <si>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</si>
  <si>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</si>
  <si>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</si>
  <si>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</si>
  <si>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</si>
  <si>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</si>
  <si>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</si>
  <si>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</si>
  <si>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</si>
  <si>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</si>
  <si>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</si>
  <si>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</si>
  <si>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</si>
  <si>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</si>
  <si>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</si>
  <si>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</si>
  <si>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</si>
  <si>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</si>
  <si>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</si>
  <si>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</si>
  <si>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</si>
  <si>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</si>
  <si>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</si>
  <si>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</si>
  <si>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</si>
  <si>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</si>
  <si>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</si>
  <si>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</si>
  <si>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</si>
  <si>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</si>
  <si>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</si>
  <si>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</si>
  <si>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</si>
  <si>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</si>
  <si>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</si>
  <si>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</si>
  <si>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</si>
  <si>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</si>
  <si>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</si>
  <si>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</si>
  <si>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</si>
  <si>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</si>
  <si>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</si>
  <si>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</si>
  <si>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</si>
  <si>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</si>
  <si>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</si>
  <si>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</si>
  <si>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</si>
  <si>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</si>
  <si>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</si>
  <si>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</si>
  <si>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</si>
  <si>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</si>
  <si>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</si>
  <si>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</si>
  <si>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</si>
  <si>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</si>
  <si>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</si>
  <si>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</si>
  <si>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</si>
  <si>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</si>
  <si>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</si>
  <si>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</si>
  <si>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</si>
  <si>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</si>
  <si>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</si>
  <si>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</si>
  <si>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</si>
  <si>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</si>
  <si>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</si>
  <si>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</si>
  <si>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</si>
  <si>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</si>
  <si>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</si>
  <si>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</si>
  <si>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</si>
  <si>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</si>
  <si>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</si>
  <si>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</si>
  <si>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</si>
  <si>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</si>
  <si>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</si>
  <si>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</si>
  <si>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</si>
  <si>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</si>
  <si>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</si>
  <si>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</si>
  <si>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</si>
  <si>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</si>
  <si>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</si>
  <si>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</si>
  <si>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</si>
  <si>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</si>
  <si>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</si>
  <si>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</si>
  <si>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</si>
  <si>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</si>
  <si>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</si>
  <si>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</si>
  <si>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</si>
  <si>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</si>
  <si>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</si>
  <si>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</si>
  <si>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</si>
  <si>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</si>
  <si>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</si>
  <si>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</si>
  <si>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</si>
  <si>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</si>
  <si>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</si>
  <si>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</si>
  <si>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</si>
  <si>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</si>
  <si>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</si>
  <si>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</si>
  <si>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</si>
  <si>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</si>
  <si>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</si>
  <si>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</si>
  <si>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</si>
  <si>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</si>
  <si>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</si>
  <si>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</si>
  <si>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</si>
  <si>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</si>
  <si>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</si>
  <si>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</si>
  <si>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</si>
  <si>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</si>
  <si>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</si>
  <si>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</si>
  <si>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</si>
  <si>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</si>
  <si>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</si>
  <si>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</si>
  <si>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</si>
  <si>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</si>
  <si>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</si>
  <si>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</si>
  <si>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</si>
  <si>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</si>
  <si>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</si>
  <si>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</si>
  <si>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</si>
  <si>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</si>
  <si>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</si>
  <si>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</si>
  <si>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</si>
  <si>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</si>
  <si>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</si>
  <si>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</si>
  <si>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</si>
  <si>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</si>
  <si>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</si>
  <si>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</si>
  <si>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</si>
  <si>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</si>
  <si>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</si>
  <si>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</si>
  <si>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</si>
  <si>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</si>
  <si>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</si>
  <si>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</si>
  <si>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</si>
  <si>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</si>
  <si>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</si>
  <si>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</si>
  <si>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</si>
  <si>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</si>
  <si>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</si>
  <si>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</si>
  <si>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</si>
  <si>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</si>
  <si>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</si>
  <si>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</si>
  <si>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</si>
  <si>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</si>
  <si>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</si>
  <si>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</si>
  <si>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</si>
  <si>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</si>
  <si>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</si>
  <si>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</si>
  <si>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</si>
  <si>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</si>
  <si>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</si>
  <si>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</si>
  <si>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</si>
  <si>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</si>
  <si>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</si>
  <si>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</si>
  <si>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</si>
  <si>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</si>
  <si>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</si>
  <si>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</si>
  <si>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</si>
  <si>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</si>
  <si>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</si>
  <si>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</si>
  <si>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</si>
  <si>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</si>
  <si>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</si>
  <si>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</si>
  <si>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</si>
  <si>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</si>
  <si>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</si>
  <si>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</si>
  <si>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</si>
  <si>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</si>
  <si>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</si>
  <si>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</si>
  <si>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</si>
  <si>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</si>
  <si>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</si>
  <si>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</si>
  <si>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</si>
  <si>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</si>
  <si>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</si>
  <si>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</si>
  <si>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</si>
  <si>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</si>
  <si>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</si>
  <si>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</si>
  <si>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</si>
  <si>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</si>
  <si>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</si>
  <si>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</si>
  <si>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</si>
  <si>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</si>
  <si>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</si>
  <si>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</si>
  <si>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</si>
  <si>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</si>
  <si>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</si>
  <si>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</si>
  <si>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</si>
  <si>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</si>
  <si>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</si>
  <si>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</si>
  <si>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</si>
  <si>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</si>
  <si>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</si>
  <si>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</si>
  <si>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</si>
  <si>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</si>
  <si>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</si>
  <si>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</si>
  <si>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</si>
  <si>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</si>
  <si>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</si>
  <si>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</si>
  <si>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</si>
  <si>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</si>
  <si>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</si>
  <si>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</si>
  <si>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</si>
  <si>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</si>
  <si>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</si>
  <si>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</si>
  <si>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</si>
  <si>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</si>
  <si>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</si>
  <si>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</si>
  <si>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</si>
  <si>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</si>
  <si>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</si>
  <si>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</si>
  <si>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</si>
  <si>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</si>
  <si>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</si>
  <si>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</si>
  <si>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</si>
  <si>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</si>
  <si>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</si>
  <si>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</si>
  <si>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</si>
  <si>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</si>
  <si>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</si>
  <si>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</si>
  <si>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</si>
  <si>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</si>
  <si>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</si>
  <si>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</si>
  <si>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</si>
  <si>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</si>
  <si>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</si>
  <si>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</si>
  <si>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</si>
  <si>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</si>
  <si>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</si>
  <si>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</si>
  <si>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</si>
  <si>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</si>
  <si>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</si>
  <si>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</si>
  <si>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</si>
  <si>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</si>
  <si>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</si>
  <si>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</si>
  <si>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</si>
  <si>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</si>
  <si>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</si>
  <si>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</si>
  <si>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</si>
  <si>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</si>
  <si>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</si>
  <si>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</si>
  <si>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</si>
  <si>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</si>
  <si>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</si>
  <si>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</si>
  <si>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</si>
  <si>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</si>
  <si>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</si>
  <si>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</si>
  <si>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</si>
  <si>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</si>
  <si>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</si>
  <si>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</si>
  <si>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</si>
  <si>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</si>
  <si>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</si>
  <si>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</si>
  <si>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</si>
  <si>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</si>
  <si>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</si>
  <si>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</si>
  <si>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</si>
  <si>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</si>
  <si>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</si>
  <si>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</si>
  <si>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</si>
  <si>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</si>
  <si>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</si>
  <si>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</si>
  <si>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</si>
  <si>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</si>
  <si>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</si>
  <si>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</si>
  <si>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</si>
  <si>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</si>
  <si>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</si>
  <si>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</si>
  <si>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</si>
  <si>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</si>
  <si>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</si>
  <si>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</si>
  <si>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</si>
  <si>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</si>
  <si>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</si>
  <si>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</si>
  <si>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</si>
  <si>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</si>
  <si>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</si>
  <si>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</si>
  <si>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</si>
  <si>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</si>
  <si>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</si>
  <si>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</si>
  <si>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</si>
  <si>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</si>
  <si>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</si>
  <si>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</si>
  <si>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</si>
  <si>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</si>
  <si>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</si>
  <si>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</si>
  <si>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</si>
  <si>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</si>
  <si>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</si>
  <si>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</si>
  <si>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</si>
  <si>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</si>
  <si>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</si>
  <si>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</si>
  <si>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</si>
  <si>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</si>
  <si>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</si>
  <si>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</si>
  <si>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</si>
  <si>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</si>
  <si>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</si>
  <si>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</si>
  <si>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</si>
  <si>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</si>
  <si>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</si>
  <si>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</si>
  <si>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</si>
  <si>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</si>
  <si>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</si>
  <si>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</si>
  <si>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</si>
  <si>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</si>
  <si>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</si>
  <si>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</si>
  <si>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</si>
  <si>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</si>
  <si>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</si>
  <si>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</si>
  <si>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</si>
  <si>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</si>
  <si>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</si>
  <si>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</si>
  <si>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</si>
  <si>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</si>
  <si>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</si>
  <si>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</si>
  <si>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</si>
  <si>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</si>
  <si>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</si>
  <si>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</si>
  <si>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</si>
  <si>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</si>
  <si>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</si>
  <si>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</si>
  <si>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</si>
  <si>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</si>
  <si>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</si>
  <si>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</si>
  <si>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</si>
  <si>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</si>
  <si>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</si>
  <si>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</si>
  <si>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</si>
  <si>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</si>
  <si>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</si>
  <si>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</si>
  <si>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</si>
  <si>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</si>
  <si>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</si>
  <si>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</si>
  <si>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</si>
  <si>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</si>
  <si>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</si>
  <si>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</si>
  <si>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</si>
  <si>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</si>
  <si>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</si>
  <si>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</si>
  <si>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</si>
  <si>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</si>
  <si>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</si>
  <si>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</si>
  <si>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</si>
  <si>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</si>
  <si>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</si>
  <si>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</si>
  <si>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</si>
  <si>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</si>
  <si>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</si>
  <si>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</si>
  <si>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</si>
  <si>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</si>
  <si>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</si>
  <si>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</si>
  <si>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</si>
  <si>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</si>
  <si>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</si>
  <si>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</si>
  <si>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</si>
  <si>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</si>
  <si>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</si>
  <si>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</si>
  <si>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</si>
  <si>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</si>
  <si>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</si>
  <si>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</si>
  <si>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</si>
  <si>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</si>
  <si>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</si>
  <si>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</si>
  <si>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</si>
  <si>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</si>
  <si>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</si>
  <si>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</si>
  <si>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</si>
  <si>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</si>
  <si>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</si>
  <si>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</si>
  <si>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</si>
  <si>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</si>
  <si>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</si>
  <si>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</si>
  <si>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</si>
  <si>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</si>
  <si>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</si>
  <si>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</si>
  <si>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</si>
  <si>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</si>
  <si>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</si>
  <si>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</si>
  <si>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</si>
  <si>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</si>
  <si>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</si>
  <si>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</si>
  <si>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</si>
  <si>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</si>
  <si>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</si>
  <si>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</si>
  <si>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</si>
  <si>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</si>
  <si>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</si>
  <si>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</si>
  <si>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</si>
  <si>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</si>
  <si>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</si>
  <si>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</si>
  <si>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</si>
  <si>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</si>
  <si>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</si>
  <si>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</si>
  <si>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</si>
  <si>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</si>
  <si>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</si>
  <si>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</si>
  <si>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</si>
  <si>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</si>
  <si>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</si>
  <si>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</si>
  <si>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</si>
  <si>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</si>
  <si>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</si>
  <si>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</si>
  <si>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</si>
  <si>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</si>
  <si>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</si>
  <si>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</si>
  <si>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</si>
  <si>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</si>
  <si>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</si>
  <si>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</si>
  <si>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</si>
  <si>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</si>
  <si>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</si>
  <si>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</si>
  <si>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</si>
  <si>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</si>
  <si>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</si>
  <si>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</si>
  <si>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</si>
  <si>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</si>
  <si>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</si>
  <si>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</si>
  <si>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</si>
  <si>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</si>
  <si>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</si>
  <si>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</si>
  <si>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</si>
  <si>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</si>
  <si>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</si>
  <si>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</si>
  <si>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</si>
  <si>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</si>
  <si>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</si>
  <si>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</si>
  <si>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</si>
  <si>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</si>
  <si>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</si>
  <si>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</si>
  <si>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</si>
  <si>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</si>
  <si>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</si>
  <si>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</si>
  <si>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</si>
  <si>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</si>
  <si>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</si>
  <si>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</si>
  <si>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</si>
  <si>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</si>
  <si>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</si>
  <si>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</si>
  <si>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</si>
  <si>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</si>
  <si>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</si>
  <si>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</si>
  <si>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</si>
  <si>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</si>
  <si>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</si>
  <si>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</si>
  <si>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</si>
  <si>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</si>
  <si>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</si>
  <si>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</si>
  <si>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</si>
  <si>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</si>
  <si>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</si>
  <si>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</si>
  <si>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</si>
  <si>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</si>
  <si>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</si>
  <si>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</si>
  <si>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</si>
  <si>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</si>
  <si>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</si>
  <si>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</si>
  <si>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</si>
  <si>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</si>
  <si>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</si>
  <si>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</si>
  <si>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</si>
  <si>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</si>
  <si>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</si>
  <si>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</si>
  <si>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</si>
  <si>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</si>
  <si>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</si>
  <si>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</si>
  <si>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</si>
  <si>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</si>
  <si>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</si>
  <si>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</si>
  <si>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</si>
  <si>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</si>
  <si>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</si>
  <si>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</si>
  <si>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</si>
  <si>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</si>
  <si>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</si>
  <si>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</si>
  <si>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</si>
  <si>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</si>
  <si>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</si>
  <si>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</si>
  <si>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</si>
  <si>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</si>
  <si>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</si>
  <si>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</si>
  <si>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</si>
  <si>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</si>
  <si>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</si>
  <si>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</si>
  <si>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</si>
  <si>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</si>
  <si>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</si>
  <si>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</si>
  <si>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</si>
  <si>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</si>
  <si>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</si>
  <si>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</si>
  <si>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</si>
  <si>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</si>
  <si>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</si>
  <si>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</si>
  <si>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</si>
  <si>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</si>
  <si>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</si>
  <si>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</si>
  <si>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</si>
  <si>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</si>
  <si>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</si>
  <si>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</si>
  <si>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</si>
  <si>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</si>
  <si>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</si>
  <si>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</si>
  <si>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</si>
  <si>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</si>
  <si>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</si>
  <si>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</si>
  <si>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</si>
  <si>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</si>
  <si>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</si>
  <si>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</si>
  <si>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</si>
  <si>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</si>
  <si>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</si>
  <si>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</si>
  <si>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</si>
  <si>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</si>
  <si>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</si>
  <si>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</si>
  <si>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</si>
  <si>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</si>
  <si>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</si>
  <si>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</si>
  <si>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</si>
  <si>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</si>
  <si>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</si>
  <si>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</si>
  <si>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</si>
  <si>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</si>
  <si>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</si>
  <si>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</si>
  <si>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</si>
  <si>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</si>
  <si>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</si>
  <si>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</si>
  <si>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</si>
  <si>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</si>
  <si>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</si>
  <si>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</si>
  <si>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</si>
  <si>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</si>
  <si>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</si>
  <si>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</si>
  <si>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</si>
  <si>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</si>
  <si>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</si>
  <si>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</si>
  <si>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</si>
  <si>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</si>
  <si>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</si>
  <si>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</si>
  <si>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</si>
  <si>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</si>
  <si>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</si>
  <si>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</si>
  <si>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</si>
  <si>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</si>
  <si>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</si>
  <si>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</si>
  <si>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</si>
  <si>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</si>
  <si>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</si>
  <si>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</si>
  <si>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</si>
  <si>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</si>
  <si>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</si>
  <si>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</si>
  <si>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</si>
  <si>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</si>
  <si>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</si>
  <si>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</si>
  <si>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</si>
  <si>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</si>
  <si>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</si>
  <si>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</si>
  <si>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</si>
  <si>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</si>
  <si>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</si>
  <si>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</si>
  <si>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</si>
  <si>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</si>
  <si>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</si>
  <si>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</si>
  <si>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</si>
  <si>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</si>
  <si>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</si>
  <si>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</si>
  <si>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</si>
  <si>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</si>
  <si>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</si>
  <si>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</si>
  <si>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</si>
  <si>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</si>
  <si>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</si>
  <si>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</si>
  <si>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</si>
  <si>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</si>
  <si>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</si>
  <si>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</si>
  <si>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</si>
  <si>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</si>
  <si>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</si>
  <si>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</si>
  <si>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</si>
  <si>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</si>
  <si>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</si>
  <si>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</si>
  <si>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</si>
  <si>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</si>
  <si>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</si>
  <si>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</si>
  <si>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</si>
  <si>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</si>
  <si>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</si>
  <si>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</si>
  <si>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</si>
  <si>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</si>
  <si>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</si>
  <si>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</si>
  <si>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</si>
  <si>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</si>
  <si>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</si>
  <si>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</si>
  <si>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</si>
  <si>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</si>
  <si>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</si>
  <si>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</si>
  <si>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</si>
  <si>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</si>
  <si>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</si>
  <si>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</si>
  <si>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</si>
  <si>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</si>
  <si>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</si>
  <si>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</si>
  <si>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</si>
  <si>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</si>
  <si>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</si>
  <si>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</si>
  <si>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</si>
  <si>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</si>
  <si>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</si>
  <si>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</si>
  <si>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</si>
  <si>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</si>
  <si>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</si>
  <si>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</si>
  <si>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</si>
  <si>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</si>
  <si>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</si>
  <si>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</si>
  <si>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</si>
  <si>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</si>
  <si>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</si>
  <si>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</si>
  <si>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</si>
  <si>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</si>
  <si>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</si>
  <si>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</si>
  <si>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</si>
  <si>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</si>
  <si>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</si>
  <si>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</si>
  <si>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</si>
  <si>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</si>
  <si>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</si>
  <si>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</si>
  <si>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</si>
  <si>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</si>
  <si>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</si>
  <si>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</si>
  <si>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</si>
  <si>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</si>
  <si>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</si>
  <si>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</si>
  <si>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</si>
  <si>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</si>
  <si>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</si>
  <si>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</si>
  <si>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</si>
  <si>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</si>
  <si>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</si>
  <si>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</si>
  <si>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</si>
  <si>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</si>
  <si>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</si>
  <si>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</si>
  <si>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</si>
  <si>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</si>
  <si>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</si>
  <si>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</si>
  <si>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</si>
  <si>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</si>
  <si>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</si>
  <si>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</si>
  <si>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</si>
  <si>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</si>
  <si>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</si>
  <si>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</si>
  <si>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</si>
  <si>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</si>
  <si>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</si>
  <si>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</si>
  <si>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</si>
  <si>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</si>
  <si>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</si>
  <si>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</si>
  <si>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</si>
  <si>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</si>
  <si>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</si>
  <si>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</si>
  <si>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</si>
  <si>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</si>
  <si>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</si>
  <si>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</si>
  <si>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</si>
  <si>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</si>
  <si>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</si>
  <si>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</si>
  <si>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</si>
  <si>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</si>
  <si>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</si>
  <si>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</si>
  <si>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</si>
  <si>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</si>
  <si>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</si>
  <si>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</si>
  <si>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</si>
  <si>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</si>
  <si>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</si>
  <si>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</si>
  <si>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</si>
  <si>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</si>
  <si>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</si>
  <si>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</si>
  <si>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</si>
  <si>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</si>
  <si>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</si>
  <si>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</si>
  <si>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</si>
  <si>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</si>
  <si>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</si>
  <si>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</si>
  <si>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</si>
  <si>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</si>
  <si>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</si>
  <si>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</si>
  <si>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</si>
  <si>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</si>
  <si>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</si>
  <si>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</si>
  <si>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</si>
  <si>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</si>
  <si>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</si>
  <si>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</si>
  <si>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</si>
  <si>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</si>
  <si>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</si>
  <si>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</si>
  <si>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</si>
  <si>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</si>
  <si>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</si>
  <si>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</si>
  <si>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</si>
  <si>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</si>
  <si>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</si>
  <si>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</si>
  <si>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</si>
  <si>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</si>
  <si>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</si>
  <si>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</si>
  <si>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</si>
  <si>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</si>
  <si>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</si>
  <si>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</si>
  <si>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</si>
  <si>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</si>
  <si>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</si>
  <si>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</si>
  <si>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</si>
  <si>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</si>
  <si>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</si>
  <si>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</si>
  <si>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</si>
  <si>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</si>
  <si>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</si>
  <si>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</si>
  <si>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</si>
  <si>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</si>
  <si>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</si>
  <si>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</si>
  <si>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</si>
  <si>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</si>
  <si>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</si>
  <si>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</si>
  <si>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</si>
  <si>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</si>
  <si>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</si>
  <si>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</si>
  <si>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</si>
  <si>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</si>
  <si>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</si>
  <si>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</si>
  <si>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</si>
  <si>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</si>
  <si>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</si>
  <si>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</si>
  <si>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</si>
  <si>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</si>
  <si>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</si>
  <si>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</si>
  <si>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</si>
  <si>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</si>
  <si>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</si>
  <si>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</si>
  <si>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</si>
  <si>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</si>
  <si>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</si>
  <si>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</si>
  <si>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</si>
  <si>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</si>
  <si>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</si>
  <si>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</si>
  <si>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</si>
  <si>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</si>
  <si>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</si>
  <si>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</si>
  <si>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</si>
  <si>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</si>
  <si>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</si>
  <si>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</si>
  <si>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</si>
  <si>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</si>
  <si>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</si>
  <si>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</si>
  <si>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</si>
  <si>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</si>
  <si>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</si>
  <si>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</si>
  <si>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</si>
  <si>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</si>
  <si>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</si>
  <si>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</si>
  <si>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</si>
  <si>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</si>
  <si>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</si>
  <si>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</si>
  <si>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</si>
  <si>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</si>
  <si>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</si>
  <si>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</si>
  <si>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</si>
  <si>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</si>
  <si>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</si>
  <si>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</si>
  <si>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</si>
  <si>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</si>
  <si>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</si>
  <si>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</si>
  <si>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</si>
  <si>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</si>
  <si>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</si>
  <si>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</si>
  <si>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</si>
  <si>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</si>
  <si>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</si>
  <si>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</si>
  <si>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</si>
  <si>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</si>
  <si>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</si>
  <si>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</si>
  <si>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</si>
  <si>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</si>
  <si>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</si>
  <si>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</si>
  <si>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</si>
  <si>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</si>
  <si>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</si>
  <si>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</si>
  <si>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</si>
  <si>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</si>
  <si>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</si>
  <si>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</si>
  <si>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</si>
  <si>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</si>
  <si>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</si>
  <si>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</si>
  <si>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</si>
  <si>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</si>
  <si>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</si>
  <si>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</si>
  <si>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</si>
  <si>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</si>
  <si>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</si>
  <si>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</si>
  <si>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</si>
  <si>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</si>
  <si>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</si>
  <si>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</si>
  <si>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</si>
  <si>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</si>
  <si>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</si>
  <si>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</si>
  <si>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</si>
  <si>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</si>
  <si>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</si>
  <si>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</si>
  <si>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</si>
  <si>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</si>
  <si>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</si>
  <si>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</si>
  <si>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</si>
  <si>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</si>
  <si>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</si>
  <si>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</si>
  <si>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</si>
  <si>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</si>
  <si>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</si>
  <si>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</si>
  <si>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</si>
  <si>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</si>
  <si>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</si>
  <si>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</si>
  <si>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</si>
  <si>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</si>
  <si>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</si>
  <si>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</si>
  <si>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</si>
  <si>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</si>
  <si>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</si>
  <si>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</si>
  <si>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</si>
  <si>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</si>
  <si>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</si>
  <si>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</si>
  <si>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</si>
  <si>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</si>
  <si>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</si>
  <si>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</si>
  <si>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</si>
  <si>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</si>
  <si>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</si>
  <si>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</si>
  <si>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</si>
  <si>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</si>
  <si>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</si>
  <si>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</si>
  <si>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</si>
  <si>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</si>
  <si>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</si>
  <si>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</si>
  <si>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</si>
  <si>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</si>
  <si>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</si>
  <si>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</si>
  <si>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</si>
  <si>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</si>
  <si>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</si>
  <si>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</si>
  <si>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</si>
  <si>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</si>
  <si>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</si>
  <si>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</si>
  <si>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</si>
  <si>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</si>
  <si>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</si>
  <si>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</si>
  <si>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</si>
  <si>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</si>
  <si>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</si>
  <si>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</si>
  <si>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</si>
  <si>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</si>
  <si>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</si>
  <si>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</si>
  <si>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</si>
  <si>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</si>
  <si>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</si>
  <si>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</si>
  <si>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</si>
  <si>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</si>
  <si>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</si>
  <si>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</si>
  <si>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</si>
  <si>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</si>
  <si>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</si>
  <si>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</si>
  <si>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</si>
  <si>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</si>
  <si>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</si>
  <si>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</si>
  <si>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</si>
  <si>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</si>
  <si>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</si>
  <si>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</si>
  <si>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</si>
  <si>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</si>
  <si>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</si>
  <si>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</si>
  <si>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</si>
  <si>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</si>
  <si>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</si>
  <si>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</si>
  <si>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</si>
  <si>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</si>
  <si>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</si>
  <si>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</si>
  <si>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</si>
  <si>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</si>
  <si>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</si>
  <si>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</si>
  <si>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</si>
  <si>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</si>
  <si>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</si>
  <si>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</si>
  <si>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</si>
  <si>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</si>
  <si>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</si>
  <si>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</si>
  <si>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</si>
  <si>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</si>
  <si>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</si>
  <si>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</si>
  <si>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</si>
  <si>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</si>
  <si>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</si>
  <si>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</si>
  <si>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</si>
  <si>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</si>
  <si>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</si>
  <si>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</si>
  <si>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</si>
  <si>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</si>
  <si>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</si>
  <si>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</si>
  <si>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</si>
  <si>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</si>
  <si>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</si>
  <si>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</si>
  <si>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</si>
  <si>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</si>
  <si>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</si>
  <si>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</si>
  <si>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</si>
  <si>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</si>
  <si>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</si>
  <si>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</si>
  <si>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</si>
  <si>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</si>
  <si>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</si>
  <si>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</si>
  <si>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</si>
  <si>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</si>
  <si>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</si>
  <si>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</si>
  <si>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</si>
  <si>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</si>
  <si>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</si>
  <si>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</si>
  <si>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</si>
  <si>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</si>
  <si>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</si>
  <si>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</si>
  <si>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</si>
  <si>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</si>
  <si>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</si>
  <si>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</si>
  <si>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</si>
  <si>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</si>
  <si>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</si>
  <si>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</si>
  <si>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</si>
  <si>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</si>
  <si>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</si>
  <si>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</si>
  <si>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</si>
  <si>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</si>
  <si>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</si>
  <si>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</si>
  <si>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</si>
  <si>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</si>
  <si>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</si>
  <si>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</si>
  <si>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</si>
  <si>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</si>
  <si>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</si>
  <si>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</si>
  <si>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</si>
  <si>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</si>
  <si>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</si>
  <si>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</si>
  <si>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</si>
  <si>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</si>
  <si>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</si>
  <si>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</si>
  <si>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</si>
  <si>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</si>
  <si>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</si>
  <si>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</si>
  <si>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</si>
  <si>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</si>
  <si>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</si>
  <si>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</si>
  <si>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</si>
  <si>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</si>
  <si>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</si>
  <si>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</si>
  <si>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</si>
  <si>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</si>
  <si>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</si>
  <si>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</si>
  <si>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</si>
  <si>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</si>
  <si>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</si>
  <si>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</si>
  <si>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</si>
  <si>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</si>
  <si>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</si>
  <si>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</si>
  <si>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</si>
  <si>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</si>
  <si>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</si>
  <si>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</si>
  <si>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</si>
  <si>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</si>
  <si>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</si>
  <si>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</si>
  <si>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</si>
  <si>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</si>
  <si>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</si>
  <si>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</si>
  <si>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</si>
  <si>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</si>
  <si>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</si>
  <si>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</si>
  <si>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</si>
  <si>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</si>
  <si>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</si>
  <si>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</si>
  <si>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</si>
  <si>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</si>
  <si>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</si>
  <si>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</si>
  <si>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</si>
  <si>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</si>
  <si>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</si>
  <si>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</si>
  <si>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</si>
  <si>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</si>
  <si>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</si>
  <si>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</si>
  <si>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</si>
  <si>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</si>
  <si>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</si>
  <si>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</si>
  <si>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</si>
  <si>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</si>
  <si>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</si>
  <si>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</si>
  <si>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</si>
  <si>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</si>
  <si>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</si>
  <si>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</si>
  <si>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</si>
  <si>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</si>
  <si>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</si>
  <si>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</si>
  <si>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</si>
  <si>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</si>
  <si>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</si>
  <si>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</si>
  <si>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</si>
  <si>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</si>
  <si>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</si>
  <si>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</si>
  <si>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</si>
  <si>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</si>
  <si>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</si>
  <si>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</si>
  <si>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</si>
  <si>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</si>
  <si>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</si>
  <si>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</si>
  <si>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</si>
  <si>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</si>
  <si>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</si>
  <si>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</si>
  <si>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</si>
  <si>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</si>
  <si>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</si>
  <si>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</si>
  <si>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</si>
  <si>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</si>
  <si>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</si>
  <si>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</si>
  <si>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</si>
  <si>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</si>
  <si>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</si>
  <si>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</si>
  <si>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</si>
  <si>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</si>
  <si>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</si>
  <si>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</si>
  <si>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</si>
  <si>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</si>
  <si>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</si>
  <si>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</si>
  <si>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</si>
  <si>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</si>
  <si>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</si>
  <si>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</si>
  <si>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</si>
  <si>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</si>
  <si>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</si>
  <si>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</si>
  <si>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</si>
  <si>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</si>
  <si>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</si>
  <si>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</si>
  <si>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</si>
  <si>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</si>
  <si>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</si>
  <si>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</si>
  <si>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</si>
  <si>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</si>
  <si>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</si>
  <si>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</si>
  <si>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</si>
  <si>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</si>
  <si>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</si>
  <si>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</si>
  <si>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</si>
  <si>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</si>
  <si>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</si>
  <si>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</si>
  <si>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</si>
  <si>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</si>
  <si>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</si>
  <si>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</si>
  <si>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</si>
  <si>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</si>
  <si>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</si>
  <si>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</si>
  <si>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</si>
  <si>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</si>
  <si>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</si>
  <si>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</si>
  <si>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</si>
  <si>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</si>
  <si>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</si>
  <si>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</si>
  <si>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</si>
  <si>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</si>
  <si>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</si>
  <si>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</si>
  <si>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</si>
  <si>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</si>
  <si>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</si>
  <si>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</si>
  <si>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</si>
  <si>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</si>
  <si>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</si>
  <si>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</si>
  <si>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</si>
  <si>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</si>
  <si>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</si>
  <si>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</si>
  <si>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</si>
  <si>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</si>
  <si>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</si>
  <si>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</si>
  <si>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</si>
  <si>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</si>
  <si>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</si>
  <si>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</si>
  <si>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</si>
  <si>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</si>
  <si>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</si>
  <si>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</si>
  <si>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</si>
  <si>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</si>
  <si>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</si>
  <si>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</si>
  <si>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</si>
  <si>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</si>
  <si>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</si>
  <si>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</si>
  <si>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</si>
  <si>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</si>
  <si>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</si>
  <si>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</si>
  <si>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</si>
  <si>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</si>
  <si>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</si>
  <si>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</si>
  <si>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</si>
  <si>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</si>
  <si>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</si>
  <si>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</si>
  <si>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</si>
  <si>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</si>
  <si>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</si>
  <si>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</si>
  <si>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</si>
  <si>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</si>
  <si>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</si>
  <si>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</si>
  <si>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</si>
  <si>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</si>
  <si>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</si>
  <si>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</si>
  <si>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</si>
  <si>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</si>
  <si>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</si>
  <si>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</si>
  <si>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</si>
  <si>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</si>
  <si>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</si>
  <si>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</si>
  <si>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</si>
  <si>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</si>
  <si>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</si>
  <si>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</si>
  <si>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</si>
  <si>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</si>
  <si>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</si>
  <si>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</si>
  <si>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</si>
  <si>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</si>
  <si>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</si>
  <si>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</si>
  <si>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</si>
  <si>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</si>
  <si>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</si>
  <si>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</si>
  <si>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</si>
  <si>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</si>
  <si>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</si>
  <si>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</si>
  <si>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</si>
  <si>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</si>
  <si>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</si>
  <si>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</si>
  <si>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</si>
  <si>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</si>
  <si>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</si>
  <si>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</si>
  <si>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</si>
  <si>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</si>
  <si>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</si>
  <si>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</si>
  <si>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</si>
  <si>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</si>
  <si>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</si>
  <si>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</si>
  <si>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</si>
  <si>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</si>
  <si>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</si>
  <si>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</si>
  <si>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</si>
  <si>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</si>
  <si>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</si>
  <si>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</si>
  <si>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</si>
  <si>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</si>
  <si>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</si>
  <si>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</si>
  <si>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</si>
  <si>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</si>
  <si>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</si>
  <si>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</si>
  <si>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</si>
  <si>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</si>
  <si>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</si>
  <si>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</si>
  <si>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</si>
  <si>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</si>
  <si>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</si>
  <si>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</si>
  <si>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</si>
  <si>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</si>
  <si>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</si>
  <si>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</si>
  <si>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</si>
  <si>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</si>
  <si>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</si>
  <si>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</si>
  <si>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</si>
  <si>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</si>
  <si>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</si>
  <si>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</si>
  <si>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</si>
  <si>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</si>
  <si>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</si>
  <si>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</si>
  <si>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</si>
  <si>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</si>
  <si>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</si>
  <si>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</si>
  <si>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</si>
  <si>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</si>
  <si>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</si>
  <si>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</si>
  <si>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</si>
  <si>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</si>
  <si>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</si>
  <si>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</si>
  <si>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</si>
  <si>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</si>
  <si>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</si>
  <si>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</si>
  <si>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</si>
  <si>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</si>
  <si>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</si>
  <si>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</si>
  <si>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</si>
  <si>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</si>
  <si>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</si>
  <si>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</si>
  <si>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</si>
  <si>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</si>
  <si>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</si>
  <si>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</si>
  <si>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</si>
  <si>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</si>
  <si>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</si>
  <si>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</si>
  <si>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</si>
  <si>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</si>
  <si>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</si>
  <si>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</si>
  <si>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</si>
  <si>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</si>
  <si>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</si>
  <si>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</si>
  <si>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</si>
  <si>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</si>
  <si>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</si>
  <si>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</si>
  <si>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</si>
  <si>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</si>
  <si>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</si>
  <si>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</si>
  <si>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</si>
  <si>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</si>
  <si>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</si>
  <si>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</si>
  <si>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</si>
  <si>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</si>
  <si>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</si>
  <si>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</si>
  <si>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</si>
  <si>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</si>
  <si>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</si>
  <si>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</si>
  <si>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</si>
  <si>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</si>
  <si>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</si>
  <si>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</si>
  <si>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</si>
  <si>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</si>
  <si>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</si>
  <si>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</si>
  <si>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</si>
  <si>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</si>
  <si>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</si>
  <si>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</si>
  <si>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</si>
  <si>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</si>
  <si>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</si>
  <si>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</si>
  <si>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</si>
  <si>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</si>
  <si>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</si>
  <si>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</si>
  <si>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</si>
  <si>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</si>
  <si>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</si>
  <si>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</si>
  <si>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</si>
  <si>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</si>
  <si>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</si>
  <si>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</si>
  <si>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</si>
  <si>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</si>
  <si>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</si>
  <si>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</si>
  <si>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</si>
  <si>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</si>
  <si>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</si>
  <si>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</si>
  <si>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</si>
  <si>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</si>
  <si>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</si>
  <si>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</si>
  <si>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</si>
  <si>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</si>
  <si>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</si>
  <si>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</si>
  <si>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</si>
  <si>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</si>
  <si>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</si>
  <si>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</si>
  <si>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</si>
  <si>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</si>
  <si>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</si>
  <si>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</si>
  <si>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</si>
  <si>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</si>
  <si>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</si>
  <si>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</si>
  <si>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</si>
  <si>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</si>
  <si>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</si>
  <si>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</si>
  <si>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</si>
  <si>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</si>
  <si>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</si>
  <si>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</si>
  <si>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</si>
  <si>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</si>
  <si>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</si>
  <si>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</si>
  <si>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</si>
  <si>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</si>
  <si>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</si>
  <si>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</si>
  <si>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</si>
  <si>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</si>
  <si>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</si>
  <si>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</si>
  <si>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</si>
  <si>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</si>
  <si>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</si>
  <si>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</si>
  <si>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</si>
  <si>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</si>
  <si>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</si>
  <si>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</si>
  <si>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</si>
  <si>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</si>
  <si>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</si>
  <si>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</si>
  <si>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</si>
  <si>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</si>
  <si>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</si>
  <si>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</si>
  <si>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</si>
  <si>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</si>
  <si>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</si>
  <si>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</si>
  <si>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</si>
  <si>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</si>
  <si>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</si>
  <si>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</si>
  <si>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</si>
  <si>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</si>
  <si>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</si>
  <si>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</si>
  <si>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</si>
  <si>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</si>
  <si>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</si>
  <si>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</si>
  <si>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</si>
  <si>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</si>
  <si>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</si>
  <si>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</si>
  <si>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</si>
  <si>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</si>
  <si>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</si>
  <si>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</si>
  <si>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</si>
  <si>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</si>
  <si>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</si>
  <si>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</si>
  <si>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</si>
  <si>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</si>
  <si>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</si>
  <si>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</si>
  <si>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</si>
  <si>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</si>
  <si>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</si>
  <si>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</si>
  <si>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</si>
  <si>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</si>
  <si>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</si>
  <si>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</si>
  <si>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</si>
  <si>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</si>
  <si>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</si>
  <si>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</si>
  <si>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</si>
  <si>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</si>
  <si>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</si>
  <si>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</si>
  <si>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</si>
  <si>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</si>
  <si>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</si>
  <si>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</si>
  <si>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</si>
  <si>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</si>
  <si>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</si>
  <si>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</si>
  <si>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</si>
  <si>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</si>
  <si>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</si>
  <si>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</si>
  <si>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</si>
  <si>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</si>
  <si>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</si>
  <si>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</si>
  <si>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</si>
  <si>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</si>
  <si>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</si>
  <si>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</si>
  <si>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</si>
  <si>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</si>
  <si>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</si>
  <si>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</si>
  <si>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</si>
  <si>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</si>
  <si>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</si>
  <si>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</si>
  <si>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</si>
  <si>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</si>
  <si>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</si>
  <si>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</si>
  <si>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</si>
  <si>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</si>
  <si>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</si>
  <si>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</si>
  <si>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</si>
  <si>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</si>
  <si>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</si>
  <si>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</si>
  <si>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</si>
  <si>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</si>
  <si>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</si>
  <si>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</si>
  <si>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</si>
  <si>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</si>
  <si>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</si>
  <si>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</si>
  <si>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</si>
  <si>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</si>
  <si>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</si>
  <si>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</si>
  <si>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</si>
  <si>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</si>
  <si>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</si>
  <si>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</si>
  <si>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</si>
  <si>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</si>
  <si>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</si>
  <si>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</si>
  <si>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</si>
  <si>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</si>
  <si>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</si>
  <si>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</si>
  <si>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</si>
  <si>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</si>
  <si>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</si>
  <si>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</si>
  <si>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</si>
  <si>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</si>
  <si>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</si>
  <si>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</si>
  <si>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</si>
  <si>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</si>
  <si>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</si>
  <si>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</si>
  <si>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</si>
  <si>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</si>
  <si>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</si>
  <si>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</si>
  <si>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</si>
  <si>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</si>
  <si>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</si>
  <si>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</si>
  <si>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</si>
  <si>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</si>
  <si>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</si>
  <si>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</si>
  <si>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</si>
  <si>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</si>
  <si>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</si>
  <si>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</si>
  <si>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</si>
  <si>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</si>
  <si>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</si>
  <si>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</si>
  <si>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</si>
  <si>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</si>
  <si>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</si>
  <si>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</si>
  <si>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</si>
  <si>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</si>
  <si>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</si>
  <si>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</si>
  <si>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</si>
  <si>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</si>
  <si>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</si>
  <si>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</si>
  <si>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</si>
  <si>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</si>
  <si>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</si>
  <si>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</si>
  <si>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</si>
  <si>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</si>
  <si>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</si>
  <si>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</si>
  <si>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</si>
  <si>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</si>
  <si>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</si>
  <si>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</si>
  <si>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</si>
  <si>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</si>
  <si>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</si>
  <si>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</si>
  <si>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</si>
  <si>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</si>
  <si>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</si>
  <si>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</si>
  <si>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</si>
  <si>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</si>
  <si>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</si>
  <si>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</si>
  <si>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</si>
  <si>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</si>
  <si>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</si>
  <si>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</si>
  <si>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</si>
  <si>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</si>
  <si>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</si>
  <si>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</si>
  <si>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</si>
  <si>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</si>
  <si>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</si>
  <si>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</si>
  <si>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</si>
  <si>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</si>
  <si>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</si>
  <si>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</si>
  <si>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</si>
  <si>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</si>
  <si>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</si>
  <si>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</si>
  <si>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</si>
  <si>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</si>
  <si>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</si>
  <si>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</si>
  <si>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</si>
  <si>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</si>
  <si>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</si>
  <si>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</si>
  <si>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</si>
  <si>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</si>
  <si>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</si>
  <si>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</si>
  <si>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</si>
  <si>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</si>
  <si>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</si>
  <si>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</si>
  <si>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</si>
  <si>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</si>
  <si>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</si>
  <si>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</si>
  <si>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</si>
  <si>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</si>
  <si>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</si>
  <si>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</si>
  <si>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</si>
  <si>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</si>
  <si>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</si>
  <si>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</si>
  <si>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</si>
  <si>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</si>
  <si>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</si>
  <si>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</si>
  <si>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</si>
  <si>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</si>
  <si>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</si>
  <si>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</si>
  <si>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</si>
  <si>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</si>
  <si>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</si>
  <si>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</si>
  <si>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</si>
  <si>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</si>
  <si>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</si>
  <si>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</si>
  <si>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</si>
  <si>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</si>
  <si>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</si>
  <si>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</si>
  <si>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</si>
  <si>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</si>
  <si>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</si>
  <si>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</si>
  <si>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</si>
  <si>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</si>
  <si>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</si>
  <si>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</si>
  <si>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</si>
  <si>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</si>
  <si>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</si>
  <si>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</si>
  <si>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</si>
  <si>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</si>
  <si>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</si>
  <si>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</si>
  <si>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</si>
  <si>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</si>
  <si>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</si>
  <si>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</si>
  <si>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</si>
  <si>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</si>
  <si>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</si>
  <si>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</si>
  <si>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</si>
  <si>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</si>
  <si>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</si>
  <si>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</si>
  <si>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</si>
  <si>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</si>
  <si>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</si>
  <si>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</si>
  <si>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</si>
  <si>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</si>
  <si>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</si>
  <si>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</si>
  <si>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</si>
  <si>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</si>
  <si>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</si>
  <si>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</si>
  <si>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</si>
  <si>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</si>
  <si>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</si>
  <si>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</si>
  <si>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</si>
  <si>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</si>
  <si>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</si>
  <si>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</si>
  <si>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</si>
  <si>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</si>
  <si>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</si>
  <si>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</si>
  <si>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</si>
  <si>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</si>
  <si>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</si>
  <si>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</si>
  <si>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</si>
  <si>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</si>
  <si>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</si>
  <si>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</si>
  <si>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</si>
  <si>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</si>
  <si>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</si>
  <si>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</si>
  <si>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</si>
  <si>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</si>
  <si>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</si>
  <si>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</si>
  <si>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</si>
  <si>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</si>
  <si>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</si>
  <si>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</si>
  <si>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</si>
  <si>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</si>
  <si>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</si>
  <si>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</si>
  <si>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</si>
  <si>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</si>
  <si>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</si>
  <si>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</si>
  <si>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</si>
  <si>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</si>
  <si>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</si>
  <si>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</si>
  <si>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</si>
  <si>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</si>
  <si>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</si>
  <si>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</si>
  <si>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</si>
  <si>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</si>
  <si>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</si>
  <si>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</si>
  <si>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</si>
  <si>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</si>
  <si>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</si>
  <si>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</si>
  <si>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</si>
  <si>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</si>
  <si>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</si>
  <si>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</si>
  <si>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</si>
  <si>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</si>
  <si>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</si>
  <si>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</si>
  <si>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</si>
  <si>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</si>
  <si>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</si>
  <si>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</si>
  <si>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</si>
  <si>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</si>
  <si>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</si>
  <si>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</si>
  <si>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</si>
  <si>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</si>
  <si>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</si>
  <si>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</si>
  <si>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</si>
  <si>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</si>
  <si>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</si>
  <si>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</si>
  <si>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</si>
  <si>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</si>
  <si>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</si>
  <si>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</si>
  <si>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</si>
  <si>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</si>
  <si>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</si>
  <si>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</si>
  <si>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</si>
  <si>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</si>
  <si>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</si>
  <si>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</si>
  <si>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</si>
  <si>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</si>
  <si>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</si>
  <si>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</si>
  <si>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</si>
  <si>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</si>
  <si>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</si>
  <si>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</si>
  <si>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</si>
  <si>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</si>
  <si>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</si>
  <si>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</si>
  <si>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</si>
  <si>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</si>
  <si>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</si>
  <si>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</si>
  <si>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</si>
  <si>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</si>
  <si>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</si>
  <si>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</si>
  <si>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</si>
  <si>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</si>
  <si>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</si>
  <si>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</si>
  <si>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</si>
  <si>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</si>
  <si>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</si>
  <si>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</si>
  <si>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</si>
  <si>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</si>
  <si>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</si>
  <si>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</si>
  <si>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</si>
  <si>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</si>
  <si>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</si>
  <si>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</si>
  <si>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</si>
  <si>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</si>
  <si>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</si>
  <si>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</si>
  <si>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</si>
  <si>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</si>
  <si>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</si>
  <si>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</si>
  <si>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</si>
  <si>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</si>
  <si>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</si>
  <si>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</si>
  <si>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</si>
  <si>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</si>
  <si>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</si>
  <si>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</si>
  <si>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</si>
  <si>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</si>
  <si>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</si>
  <si>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</si>
  <si>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</si>
  <si>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</si>
  <si>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</si>
  <si>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</si>
  <si>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</si>
  <si>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</si>
  <si>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</si>
  <si>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</si>
  <si>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</si>
  <si>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</si>
  <si>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</si>
  <si>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</si>
  <si>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</si>
  <si>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</si>
  <si>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</si>
  <si>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</si>
  <si>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</si>
  <si>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</si>
  <si>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</si>
  <si>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</si>
  <si>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</si>
  <si>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</si>
  <si>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</si>
  <si>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</si>
  <si>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</si>
  <si>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</si>
  <si>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</si>
  <si>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</si>
  <si>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</si>
  <si>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</si>
  <si>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</si>
  <si>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</si>
  <si>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</si>
  <si>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</si>
  <si>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</si>
  <si>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</si>
  <si>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</si>
  <si>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</si>
  <si>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</si>
  <si>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</si>
  <si>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</si>
  <si>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</si>
  <si>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</si>
  <si>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</si>
  <si>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</si>
  <si>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</si>
  <si>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</si>
  <si>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</si>
  <si>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</si>
  <si>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</si>
  <si>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</si>
  <si>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</si>
  <si>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</si>
  <si>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</si>
  <si>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</si>
  <si>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</si>
  <si>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</si>
  <si>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</si>
  <si>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</si>
  <si>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</si>
  <si>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</si>
  <si>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</si>
  <si>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</si>
  <si>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</si>
  <si>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</si>
  <si>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</si>
  <si>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</si>
  <si>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</si>
  <si>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</si>
  <si>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</si>
  <si>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</si>
  <si>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</si>
  <si>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</si>
  <si>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</si>
  <si>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</si>
  <si>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</si>
  <si>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</si>
  <si>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</si>
  <si>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</si>
  <si>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</si>
  <si>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</si>
  <si>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</si>
  <si>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</si>
  <si>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</si>
  <si>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</si>
  <si>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</si>
  <si>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</si>
  <si>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</si>
  <si>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</si>
  <si>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</si>
  <si>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</si>
  <si>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</si>
  <si>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</si>
  <si>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</si>
  <si>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</si>
  <si>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</si>
  <si>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</si>
  <si>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</si>
  <si>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</si>
  <si>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</si>
  <si>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</si>
  <si>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</si>
  <si>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</si>
  <si>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</si>
  <si>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</si>
  <si>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</si>
  <si>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</si>
  <si>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</si>
  <si>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</si>
  <si>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</si>
  <si>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</si>
  <si>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</si>
  <si>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</si>
  <si>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</si>
  <si>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</si>
  <si>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</si>
  <si>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</si>
  <si>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</si>
  <si>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</si>
  <si>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</si>
  <si>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</si>
  <si>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</si>
  <si>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</si>
  <si>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</si>
  <si>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</si>
  <si>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</si>
  <si>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</si>
  <si>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</si>
  <si>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</si>
  <si>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</si>
  <si>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</si>
  <si>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</si>
  <si>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</si>
  <si>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</si>
  <si>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</si>
  <si>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</si>
  <si>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</si>
  <si>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</si>
  <si>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</si>
  <si>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</si>
  <si>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</si>
  <si>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</si>
  <si>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</si>
  <si>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</si>
  <si>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</si>
  <si>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</si>
  <si>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</si>
  <si>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</si>
  <si>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</si>
  <si>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</si>
  <si>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</si>
  <si>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</si>
  <si>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</si>
  <si>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</si>
  <si>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</si>
  <si>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</si>
  <si>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</si>
  <si>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</si>
  <si>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</si>
  <si>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</si>
  <si>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</si>
  <si>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</si>
  <si>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</si>
  <si>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</si>
  <si>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</si>
  <si>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</si>
  <si>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</si>
  <si>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</si>
  <si>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</si>
  <si>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</si>
  <si>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</si>
  <si>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</si>
  <si>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</si>
  <si>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</si>
  <si>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</si>
  <si>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</si>
  <si>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</si>
  <si>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</si>
  <si>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</si>
  <si>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</si>
  <si>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</si>
  <si>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</si>
  <si>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</si>
  <si>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</si>
  <si>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</si>
  <si>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</si>
  <si>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</si>
  <si>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</si>
  <si>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</si>
  <si>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</si>
  <si>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</si>
  <si>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</si>
  <si>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</si>
  <si>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</si>
  <si>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</si>
  <si>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</si>
  <si>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</si>
  <si>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</si>
  <si>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</si>
  <si>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</si>
  <si>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</si>
  <si>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</si>
  <si>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</si>
  <si>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</si>
  <si>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</si>
  <si>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</si>
  <si>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</si>
  <si>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</si>
  <si>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</si>
  <si>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</si>
  <si>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</si>
  <si>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</si>
  <si>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</si>
  <si>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</si>
  <si>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</si>
  <si>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</si>
  <si>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</si>
  <si>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</si>
  <si>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</si>
  <si>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</si>
  <si>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</si>
  <si>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</si>
  <si>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</si>
  <si>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</si>
  <si>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</si>
  <si>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</si>
  <si>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</si>
  <si>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</si>
  <si>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</si>
  <si>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</si>
  <si>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</si>
  <si>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</si>
  <si>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</si>
  <si>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</si>
  <si>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</si>
  <si>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</si>
  <si>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</si>
  <si>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</si>
  <si>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</si>
  <si>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</si>
  <si>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</si>
  <si>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</si>
  <si>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</si>
  <si>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</si>
  <si>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</si>
  <si>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</si>
  <si>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</si>
  <si>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</si>
  <si>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</si>
  <si>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</si>
  <si>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</si>
  <si>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</si>
  <si>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</si>
  <si>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</si>
  <si>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</si>
  <si>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</si>
  <si>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</si>
  <si>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</si>
  <si>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</si>
  <si>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</si>
  <si>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</si>
  <si>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</si>
  <si>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</si>
  <si>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</si>
  <si>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</si>
  <si>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</si>
  <si>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</si>
  <si>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</si>
  <si>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</si>
  <si>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</si>
  <si>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</si>
  <si>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</si>
  <si>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</si>
  <si>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</si>
  <si>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</si>
  <si>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</si>
  <si>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</si>
  <si>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</si>
  <si>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</si>
  <si>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</si>
  <si>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</si>
  <si>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</si>
  <si>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</si>
  <si>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</si>
  <si>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</si>
  <si>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</si>
  <si>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</si>
  <si>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</si>
  <si>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</si>
  <si>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</si>
  <si>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</si>
  <si>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</si>
  <si>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</si>
  <si>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</si>
  <si>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</si>
  <si>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</si>
  <si>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</si>
  <si>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</si>
  <si>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</si>
  <si>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</si>
  <si>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</si>
  <si>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</si>
  <si>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</si>
  <si>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</si>
  <si>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</si>
  <si>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</si>
  <si>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</si>
  <si>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</si>
  <si>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</si>
  <si>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</si>
  <si>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</si>
  <si>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</si>
  <si>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</si>
  <si>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</si>
  <si>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</si>
  <si>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</si>
  <si>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</si>
  <si>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</si>
  <si>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</si>
  <si>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</si>
  <si>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</si>
  <si>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</si>
  <si>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</si>
  <si>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</si>
  <si>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</si>
  <si>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</si>
  <si>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</si>
  <si>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</si>
  <si>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</si>
  <si>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</si>
  <si>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</si>
  <si>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</si>
  <si>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</si>
  <si>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</si>
  <si>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</si>
  <si>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</si>
  <si>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</si>
  <si>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</si>
  <si>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</si>
  <si>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</si>
  <si>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</si>
  <si>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</si>
  <si>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</si>
  <si>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</si>
  <si>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</si>
  <si>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</si>
  <si>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</si>
  <si>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</si>
  <si>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</si>
  <si>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</si>
  <si>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</si>
  <si>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</si>
  <si>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</si>
  <si>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</si>
  <si>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</si>
  <si>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</si>
  <si>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</si>
  <si>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</si>
  <si>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</si>
  <si>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</si>
  <si>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</si>
  <si>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</si>
  <si>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</si>
  <si>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</si>
  <si>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</si>
  <si>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</si>
  <si>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</si>
  <si>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</si>
  <si>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</si>
  <si>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</si>
  <si>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</si>
  <si>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</si>
  <si>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</si>
  <si>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</si>
  <si>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</si>
  <si>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</si>
  <si>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</si>
  <si>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</si>
  <si>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</si>
  <si>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</si>
  <si>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</si>
  <si>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</si>
  <si>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</si>
  <si>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</si>
  <si>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</si>
  <si>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</si>
  <si>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</si>
  <si>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</si>
  <si>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</si>
  <si>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</si>
  <si>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</si>
  <si>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</si>
  <si>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</si>
  <si>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</si>
  <si>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</si>
  <si>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</si>
  <si>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</si>
  <si>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</si>
  <si>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</si>
  <si>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</si>
  <si>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</si>
  <si>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</si>
  <si>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</si>
  <si>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</si>
  <si>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</si>
  <si>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</si>
  <si>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</si>
  <si>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</si>
  <si>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</si>
  <si>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</si>
  <si>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</si>
  <si>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</si>
  <si>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</si>
  <si>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</si>
  <si>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</si>
  <si>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</si>
  <si>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</si>
  <si>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</si>
  <si>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</si>
  <si>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</si>
  <si>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</si>
  <si>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</si>
  <si>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</si>
  <si>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</si>
  <si>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</si>
  <si>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</si>
  <si>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</si>
  <si>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</si>
  <si>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</si>
  <si>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</si>
  <si>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</si>
  <si>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</si>
  <si>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</si>
  <si>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</si>
  <si>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</si>
  <si>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</si>
  <si>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</si>
  <si>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</si>
  <si>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</si>
  <si>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</si>
  <si>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</si>
  <si>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</si>
  <si>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</si>
  <si>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</si>
  <si>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</si>
  <si>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</si>
  <si>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</si>
  <si>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</si>
  <si>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</si>
  <si>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</si>
  <si>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</si>
  <si>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</si>
  <si>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</si>
  <si>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</si>
  <si>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</si>
  <si>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</si>
  <si>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</si>
  <si>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</si>
  <si>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</si>
  <si>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</si>
  <si>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</si>
  <si>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</si>
  <si>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</si>
  <si>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</si>
  <si>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</si>
  <si>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</si>
  <si>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</si>
  <si>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</si>
  <si>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</si>
  <si>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</si>
  <si>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</si>
  <si>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</si>
  <si>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</si>
  <si>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</si>
  <si>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</si>
  <si>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</si>
  <si>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</si>
  <si>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</si>
  <si>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</si>
  <si>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</si>
  <si>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</si>
  <si>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</si>
  <si>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</si>
  <si>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</si>
  <si>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</si>
  <si>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</si>
  <si>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</si>
  <si>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</si>
  <si>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</si>
  <si>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</si>
  <si>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</si>
  <si>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</si>
  <si>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</si>
  <si>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</si>
  <si>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</si>
  <si>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</si>
  <si>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</si>
  <si>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</si>
  <si>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</si>
  <si>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</si>
  <si>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</si>
  <si>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</si>
  <si>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</si>
  <si>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</si>
  <si>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</si>
  <si>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</si>
  <si>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</si>
  <si>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</si>
  <si>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</si>
  <si>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</si>
  <si>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</si>
  <si>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</si>
  <si>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</si>
  <si>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</si>
  <si>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</si>
  <si>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</si>
  <si>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</si>
  <si>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</si>
  <si>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</si>
  <si>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</si>
  <si>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</si>
  <si>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</si>
  <si>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</si>
  <si>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</si>
  <si>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</si>
  <si>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</si>
  <si>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</si>
  <si>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</si>
  <si>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</si>
  <si>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</si>
  <si>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</si>
  <si>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</si>
  <si>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</si>
  <si>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</si>
  <si>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</si>
  <si>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</si>
  <si>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</si>
  <si>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</si>
  <si>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</si>
  <si>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</si>
  <si>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</si>
  <si>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</si>
  <si>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</si>
  <si>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</si>
  <si>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</si>
  <si>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</si>
  <si>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</si>
  <si>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</si>
  <si>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</si>
  <si>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</si>
  <si>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</si>
  <si>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</si>
  <si>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</si>
  <si>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</si>
  <si>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</si>
  <si>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</si>
  <si>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</si>
  <si>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</si>
  <si>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</si>
  <si>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</si>
  <si>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</si>
  <si>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</si>
  <si>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</si>
  <si>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</si>
  <si>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</si>
  <si>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</si>
  <si>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</si>
  <si>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</si>
  <si>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</si>
  <si>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</si>
  <si>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</si>
  <si>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</si>
  <si>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</si>
  <si>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</si>
  <si>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</si>
  <si>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</si>
  <si>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</si>
  <si>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</si>
  <si>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</si>
  <si>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</si>
  <si>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</si>
  <si>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</si>
  <si>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</si>
  <si>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</si>
  <si>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</si>
  <si>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</si>
  <si>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</si>
  <si>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</si>
  <si>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</si>
  <si>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</si>
  <si>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</si>
  <si>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</si>
  <si>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</si>
  <si>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</si>
  <si>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</si>
  <si>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</si>
  <si>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</si>
  <si>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</si>
  <si>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</si>
  <si>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</si>
  <si>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</si>
  <si>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</si>
  <si>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</si>
  <si>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</si>
  <si>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</si>
  <si>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</si>
  <si>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</si>
  <si>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</si>
  <si>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</si>
  <si>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</si>
  <si>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</si>
  <si>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</si>
  <si>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</si>
  <si>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</si>
  <si>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</si>
  <si>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</si>
  <si>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</si>
  <si>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</si>
  <si>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</si>
  <si>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</si>
  <si>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</si>
  <si>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</si>
  <si>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</si>
  <si>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</si>
  <si>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</si>
  <si>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</si>
  <si>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</si>
  <si>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</si>
  <si>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</si>
  <si>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</si>
  <si>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</si>
  <si>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</si>
  <si>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</si>
  <si>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</si>
  <si>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</si>
  <si>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</si>
  <si>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</si>
  <si>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</si>
  <si>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</si>
  <si>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</si>
  <si>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</si>
  <si>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</si>
  <si>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</si>
  <si>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</si>
  <si>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</si>
  <si>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</si>
  <si>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</si>
  <si>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</si>
  <si>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</si>
  <si>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</si>
  <si>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</si>
  <si>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</si>
  <si>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</si>
  <si>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</si>
  <si>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</si>
  <si>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</si>
  <si>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</si>
  <si>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</si>
  <si>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</si>
  <si>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</si>
  <si>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</si>
  <si>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</si>
  <si>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</si>
  <si>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</si>
  <si>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</si>
  <si>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</si>
  <si>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</si>
  <si>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</si>
  <si>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</si>
  <si>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</si>
  <si>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</si>
  <si>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</si>
  <si>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</si>
  <si>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</si>
  <si>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</si>
  <si>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</si>
  <si>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</si>
  <si>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</si>
  <si>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</si>
  <si>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</si>
  <si>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</si>
  <si>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</si>
  <si>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</si>
  <si>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</si>
  <si>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</si>
  <si>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</si>
  <si>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</si>
  <si>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</si>
  <si>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</si>
  <si>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</si>
  <si>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</si>
  <si>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</si>
  <si>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</si>
  <si>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</si>
  <si>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</si>
  <si>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</si>
  <si>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</si>
  <si>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</si>
  <si>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</si>
  <si>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</si>
  <si>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</si>
  <si>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</si>
  <si>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</si>
  <si>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</si>
  <si>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</si>
  <si>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</si>
  <si>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</si>
  <si>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</si>
  <si>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</si>
  <si>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</si>
  <si>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</si>
  <si>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</si>
  <si>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</si>
  <si>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</si>
  <si>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</si>
  <si>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</si>
  <si>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</si>
  <si>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</si>
  <si>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</si>
  <si>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</si>
  <si>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</si>
  <si>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</si>
  <si>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</si>
  <si>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</si>
  <si>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</si>
  <si>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</si>
  <si>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</si>
  <si>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</si>
  <si>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</si>
  <si>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</si>
  <si>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</si>
  <si>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</si>
  <si>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</si>
  <si>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</si>
  <si>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</si>
  <si>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</si>
  <si>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</si>
  <si>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</si>
  <si>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</si>
  <si>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</si>
  <si>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</si>
  <si>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</si>
  <si>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</si>
  <si>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</si>
  <si>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</si>
  <si>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</si>
  <si>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</si>
  <si>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</si>
  <si>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</si>
  <si>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</si>
  <si>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</si>
  <si>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</si>
  <si>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</si>
  <si>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</si>
  <si>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</si>
  <si>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</si>
  <si>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</si>
  <si>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</si>
  <si>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</si>
  <si>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</si>
  <si>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</si>
  <si>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</si>
  <si>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</si>
  <si>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</si>
  <si>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</si>
  <si>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</si>
  <si>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</si>
  <si>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</si>
  <si>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</si>
  <si>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</si>
  <si>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</si>
  <si>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</si>
  <si>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</si>
  <si>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</si>
  <si>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</si>
  <si>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</si>
  <si>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</si>
  <si>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</si>
  <si>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</si>
  <si>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</si>
  <si>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</si>
  <si>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</si>
  <si>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</si>
  <si>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</si>
  <si>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</si>
  <si>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</si>
  <si>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</si>
  <si>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</si>
  <si>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</si>
  <si>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</si>
  <si>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</si>
  <si>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</si>
  <si>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</si>
  <si>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</si>
  <si>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</si>
  <si>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</si>
  <si>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</si>
  <si>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</si>
  <si>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</si>
  <si>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</si>
  <si>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</si>
  <si>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</si>
  <si>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</si>
  <si>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</si>
  <si>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</si>
  <si>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</si>
  <si>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</si>
  <si>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</si>
  <si>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</si>
  <si>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</si>
  <si>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</si>
  <si>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</si>
  <si>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</si>
  <si>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</si>
  <si>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</si>
  <si>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</si>
  <si>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</si>
  <si>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</si>
  <si>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</si>
  <si>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</si>
  <si>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</si>
  <si>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</si>
  <si>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</si>
  <si>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</si>
  <si>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</si>
  <si>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</si>
  <si>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</si>
  <si>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</si>
  <si>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</si>
  <si>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</si>
  <si>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</si>
  <si>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</si>
  <si>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</si>
  <si>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</si>
  <si>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</si>
  <si>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</si>
  <si>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</si>
  <si>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</si>
  <si>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</si>
  <si>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</si>
  <si>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</si>
  <si>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</si>
  <si>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</si>
  <si>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</si>
  <si>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</si>
  <si>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</si>
  <si>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</si>
  <si>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</si>
  <si>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</si>
  <si>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</si>
  <si>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</si>
  <si>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</si>
  <si>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</si>
  <si>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</si>
  <si>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</si>
  <si>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</si>
  <si>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</si>
  <si>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</si>
  <si>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</si>
  <si>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</si>
  <si>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</si>
  <si>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</si>
  <si>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</si>
  <si>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</si>
  <si>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</si>
  <si>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</si>
  <si>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</si>
  <si>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</si>
  <si>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</si>
  <si>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</si>
  <si>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</si>
  <si>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</si>
  <si>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</si>
  <si>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</si>
  <si>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</si>
  <si>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</si>
  <si>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</si>
  <si>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</si>
  <si>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</si>
  <si>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</si>
  <si>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</si>
  <si>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</si>
  <si>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</si>
  <si>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</si>
  <si>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</si>
  <si>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</si>
  <si>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</si>
  <si>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</si>
  <si>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</si>
  <si>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</si>
  <si>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</si>
  <si>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</si>
  <si>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</si>
  <si>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</si>
  <si>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</si>
  <si>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</si>
  <si>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</si>
  <si>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</si>
  <si>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</si>
  <si>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</si>
  <si>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</si>
  <si>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</si>
  <si>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</si>
  <si>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</si>
  <si>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</si>
  <si>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</si>
  <si>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</si>
  <si>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</si>
  <si>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</si>
  <si>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</si>
  <si>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</si>
  <si>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</si>
  <si>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</si>
  <si>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</si>
  <si>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</si>
  <si>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</si>
  <si>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</si>
  <si>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</si>
  <si>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</si>
  <si>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</si>
  <si>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</si>
  <si>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</si>
  <si>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</si>
  <si>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</si>
  <si>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</si>
  <si>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</si>
  <si>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</si>
  <si>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</si>
  <si>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</si>
  <si>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</si>
  <si>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</si>
  <si>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</si>
  <si>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</si>
  <si>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</si>
  <si>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</si>
  <si>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</si>
  <si>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</si>
  <si>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</si>
  <si>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</si>
  <si>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</si>
  <si>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</si>
  <si>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</si>
  <si>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</si>
  <si>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</si>
  <si>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</si>
  <si>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</si>
  <si>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</si>
  <si>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</si>
  <si>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</si>
  <si>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</si>
  <si>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</si>
  <si>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</si>
  <si>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</si>
  <si>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</si>
  <si>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</si>
  <si>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</si>
  <si>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</si>
  <si>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</si>
  <si>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</si>
  <si>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</si>
  <si>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</si>
  <si>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</si>
  <si>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</si>
  <si>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</si>
  <si>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</si>
  <si>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</si>
  <si>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</si>
  <si>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</si>
  <si>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</si>
  <si>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</si>
  <si>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</si>
  <si>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</si>
  <si>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</si>
  <si>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</si>
  <si>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</si>
  <si>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</si>
  <si>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</si>
  <si>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</si>
  <si>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</si>
  <si>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</si>
  <si>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</si>
  <si>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</si>
  <si>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</si>
  <si>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</si>
  <si>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</si>
  <si>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</si>
  <si>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</si>
  <si>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</si>
  <si>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</si>
  <si>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</si>
  <si>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</si>
  <si>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</si>
  <si>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</si>
  <si>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</si>
  <si>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</si>
  <si>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</si>
  <si>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</si>
  <si>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</si>
  <si>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</si>
  <si>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</si>
  <si>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</si>
  <si>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</si>
  <si>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</si>
  <si>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</si>
  <si>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</si>
  <si>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</si>
  <si>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</si>
  <si>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</si>
  <si>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</si>
  <si>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</si>
  <si>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</si>
  <si>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</si>
  <si>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</si>
  <si>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</si>
  <si>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</si>
  <si>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</si>
  <si>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</si>
  <si>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</si>
  <si>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</si>
  <si>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</si>
  <si>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</si>
  <si>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</si>
  <si>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</si>
  <si>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</si>
  <si>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</si>
  <si>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</si>
  <si>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</si>
  <si>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</si>
  <si>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</si>
  <si>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</si>
  <si>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</si>
  <si>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</si>
  <si>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</si>
  <si>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</si>
  <si>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</si>
  <si>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</si>
  <si>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</si>
  <si>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</si>
  <si>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</si>
  <si>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</si>
  <si>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</si>
  <si>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</si>
  <si>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</si>
  <si>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</si>
  <si>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</si>
  <si>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</si>
  <si>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</si>
  <si>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</si>
  <si>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</si>
  <si>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</si>
  <si>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</si>
  <si>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</si>
  <si>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</si>
  <si>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</si>
  <si>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</si>
  <si>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</si>
  <si>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</si>
  <si>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</si>
  <si>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</si>
  <si>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</si>
  <si>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</si>
  <si>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</si>
  <si>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</si>
  <si>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</si>
  <si>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</si>
  <si>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</si>
  <si>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</si>
  <si>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</si>
  <si>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</si>
  <si>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</si>
  <si>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</si>
  <si>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</si>
  <si>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</si>
  <si>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</si>
  <si>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</si>
  <si>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</si>
  <si>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</si>
  <si>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</si>
  <si>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</si>
  <si>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</si>
  <si>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</si>
  <si>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</si>
  <si>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</si>
  <si>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</si>
  <si>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</si>
  <si>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</si>
  <si>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</si>
  <si>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</si>
  <si>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</si>
  <si>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</si>
  <si>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</si>
  <si>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</si>
  <si>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</si>
  <si>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</si>
  <si>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</si>
  <si>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</si>
  <si>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</si>
  <si>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</si>
  <si>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</si>
  <si>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</si>
  <si>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</si>
  <si>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</si>
  <si>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</si>
  <si>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</si>
  <si>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</si>
  <si>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</si>
  <si>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</si>
  <si>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</si>
  <si>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</si>
  <si>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</si>
  <si>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</si>
  <si>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</si>
  <si>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</si>
  <si>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</si>
  <si>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</si>
  <si>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</si>
  <si>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</si>
  <si>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</si>
  <si>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</si>
  <si>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</si>
  <si>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</si>
  <si>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</si>
  <si>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</si>
  <si>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</si>
  <si>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</si>
  <si>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</si>
  <si>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</si>
  <si>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</si>
  <si>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</si>
  <si>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</si>
  <si>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</si>
  <si>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</si>
  <si>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</si>
  <si>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</si>
  <si>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</si>
  <si>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</si>
  <si>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</si>
  <si>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</si>
  <si>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</si>
  <si>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</si>
  <si>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</si>
  <si>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</si>
  <si>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</si>
  <si>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</si>
  <si>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</si>
  <si>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</si>
  <si>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</si>
  <si>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</si>
  <si>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</si>
  <si>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</si>
  <si>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</si>
  <si>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</si>
  <si>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</si>
  <si>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</si>
  <si>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</si>
  <si>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</si>
  <si>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</si>
  <si>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</si>
  <si>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</si>
  <si>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</si>
  <si>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</si>
  <si>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</si>
  <si>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</si>
  <si>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</si>
  <si>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</si>
  <si>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</si>
  <si>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</si>
  <si>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</si>
  <si>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</si>
  <si>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</si>
  <si>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</si>
  <si>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</si>
  <si>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</si>
  <si>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</si>
  <si>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</si>
  <si>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</si>
  <si>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</si>
  <si>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</si>
  <si>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</si>
  <si>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</si>
  <si>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</si>
  <si>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</si>
  <si>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</si>
  <si>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</si>
  <si>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</si>
  <si>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</si>
  <si>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</si>
  <si>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</si>
  <si>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</si>
  <si>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</si>
  <si>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</si>
  <si>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</si>
  <si>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</si>
  <si>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</si>
  <si>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</si>
  <si>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</si>
  <si>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</si>
  <si>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</si>
  <si>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</si>
  <si>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</si>
  <si>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</si>
  <si>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</si>
  <si>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</si>
  <si>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</si>
  <si>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</si>
  <si>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</si>
  <si>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</si>
  <si>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</si>
  <si>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</si>
  <si>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</si>
  <si>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</si>
  <si>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</si>
  <si>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</si>
  <si>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</si>
  <si>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</si>
  <si>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</si>
  <si>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</si>
  <si>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</si>
  <si>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</si>
  <si>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</si>
  <si>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</si>
  <si>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</si>
  <si>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</si>
  <si>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</si>
  <si>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</si>
  <si>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</si>
  <si>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</si>
  <si>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</si>
  <si>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</si>
  <si>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</si>
  <si>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</si>
  <si>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</si>
  <si>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</si>
  <si>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</si>
  <si>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</si>
  <si>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</si>
  <si>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</si>
  <si>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</si>
  <si>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</si>
  <si>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</si>
  <si>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</si>
  <si>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</si>
  <si>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</si>
  <si>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</si>
  <si>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</si>
  <si>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</si>
  <si>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</si>
  <si>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</si>
  <si>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</si>
  <si>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</si>
  <si>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</si>
  <si>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</si>
  <si>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</si>
  <si>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</si>
  <si>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</si>
  <si>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</si>
  <si>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</si>
  <si>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</si>
  <si>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</si>
  <si>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</si>
  <si>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</si>
  <si>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</si>
  <si>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</si>
  <si>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</si>
  <si>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</si>
  <si>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</si>
  <si>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</si>
  <si>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</si>
  <si>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</si>
  <si>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</si>
  <si>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</si>
  <si>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</si>
  <si>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</si>
  <si>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</si>
  <si>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</si>
  <si>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</si>
  <si>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</si>
  <si>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</si>
  <si>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</si>
  <si>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</si>
  <si>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</si>
  <si>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</si>
  <si>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</si>
  <si>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</si>
  <si>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</si>
  <si>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</si>
  <si>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</si>
  <si>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</si>
  <si>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</si>
  <si>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</si>
  <si>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</si>
  <si>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</si>
  <si>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</si>
  <si>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</si>
  <si>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</si>
  <si>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</si>
  <si>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</si>
  <si>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</si>
  <si>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</si>
  <si>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</si>
  <si>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</si>
  <si>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</si>
  <si>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</si>
  <si>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</si>
  <si>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</si>
  <si>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</si>
  <si>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</si>
  <si>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</si>
  <si>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</si>
  <si>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</si>
  <si>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</si>
  <si>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</si>
  <si>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</si>
  <si>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</si>
  <si>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</si>
  <si>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</si>
  <si>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</si>
  <si>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</si>
  <si>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</si>
  <si>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</si>
  <si>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</si>
  <si>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</si>
  <si>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</si>
  <si>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</si>
  <si>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</si>
  <si>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</si>
  <si>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</si>
  <si>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</si>
  <si>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</si>
  <si>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</si>
  <si>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</si>
  <si>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</si>
  <si>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</si>
  <si>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</si>
  <si>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</si>
  <si>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</si>
  <si>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</si>
  <si>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</si>
  <si>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</si>
  <si>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</si>
  <si>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</si>
  <si>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</si>
  <si>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</si>
  <si>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</si>
  <si>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</si>
  <si>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</si>
  <si>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</si>
  <si>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</si>
  <si>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</si>
  <si>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</si>
  <si>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</si>
  <si>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</si>
  <si>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</si>
  <si>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</si>
  <si>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</si>
  <si>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</si>
  <si>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</si>
  <si>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</si>
  <si>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</si>
  <si>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</si>
  <si>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</si>
  <si>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</si>
  <si>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</si>
  <si>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</si>
  <si>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</si>
  <si>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</si>
  <si>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</si>
  <si>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</si>
  <si>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</si>
  <si>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</si>
  <si>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</si>
  <si>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</si>
  <si>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</si>
  <si>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</si>
  <si>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</si>
  <si>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</si>
  <si>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</si>
  <si>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</si>
  <si>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</si>
  <si>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</si>
  <si>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</si>
  <si>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</si>
  <si>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</si>
  <si>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</si>
  <si>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</si>
  <si>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</si>
  <si>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</si>
  <si>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</si>
  <si>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</si>
  <si>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</si>
  <si>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</si>
  <si>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</si>
  <si>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</si>
  <si>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</si>
  <si>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</si>
  <si>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</si>
  <si>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</si>
  <si>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</si>
  <si>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</si>
  <si>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</si>
  <si>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</si>
  <si>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</si>
  <si>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</si>
  <si>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</si>
  <si>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</si>
  <si>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</si>
  <si>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</si>
  <si>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</si>
  <si>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</si>
  <si>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</si>
  <si>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</si>
  <si>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</si>
  <si>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</si>
  <si>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</si>
  <si>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</si>
  <si>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</si>
  <si>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</si>
  <si>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</si>
  <si>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</si>
  <si>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</si>
  <si>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</si>
  <si>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</si>
  <si>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</si>
  <si>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</si>
  <si>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</si>
  <si>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</si>
  <si>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</si>
  <si>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</si>
  <si>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</si>
  <si>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</si>
  <si>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</si>
  <si>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</si>
  <si>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</si>
  <si>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</si>
  <si>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</si>
  <si>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</si>
  <si>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</si>
  <si>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</si>
  <si>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</si>
  <si>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</si>
  <si>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</si>
  <si>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</si>
  <si>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</si>
  <si>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</si>
  <si>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</si>
  <si>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</si>
  <si>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</si>
  <si>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</si>
  <si>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</si>
  <si>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</si>
  <si>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</si>
  <si>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</si>
  <si>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</si>
  <si>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</si>
  <si>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</si>
  <si>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</si>
  <si>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</si>
  <si>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</si>
  <si>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</si>
  <si>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</si>
  <si>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</si>
  <si>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</si>
  <si>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</si>
  <si>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</si>
  <si>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</si>
  <si>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</si>
  <si>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</si>
  <si>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</si>
  <si>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</si>
  <si>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</si>
  <si>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</si>
  <si>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</si>
  <si>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</si>
  <si>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</si>
  <si>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</si>
  <si>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</si>
  <si>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</si>
  <si>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</si>
  <si>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</si>
  <si>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</si>
  <si>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</si>
  <si>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</si>
  <si>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</si>
  <si>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</si>
  <si>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</si>
  <si>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</si>
  <si>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</si>
  <si>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</si>
  <si>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</si>
  <si>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</si>
  <si>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</si>
  <si>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</si>
  <si>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</si>
  <si>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</si>
  <si>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</si>
  <si>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</si>
  <si>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</si>
  <si>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</si>
  <si>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</si>
  <si>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</si>
  <si>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</si>
  <si>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</si>
  <si>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</si>
  <si>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</si>
  <si>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</si>
  <si>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</si>
  <si>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</si>
  <si>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</si>
  <si>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</si>
  <si>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</si>
  <si>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</si>
  <si>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</si>
  <si>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</si>
  <si>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</si>
  <si>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</si>
  <si>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</si>
  <si>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</si>
  <si>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</si>
  <si>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</si>
  <si>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</si>
  <si>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</si>
  <si>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</si>
  <si>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</si>
  <si>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</si>
  <si>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</si>
  <si>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</si>
  <si>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</si>
  <si>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</si>
  <si>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</si>
  <si>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</si>
  <si>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</si>
  <si>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</si>
  <si>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</si>
  <si>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</si>
  <si>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</si>
  <si>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</si>
  <si>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</si>
  <si>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</si>
  <si>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</si>
  <si>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</si>
  <si>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</si>
  <si>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</si>
  <si>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</si>
  <si>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</si>
  <si>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</si>
  <si>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</si>
  <si>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</si>
  <si>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</si>
  <si>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</si>
  <si>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</si>
  <si>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</si>
  <si>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</si>
  <si>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</si>
  <si>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</si>
  <si>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</si>
  <si>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</si>
  <si>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</si>
  <si>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</si>
  <si>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</si>
  <si>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</si>
  <si>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</si>
  <si>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</si>
  <si>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</si>
  <si>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</si>
  <si>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</si>
  <si>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</si>
  <si>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</si>
  <si>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</si>
  <si>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</si>
  <si>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</si>
  <si>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</si>
  <si>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</si>
  <si>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</si>
  <si>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</si>
  <si>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</si>
  <si>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</si>
  <si>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</si>
  <si>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</si>
  <si>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</si>
  <si>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</si>
  <si>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</si>
  <si>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</si>
  <si>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</si>
  <si>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</si>
  <si>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</si>
  <si>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</si>
  <si>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</si>
  <si>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</si>
  <si>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</si>
  <si>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</si>
  <si>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</si>
  <si>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</si>
  <si>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</si>
  <si>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</si>
  <si>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</si>
  <si>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</si>
  <si>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</si>
  <si>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</si>
  <si>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</si>
  <si>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</si>
  <si>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</si>
  <si>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</si>
  <si>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</si>
  <si>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</si>
  <si>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</si>
  <si>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</si>
  <si>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</si>
  <si>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</si>
  <si>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</si>
  <si>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</si>
  <si>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</si>
  <si>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</si>
  <si>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</si>
  <si>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</si>
  <si>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</si>
  <si>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</si>
  <si>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</si>
  <si>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</si>
  <si>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</si>
  <si>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</si>
  <si>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</si>
  <si>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</si>
  <si>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</si>
  <si>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</si>
  <si>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</si>
  <si>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</si>
  <si>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</si>
  <si>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</si>
  <si>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</si>
  <si>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</si>
  <si>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</si>
  <si>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</si>
  <si>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</si>
  <si>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</si>
  <si>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</si>
  <si>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</si>
  <si>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</si>
  <si>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</si>
  <si>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</si>
  <si>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</si>
  <si>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</si>
  <si>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</si>
  <si>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</si>
  <si>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</si>
  <si>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</si>
  <si>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</si>
  <si>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</si>
  <si>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</si>
  <si>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</si>
  <si>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</si>
  <si>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</si>
  <si>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</si>
  <si>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</si>
  <si>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</si>
  <si>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</si>
  <si>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</si>
  <si>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</si>
  <si>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</si>
  <si>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</si>
  <si>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</si>
  <si>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</si>
  <si>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</si>
  <si>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</si>
  <si>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</si>
  <si>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</si>
  <si>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</si>
  <si>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</si>
  <si>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</si>
  <si>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</si>
  <si>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</si>
  <si>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</si>
  <si>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</si>
  <si>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</si>
  <si>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</si>
  <si>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</si>
  <si>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</si>
  <si>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</si>
  <si>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</si>
  <si>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</si>
  <si>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</si>
  <si>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</si>
  <si>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</si>
  <si>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</si>
  <si>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</si>
  <si>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</si>
  <si>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</si>
  <si>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</si>
  <si>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</si>
  <si>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</si>
  <si>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</si>
  <si>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</si>
  <si>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</si>
  <si>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</si>
  <si>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</si>
  <si>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</si>
  <si>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</si>
  <si>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</si>
  <si>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</si>
  <si>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</si>
  <si>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</si>
  <si>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</si>
  <si>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</si>
  <si>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</si>
  <si>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</si>
  <si>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</si>
  <si>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</si>
  <si>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</si>
  <si>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</si>
  <si>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</si>
  <si>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</si>
  <si>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</si>
  <si>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</si>
  <si>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</si>
  <si>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</si>
  <si>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</si>
  <si>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</si>
  <si>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</si>
  <si>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</si>
  <si>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</si>
  <si>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</si>
  <si>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</si>
  <si>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</si>
  <si>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</si>
  <si>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</si>
  <si>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</si>
  <si>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</si>
  <si>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</si>
  <si>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</si>
  <si>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</si>
  <si>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</si>
  <si>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</si>
  <si>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</si>
  <si>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</si>
  <si>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</si>
  <si>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</si>
  <si>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</si>
  <si>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</si>
  <si>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</si>
  <si>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</si>
  <si>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</si>
  <si>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</si>
  <si>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</si>
  <si>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</si>
  <si>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</si>
  <si>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</si>
  <si>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</si>
  <si>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</si>
  <si>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</si>
  <si>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</si>
  <si>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</si>
  <si>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</si>
  <si>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</si>
  <si>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</si>
  <si>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</si>
  <si>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</si>
  <si>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</si>
  <si>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</si>
  <si>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</si>
  <si>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</si>
  <si>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</si>
  <si>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</si>
  <si>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</si>
  <si>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</si>
  <si>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</si>
  <si>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</si>
  <si>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</si>
  <si>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</si>
  <si>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</si>
  <si>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</si>
  <si>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</si>
  <si>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</si>
  <si>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</si>
  <si>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</si>
  <si>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</si>
  <si>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</si>
  <si>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</si>
  <si>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</si>
  <si>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</si>
  <si>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</si>
  <si>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</si>
  <si>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</si>
  <si>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</si>
  <si>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</si>
  <si>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</si>
  <si>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</si>
  <si>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</si>
  <si>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</si>
  <si>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</si>
  <si>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</si>
  <si>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</si>
  <si>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</si>
  <si>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</si>
  <si>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</si>
  <si>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</si>
  <si>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</si>
  <si>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</si>
  <si>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</si>
  <si>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</si>
  <si>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</si>
  <si>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</si>
  <si>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</si>
  <si>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</si>
  <si>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</si>
  <si>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</si>
  <si>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</si>
  <si>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</si>
  <si>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</si>
  <si>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</si>
  <si>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</si>
  <si>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</si>
  <si>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</si>
  <si>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</si>
  <si>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</si>
  <si>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</si>
  <si>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</si>
  <si>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</si>
  <si>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</si>
  <si>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</si>
  <si>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</si>
  <si>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</si>
  <si>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</si>
  <si>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</si>
  <si>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</si>
  <si>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</si>
  <si>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</si>
  <si>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</si>
  <si>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</si>
  <si>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</si>
  <si>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</si>
  <si>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</si>
  <si>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</si>
  <si>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</si>
  <si>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</si>
  <si>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</si>
  <si>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</si>
  <si>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</si>
  <si>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</si>
  <si>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</si>
  <si>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</si>
  <si>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</si>
  <si>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</si>
  <si>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</si>
  <si>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</si>
  <si>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</si>
  <si>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</si>
  <si>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</si>
  <si>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</si>
  <si>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</si>
  <si>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</si>
  <si>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</si>
  <si>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</si>
  <si>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</si>
  <si>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</si>
  <si>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</si>
  <si>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</si>
  <si>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</si>
  <si>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</si>
  <si>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</si>
  <si>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</si>
  <si>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</si>
  <si>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</si>
  <si>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</si>
  <si>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</si>
  <si>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</si>
  <si>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</si>
  <si>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</si>
  <si>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</si>
  <si>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</si>
  <si>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</si>
  <si>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</si>
  <si>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</si>
  <si>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</si>
  <si>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</si>
  <si>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</si>
  <si>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</si>
  <si>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</si>
  <si>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</si>
  <si>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</si>
  <si>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</si>
  <si>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</si>
  <si>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</si>
  <si>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</si>
  <si>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</si>
  <si>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</si>
  <si>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</si>
  <si>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</si>
  <si>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</si>
  <si>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</si>
  <si>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</si>
  <si>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</si>
  <si>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</si>
  <si>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</si>
  <si>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</si>
  <si>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</si>
  <si>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</si>
  <si>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</si>
  <si>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</si>
  <si>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</si>
  <si>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</si>
  <si>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</si>
  <si>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</si>
  <si>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</si>
  <si>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</si>
  <si>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</si>
  <si>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</si>
  <si>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</si>
  <si>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</si>
  <si>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</si>
  <si>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</si>
  <si>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</si>
  <si>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</si>
  <si>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</si>
  <si>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</si>
  <si>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</si>
  <si>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</si>
  <si>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</si>
  <si>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</si>
  <si>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</si>
  <si>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</si>
  <si>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</si>
  <si>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</si>
  <si>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</si>
  <si>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</si>
  <si>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</si>
  <si>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</si>
  <si>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</si>
  <si>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</si>
  <si>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</si>
  <si>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</si>
  <si>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</si>
  <si>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</si>
  <si>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</si>
  <si>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</si>
  <si>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</si>
  <si>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</si>
  <si>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</si>
  <si>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</si>
  <si>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</si>
  <si>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</si>
  <si>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</si>
  <si>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</si>
  <si>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</si>
  <si>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</si>
  <si>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</si>
  <si>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</si>
  <si>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</si>
  <si>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</si>
  <si>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</si>
  <si>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</si>
  <si>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</si>
  <si>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</si>
  <si>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</si>
  <si>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</si>
  <si>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</si>
  <si>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</si>
  <si>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</si>
  <si>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</si>
  <si>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</si>
  <si>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</si>
  <si>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</si>
  <si>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</si>
  <si>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</si>
  <si>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</si>
  <si>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</si>
  <si>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</si>
  <si>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</si>
  <si>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</si>
  <si>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</si>
  <si>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</si>
  <si>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</si>
  <si>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</si>
  <si>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</si>
  <si>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</si>
  <si>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</si>
  <si>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</si>
  <si>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</si>
  <si>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</si>
  <si>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</si>
  <si>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</si>
  <si>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</si>
  <si>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</si>
  <si>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</si>
  <si>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</si>
  <si>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</si>
  <si>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</si>
  <si>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</si>
  <si>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</si>
  <si>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</si>
  <si>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</si>
  <si>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</si>
  <si>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</si>
  <si>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</si>
  <si>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</si>
  <si>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</si>
  <si>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</si>
  <si>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</si>
  <si>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</si>
  <si>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</si>
  <si>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</si>
  <si>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</si>
  <si>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</si>
  <si>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</si>
  <si>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</si>
  <si>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</si>
  <si>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</si>
  <si>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</si>
  <si>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</si>
  <si>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</si>
  <si>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</si>
  <si>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</si>
  <si>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</si>
  <si>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</si>
  <si>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</si>
  <si>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</si>
  <si>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</si>
  <si>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</si>
  <si>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</si>
  <si>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</si>
  <si>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</si>
  <si>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</si>
  <si>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</si>
  <si>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</si>
  <si>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</si>
  <si>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</si>
  <si>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</si>
  <si>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</si>
  <si>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</si>
  <si>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</si>
  <si>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</si>
  <si>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</si>
  <si>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</si>
  <si>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</si>
  <si>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</si>
  <si>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</si>
  <si>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</si>
  <si>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</si>
  <si>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</si>
  <si>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</si>
  <si>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</si>
  <si>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</si>
  <si>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</si>
  <si>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</si>
  <si>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</si>
  <si>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</si>
  <si>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</si>
  <si>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</si>
  <si>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</si>
  <si>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</si>
  <si>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</si>
  <si>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</si>
  <si>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</si>
  <si>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</si>
  <si>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</si>
  <si>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</si>
  <si>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</si>
  <si>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</si>
  <si>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</si>
  <si>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</si>
  <si>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</si>
  <si>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</si>
  <si>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</si>
  <si>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</si>
  <si>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</si>
  <si>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</si>
  <si>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</si>
  <si>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</si>
  <si>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</si>
  <si>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</si>
  <si>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</si>
  <si>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</si>
  <si>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</si>
  <si>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</si>
  <si>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</si>
  <si>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</si>
  <si>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</si>
  <si>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</si>
  <si>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</si>
  <si>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</si>
  <si>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</si>
  <si>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</si>
  <si>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</si>
  <si>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</si>
  <si>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</si>
  <si>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</si>
  <si>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</si>
  <si>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</si>
  <si>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</si>
  <si>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</si>
  <si>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</si>
  <si>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</si>
  <si>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</si>
  <si>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</si>
  <si>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</si>
  <si>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</si>
  <si>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</si>
  <si>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</si>
  <si>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</si>
  <si>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</si>
  <si>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</si>
  <si>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</si>
  <si>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</si>
  <si>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</si>
  <si>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</si>
  <si>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</si>
  <si>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</si>
  <si>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</si>
  <si>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</si>
  <si>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</si>
  <si>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</si>
  <si>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</si>
  <si>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</si>
  <si>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</si>
  <si>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</si>
  <si>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</si>
  <si>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</si>
  <si>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</si>
  <si>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</si>
  <si>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</si>
  <si>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</si>
  <si>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</si>
  <si>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</si>
  <si>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</si>
  <si>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</si>
  <si>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</si>
  <si>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</si>
  <si>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</si>
  <si>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</si>
  <si>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</si>
  <si>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</si>
  <si>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</si>
  <si>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</si>
  <si>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</si>
  <si>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</si>
  <si>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</si>
  <si>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</si>
  <si>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</si>
  <si>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</si>
  <si>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</si>
  <si>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</si>
  <si>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</si>
  <si>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</si>
  <si>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</si>
  <si>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</si>
  <si>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</si>
  <si>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</si>
  <si>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</si>
  <si>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</si>
  <si>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</si>
  <si>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</si>
  <si>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</si>
  <si>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</si>
  <si>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</si>
  <si>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</si>
  <si>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</si>
  <si>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</si>
  <si>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</si>
  <si>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</si>
  <si>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</si>
  <si>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</si>
  <si>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</si>
  <si>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</si>
  <si>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</si>
  <si>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</si>
  <si>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</si>
  <si>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</si>
  <si>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</si>
  <si>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</si>
  <si>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</si>
  <si>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</si>
  <si>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</si>
  <si>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</si>
  <si>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</si>
  <si>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</si>
  <si>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</si>
  <si>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</si>
  <si>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</si>
  <si>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</si>
  <si>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</si>
  <si>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</si>
  <si>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</si>
  <si>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</si>
  <si>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</si>
  <si>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</si>
  <si>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</si>
  <si>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</si>
  <si>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</si>
  <si>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</si>
  <si>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</si>
  <si>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</si>
  <si>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</si>
  <si>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</si>
  <si>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</si>
  <si>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</si>
  <si>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</si>
  <si>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</si>
  <si>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</si>
  <si>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</si>
  <si>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</si>
  <si>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</si>
  <si>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</si>
  <si>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</si>
  <si>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</si>
  <si>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</si>
  <si>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</si>
  <si>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</si>
  <si>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</si>
  <si>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</si>
  <si>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</si>
  <si>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</si>
  <si>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</si>
  <si>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</si>
  <si>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</si>
  <si>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</si>
  <si>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</si>
  <si>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</si>
  <si>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</si>
  <si>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</si>
  <si>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</si>
  <si>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</si>
  <si>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</si>
  <si>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</si>
  <si>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</si>
  <si>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</si>
  <si>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</si>
  <si>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</si>
  <si>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</si>
  <si>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</si>
  <si>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</si>
  <si>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</si>
  <si>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</si>
  <si>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</si>
  <si>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</si>
  <si>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</si>
  <si>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</si>
  <si>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</si>
  <si>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</si>
  <si>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</si>
  <si>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</si>
  <si>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</si>
  <si>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</si>
  <si>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</si>
  <si>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</si>
  <si>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</si>
  <si>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</si>
  <si>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</si>
  <si>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</si>
  <si>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</si>
  <si>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</si>
  <si>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</si>
  <si>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</si>
  <si>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</si>
  <si>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</si>
  <si>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</si>
  <si>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</si>
  <si>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</si>
  <si>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</si>
  <si>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</si>
  <si>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</si>
  <si>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</si>
  <si>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</si>
  <si>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</si>
  <si>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</si>
  <si>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</si>
  <si>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</si>
  <si>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</si>
  <si>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</si>
  <si>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</si>
  <si>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</si>
  <si>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</si>
  <si>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</si>
  <si>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</si>
  <si>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</si>
  <si>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</si>
  <si>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</si>
  <si>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</si>
  <si>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</si>
  <si>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</si>
  <si>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</si>
  <si>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</si>
  <si>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</si>
  <si>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</si>
  <si>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</si>
  <si>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</si>
  <si>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</si>
  <si>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</si>
  <si>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</si>
  <si>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</si>
  <si>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</si>
  <si>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</si>
  <si>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</si>
  <si>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</si>
  <si>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</si>
  <si>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</si>
  <si>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</si>
  <si>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</si>
  <si>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</si>
  <si>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</si>
  <si>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</si>
  <si>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</si>
  <si>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</si>
  <si>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</si>
  <si>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</si>
  <si>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</si>
  <si>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</si>
  <si>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</si>
  <si>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</si>
  <si>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</si>
  <si>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</si>
  <si>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</si>
  <si>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</si>
  <si>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</si>
  <si>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</si>
  <si>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</si>
  <si>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</si>
  <si>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</si>
  <si>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</si>
  <si>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</si>
  <si>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</si>
  <si>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</si>
  <si>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</si>
  <si>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</si>
  <si>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</si>
  <si>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</si>
  <si>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</si>
  <si>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</si>
  <si>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</si>
  <si>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</si>
  <si>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</si>
  <si>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</si>
  <si>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</si>
  <si>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</si>
  <si>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</si>
  <si>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</si>
  <si>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</si>
  <si>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</si>
  <si>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</si>
  <si>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</si>
  <si>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</si>
  <si>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</si>
  <si>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</si>
  <si>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</si>
  <si>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</si>
  <si>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</si>
  <si>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</si>
  <si>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</si>
  <si>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</si>
  <si>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</si>
  <si>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</si>
  <si>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</si>
  <si>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</si>
  <si>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</si>
  <si>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</si>
  <si>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</si>
  <si>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</si>
  <si>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</si>
  <si>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</si>
  <si>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</si>
  <si>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</si>
  <si>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</si>
  <si>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</si>
  <si>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</si>
  <si>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</si>
  <si>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</si>
  <si>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</si>
  <si>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</si>
  <si>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</si>
  <si>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</si>
  <si>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</si>
  <si>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</si>
  <si>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</si>
  <si>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</si>
  <si>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</si>
  <si>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</si>
  <si>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</si>
  <si>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</si>
  <si>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</si>
  <si>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</si>
  <si>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</si>
  <si>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</si>
  <si>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</si>
  <si>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</si>
  <si>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</si>
  <si>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</si>
  <si>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</si>
  <si>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</si>
  <si>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</si>
  <si>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</si>
  <si>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</si>
  <si>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</si>
  <si>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</si>
  <si>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</si>
  <si>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</si>
  <si>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</si>
  <si>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</si>
  <si>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</si>
  <si>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</si>
  <si>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</si>
  <si>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</si>
  <si>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</si>
  <si>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</si>
  <si>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</si>
  <si>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</si>
  <si>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</si>
  <si>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</si>
  <si>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</si>
  <si>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</si>
  <si>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</si>
  <si>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</si>
  <si>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</si>
  <si>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</si>
  <si>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</si>
  <si>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</si>
  <si>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</si>
  <si>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</si>
  <si>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</si>
  <si>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</si>
  <si>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</si>
  <si>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</si>
  <si>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</si>
  <si>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</si>
  <si>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</si>
  <si>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</si>
  <si>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</si>
  <si>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</si>
  <si>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</si>
  <si>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</si>
  <si>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</si>
  <si>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</si>
  <si>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</si>
  <si>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</si>
  <si>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</si>
  <si>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</si>
  <si>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</si>
  <si>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</si>
  <si>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</si>
  <si>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</si>
  <si>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</si>
  <si>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</si>
  <si>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</si>
  <si>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</si>
  <si>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</si>
  <si>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</si>
  <si>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</si>
  <si>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</si>
  <si>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</si>
  <si>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</si>
  <si>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</si>
  <si>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</si>
  <si>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</si>
  <si>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</si>
  <si>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</si>
  <si>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</si>
  <si>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</si>
  <si>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</si>
  <si>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</si>
  <si>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</si>
  <si>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</si>
  <si>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</si>
  <si>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</si>
  <si>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</si>
  <si>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</si>
  <si>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</si>
  <si>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</si>
  <si>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</si>
  <si>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</si>
  <si>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</si>
  <si>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</si>
  <si>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</si>
  <si>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</si>
  <si>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</si>
  <si>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</si>
  <si>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</si>
  <si>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</si>
  <si>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</si>
  <si>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</si>
  <si>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</si>
  <si>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</si>
  <si>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</si>
  <si>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</si>
  <si>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</si>
  <si>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</si>
  <si>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</si>
  <si>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</si>
  <si>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</si>
  <si>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</si>
  <si>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</si>
  <si>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</si>
  <si>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</si>
  <si>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</si>
  <si>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</si>
  <si>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</si>
  <si>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</si>
  <si>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</si>
  <si>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</si>
  <si>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</si>
  <si>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</si>
  <si>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</si>
  <si>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</si>
  <si>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</si>
  <si>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</si>
  <si>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</si>
  <si>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</si>
  <si>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</si>
  <si>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</si>
  <si>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</si>
  <si>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</si>
  <si>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</si>
  <si>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</si>
  <si>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</si>
  <si>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</si>
  <si>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</si>
  <si>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</si>
  <si>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</si>
  <si>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</si>
  <si>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</si>
  <si>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</si>
  <si>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</si>
  <si>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</si>
  <si>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</si>
  <si>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</si>
  <si>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</si>
  <si>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</si>
  <si>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</si>
  <si>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</si>
  <si>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</si>
  <si>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</si>
  <si>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</si>
  <si>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</si>
  <si>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</si>
  <si>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</si>
  <si>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</si>
  <si>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</si>
  <si>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</si>
  <si>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</si>
  <si>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</si>
  <si>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</si>
  <si>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</si>
  <si>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</si>
  <si>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</si>
  <si>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</si>
  <si>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</si>
  <si>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</si>
  <si>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</si>
  <si>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</si>
  <si>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</si>
  <si>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</si>
  <si>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</si>
  <si>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</si>
  <si>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</si>
  <si>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</si>
  <si>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</si>
  <si>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</si>
  <si>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</si>
  <si>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</si>
  <si>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</si>
  <si>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</si>
  <si>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</si>
  <si>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</si>
  <si>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</si>
  <si>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</si>
  <si>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</si>
  <si>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</si>
  <si>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</si>
  <si>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</si>
  <si>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</si>
  <si>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</si>
  <si>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</si>
  <si>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</si>
  <si>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</si>
  <si>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</si>
  <si>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</si>
  <si>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</si>
  <si>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</si>
  <si>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</si>
  <si>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</si>
  <si>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</si>
  <si>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</si>
  <si>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</si>
  <si>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</si>
  <si>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</si>
  <si>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</si>
  <si>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</si>
  <si>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</si>
  <si>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</si>
  <si>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</si>
  <si>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</si>
  <si>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</si>
  <si>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</si>
  <si>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</si>
  <si>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</si>
  <si>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</si>
  <si>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</si>
  <si>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</si>
  <si>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</si>
  <si>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</si>
  <si>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</si>
  <si>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</si>
  <si>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</si>
  <si>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</si>
  <si>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</si>
  <si>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</si>
  <si>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</si>
  <si>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</si>
  <si>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</si>
  <si>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</si>
  <si>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</si>
  <si>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</si>
  <si>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</si>
  <si>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</si>
  <si>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</si>
  <si>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</si>
  <si>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</si>
  <si>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</si>
  <si>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</si>
  <si>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</si>
  <si>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</si>
  <si>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</si>
  <si>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</si>
  <si>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</si>
  <si>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</si>
  <si>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</si>
  <si>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</si>
  <si>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</si>
  <si>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</si>
  <si>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</si>
  <si>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</si>
  <si>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</si>
  <si>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</si>
  <si>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</si>
  <si>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</si>
  <si>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</si>
  <si>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</si>
  <si>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</si>
  <si>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</si>
  <si>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</si>
  <si>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</si>
  <si>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</si>
  <si>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</si>
  <si>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</si>
  <si>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</si>
  <si>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</si>
  <si>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</si>
  <si>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</si>
  <si>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</si>
  <si>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</si>
  <si>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</si>
  <si>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</si>
  <si>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</si>
  <si>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</si>
  <si>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</si>
  <si>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</si>
  <si>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</si>
  <si>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</si>
  <si>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</si>
  <si>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</si>
  <si>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</si>
  <si>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</si>
  <si>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</si>
  <si>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</si>
  <si>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</si>
  <si>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</si>
  <si>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</si>
  <si>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</si>
  <si>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</si>
  <si>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</si>
  <si>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</si>
  <si>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</si>
  <si>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</si>
  <si>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</si>
  <si>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</si>
  <si>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</si>
  <si>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</si>
  <si>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</si>
  <si>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</si>
  <si>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</si>
  <si>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</si>
  <si>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</si>
  <si>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</si>
  <si>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</si>
  <si>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</si>
  <si>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</si>
  <si>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</si>
  <si>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</si>
  <si>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</si>
  <si>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</si>
  <si>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</si>
  <si>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</si>
  <si>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</si>
  <si>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</si>
  <si>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</si>
  <si>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</si>
  <si>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</si>
  <si>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</si>
  <si>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</si>
  <si>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</si>
  <si>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</si>
  <si>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</si>
  <si>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</si>
  <si>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</si>
  <si>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</si>
  <si>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</si>
  <si>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</si>
  <si>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</si>
  <si>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</si>
  <si>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</si>
  <si>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</si>
  <si>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</si>
  <si>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</si>
  <si>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</si>
  <si>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</si>
  <si>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</si>
  <si>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</si>
  <si>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</si>
  <si>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</si>
  <si>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</si>
  <si>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</si>
  <si>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</si>
  <si>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</si>
  <si>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</si>
  <si>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</si>
  <si>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</si>
  <si>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</si>
  <si>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</si>
  <si>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</si>
  <si>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</si>
  <si>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</si>
  <si>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</si>
  <si>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</si>
  <si>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</si>
  <si>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</si>
  <si>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</si>
  <si>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</si>
  <si>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</si>
  <si>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</si>
  <si>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</si>
  <si>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</si>
  <si>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</si>
  <si>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</si>
  <si>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</si>
  <si>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</si>
  <si>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</si>
  <si>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</si>
  <si>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</si>
  <si>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</si>
  <si>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</si>
  <si>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</si>
  <si>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</si>
  <si>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</si>
  <si>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</si>
  <si>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</si>
  <si>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</si>
  <si>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</si>
  <si>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</si>
  <si>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</si>
  <si>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</si>
  <si>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</si>
  <si>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</si>
  <si>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</si>
  <si>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</si>
  <si>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</si>
  <si>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</si>
  <si>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</si>
  <si>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</si>
  <si>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</si>
  <si>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</si>
  <si>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</si>
  <si>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</si>
  <si>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</si>
  <si>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</si>
  <si>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</si>
  <si>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</si>
  <si>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</si>
  <si>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</si>
  <si>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</si>
  <si>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</si>
  <si>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</si>
  <si>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</si>
  <si>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</si>
  <si>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</si>
  <si>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</si>
  <si>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</si>
  <si>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</si>
  <si>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</si>
  <si>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</si>
  <si>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</si>
  <si>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</si>
  <si>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</si>
  <si>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</si>
  <si>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</si>
  <si>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</si>
  <si>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</si>
  <si>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</si>
  <si>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</si>
  <si>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</si>
  <si>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</si>
  <si>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</si>
  <si>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</si>
  <si>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</si>
  <si>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</si>
  <si>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</si>
  <si>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</si>
  <si>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</si>
  <si>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</si>
  <si>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</si>
  <si>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</si>
  <si>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</si>
  <si>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</si>
  <si>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</si>
  <si>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</si>
  <si>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</si>
  <si>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</si>
  <si>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</si>
  <si>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</si>
  <si>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</si>
  <si>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</si>
  <si>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</si>
  <si>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</si>
  <si>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</si>
  <si>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</si>
  <si>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</si>
  <si>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</si>
  <si>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</si>
  <si>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</si>
  <si>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</si>
  <si>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</si>
  <si>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</si>
  <si>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</si>
  <si>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</si>
  <si>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</si>
  <si>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</si>
  <si>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</si>
  <si>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</si>
  <si>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</si>
  <si>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</si>
  <si>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</si>
  <si>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</si>
  <si>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</si>
  <si>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</si>
  <si>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</si>
  <si>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</si>
  <si>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</si>
  <si>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</si>
  <si>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</si>
  <si>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</si>
  <si>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</si>
  <si>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</si>
  <si>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</si>
  <si>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</si>
  <si>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</si>
  <si>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</si>
  <si>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</si>
  <si>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</si>
  <si>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</si>
  <si>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</si>
  <si>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</si>
  <si>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</si>
  <si>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</si>
  <si>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</si>
  <si>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</si>
  <si>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</si>
  <si>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</si>
  <si>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</si>
  <si>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</si>
  <si>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</si>
  <si>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</si>
  <si>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</si>
  <si>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</si>
  <si>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</si>
  <si>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</si>
  <si>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</si>
  <si>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</si>
  <si>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</si>
  <si>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</si>
  <si>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</si>
  <si>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</si>
  <si>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</si>
  <si>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</si>
  <si>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</si>
  <si>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</si>
  <si>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</si>
  <si>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</si>
  <si>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</si>
  <si>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</si>
  <si>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</si>
  <si>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</si>
  <si>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</si>
  <si>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</si>
  <si>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</si>
  <si>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</si>
  <si>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</si>
  <si>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</si>
  <si>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</si>
  <si>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</si>
  <si>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</si>
  <si>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</si>
  <si>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</si>
  <si>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</si>
  <si>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</si>
  <si>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</si>
  <si>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</si>
  <si>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</si>
  <si>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</si>
  <si>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</si>
  <si>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</si>
  <si>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</si>
  <si>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</si>
  <si>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</si>
  <si>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</si>
  <si>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</si>
  <si>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</si>
  <si>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</si>
  <si>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</si>
  <si>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</si>
  <si>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</si>
  <si>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</si>
  <si>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</si>
  <si>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</si>
  <si>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</si>
  <si>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</si>
  <si>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</si>
  <si>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</si>
  <si>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</si>
  <si>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</si>
  <si>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</si>
  <si>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</si>
  <si>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</si>
  <si>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</si>
  <si>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</si>
  <si>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</si>
  <si>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</si>
  <si>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</si>
  <si>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</si>
  <si>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</si>
  <si>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</si>
  <si>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</si>
  <si>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</si>
  <si>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</si>
  <si>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</si>
  <si>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</si>
  <si>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</si>
  <si>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</si>
  <si>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</si>
  <si>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</si>
  <si>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</si>
  <si>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</si>
  <si>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</si>
  <si>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</si>
  <si>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</si>
  <si>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</si>
  <si>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</si>
  <si>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</si>
  <si>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</si>
  <si>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</si>
  <si>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</si>
  <si>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</si>
  <si>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</si>
  <si>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</si>
  <si>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</si>
  <si>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</si>
  <si>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</si>
  <si>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</si>
  <si>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</si>
  <si>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</si>
  <si>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</si>
  <si>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</si>
  <si>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</si>
  <si>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</si>
  <si>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</si>
  <si>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</si>
  <si>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</si>
  <si>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</si>
  <si>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</si>
  <si>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</si>
  <si>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</si>
  <si>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</si>
  <si>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</si>
  <si>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</si>
  <si>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</si>
  <si>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</si>
  <si>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</si>
  <si>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(All)</t>
  </si>
  <si>
    <t>Row Labels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</si>
  <si>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</si>
  <si>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</si>
  <si>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</si>
  <si>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</si>
  <si>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</si>
  <si>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</si>
  <si>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</si>
  <si>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</si>
  <si>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</si>
  <si>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</si>
  <si>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</si>
  <si>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</si>
  <si>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</si>
  <si>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</si>
  <si>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</si>
  <si>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</si>
  <si>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</si>
  <si>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</si>
  <si>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</si>
  <si>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</si>
  <si>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</si>
  <si>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</si>
  <si>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</si>
  <si>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</si>
  <si>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</si>
  <si>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Metric</t>
  </si>
  <si>
    <t>Standard Deviation of Goal</t>
  </si>
  <si>
    <t>Standard Deviation of Pledged</t>
  </si>
  <si>
    <t>Upper Quartile of Goal of Pledged</t>
  </si>
  <si>
    <t>Lower Quartile of Goal of Pledged</t>
  </si>
  <si>
    <t>Inter-quartile Range of Goal</t>
  </si>
  <si>
    <t>Inter-quartile Range of Goal of Pledged</t>
  </si>
  <si>
    <t>Upper Quartile of Goal 75%</t>
  </si>
  <si>
    <t>Lower Quartile of Goal 25%</t>
  </si>
  <si>
    <t>Max Goal</t>
  </si>
  <si>
    <t>Min Goal</t>
  </si>
  <si>
    <t>Max Pledged</t>
  </si>
  <si>
    <t>Min Pledged</t>
  </si>
  <si>
    <t>Max Outlier Bound</t>
  </si>
  <si>
    <t>Min Outliner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</si>
</sst>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  <numFmt numFmtId="167" formatCode="_(&quot;$&quot;* #,##0.0_);_(&quot;$&quot;* \(#,##0.0\);_(&quot;$&quot;* &quot;-&quot;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66" fontId="0" fillId="0" borderId="1" xfId="0" applyNumberFormat="1" applyBorder="1"/>
    <xf numFmtId="0" fontId="0" fillId="0" borderId="1" xfId="0" applyFill="1" applyBorder="1"/>
    <xf numFmtId="167" fontId="0" fillId="0" borderId="1" xfId="0" applyNumberFormat="1" applyBorder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E-2846-9FA5-309996AC55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3E-2846-9FA5-309996AC55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3E-2846-9FA5-309996AC55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3E-2846-9FA5-309996AC5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0380032"/>
        <c:axId val="1710381680"/>
      </c:barChart>
      <c:catAx>
        <c:axId val="17103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381680"/>
        <c:crosses val="autoZero"/>
        <c:auto val="1"/>
        <c:lblAlgn val="ctr"/>
        <c:lblOffset val="100"/>
        <c:noMultiLvlLbl val="0"/>
      </c:catAx>
      <c:valAx>
        <c:axId val="17103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38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D-2442-BEB6-64554A106E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3D-2442-BEB6-64554A106E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A3D-2442-BEB6-64554A10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183424"/>
        <c:axId val="1720185072"/>
      </c:barChart>
      <c:catAx>
        <c:axId val="172018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5072"/>
        <c:crosses val="autoZero"/>
        <c:auto val="1"/>
        <c:lblAlgn val="ctr"/>
        <c:lblOffset val="100"/>
        <c:noMultiLvlLbl val="0"/>
      </c:catAx>
      <c:valAx>
        <c:axId val="172018507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8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92038495188095E-2"/>
          <c:y val="6.2465368912219314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A74D-BC41-2C4C96298E1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66-A74D-BC41-2C4C96298E1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66-A74D-BC41-2C4C96298E1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66-A74D-BC41-2C4C96298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211072"/>
        <c:axId val="1227318944"/>
      </c:lineChart>
      <c:catAx>
        <c:axId val="12272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318944"/>
        <c:crosses val="autoZero"/>
        <c:auto val="1"/>
        <c:lblAlgn val="ctr"/>
        <c:lblOffset val="100"/>
        <c:noMultiLvlLbl val="0"/>
      </c:catAx>
      <c:valAx>
        <c:axId val="12273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2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-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- Musicals</a:t>
          </a:r>
        </a:p>
      </cx:txPr>
    </cx:title>
    <cx:plotArea>
      <cx:plotAreaRegion>
        <cx:series layoutId="boxWhisker" uniqueId="{BCB8A791-207D-184F-8392-8BF6EE0291A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05B1AD-A0E9-524C-8B74-A5B9BBA3B5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AF16C5-D1D6-2B47-BDC9-2B8100175B1D}">
  <sheetPr/>
  <sheetViews>
    <sheetView zoomScale="15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968" cy="62926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7B9516-8AD9-1047-8496-69A73DD1C5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96E63E-1D9A-844D-B045-0CE0AC26A98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68" cy="62926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19050</xdr:rowOff>
    </xdr:from>
    <xdr:to>
      <xdr:col>7</xdr:col>
      <xdr:colOff>635000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4D9B0-3226-B24E-879F-996E166D5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20</xdr:row>
      <xdr:rowOff>133350</xdr:rowOff>
    </xdr:from>
    <xdr:to>
      <xdr:col>10</xdr:col>
      <xdr:colOff>1320800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EE90E-041E-CD42-83C6-749E5D2E4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755650</xdr:colOff>
      <xdr:row>1</xdr:row>
      <xdr:rowOff>184150</xdr:rowOff>
    </xdr:from>
    <xdr:to>
      <xdr:col>13</xdr:col>
      <xdr:colOff>12700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902D2-0AE2-464E-B04C-281703ECA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6.532943055558" createdVersion="7" refreshedVersion="7" minRefreshableVersion="3" recordCount="4114" xr:uid="{9835AD69-4DF3-5C4A-B323-069D9DF99B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6.551523958333" createdVersion="7" refreshedVersion="7" minRefreshableVersion="3" recordCount="4114" xr:uid="{4F5F9318-0CFB-D94C-A7EB-44E34E8466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5479F-AE64-204B-B884-33A3FBA1CBA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BF9E9-40F7-DE4F-A40F-96B9C807DC7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652F3-4683-D949-9AB1-92EAAE301EB5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924" activePane="bottomLeft" state="frozen"/>
      <selection pane="bottomLeft" activeCell="B2924" sqref="B2924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" bestFit="1" customWidth="1"/>
    <col min="17" max="17" width="26.1640625" bestFit="1" customWidth="1"/>
    <col min="18" max="18" width="14.5" bestFit="1" customWidth="1"/>
    <col min="19" max="19" width="26.33203125" style="16" bestFit="1" customWidth="1"/>
    <col min="20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C458-9F7D-414A-A0D7-1BF5B3F6607B}">
  <dimension ref="A1:C22"/>
  <sheetViews>
    <sheetView zoomScale="120" zoomScaleNormal="120" workbookViewId="0">
      <selection activeCell="G20" sqref="G20"/>
    </sheetView>
  </sheetViews>
  <sheetFormatPr baseColWidth="10" defaultRowHeight="15" x14ac:dyDescent="0.2"/>
  <cols>
    <col min="1" max="1" width="29.83203125" bestFit="1" customWidth="1"/>
    <col min="2" max="2" width="12.1640625" customWidth="1"/>
    <col min="3" max="3" width="12.6640625" customWidth="1"/>
  </cols>
  <sheetData>
    <row r="1" spans="1:3" x14ac:dyDescent="0.2">
      <c r="A1" s="19" t="s">
        <v>8390</v>
      </c>
      <c r="B1" s="20" t="s">
        <v>8388</v>
      </c>
      <c r="C1" s="21" t="s">
        <v>8389</v>
      </c>
    </row>
    <row r="2" spans="1:3" x14ac:dyDescent="0.2">
      <c r="A2" s="18" t="s">
        <v>8384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s="18" t="s">
        <v>8385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">
      <c r="A4" s="18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s="18" t="s">
        <v>8397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">
      <c r="A6" s="18" t="s">
        <v>8398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">
      <c r="A7" s="18" t="s">
        <v>8395</v>
      </c>
      <c r="B7" s="22">
        <f>B5-B6</f>
        <v>3500</v>
      </c>
      <c r="C7" s="22">
        <f>C5-C6</f>
        <v>8000</v>
      </c>
    </row>
    <row r="8" spans="1:3" x14ac:dyDescent="0.2">
      <c r="A8" s="23" t="s">
        <v>8399</v>
      </c>
      <c r="B8" s="22">
        <f>MAX('Successful US Kickstarters'!D:D)</f>
        <v>100000</v>
      </c>
      <c r="C8" s="22">
        <f>MAX('Failed US Kickstarters'!D:D)</f>
        <v>180000</v>
      </c>
    </row>
    <row r="9" spans="1:3" x14ac:dyDescent="0.2">
      <c r="A9" s="23" t="s">
        <v>8400</v>
      </c>
      <c r="B9" s="22">
        <f>MIN('Successful US Kickstarters'!D:D)</f>
        <v>10</v>
      </c>
      <c r="C9" s="22">
        <f>MIN('Failed US Kickstarters'!D:D)</f>
        <v>100</v>
      </c>
    </row>
    <row r="10" spans="1:3" x14ac:dyDescent="0.2">
      <c r="A10" s="23" t="s">
        <v>8403</v>
      </c>
      <c r="B10" s="24">
        <f>B5+(1.5*$B$7)</f>
        <v>10250</v>
      </c>
      <c r="C10" s="24">
        <f>C5+(1.5*$C$7)</f>
        <v>22000</v>
      </c>
    </row>
    <row r="11" spans="1:3" x14ac:dyDescent="0.2">
      <c r="A11" s="23" t="s">
        <v>8404</v>
      </c>
      <c r="B11" s="24">
        <f>B6-(1.5*$B$7)</f>
        <v>-3750</v>
      </c>
      <c r="C11" s="24">
        <f>C6-(1.5*$C$7)</f>
        <v>-10000</v>
      </c>
    </row>
    <row r="13" spans="1:3" x14ac:dyDescent="0.2">
      <c r="A13" s="18" t="s">
        <v>8386</v>
      </c>
      <c r="B13" s="22">
        <f>AVERAGE('Successful US Kickstarters'!E:E)</f>
        <v>5601.5458009708727</v>
      </c>
      <c r="C13" s="22">
        <f>AVERAGE('Failed US Kickstarters'!E:E)</f>
        <v>558.65484000000004</v>
      </c>
    </row>
    <row r="14" spans="1:3" x14ac:dyDescent="0.2">
      <c r="A14" s="18" t="s">
        <v>8387</v>
      </c>
      <c r="B14" s="22">
        <f>MEDIAN('Successful US Kickstarters'!E:E)</f>
        <v>3167.5</v>
      </c>
      <c r="C14" s="22">
        <f>MEDIAN('Failed US Kickstarters'!E:E)</f>
        <v>103</v>
      </c>
    </row>
    <row r="15" spans="1:3" x14ac:dyDescent="0.2">
      <c r="A15" s="18" t="s">
        <v>8392</v>
      </c>
      <c r="B15" s="22">
        <f>_xlfn.STDEV.P('Successful US Kickstarters'!E:E)</f>
        <v>8334.5731699164608</v>
      </c>
      <c r="C15" s="22">
        <f>_xlfn.STDEV.P('Failed US Kickstarters'!E:E)</f>
        <v>1330.5230280400915</v>
      </c>
    </row>
    <row r="16" spans="1:3" x14ac:dyDescent="0.2">
      <c r="A16" s="18" t="s">
        <v>8393</v>
      </c>
      <c r="B16" s="22">
        <f>_xlfn.QUARTILE.EXC('Successful US Kickstarters'!E:E,3)</f>
        <v>5699</v>
      </c>
      <c r="C16" s="22">
        <f>_xlfn.QUARTILE.EXC('Failed US Kickstarters'!E:E,3)</f>
        <v>501</v>
      </c>
    </row>
    <row r="17" spans="1:3" x14ac:dyDescent="0.2">
      <c r="A17" s="18" t="s">
        <v>8394</v>
      </c>
      <c r="B17" s="22">
        <f>_xlfn.QUARTILE.EXC('Successful US Kickstarters'!E:E,1)</f>
        <v>1716.5074999999999</v>
      </c>
      <c r="C17" s="22">
        <f>_xlfn.QUARTILE.EXC('Failed US Kickstarters'!E:E,1)</f>
        <v>9.25</v>
      </c>
    </row>
    <row r="18" spans="1:3" x14ac:dyDescent="0.2">
      <c r="A18" s="18" t="s">
        <v>8396</v>
      </c>
      <c r="B18" s="22">
        <f>B16-B17</f>
        <v>3982.4925000000003</v>
      </c>
      <c r="C18" s="22">
        <f>C16-C17</f>
        <v>491.75</v>
      </c>
    </row>
    <row r="19" spans="1:3" x14ac:dyDescent="0.2">
      <c r="A19" s="23" t="s">
        <v>8401</v>
      </c>
      <c r="B19" s="22">
        <f>MAX('Successful US Kickstarters'!E:E)</f>
        <v>100036</v>
      </c>
      <c r="C19" s="22">
        <f>MAX('Failed US Kickstarters'!E:E)</f>
        <v>12521</v>
      </c>
    </row>
    <row r="20" spans="1:3" x14ac:dyDescent="0.2">
      <c r="A20" s="23" t="s">
        <v>8402</v>
      </c>
      <c r="B20" s="22">
        <f>MIN('Successful US Kickstarters'!E:E)</f>
        <v>13</v>
      </c>
      <c r="C20" s="22">
        <f>MIN('Failed US Kickstarters'!E:E)</f>
        <v>0</v>
      </c>
    </row>
    <row r="21" spans="1:3" x14ac:dyDescent="0.2">
      <c r="A21" s="23" t="s">
        <v>8403</v>
      </c>
      <c r="B21" s="24">
        <f>B16+(1.5*$B$18)</f>
        <v>11672.73875</v>
      </c>
      <c r="C21" s="24">
        <f>C16+(1.5*$C$18)</f>
        <v>1238.625</v>
      </c>
    </row>
    <row r="22" spans="1:3" x14ac:dyDescent="0.2">
      <c r="A22" s="23" t="s">
        <v>8404</v>
      </c>
      <c r="B22" s="24">
        <f>B17-(1.5*$B$18)</f>
        <v>-4257.2312500000007</v>
      </c>
      <c r="C22" s="24">
        <f>C17-(1.5*$C$18)</f>
        <v>-728.375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E4090-390C-7841-89B8-B201CC2BAC70}">
  <dimension ref="A1:T251"/>
  <sheetViews>
    <sheetView workbookViewId="0">
      <selection activeCell="C12" sqref="C12"/>
    </sheetView>
  </sheetViews>
  <sheetFormatPr baseColWidth="10" defaultRowHeight="15" x14ac:dyDescent="0.2"/>
  <cols>
    <col min="1" max="1" width="5.1640625" bestFit="1" customWidth="1"/>
    <col min="2" max="2" width="28.83203125" customWidth="1"/>
    <col min="3" max="3" width="69.83203125" customWidth="1"/>
    <col min="4" max="4" width="12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32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3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32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3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3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3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32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32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2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2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32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32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3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32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3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3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32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6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3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32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32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3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32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3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2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32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32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2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32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32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8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6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6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2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2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3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6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32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32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2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6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2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32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2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32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32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2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32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32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32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2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32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32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2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2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32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3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32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2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3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2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3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2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32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32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32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32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2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6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32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3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32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2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32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6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32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2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32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32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32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32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AA85E-658D-4A42-8C12-2B9B2227C6B2}">
  <dimension ref="A1:T413"/>
  <sheetViews>
    <sheetView workbookViewId="0">
      <selection activeCell="C9" sqref="A1:T413"/>
    </sheetView>
  </sheetViews>
  <sheetFormatPr baseColWidth="10" defaultColWidth="47.6640625" defaultRowHeight="15" x14ac:dyDescent="0.2"/>
  <cols>
    <col min="1" max="1" width="5.1640625" bestFit="1" customWidth="1"/>
    <col min="3" max="3" width="51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3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32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32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32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6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32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3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32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32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3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32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3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3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32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32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32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3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3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3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32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3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32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32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32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3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48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32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32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32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8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32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32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32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3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32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3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32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32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32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32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32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3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32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32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32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32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32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3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3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32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32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32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3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6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3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3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32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32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32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32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32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3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32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32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3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32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32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3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32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3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3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3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3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3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3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32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8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32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32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3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3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3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3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32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32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32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32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32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32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32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3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3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3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32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3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3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32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32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3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32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32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32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3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32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3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3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32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32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32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32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3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3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32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32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32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32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3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32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32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32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3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32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3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3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3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3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32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32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32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3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3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32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3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3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32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3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32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32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32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3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3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32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3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3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3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3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32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3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32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32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32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6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32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32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32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3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32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32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64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32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32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32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8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3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32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32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3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32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3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32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32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32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32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32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3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3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6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3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32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3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32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8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32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3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3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32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32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7E76F-C817-314B-9241-89DB55521501}">
  <dimension ref="A1:F6"/>
  <sheetViews>
    <sheetView workbookViewId="0">
      <selection activeCell="B53" sqref="B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E0489-3A88-7743-AA9B-301FEC0B0364}">
  <dimension ref="A1:E7"/>
  <sheetViews>
    <sheetView workbookViewId="0">
      <selection activeCell="Q23" sqref="Q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5.6640625" bestFit="1" customWidth="1"/>
    <col min="8" max="8" width="14" bestFit="1" customWidth="1"/>
    <col min="9" max="9" width="15.6640625" bestFit="1" customWidth="1"/>
    <col min="10" max="10" width="18.33203125" bestFit="1" customWidth="1"/>
    <col min="11" max="11" width="20" bestFit="1" customWidth="1"/>
  </cols>
  <sheetData>
    <row r="1" spans="1:5" x14ac:dyDescent="0.2">
      <c r="A1" s="13" t="s">
        <v>8359</v>
      </c>
      <c r="B1" t="s">
        <v>8363</v>
      </c>
    </row>
    <row r="2" spans="1:5" x14ac:dyDescent="0.2">
      <c r="A2" s="13" t="s">
        <v>8222</v>
      </c>
      <c r="B2" t="s">
        <v>8363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18FBB-912C-6B44-A831-BFFB8A194CBF}">
  <dimension ref="A1:F17"/>
  <sheetViews>
    <sheetView workbookViewId="0">
      <selection activeCell="M31" sqref="M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7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7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7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7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7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7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7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7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7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7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7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7" t="s">
        <v>8362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017E-E612-754E-9E22-75B29DEC0D59}">
  <dimension ref="A1:F6"/>
  <sheetViews>
    <sheetView workbookViewId="0">
      <selection activeCell="B37" sqref="B3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16" x14ac:dyDescent="0.2">
      <c r="A2" s="3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VLOOKUP($A2,Kickstarter!B:P,15,FALSE)</f>
        <v>51.79</v>
      </c>
      <c r="F2">
        <f>VLOOKUP($A2,Kickstarter!B:P,11,FALSE)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VLOOKUP($A3,Kickstarter!B:P,15,FALSE)</f>
        <v>36.07</v>
      </c>
      <c r="F3">
        <f>VLOOKUP($A3,Kickstarter!B:P,11,FALSE)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VLOOKUP($A4,Kickstarter!B:P,15,FALSE)</f>
        <v>33.03</v>
      </c>
      <c r="F4">
        <f>VLOOKUP($A4,Kickstarter!B:P,11,FALSE)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VLOOKUP($A5,Kickstarter!B:P,15,FALSE)</f>
        <v>44.92</v>
      </c>
      <c r="F5">
        <f>VLOOKUP($A5,Kickstarter!B:P,11,FALSE)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VLOOKUP($A6,Kickstarter!B:P,15,FALSE)</f>
        <v>36.61</v>
      </c>
      <c r="F6">
        <f>VLOOKUP($A6,Kickstarter!B:P,11,FALSE)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2022-03-07T13:56:25Z</dcterms:modified>
</cp:coreProperties>
</file>