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817" windowHeight="11280" tabRatio="781"/>
  </bookViews>
  <sheets>
    <sheet name="交易策略" sheetId="7" r:id="rId1"/>
    <sheet name="财报策略" sheetId="1" r:id="rId2"/>
    <sheet name="东风策略" sheetId="2" r:id="rId3"/>
    <sheet name="东风策略 (扩展)" sheetId="4" r:id="rId4"/>
    <sheet name="稀土永磁研究" sheetId="5" r:id="rId5"/>
    <sheet name="ETF投资策略" sheetId="3" r:id="rId6"/>
    <sheet name="外围股" sheetId="6" r:id="rId7"/>
    <sheet name="大小盘股购买比较" sheetId="8" r:id="rId8"/>
    <sheet name="Sheet1" sheetId="9" r:id="rId9"/>
    <sheet name="Sheet2" sheetId="10" r:id="rId10"/>
  </sheets>
  <calcPr calcId="144525"/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2" name="ID_9DD2D9AFD0C9402E8AB83CD5155F6E10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4444365" y="635000"/>
          <a:ext cx="11296650" cy="645350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3" name="ID_1AE0B19D8A87458E8A47B84FBCDF22D0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4444365" y="2273300"/>
          <a:ext cx="11887200" cy="642937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4" name="ID_11335F205B734BFCABCE43E809B7311C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4444365" y="3873500"/>
          <a:ext cx="11849100" cy="806767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5" name="ID_711D1F07383945889239C0DFDECF5FF8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863965" y="635000"/>
          <a:ext cx="11858625" cy="8091805"/>
        </a:xfrm>
        <a:prstGeom prst="rect">
          <a:avLst/>
        </a:prstGeom>
        <a:noFill/>
        <a:ln w="9525">
          <a:noFill/>
        </a:ln>
      </xdr:spPr>
    </xdr:pic>
  </etc:cellImage>
</etc:cellImages>
</file>

<file path=xl/sharedStrings.xml><?xml version="1.0" encoding="utf-8"?>
<sst xmlns="http://schemas.openxmlformats.org/spreadsheetml/2006/main" count="486" uniqueCount="202">
  <si>
    <t>计划资金（元）</t>
  </si>
  <si>
    <t>M</t>
  </si>
  <si>
    <t>入场价（元）</t>
  </si>
  <si>
    <t>P</t>
  </si>
  <si>
    <t>买入价格（%）</t>
  </si>
  <si>
    <t>资金投入（%）</t>
  </si>
  <si>
    <t>止损（%）</t>
  </si>
  <si>
    <t>止盈（%）</t>
  </si>
  <si>
    <t>第一次
建仓</t>
  </si>
  <si>
    <t>S1_P</t>
  </si>
  <si>
    <t>S1_M</t>
  </si>
  <si>
    <t>S1_STOP</t>
  </si>
  <si>
    <t>S1_WIN</t>
  </si>
  <si>
    <t>/</t>
  </si>
  <si>
    <t>第二次
加仓</t>
  </si>
  <si>
    <t>S2_P</t>
  </si>
  <si>
    <t>S2_M</t>
  </si>
  <si>
    <t>S2_STOP</t>
  </si>
  <si>
    <t>S2_WIN</t>
  </si>
  <si>
    <t>第三次
加仓</t>
  </si>
  <si>
    <t>S3_P</t>
  </si>
  <si>
    <t>S3_M</t>
  </si>
  <si>
    <t>S3_STOP</t>
  </si>
  <si>
    <t>S3_WIN</t>
  </si>
  <si>
    <t>计划资金（M）</t>
  </si>
  <si>
    <t>公式</t>
  </si>
  <si>
    <t>入场价（P）</t>
  </si>
  <si>
    <t>序号</t>
  </si>
  <si>
    <t>类型</t>
  </si>
  <si>
    <t>买入（A）</t>
  </si>
  <si>
    <t>资金（B）</t>
  </si>
  <si>
    <t>止损（C）</t>
  </si>
  <si>
    <t>止盈（D）</t>
  </si>
  <si>
    <t>清仓盈利</t>
  </si>
  <si>
    <t>清仓盈利
（止损）</t>
  </si>
  <si>
    <t>清仓盈利
（止盈）</t>
  </si>
  <si>
    <t>第一次建仓</t>
  </si>
  <si>
    <t>P*(1+S1_P)</t>
  </si>
  <si>
    <t>M*S1_M</t>
  </si>
  <si>
    <t>P*(1+S1_STOP)</t>
  </si>
  <si>
    <r>
      <rPr>
        <sz val="12"/>
        <color rgb="FFFF0000"/>
        <rFont val="宋体"/>
        <charset val="134"/>
      </rPr>
      <t>清仓盈利</t>
    </r>
    <r>
      <rPr>
        <sz val="12"/>
        <rFont val="宋体"/>
        <charset val="134"/>
      </rPr>
      <t>=B1*C1</t>
    </r>
  </si>
  <si>
    <t>第二次加仓</t>
  </si>
  <si>
    <t>P*(1+S2_P)</t>
  </si>
  <si>
    <t>M*S2_M</t>
  </si>
  <si>
    <t>P*(1+S2_STOP)</t>
  </si>
  <si>
    <r>
      <rPr>
        <sz val="12"/>
        <rFont val="宋体"/>
        <charset val="134"/>
      </rPr>
      <t xml:space="preserve">序号1盈利：B1*(C2-A1)
序号2盈利：B2*(C2-A2)
</t>
    </r>
    <r>
      <rPr>
        <sz val="12"/>
        <color rgb="FFFF0000"/>
        <rFont val="宋体"/>
        <charset val="134"/>
      </rPr>
      <t>清仓盈利</t>
    </r>
    <r>
      <rPr>
        <sz val="12"/>
        <rFont val="宋体"/>
        <charset val="134"/>
      </rPr>
      <t>=序号1盈利+序号2盈利</t>
    </r>
  </si>
  <si>
    <t>第三次加仓</t>
  </si>
  <si>
    <t>P*(1+S3_P)</t>
  </si>
  <si>
    <t>M*S3_M</t>
  </si>
  <si>
    <t>P*(1+S3_STOP)</t>
  </si>
  <si>
    <t>P*S3_WIN</t>
  </si>
  <si>
    <r>
      <rPr>
        <sz val="12"/>
        <rFont val="宋体"/>
        <charset val="134"/>
      </rPr>
      <t xml:space="preserve">止损场景：
序号1盈利：B1*(C3-A1)
序号2盈利：B2*(C3-A2)
序号3盈利：B3*(C3-A3)
</t>
    </r>
    <r>
      <rPr>
        <sz val="12"/>
        <color rgb="FFFF0000"/>
        <rFont val="宋体"/>
        <charset val="134"/>
      </rPr>
      <t>清仓盈利</t>
    </r>
    <r>
      <rPr>
        <sz val="12"/>
        <rFont val="宋体"/>
        <charset val="134"/>
      </rPr>
      <t xml:space="preserve">=序号1盈利+序号2盈利+序号3盈利
止盈场景：
序号1盈利：B1*(D3-A1)
序号2盈利：B2*(D3-A2)
序号3盈利：B3*(D3-A1)
</t>
    </r>
    <r>
      <rPr>
        <sz val="12"/>
        <color rgb="FFFF0000"/>
        <rFont val="宋体"/>
        <charset val="134"/>
      </rPr>
      <t>清仓盈利</t>
    </r>
    <r>
      <rPr>
        <sz val="12"/>
        <rFont val="宋体"/>
        <charset val="134"/>
      </rPr>
      <t>=序号1盈利+序号2盈利+序号3盈利</t>
    </r>
  </si>
  <si>
    <t>股票反应</t>
  </si>
  <si>
    <t>项目</t>
  </si>
  <si>
    <t>项目时间</t>
  </si>
  <si>
    <t>T+0</t>
  </si>
  <si>
    <t>T+1</t>
  </si>
  <si>
    <t>T+2</t>
  </si>
  <si>
    <t>T+3</t>
  </si>
  <si>
    <t>T+4</t>
  </si>
  <si>
    <t>T+5</t>
  </si>
  <si>
    <t>备注</t>
  </si>
  <si>
    <t>2021年</t>
  </si>
  <si>
    <t>一季度预告</t>
  </si>
  <si>
    <t>一季度公告</t>
  </si>
  <si>
    <t>2021.4.30</t>
  </si>
  <si>
    <t>强烈反应</t>
  </si>
  <si>
    <t>2020年</t>
  </si>
  <si>
    <t>年报预告</t>
  </si>
  <si>
    <t>年报公告</t>
  </si>
  <si>
    <t>三季度预告</t>
  </si>
  <si>
    <t>三季度公告</t>
  </si>
  <si>
    <t>2020.10.30</t>
  </si>
  <si>
    <t>没反应，一个月内整体成上涨趋势</t>
  </si>
  <si>
    <t>中报预告</t>
  </si>
  <si>
    <t>中报公告</t>
  </si>
  <si>
    <t>2020.8.31</t>
  </si>
  <si>
    <t>没反应，8天内整体成上涨趋势</t>
  </si>
  <si>
    <t>股票代码</t>
  </si>
  <si>
    <t>股票名称</t>
  </si>
  <si>
    <t>日期</t>
  </si>
  <si>
    <t>时间</t>
  </si>
  <si>
    <t>主题</t>
  </si>
  <si>
    <t>原因</t>
  </si>
  <si>
    <t>包钢股份</t>
  </si>
  <si>
    <t>涨停</t>
  </si>
  <si>
    <t>稀土永磁</t>
  </si>
  <si>
    <t>稀土永磁板块拉升 工信部推动《稀土条例》尽快出台；钢铁板块午后拉升 永兴材料拉升涨停</t>
  </si>
  <si>
    <t>曾涨停</t>
  </si>
  <si>
    <t>终端需求景气度有望持续 稀土永磁板块再度上扬</t>
  </si>
  <si>
    <t>钢铁</t>
  </si>
  <si>
    <t>钢材需求将维持旺盛 钢铁股开盘再度走强</t>
  </si>
  <si>
    <t>稀土概念股全线走高</t>
  </si>
  <si>
    <t>国星光电与包头稀土中心建实验室发展激光器</t>
  </si>
  <si>
    <t>主流品种持续涨价，稀土板块再度活跃</t>
  </si>
  <si>
    <t>板块异动丨工信部释放重磅信号 稀土永磁板块持续上行</t>
  </si>
  <si>
    <t>尾矿资源开发已经生产稀土精矿17万吨</t>
  </si>
  <si>
    <t>钢铁板块走强 行业有望迎来戴维斯双击</t>
  </si>
  <si>
    <t>钢铁股全线上涨 包钢股份涨停</t>
  </si>
  <si>
    <t>受需求拉动叠加成本支撑将推动钢价均值上行预期影响</t>
  </si>
  <si>
    <t>北方稀土</t>
  </si>
  <si>
    <t>稀土永磁板块拉升 工信部推动《稀土条例》尽快出台；快讯：有色金属板块全线走强</t>
  </si>
  <si>
    <t>下游需求景气度有望持续 稀土永磁板块开盘拉升</t>
  </si>
  <si>
    <t>稀土产业链利润空间打开 稀土永磁板块持续拉升</t>
  </si>
  <si>
    <t>快讯：稀土永磁概念股午后继续走强</t>
  </si>
  <si>
    <t>两部委下达2021年第一批稀土开采、冶炼分离总量控制指标</t>
  </si>
  <si>
    <t>2019年第一批稀土开采、冶炼分离总量控制计划中公司指标为岩矿型稀土34625吨</t>
  </si>
  <si>
    <t>2021/7/9 五</t>
  </si>
  <si>
    <t>2021/7/7 三</t>
  </si>
  <si>
    <t>2021/7/8 四</t>
  </si>
  <si>
    <t>2021/7/5 一</t>
  </si>
  <si>
    <t>如果这些股票涨 则包钢股份必涨</t>
  </si>
  <si>
    <t>股票名称/代码</t>
  </si>
  <si>
    <t>触发过大于5%</t>
  </si>
  <si>
    <t>2021/7/9 五上午</t>
  </si>
  <si>
    <t>赣锋锂业002460</t>
  </si>
  <si>
    <t>√</t>
  </si>
  <si>
    <t>天齐锂业002466</t>
  </si>
  <si>
    <t>华友钴业603799</t>
  </si>
  <si>
    <t>寒锐钴业300618</t>
  </si>
  <si>
    <t>XD紫金矿601899</t>
  </si>
  <si>
    <t>西部矿业601168</t>
  </si>
  <si>
    <t>江西铜业600362</t>
  </si>
  <si>
    <t>锡业股份000960</t>
  </si>
  <si>
    <t>盛和资源600392</t>
  </si>
  <si>
    <t>北方稀土600111</t>
  </si>
  <si>
    <t>五矿稀土000831</t>
  </si>
  <si>
    <t>广晟有色600259</t>
  </si>
  <si>
    <t>厦门钨业600549</t>
  </si>
  <si>
    <t>盛屯矿业600711</t>
  </si>
  <si>
    <t>云铝股份000807</t>
  </si>
  <si>
    <t>神火股份000933</t>
  </si>
  <si>
    <t>4.85</t>
  </si>
  <si>
    <t>永兴材料002756</t>
  </si>
  <si>
    <t>共有</t>
  </si>
  <si>
    <t>差异</t>
  </si>
  <si>
    <t>稀土产业ETF</t>
  </si>
  <si>
    <t>稀土ETF</t>
  </si>
  <si>
    <t>盛和资源</t>
  </si>
  <si>
    <t>镨钕</t>
  </si>
  <si>
    <t>领益制造</t>
  </si>
  <si>
    <t>氧化镨钕</t>
  </si>
  <si>
    <t>金凤科技</t>
  </si>
  <si>
    <t>钕铁硼N35毛坯</t>
  </si>
  <si>
    <t>中国铝业</t>
  </si>
  <si>
    <t>钕铁硼磁材</t>
  </si>
  <si>
    <t>厦门钨业</t>
  </si>
  <si>
    <t>轻稀土下游最大应用方向为钕铁硼，主要应用于汽车、新能源汽车、风电、节能变频空调等领域</t>
  </si>
  <si>
    <t>稀土永磁就是稀土金属和过渡金属合金的永磁材料，稀土有“工业维生素”的美称。应用领域包括军工、应用计算机、汽车、仪器、仪表、家用电器、石油化工、医疗保健、航空航天、元器件、风力发电、新能源汽车、变频家电、节能电梯、节能石油抽油机等多个领域，应用市场空间巨大。</t>
  </si>
  <si>
    <t>横店东磁</t>
  </si>
  <si>
    <t>稀土是抗外围风险，外围大涨明天稀土就回调，低开两三个点吧，近段时间稀土涨价有支撑，你还炒股股龄还四年哈哈哈哈</t>
  </si>
  <si>
    <t>卧龙电驱</t>
  </si>
  <si>
    <t>指标</t>
  </si>
  <si>
    <t>策略</t>
  </si>
  <si>
    <t>各指标图</t>
  </si>
  <si>
    <t>总图</t>
  </si>
  <si>
    <t>成交量</t>
  </si>
  <si>
    <t>满足底背离：
1、价格不断下跌
2、成交量不断上升</t>
  </si>
  <si>
    <t>MACD</t>
  </si>
  <si>
    <t>1、快线（DIF）、慢线（DEA）均在零轴以下
2、绿色的量能柱越来越小
3、快线开始掉头向上并且有穿越慢线形成金叉迹象时</t>
  </si>
  <si>
    <t>KDJ</t>
  </si>
  <si>
    <t>1、J线开始掉头向上并且有形成金叉迹象时</t>
  </si>
  <si>
    <t>预测8.4日</t>
  </si>
  <si>
    <t>北京时间8.3日晚根据美股行情预测8.4日A股行情</t>
  </si>
  <si>
    <t>消息来源</t>
  </si>
  <si>
    <t>范围</t>
  </si>
  <si>
    <t>美股名称</t>
  </si>
  <si>
    <t>美行情</t>
  </si>
  <si>
    <t>预测A股行情</t>
  </si>
  <si>
    <t>预测结果</t>
  </si>
  <si>
    <t>校验股8.4日涨幅</t>
  </si>
  <si>
    <t>http://global.eastmoney.com/a/202108032026616738.html</t>
  </si>
  <si>
    <t>新能源汽车股</t>
  </si>
  <si>
    <t>小鹏汽车</t>
  </si>
  <si>
    <t>http://quote.eastmoney.com/us/XPEV.html</t>
  </si>
  <si>
    <t>新能源汽车股集体上涨</t>
  </si>
  <si>
    <t>1、新能源汽车概念上涨（当前是连续2日下跌行情）校验：516390、516160
2、稀土永磁概念上涨（当前是连续2日下跌行情）校验：600010、516150、516780</t>
  </si>
  <si>
    <t>100%命中</t>
  </si>
  <si>
    <r>
      <rPr>
        <sz val="12"/>
        <rFont val="宋体"/>
        <charset val="134"/>
      </rPr>
      <t>新能源汽车概念
516390：</t>
    </r>
    <r>
      <rPr>
        <sz val="12"/>
        <color rgb="FFFF0000"/>
        <rFont val="宋体"/>
        <charset val="134"/>
      </rPr>
      <t>+7.67%</t>
    </r>
    <r>
      <rPr>
        <sz val="12"/>
        <rFont val="宋体"/>
        <charset val="134"/>
      </rPr>
      <t xml:space="preserve">
516160：</t>
    </r>
    <r>
      <rPr>
        <sz val="12"/>
        <color rgb="FFFF0000"/>
        <rFont val="宋体"/>
        <charset val="134"/>
      </rPr>
      <t>+6.90%</t>
    </r>
    <r>
      <rPr>
        <sz val="12"/>
        <rFont val="宋体"/>
        <charset val="134"/>
      </rPr>
      <t xml:space="preserve">
稀土永磁概念：
600010：</t>
    </r>
    <r>
      <rPr>
        <sz val="12"/>
        <color rgb="FFFF0000"/>
        <rFont val="宋体"/>
        <charset val="134"/>
      </rPr>
      <t>+10.00%</t>
    </r>
    <r>
      <rPr>
        <sz val="12"/>
        <rFont val="宋体"/>
        <charset val="134"/>
      </rPr>
      <t xml:space="preserve">
516150：</t>
    </r>
    <r>
      <rPr>
        <sz val="12"/>
        <color rgb="FFFF0000"/>
        <rFont val="宋体"/>
        <charset val="134"/>
      </rPr>
      <t>+5.93%</t>
    </r>
    <r>
      <rPr>
        <sz val="12"/>
        <rFont val="宋体"/>
        <charset val="134"/>
      </rPr>
      <t xml:space="preserve">
516780：</t>
    </r>
    <r>
      <rPr>
        <sz val="12"/>
        <color rgb="FFFF0000"/>
        <rFont val="宋体"/>
        <charset val="134"/>
      </rPr>
      <t>+5.89%</t>
    </r>
  </si>
  <si>
    <t>法拉第未来</t>
  </si>
  <si>
    <t>http://quote.eastmoney.com/us/FFIE.html</t>
  </si>
  <si>
    <t>蔚来</t>
  </si>
  <si>
    <t>http://quote.eastmoney.com/us/NIO.html</t>
  </si>
  <si>
    <t>理想汽车</t>
  </si>
  <si>
    <t>http://quote.eastmoney.com/us/LI.html</t>
  </si>
  <si>
    <t>预测8.5日</t>
  </si>
  <si>
    <t>http://finance.eastmoney.com/a/202108042030648944.html</t>
  </si>
  <si>
    <t>特斯拉价格上调，反映了海外汽车市场零部件紧缺的现状</t>
  </si>
  <si>
    <t>入价</t>
  </si>
  <si>
    <t>可购数</t>
  </si>
  <si>
    <t>实际股数</t>
  </si>
  <si>
    <t>实际投入</t>
  </si>
  <si>
    <t>单只股收益</t>
  </si>
  <si>
    <t>实际收益</t>
  </si>
  <si>
    <t>涨幅</t>
  </si>
  <si>
    <t>比亚迪</t>
  </si>
  <si>
    <t>包钢</t>
  </si>
  <si>
    <t>投入</t>
  </si>
  <si>
    <t>盈利</t>
  </si>
  <si>
    <t>第一次</t>
  </si>
  <si>
    <t>第二次</t>
  </si>
  <si>
    <t>跑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</si>
</sst>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24">
    <font>
      <sz val="12"/>
      <name val="宋体"/>
      <charset val="134"/>
    </font>
    <font>
      <sz val="12"/>
      <color rgb="FFFF0000"/>
      <name val="宋体"/>
      <charset val="134"/>
    </font>
    <font>
      <sz val="11"/>
      <color theme="1"/>
      <name val="宋体"/>
      <charset val="134"/>
      <scheme val="minor"/>
    </font>
    <font>
      <b/>
      <sz val="12"/>
      <name val="宋体"/>
      <charset val="134"/>
    </font>
    <font>
      <u/>
      <sz val="11"/>
      <color rgb="FF0000FF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b/>
      <sz val="12"/>
      <color rgb="FFFF0000"/>
      <name val="宋体"/>
      <charset val="134"/>
    </font>
    <font>
      <sz val="11"/>
      <color rgb="FFFA7D00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rgb="FF3F3F76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indexed="8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rgb="FFFFFFFF"/>
      <name val="宋体"/>
      <charset val="134"/>
      <scheme val="minor"/>
    </font>
    <font>
      <sz val="11"/>
      <color rgb="FF006100"/>
      <name val="宋体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</fills>
  <borders count="32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0" fillId="12" borderId="2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15" borderId="27" applyNumberFormat="0" applyFont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9" fillId="0" borderId="28" applyNumberFormat="0" applyFill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5" fillId="0" borderId="29" applyNumberFormat="0" applyFill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20" fillId="18" borderId="30" applyNumberFormat="0" applyAlignment="0" applyProtection="0">
      <alignment vertical="center"/>
    </xf>
    <xf numFmtId="0" fontId="21" fillId="18" borderId="25" applyNumberFormat="0" applyAlignment="0" applyProtection="0">
      <alignment vertical="center"/>
    </xf>
    <xf numFmtId="0" fontId="22" fillId="20" borderId="31" applyNumberFormat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7" fillId="0" borderId="24" applyNumberFormat="0" applyFill="0" applyAlignment="0" applyProtection="0">
      <alignment vertical="center"/>
    </xf>
    <xf numFmtId="0" fontId="13" fillId="0" borderId="26" applyNumberFormat="0" applyFill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</cellStyleXfs>
  <cellXfs count="7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0" fillId="0" borderId="1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9" fontId="0" fillId="0" borderId="6" xfId="0" applyNumberFormat="1" applyBorder="1" applyAlignment="1">
      <alignment horizontal="center" vertical="center"/>
    </xf>
    <xf numFmtId="9" fontId="0" fillId="0" borderId="13" xfId="0" applyNumberFormat="1" applyBorder="1" applyAlignment="1">
      <alignment horizontal="center" vertical="center"/>
    </xf>
    <xf numFmtId="9" fontId="0" fillId="0" borderId="14" xfId="0" applyNumberFormat="1" applyBorder="1" applyAlignment="1">
      <alignment horizontal="center" vertical="center"/>
    </xf>
    <xf numFmtId="0" fontId="0" fillId="3" borderId="6" xfId="0" applyFont="1" applyFill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 wrapText="1"/>
    </xf>
    <xf numFmtId="0" fontId="0" fillId="0" borderId="13" xfId="0" applyFont="1" applyBorder="1" applyAlignment="1">
      <alignment horizontal="center" vertical="center" wrapText="1"/>
    </xf>
    <xf numFmtId="0" fontId="0" fillId="3" borderId="1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3" fillId="4" borderId="15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/>
    </xf>
    <xf numFmtId="0" fontId="4" fillId="0" borderId="6" xfId="1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5" fillId="0" borderId="6" xfId="10" applyFont="1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0" fillId="0" borderId="6" xfId="0" applyBorder="1" applyAlignment="1">
      <alignment horizontal="left" vertical="center" wrapText="1"/>
    </xf>
    <xf numFmtId="0" fontId="0" fillId="0" borderId="20" xfId="0" applyBorder="1" applyAlignment="1">
      <alignment horizontal="center" vertical="center"/>
    </xf>
    <xf numFmtId="0" fontId="3" fillId="4" borderId="12" xfId="0" applyFont="1" applyFill="1" applyBorder="1" applyAlignment="1">
      <alignment horizontal="center" vertical="center"/>
    </xf>
    <xf numFmtId="0" fontId="4" fillId="0" borderId="13" xfId="1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5" fillId="0" borderId="13" xfId="10" applyFont="1" applyBorder="1" applyAlignment="1">
      <alignment horizontal="center" vertical="center"/>
    </xf>
    <xf numFmtId="0" fontId="0" fillId="0" borderId="13" xfId="0" applyBorder="1" applyAlignment="1">
      <alignment horizontal="left" vertical="center"/>
    </xf>
    <xf numFmtId="0" fontId="4" fillId="0" borderId="0" xfId="10" applyAlignment="1">
      <alignment horizontal="center" vertical="center"/>
    </xf>
    <xf numFmtId="0" fontId="3" fillId="3" borderId="16" xfId="0" applyFont="1" applyFill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0" fillId="0" borderId="10" xfId="0" applyBorder="1" applyAlignment="1">
      <alignment horizontal="left" vertical="center"/>
    </xf>
    <xf numFmtId="0" fontId="6" fillId="0" borderId="13" xfId="0" applyFont="1" applyBorder="1" applyAlignment="1">
      <alignment horizontal="center" vertical="center"/>
    </xf>
    <xf numFmtId="0" fontId="0" fillId="0" borderId="14" xfId="0" applyBorder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3" borderId="0" xfId="0" applyFill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21" fontId="0" fillId="0" borderId="0" xfId="0" applyNumberFormat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22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5" borderId="0" xfId="0" applyFill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9" fontId="0" fillId="0" borderId="0" xfId="0" applyNumberFormat="1">
      <alignment vertical="center"/>
    </xf>
    <xf numFmtId="22" fontId="0" fillId="0" borderId="0" xfId="0" applyNumberFormat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ont>
        <b val="1"/>
        <i val="0"/>
        <strike val="0"/>
        <color rgb="FF00B050"/>
      </font>
    </dxf>
    <dxf>
      <font>
        <b val="1"/>
        <i val="0"/>
        <strike val="0"/>
        <color rgb="FFFF0000"/>
      </font>
    </dxf>
  </dxfs>
  <tableStyles count="0" defaultTableStyle="TableStyleMedium2" defaultPivotStyle="PivotStyleLight16"/>
  <colors>
    <mruColors>
      <color rgb="00FFC000"/>
      <color rgb="00800080"/>
      <color rgb="000000FF"/>
      <color rgb="00FF0000"/>
      <color rgb="009BC2E6"/>
      <color rgb="00000000"/>
      <color rgb="00F8CBA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cellimages.xml.rels><?xml version="1.0" encoding="UTF-8" standalone="yes"?>
<Relationships xmlns="http://schemas.openxmlformats.org/package/2006/relationships"><Relationship Id="rId4" Type="http://schemas.openxmlformats.org/officeDocument/2006/relationships/image" Target="media/image4.png"/><Relationship Id="rId3" Type="http://schemas.openxmlformats.org/officeDocument/2006/relationships/image" Target="media/image3.png"/><Relationship Id="rId2" Type="http://schemas.openxmlformats.org/officeDocument/2006/relationships/image" Target="media/image2.png"/><Relationship Id="rId1" Type="http://schemas.openxmlformats.org/officeDocument/2006/relationships/image" Target="media/image1.png"/></Relationships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www.wps.cn/officeDocument/2020/cellImage" Target="cellimages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7.xml.rels><?xml version="1.0" encoding="UTF-8" standalone="yes"?>
<Relationships xmlns="http://schemas.openxmlformats.org/package/2006/relationships"><Relationship Id="rId6" Type="http://schemas.openxmlformats.org/officeDocument/2006/relationships/hyperlink" Target="http://finance.eastmoney.com/a/202108042030648944.html" TargetMode="External"/><Relationship Id="rId5" Type="http://schemas.openxmlformats.org/officeDocument/2006/relationships/hyperlink" Target="http://global.eastmoney.com/a/202108032026616738.html" TargetMode="External"/><Relationship Id="rId4" Type="http://schemas.openxmlformats.org/officeDocument/2006/relationships/hyperlink" Target="http://quote.eastmoney.com/us/LI.html" TargetMode="External"/><Relationship Id="rId3" Type="http://schemas.openxmlformats.org/officeDocument/2006/relationships/hyperlink" Target="http://quote.eastmoney.com/us/NIO.html" TargetMode="External"/><Relationship Id="rId2" Type="http://schemas.openxmlformats.org/officeDocument/2006/relationships/hyperlink" Target="http://quote.eastmoney.com/us/FFIE.html" TargetMode="External"/><Relationship Id="rId1" Type="http://schemas.openxmlformats.org/officeDocument/2006/relationships/hyperlink" Target="http://quote.eastmoney.com/us/XPEV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5"/>
  <sheetViews>
    <sheetView tabSelected="1" zoomScale="85" zoomScaleNormal="85" topLeftCell="H1" workbookViewId="0">
      <selection activeCell="Q12" sqref="Q12"/>
    </sheetView>
  </sheetViews>
  <sheetFormatPr defaultColWidth="8.96666666666667" defaultRowHeight="25" customHeight="1"/>
  <cols>
    <col min="1" max="1" width="1.84166666666667" style="2" customWidth="1"/>
    <col min="2" max="2" width="7.575" style="2" customWidth="1"/>
    <col min="3" max="3" width="14.5666666666667" style="2" customWidth="1"/>
    <col min="4" max="4" width="13.225" style="2" customWidth="1"/>
    <col min="5" max="5" width="8.84166666666667" style="2" customWidth="1"/>
    <col min="6" max="6" width="13.9333333333333" style="2" customWidth="1"/>
    <col min="7" max="7" width="9.375" style="2" customWidth="1"/>
    <col min="8" max="8" width="40.2916666666667" style="2" customWidth="1"/>
    <col min="9" max="9" width="3.24166666666667" style="2" customWidth="1"/>
    <col min="10" max="10" width="7.575" style="2" customWidth="1"/>
    <col min="11" max="11" width="16.1833333333333" style="2" customWidth="1"/>
    <col min="12" max="12" width="13.8333333333333" style="2" customWidth="1"/>
    <col min="13" max="15" width="10.5666666666667" style="2" customWidth="1"/>
    <col min="16" max="16" width="10.5666666666667" style="3" customWidth="1"/>
    <col min="17" max="17" width="8.96666666666667" style="2"/>
    <col min="18" max="18" width="8.96666666666667" style="70"/>
    <col min="19" max="16384" width="8.96666666666667" style="2"/>
  </cols>
  <sheetData>
    <row r="1" ht="12" customHeight="1" spans="16:16">
      <c r="P1" s="2"/>
    </row>
    <row r="2" customHeight="1" spans="2:16">
      <c r="B2" s="4"/>
      <c r="C2" s="5" t="s">
        <v>0</v>
      </c>
      <c r="D2" s="5" t="s">
        <v>1</v>
      </c>
      <c r="E2" s="6"/>
      <c r="F2" s="7"/>
      <c r="J2" s="4"/>
      <c r="K2" s="5" t="s">
        <v>0</v>
      </c>
      <c r="L2" s="5">
        <v>100000</v>
      </c>
      <c r="M2" s="6"/>
      <c r="N2" s="7"/>
      <c r="P2" s="2"/>
    </row>
    <row r="3" customFormat="1" customHeight="1" spans="1:18">
      <c r="A3" s="2"/>
      <c r="B3" s="8"/>
      <c r="C3" s="9" t="s">
        <v>2</v>
      </c>
      <c r="D3" s="9" t="s">
        <v>3</v>
      </c>
      <c r="E3" s="10"/>
      <c r="F3" s="11"/>
      <c r="G3" s="2"/>
      <c r="H3" s="2"/>
      <c r="I3" s="2"/>
      <c r="J3" s="8"/>
      <c r="K3" s="9" t="s">
        <v>2</v>
      </c>
      <c r="L3" s="9">
        <v>1.7</v>
      </c>
      <c r="M3" s="10"/>
      <c r="N3" s="11"/>
      <c r="O3" s="2"/>
      <c r="P3" s="2"/>
      <c r="Q3" s="2"/>
      <c r="R3" s="77"/>
    </row>
    <row r="4" customFormat="1" customHeight="1" spans="1:18">
      <c r="A4" s="2"/>
      <c r="B4" s="12"/>
      <c r="C4" s="9" t="s">
        <v>4</v>
      </c>
      <c r="D4" s="9" t="s">
        <v>5</v>
      </c>
      <c r="E4" s="9" t="s">
        <v>6</v>
      </c>
      <c r="F4" s="13" t="s">
        <v>7</v>
      </c>
      <c r="G4" s="2"/>
      <c r="H4" s="2"/>
      <c r="I4" s="2"/>
      <c r="J4" s="12"/>
      <c r="K4" s="9" t="s">
        <v>4</v>
      </c>
      <c r="L4" s="9" t="s">
        <v>5</v>
      </c>
      <c r="M4" s="9" t="s">
        <v>6</v>
      </c>
      <c r="N4" s="13" t="s">
        <v>7</v>
      </c>
      <c r="O4" s="2"/>
      <c r="P4" s="2"/>
      <c r="Q4" s="2"/>
      <c r="R4" s="77"/>
    </row>
    <row r="5" customFormat="1" ht="35" customHeight="1" spans="1:18">
      <c r="A5" s="2"/>
      <c r="B5" s="71" t="s">
        <v>8</v>
      </c>
      <c r="C5" s="9" t="s">
        <v>9</v>
      </c>
      <c r="D5" s="9" t="s">
        <v>10</v>
      </c>
      <c r="E5" s="9" t="s">
        <v>11</v>
      </c>
      <c r="F5" s="13" t="s">
        <v>12</v>
      </c>
      <c r="G5" s="2"/>
      <c r="H5" s="2"/>
      <c r="I5" s="2"/>
      <c r="J5" s="71" t="s">
        <v>8</v>
      </c>
      <c r="K5" s="31">
        <v>0</v>
      </c>
      <c r="L5" s="31">
        <v>0.15</v>
      </c>
      <c r="M5" s="31">
        <v>-0.05</v>
      </c>
      <c r="N5" s="13" t="s">
        <v>13</v>
      </c>
      <c r="O5" s="2"/>
      <c r="P5" s="2"/>
      <c r="Q5" s="2"/>
      <c r="R5" s="77"/>
    </row>
    <row r="6" customFormat="1" ht="35" customHeight="1" spans="1:18">
      <c r="A6" s="2"/>
      <c r="B6" s="71" t="s">
        <v>14</v>
      </c>
      <c r="C6" s="9" t="s">
        <v>15</v>
      </c>
      <c r="D6" s="9" t="s">
        <v>16</v>
      </c>
      <c r="E6" s="9" t="s">
        <v>17</v>
      </c>
      <c r="F6" s="13" t="s">
        <v>18</v>
      </c>
      <c r="G6" s="2"/>
      <c r="H6" s="2"/>
      <c r="I6" s="2"/>
      <c r="J6" s="71" t="s">
        <v>14</v>
      </c>
      <c r="K6" s="31">
        <v>0.18</v>
      </c>
      <c r="L6" s="31">
        <v>0.35</v>
      </c>
      <c r="M6" s="31">
        <v>0.15</v>
      </c>
      <c r="N6" s="13" t="s">
        <v>13</v>
      </c>
      <c r="O6" s="2"/>
      <c r="P6" s="2"/>
      <c r="Q6" s="2"/>
      <c r="R6" s="77"/>
    </row>
    <row r="7" customFormat="1" ht="35" customHeight="1" spans="1:18">
      <c r="A7" s="2"/>
      <c r="B7" s="72" t="s">
        <v>19</v>
      </c>
      <c r="C7" s="16" t="s">
        <v>20</v>
      </c>
      <c r="D7" s="16" t="s">
        <v>21</v>
      </c>
      <c r="E7" s="16" t="s">
        <v>22</v>
      </c>
      <c r="F7" s="17" t="s">
        <v>23</v>
      </c>
      <c r="G7" s="2"/>
      <c r="H7" s="2"/>
      <c r="I7" s="2"/>
      <c r="J7" s="72" t="s">
        <v>19</v>
      </c>
      <c r="K7" s="32">
        <v>0.3</v>
      </c>
      <c r="L7" s="32">
        <v>0.5</v>
      </c>
      <c r="M7" s="32">
        <v>0.25</v>
      </c>
      <c r="N7" s="33">
        <v>0.5</v>
      </c>
      <c r="O7" s="2"/>
      <c r="P7" s="2"/>
      <c r="Q7" s="2"/>
      <c r="R7" s="77"/>
    </row>
    <row r="8" customFormat="1" ht="7" customHeight="1" spans="1:18">
      <c r="A8" s="2"/>
      <c r="B8" s="73"/>
      <c r="C8" s="73"/>
      <c r="D8" s="73"/>
      <c r="E8" s="73"/>
      <c r="F8" s="73"/>
      <c r="G8" s="73"/>
      <c r="H8" s="73"/>
      <c r="I8" s="73"/>
      <c r="J8" s="73"/>
      <c r="K8" s="73"/>
      <c r="L8" s="73"/>
      <c r="M8" s="73"/>
      <c r="N8" s="73"/>
      <c r="O8" s="73"/>
      <c r="P8" s="73"/>
      <c r="Q8" s="73"/>
      <c r="R8" s="77"/>
    </row>
    <row r="9" customHeight="1" spans="2:17">
      <c r="B9" s="18" t="s">
        <v>24</v>
      </c>
      <c r="C9" s="19"/>
      <c r="D9" s="5" t="s">
        <v>1</v>
      </c>
      <c r="E9" s="5" t="s">
        <v>25</v>
      </c>
      <c r="F9" s="5"/>
      <c r="G9" s="5"/>
      <c r="H9" s="20"/>
      <c r="I9" s="74"/>
      <c r="J9" s="18" t="s">
        <v>24</v>
      </c>
      <c r="K9" s="19"/>
      <c r="L9" s="5">
        <f>L2</f>
        <v>100000</v>
      </c>
      <c r="M9" s="6" t="s">
        <v>25</v>
      </c>
      <c r="N9" s="75"/>
      <c r="O9" s="75"/>
      <c r="P9" s="75"/>
      <c r="Q9" s="7"/>
    </row>
    <row r="10" customHeight="1" spans="2:17">
      <c r="B10" s="21" t="s">
        <v>26</v>
      </c>
      <c r="C10" s="22"/>
      <c r="D10" s="9" t="s">
        <v>3</v>
      </c>
      <c r="E10" s="9"/>
      <c r="F10" s="9"/>
      <c r="G10" s="9"/>
      <c r="H10" s="13"/>
      <c r="I10" s="74"/>
      <c r="J10" s="21" t="s">
        <v>26</v>
      </c>
      <c r="K10" s="22"/>
      <c r="L10" s="9">
        <f>L3</f>
        <v>1.7</v>
      </c>
      <c r="M10" s="10"/>
      <c r="N10" s="76"/>
      <c r="O10" s="76"/>
      <c r="P10" s="76"/>
      <c r="Q10" s="11"/>
    </row>
    <row r="11" ht="39" customHeight="1" spans="2:17">
      <c r="B11" s="25" t="s">
        <v>27</v>
      </c>
      <c r="C11" s="26" t="s">
        <v>28</v>
      </c>
      <c r="D11" s="26" t="s">
        <v>29</v>
      </c>
      <c r="E11" s="26" t="s">
        <v>30</v>
      </c>
      <c r="F11" s="26" t="s">
        <v>31</v>
      </c>
      <c r="G11" s="26" t="s">
        <v>32</v>
      </c>
      <c r="H11" s="27" t="s">
        <v>33</v>
      </c>
      <c r="I11" s="74"/>
      <c r="J11" s="25" t="s">
        <v>27</v>
      </c>
      <c r="K11" s="26" t="s">
        <v>28</v>
      </c>
      <c r="L11" s="26" t="s">
        <v>29</v>
      </c>
      <c r="M11" s="26" t="s">
        <v>30</v>
      </c>
      <c r="N11" s="26" t="s">
        <v>31</v>
      </c>
      <c r="O11" s="26" t="s">
        <v>32</v>
      </c>
      <c r="P11" s="34" t="s">
        <v>34</v>
      </c>
      <c r="Q11" s="38" t="s">
        <v>35</v>
      </c>
    </row>
    <row r="12" ht="72" customHeight="1" spans="2:18">
      <c r="B12" s="14">
        <v>1</v>
      </c>
      <c r="C12" s="9" t="s">
        <v>36</v>
      </c>
      <c r="D12" s="9" t="s">
        <v>37</v>
      </c>
      <c r="E12" s="9" t="s">
        <v>38</v>
      </c>
      <c r="F12" s="9" t="s">
        <v>39</v>
      </c>
      <c r="G12" s="9" t="s">
        <v>13</v>
      </c>
      <c r="H12" s="28" t="s">
        <v>40</v>
      </c>
      <c r="I12" s="74"/>
      <c r="J12" s="14">
        <v>1</v>
      </c>
      <c r="K12" s="9" t="s">
        <v>36</v>
      </c>
      <c r="L12" s="9">
        <f>ROUND(L3*(1+K5),2)</f>
        <v>1.7</v>
      </c>
      <c r="M12" s="9">
        <f>ROUND(L2*L5,2)</f>
        <v>15000</v>
      </c>
      <c r="N12" s="9">
        <f>ROUND(L3*(1+M5),2)</f>
        <v>1.62</v>
      </c>
      <c r="O12" s="9" t="s">
        <v>13</v>
      </c>
      <c r="P12" s="35">
        <f>ROUND(M12*M5,2)</f>
        <v>-750</v>
      </c>
      <c r="Q12" s="13" t="s">
        <v>13</v>
      </c>
      <c r="R12" s="70">
        <f>P12/L2</f>
        <v>-0.0075</v>
      </c>
    </row>
    <row r="13" ht="72" customHeight="1" spans="2:18">
      <c r="B13" s="14">
        <v>2</v>
      </c>
      <c r="C13" s="9" t="s">
        <v>41</v>
      </c>
      <c r="D13" s="9" t="s">
        <v>42</v>
      </c>
      <c r="E13" s="9" t="s">
        <v>43</v>
      </c>
      <c r="F13" s="9" t="s">
        <v>44</v>
      </c>
      <c r="G13" s="9" t="s">
        <v>13</v>
      </c>
      <c r="H13" s="29" t="s">
        <v>45</v>
      </c>
      <c r="I13" s="74"/>
      <c r="J13" s="14">
        <v>2</v>
      </c>
      <c r="K13" s="9" t="s">
        <v>41</v>
      </c>
      <c r="L13" s="9">
        <f>ROUND(L3*(1+K6),2)</f>
        <v>2.01</v>
      </c>
      <c r="M13" s="9">
        <f>ROUND(L2*L6,2)</f>
        <v>35000</v>
      </c>
      <c r="N13" s="9">
        <f>ROUND(L3*(1+M6),2)</f>
        <v>1.96</v>
      </c>
      <c r="O13" s="9" t="s">
        <v>13</v>
      </c>
      <c r="P13" s="36">
        <f>ROUND((M12*(N13-L12))+(M13*(N13-L13)),2)</f>
        <v>2150</v>
      </c>
      <c r="Q13" s="13" t="s">
        <v>13</v>
      </c>
      <c r="R13" s="70">
        <f>P13/L2</f>
        <v>0.0215</v>
      </c>
    </row>
    <row r="14" ht="184" customHeight="1" spans="2:19">
      <c r="B14" s="15">
        <v>3</v>
      </c>
      <c r="C14" s="16" t="s">
        <v>46</v>
      </c>
      <c r="D14" s="16" t="s">
        <v>47</v>
      </c>
      <c r="E14" s="16" t="s">
        <v>48</v>
      </c>
      <c r="F14" s="16" t="s">
        <v>49</v>
      </c>
      <c r="G14" s="16" t="s">
        <v>50</v>
      </c>
      <c r="H14" s="30" t="s">
        <v>51</v>
      </c>
      <c r="I14" s="74"/>
      <c r="J14" s="15">
        <v>3</v>
      </c>
      <c r="K14" s="16" t="s">
        <v>46</v>
      </c>
      <c r="L14" s="16">
        <f>ROUND(L3*(1+K7),2)</f>
        <v>2.21</v>
      </c>
      <c r="M14" s="16">
        <f>ROUND(L2*L7,2)</f>
        <v>50000</v>
      </c>
      <c r="N14" s="16">
        <f>ROUND(L3*(1+M7),2)</f>
        <v>2.13</v>
      </c>
      <c r="O14" s="16">
        <f>ROUND(L3*(1+N7),2)</f>
        <v>2.55</v>
      </c>
      <c r="P14" s="37">
        <f>ROUND((M12*(N14-L12))+(M13*(N14-L13))+(M14*(N14-L14)),2)</f>
        <v>6650</v>
      </c>
      <c r="Q14" s="17">
        <f>ROUND((M12*(O14-L12))+(M13*(O14-L13))+(M14*(O14-L14)),2)</f>
        <v>48650</v>
      </c>
      <c r="R14" s="70">
        <f>P14/L2</f>
        <v>0.0665</v>
      </c>
      <c r="S14" s="70">
        <f>Q14/L2</f>
        <v>0.4865</v>
      </c>
    </row>
    <row r="15" customHeight="1" spans="16:16">
      <c r="P15" s="2"/>
    </row>
  </sheetData>
  <mergeCells count="16">
    <mergeCell ref="B1:Q1"/>
    <mergeCell ref="B9:C9"/>
    <mergeCell ref="J9:K9"/>
    <mergeCell ref="B10:C10"/>
    <mergeCell ref="J10:K10"/>
    <mergeCell ref="A15:Q15"/>
    <mergeCell ref="A2:A14"/>
    <mergeCell ref="B2:B4"/>
    <mergeCell ref="I9:I14"/>
    <mergeCell ref="J2:J4"/>
    <mergeCell ref="E9:H10"/>
    <mergeCell ref="E2:F3"/>
    <mergeCell ref="M2:N3"/>
    <mergeCell ref="M9:Q10"/>
    <mergeCell ref="G2:I7"/>
    <mergeCell ref="O2:Q7"/>
  </mergeCells>
  <conditionalFormatting sqref="P12:P14 Q14">
    <cfRule type="cellIs" dxfId="0" priority="2" operator="lessThan">
      <formula>0</formula>
    </cfRule>
    <cfRule type="cellIs" dxfId="1" priority="1" operator="greaterThanOrEqual">
      <formula>0</formula>
    </cfRule>
  </conditionalFormatting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G4"/>
  <sheetViews>
    <sheetView workbookViewId="0">
      <selection activeCell="G4" sqref="G4"/>
    </sheetView>
  </sheetViews>
  <sheetFormatPr defaultColWidth="8.96666666666667" defaultRowHeight="25" customHeight="1" outlineLevelRow="3" outlineLevelCol="6"/>
  <cols>
    <col min="1" max="1" width="8.96666666666667" style="1"/>
    <col min="2" max="9" width="12.3166666666667" style="1" customWidth="1"/>
    <col min="10" max="16384" width="8.96666666666667" style="1"/>
  </cols>
  <sheetData>
    <row r="2" customHeight="1" spans="2:6">
      <c r="B2" s="1" t="s">
        <v>79</v>
      </c>
      <c r="C2" s="1" t="s">
        <v>28</v>
      </c>
      <c r="D2" s="1" t="s">
        <v>80</v>
      </c>
      <c r="E2" s="1" t="s">
        <v>188</v>
      </c>
      <c r="F2" s="1" t="s">
        <v>198</v>
      </c>
    </row>
    <row r="3" customHeight="1" spans="2:5">
      <c r="B3" s="1" t="s">
        <v>84</v>
      </c>
      <c r="C3" s="1" t="s">
        <v>199</v>
      </c>
      <c r="D3" s="1">
        <v>7.7</v>
      </c>
      <c r="E3" s="1">
        <v>1.7</v>
      </c>
    </row>
    <row r="4" customHeight="1" spans="3:7">
      <c r="C4" s="1" t="s">
        <v>200</v>
      </c>
      <c r="D4" s="1">
        <v>7.12</v>
      </c>
      <c r="E4" s="1">
        <v>2.01</v>
      </c>
      <c r="G4" s="1" t="s">
        <v>201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J12"/>
  <sheetViews>
    <sheetView workbookViewId="0">
      <selection activeCell="I18" sqref="I18"/>
    </sheetView>
  </sheetViews>
  <sheetFormatPr defaultColWidth="9" defaultRowHeight="25" customHeight="1"/>
  <cols>
    <col min="1" max="2" width="15.5666666666667" style="2" customWidth="1"/>
    <col min="3" max="3" width="15.5666666666667" style="68" customWidth="1"/>
    <col min="4" max="9" width="15.5666666666667" style="2" customWidth="1"/>
    <col min="10" max="10" width="31.3166666666667" style="2" customWidth="1"/>
    <col min="11" max="255" width="15.5666666666667" style="2" customWidth="1"/>
    <col min="256" max="16384" width="15.5666666666667" style="2"/>
  </cols>
  <sheetData>
    <row r="3" customHeight="1" spans="4:4">
      <c r="D3" s="2" t="s">
        <v>52</v>
      </c>
    </row>
    <row r="4" customHeight="1" spans="2:10">
      <c r="B4" s="2" t="s">
        <v>53</v>
      </c>
      <c r="C4" s="68" t="s">
        <v>54</v>
      </c>
      <c r="D4" s="2" t="s">
        <v>55</v>
      </c>
      <c r="E4" s="2" t="s">
        <v>56</v>
      </c>
      <c r="F4" s="2" t="s">
        <v>57</v>
      </c>
      <c r="G4" s="2" t="s">
        <v>58</v>
      </c>
      <c r="H4" s="2" t="s">
        <v>59</v>
      </c>
      <c r="I4" s="2" t="s">
        <v>60</v>
      </c>
      <c r="J4" s="2" t="s">
        <v>61</v>
      </c>
    </row>
    <row r="5" customHeight="1" spans="1:2">
      <c r="A5" s="2" t="s">
        <v>62</v>
      </c>
      <c r="B5" s="2" t="s">
        <v>63</v>
      </c>
    </row>
    <row r="6" customHeight="1" spans="2:10">
      <c r="B6" s="2" t="s">
        <v>64</v>
      </c>
      <c r="C6" s="68" t="s">
        <v>65</v>
      </c>
      <c r="D6" s="69">
        <v>-0.0134</v>
      </c>
      <c r="E6" s="69">
        <v>0.0408</v>
      </c>
      <c r="F6" s="69">
        <v>0.098</v>
      </c>
      <c r="G6" s="69">
        <v>0.1012</v>
      </c>
      <c r="H6" s="69">
        <v>-0.0324</v>
      </c>
      <c r="I6" s="69">
        <v>0.0335</v>
      </c>
      <c r="J6" s="2" t="s">
        <v>66</v>
      </c>
    </row>
    <row r="7" customHeight="1" spans="1:9">
      <c r="A7" s="2" t="s">
        <v>67</v>
      </c>
      <c r="B7" s="2" t="s">
        <v>68</v>
      </c>
      <c r="D7" s="69"/>
      <c r="E7" s="69"/>
      <c r="F7" s="69"/>
      <c r="G7" s="69"/>
      <c r="H7" s="69"/>
      <c r="I7" s="69"/>
    </row>
    <row r="8" customHeight="1" spans="2:10">
      <c r="B8" s="2" t="s">
        <v>69</v>
      </c>
      <c r="C8" s="68" t="s">
        <v>65</v>
      </c>
      <c r="D8" s="69">
        <v>-0.0134</v>
      </c>
      <c r="E8" s="69">
        <v>0.0408</v>
      </c>
      <c r="F8" s="69">
        <v>0.098</v>
      </c>
      <c r="G8" s="69">
        <v>0.1012</v>
      </c>
      <c r="H8" s="69">
        <v>-0.0324</v>
      </c>
      <c r="I8" s="69">
        <v>0.0335</v>
      </c>
      <c r="J8" s="2" t="s">
        <v>66</v>
      </c>
    </row>
    <row r="9" customHeight="1" spans="2:2">
      <c r="B9" s="2" t="s">
        <v>70</v>
      </c>
    </row>
    <row r="10" customHeight="1" spans="2:10">
      <c r="B10" s="2" t="s">
        <v>71</v>
      </c>
      <c r="C10" s="68" t="s">
        <v>72</v>
      </c>
      <c r="D10" s="69">
        <v>-0.0087</v>
      </c>
      <c r="E10" s="69">
        <v>-0.0088</v>
      </c>
      <c r="F10" s="69">
        <v>0.0177</v>
      </c>
      <c r="G10" s="69">
        <v>0</v>
      </c>
      <c r="H10" s="69">
        <v>0.0087</v>
      </c>
      <c r="I10" s="69">
        <v>-0.0086</v>
      </c>
      <c r="J10" s="2" t="s">
        <v>73</v>
      </c>
    </row>
    <row r="11" customHeight="1" spans="2:2">
      <c r="B11" s="2" t="s">
        <v>74</v>
      </c>
    </row>
    <row r="12" customHeight="1" spans="2:10">
      <c r="B12" s="2" t="s">
        <v>75</v>
      </c>
      <c r="C12" s="68" t="s">
        <v>76</v>
      </c>
      <c r="D12" s="69">
        <v>-0.0169</v>
      </c>
      <c r="E12" s="69">
        <v>0</v>
      </c>
      <c r="F12" s="69">
        <v>0</v>
      </c>
      <c r="G12" s="69">
        <v>0</v>
      </c>
      <c r="H12" s="69">
        <v>0</v>
      </c>
      <c r="I12" s="69">
        <v>0.0087</v>
      </c>
      <c r="J12" s="2" t="s">
        <v>77</v>
      </c>
    </row>
  </sheetData>
  <mergeCells count="1">
    <mergeCell ref="D3:I3"/>
  </mergeCells>
  <pageMargins left="0.75" right="0.75" top="1" bottom="1" header="0.511805555555556" footer="0.511805555555556"/>
  <pageSetup paperSize="9" orientation="portrait"/>
  <headerFooter alignWithMargins="0" scaleWithDoc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22"/>
  <sheetViews>
    <sheetView topLeftCell="B1" workbookViewId="0">
      <pane ySplit="1" topLeftCell="A2" activePane="bottomLeft" state="frozen"/>
      <selection/>
      <selection pane="bottomLeft" activeCell="G14" sqref="G14"/>
    </sheetView>
  </sheetViews>
  <sheetFormatPr defaultColWidth="9" defaultRowHeight="20" customHeight="1" outlineLevelCol="7"/>
  <cols>
    <col min="1" max="1" width="15.5666666666667" style="2" customWidth="1"/>
    <col min="2" max="4" width="11.625" style="2" customWidth="1"/>
    <col min="5" max="5" width="9.63333333333333" style="2" customWidth="1"/>
    <col min="6" max="6" width="11.625" style="2" customWidth="1"/>
    <col min="7" max="7" width="15.5666666666667" style="2" customWidth="1"/>
    <col min="8" max="8" width="91.4416666666667" style="40" customWidth="1"/>
    <col min="9" max="16384" width="15.5666666666667" style="2" customWidth="1"/>
  </cols>
  <sheetData>
    <row r="1" ht="25" customHeight="1" spans="2:8">
      <c r="B1" s="62" t="s">
        <v>78</v>
      </c>
      <c r="C1" s="62" t="s">
        <v>79</v>
      </c>
      <c r="D1" s="62" t="s">
        <v>80</v>
      </c>
      <c r="E1" s="62" t="s">
        <v>81</v>
      </c>
      <c r="F1" s="62" t="s">
        <v>28</v>
      </c>
      <c r="G1" s="62" t="s">
        <v>82</v>
      </c>
      <c r="H1" s="62" t="s">
        <v>83</v>
      </c>
    </row>
    <row r="2" customHeight="1" spans="2:8">
      <c r="B2" s="2">
        <v>600010</v>
      </c>
      <c r="C2" s="2" t="s">
        <v>84</v>
      </c>
      <c r="D2" s="63">
        <v>44386</v>
      </c>
      <c r="E2" s="64">
        <v>0.577175925925926</v>
      </c>
      <c r="F2" s="2" t="s">
        <v>85</v>
      </c>
      <c r="G2" s="2" t="s">
        <v>86</v>
      </c>
      <c r="H2" s="40" t="s">
        <v>87</v>
      </c>
    </row>
    <row r="3" customHeight="1" spans="2:8">
      <c r="B3" s="2">
        <v>600010</v>
      </c>
      <c r="C3" s="2" t="s">
        <v>84</v>
      </c>
      <c r="D3" s="63">
        <v>44384</v>
      </c>
      <c r="E3" s="64">
        <v>0.474675925925926</v>
      </c>
      <c r="F3" s="2" t="s">
        <v>88</v>
      </c>
      <c r="G3" s="2" t="s">
        <v>86</v>
      </c>
      <c r="H3" s="40" t="s">
        <v>89</v>
      </c>
    </row>
    <row r="4" customHeight="1" spans="2:8">
      <c r="B4" s="2">
        <v>600010</v>
      </c>
      <c r="C4" s="2" t="s">
        <v>84</v>
      </c>
      <c r="D4" s="63">
        <v>44326</v>
      </c>
      <c r="E4" s="64">
        <v>0.468530092592593</v>
      </c>
      <c r="F4" s="2" t="s">
        <v>85</v>
      </c>
      <c r="G4" s="2" t="s">
        <v>90</v>
      </c>
      <c r="H4" s="40" t="s">
        <v>91</v>
      </c>
    </row>
    <row r="5" customHeight="1" spans="2:8">
      <c r="B5" s="2">
        <v>600010</v>
      </c>
      <c r="C5" s="2" t="s">
        <v>84</v>
      </c>
      <c r="D5" s="63">
        <v>44323</v>
      </c>
      <c r="E5" s="64">
        <v>0.446365740740741</v>
      </c>
      <c r="F5" s="2" t="s">
        <v>85</v>
      </c>
      <c r="G5" s="2" t="s">
        <v>86</v>
      </c>
      <c r="H5" s="40" t="s">
        <v>92</v>
      </c>
    </row>
    <row r="6" customHeight="1" spans="2:8">
      <c r="B6" s="2">
        <v>600010</v>
      </c>
      <c r="C6" s="2" t="s">
        <v>84</v>
      </c>
      <c r="D6" s="63">
        <v>44259</v>
      </c>
      <c r="E6" s="64">
        <v>0.468287037037037</v>
      </c>
      <c r="F6" s="2" t="s">
        <v>85</v>
      </c>
      <c r="G6" s="2" t="s">
        <v>86</v>
      </c>
      <c r="H6" s="40" t="s">
        <v>93</v>
      </c>
    </row>
    <row r="7" customHeight="1" spans="2:8">
      <c r="B7" s="2">
        <v>600010</v>
      </c>
      <c r="C7" s="2" t="s">
        <v>84</v>
      </c>
      <c r="D7" s="63">
        <v>44258</v>
      </c>
      <c r="E7" s="64">
        <v>0.612974537037037</v>
      </c>
      <c r="F7" s="2" t="s">
        <v>85</v>
      </c>
      <c r="G7" s="2" t="s">
        <v>86</v>
      </c>
      <c r="H7" s="40" t="s">
        <v>94</v>
      </c>
    </row>
    <row r="8" customHeight="1" spans="2:8">
      <c r="B8" s="2">
        <v>600010</v>
      </c>
      <c r="C8" s="2" t="s">
        <v>84</v>
      </c>
      <c r="D8" s="63">
        <v>44257</v>
      </c>
      <c r="E8" s="64">
        <v>0.39662037037037</v>
      </c>
      <c r="F8" s="2" t="s">
        <v>88</v>
      </c>
      <c r="G8" s="2" t="s">
        <v>86</v>
      </c>
      <c r="H8" s="40" t="s">
        <v>95</v>
      </c>
    </row>
    <row r="9" customHeight="1" spans="2:8">
      <c r="B9" s="2">
        <v>600010</v>
      </c>
      <c r="C9" s="2" t="s">
        <v>84</v>
      </c>
      <c r="D9" s="63">
        <v>44256</v>
      </c>
      <c r="E9" s="64">
        <v>0.468148148148148</v>
      </c>
      <c r="F9" s="2" t="s">
        <v>85</v>
      </c>
      <c r="G9" s="2" t="s">
        <v>86</v>
      </c>
      <c r="H9" s="40" t="s">
        <v>96</v>
      </c>
    </row>
    <row r="10" customHeight="1" spans="2:8">
      <c r="B10" s="2">
        <v>600010</v>
      </c>
      <c r="C10" s="2" t="s">
        <v>84</v>
      </c>
      <c r="D10" s="63">
        <v>44252</v>
      </c>
      <c r="E10" s="64">
        <v>0.405474537037037</v>
      </c>
      <c r="F10" s="2" t="s">
        <v>88</v>
      </c>
      <c r="G10" s="2" t="s">
        <v>90</v>
      </c>
      <c r="H10" s="40" t="s">
        <v>97</v>
      </c>
    </row>
    <row r="11" customHeight="1" spans="2:8">
      <c r="B11" s="2">
        <v>600010</v>
      </c>
      <c r="C11" s="2" t="s">
        <v>84</v>
      </c>
      <c r="D11" s="63">
        <v>44250</v>
      </c>
      <c r="E11" s="64">
        <v>0.559039351851852</v>
      </c>
      <c r="F11" s="2" t="s">
        <v>85</v>
      </c>
      <c r="G11" s="2" t="s">
        <v>90</v>
      </c>
      <c r="H11" s="40" t="s">
        <v>98</v>
      </c>
    </row>
    <row r="12" customHeight="1" spans="2:8">
      <c r="B12" s="2">
        <v>600010</v>
      </c>
      <c r="C12" s="2" t="s">
        <v>84</v>
      </c>
      <c r="D12" s="63">
        <v>44249</v>
      </c>
      <c r="E12" s="64">
        <v>0.434224537037037</v>
      </c>
      <c r="F12" s="2" t="s">
        <v>85</v>
      </c>
      <c r="G12" s="2" t="s">
        <v>90</v>
      </c>
      <c r="H12" s="40" t="s">
        <v>98</v>
      </c>
    </row>
    <row r="13" customHeight="1" spans="2:8">
      <c r="B13" s="2">
        <v>600010</v>
      </c>
      <c r="C13" s="2" t="s">
        <v>84</v>
      </c>
      <c r="D13" s="63">
        <v>44230</v>
      </c>
      <c r="E13" s="64">
        <v>0.541759259259259</v>
      </c>
      <c r="F13" s="2" t="s">
        <v>88</v>
      </c>
      <c r="G13" s="2" t="s">
        <v>90</v>
      </c>
      <c r="H13" s="40" t="s">
        <v>99</v>
      </c>
    </row>
    <row r="15" customHeight="1" spans="2:8">
      <c r="B15" s="2">
        <v>600111</v>
      </c>
      <c r="C15" s="2" t="s">
        <v>100</v>
      </c>
      <c r="D15" s="63">
        <v>44386</v>
      </c>
      <c r="E15" s="64">
        <v>0.545474537037037</v>
      </c>
      <c r="F15" s="2" t="s">
        <v>85</v>
      </c>
      <c r="G15" s="2" t="s">
        <v>86</v>
      </c>
      <c r="H15" s="40" t="s">
        <v>101</v>
      </c>
    </row>
    <row r="16" customHeight="1" spans="2:8">
      <c r="B16" s="2">
        <v>600111</v>
      </c>
      <c r="C16" s="2" t="s">
        <v>100</v>
      </c>
      <c r="D16" s="63">
        <v>44385</v>
      </c>
      <c r="E16" s="64">
        <v>0.399363425925926</v>
      </c>
      <c r="F16" s="2" t="s">
        <v>88</v>
      </c>
      <c r="G16" s="2" t="s">
        <v>86</v>
      </c>
      <c r="H16" s="40" t="s">
        <v>102</v>
      </c>
    </row>
    <row r="17" customHeight="1" spans="2:8">
      <c r="B17" s="2">
        <v>600111</v>
      </c>
      <c r="C17" s="2" t="s">
        <v>100</v>
      </c>
      <c r="D17" s="63">
        <v>44382</v>
      </c>
      <c r="E17" s="64">
        <v>0.562638888888889</v>
      </c>
      <c r="F17" s="2" t="s">
        <v>88</v>
      </c>
      <c r="G17" s="2" t="s">
        <v>86</v>
      </c>
      <c r="H17" s="40" t="s">
        <v>103</v>
      </c>
    </row>
    <row r="18" customHeight="1" spans="2:8">
      <c r="B18" s="2">
        <v>600111</v>
      </c>
      <c r="C18" s="2" t="s">
        <v>100</v>
      </c>
      <c r="D18" s="63">
        <v>44256</v>
      </c>
      <c r="E18" s="64">
        <v>0.47912037037037</v>
      </c>
      <c r="F18" s="2" t="s">
        <v>85</v>
      </c>
      <c r="G18" s="2" t="s">
        <v>86</v>
      </c>
      <c r="H18" s="40" t="s">
        <v>104</v>
      </c>
    </row>
    <row r="19" customHeight="1" spans="2:8">
      <c r="B19" s="2">
        <v>600111</v>
      </c>
      <c r="C19" s="2" t="s">
        <v>100</v>
      </c>
      <c r="D19" s="63">
        <v>44249</v>
      </c>
      <c r="E19" s="64">
        <v>0.400266203703704</v>
      </c>
      <c r="F19" s="2" t="s">
        <v>85</v>
      </c>
      <c r="G19" s="2" t="s">
        <v>86</v>
      </c>
      <c r="H19" s="40" t="s">
        <v>105</v>
      </c>
    </row>
    <row r="20" customHeight="1" spans="2:8">
      <c r="B20" s="2">
        <v>600111</v>
      </c>
      <c r="C20" s="2" t="s">
        <v>100</v>
      </c>
      <c r="D20" s="63">
        <v>44217</v>
      </c>
      <c r="E20" s="64">
        <v>0.399398148148148</v>
      </c>
      <c r="F20" s="2" t="s">
        <v>85</v>
      </c>
      <c r="G20" s="2" t="s">
        <v>86</v>
      </c>
      <c r="H20" s="40" t="s">
        <v>106</v>
      </c>
    </row>
    <row r="21" customHeight="1" spans="2:8">
      <c r="B21" s="2">
        <v>600111</v>
      </c>
      <c r="C21" s="2" t="s">
        <v>100</v>
      </c>
      <c r="D21" s="63">
        <v>44216</v>
      </c>
      <c r="E21" s="64">
        <v>0.586655092592593</v>
      </c>
      <c r="F21" s="2" t="s">
        <v>85</v>
      </c>
      <c r="G21" s="2" t="s">
        <v>86</v>
      </c>
      <c r="H21" s="40" t="s">
        <v>106</v>
      </c>
    </row>
    <row r="22" customHeight="1" spans="2:8">
      <c r="B22" s="2">
        <v>600111</v>
      </c>
      <c r="C22" s="2" t="s">
        <v>100</v>
      </c>
      <c r="D22" s="63">
        <v>44214</v>
      </c>
      <c r="E22" s="64">
        <v>0.404085648148148</v>
      </c>
      <c r="F22" s="2" t="s">
        <v>85</v>
      </c>
      <c r="G22" s="2" t="s">
        <v>86</v>
      </c>
      <c r="H22" s="40" t="s">
        <v>106</v>
      </c>
    </row>
  </sheetData>
  <pageMargins left="0.75" right="0.75" top="1" bottom="1" header="0.511805555555556" footer="0.511805555555556"/>
  <pageSetup paperSize="9" orientation="portrait"/>
  <headerFooter alignWithMargins="0" scaleWithDoc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49"/>
  <sheetViews>
    <sheetView workbookViewId="0">
      <pane ySplit="1" topLeftCell="A7" activePane="bottomLeft" state="frozen"/>
      <selection/>
      <selection pane="bottomLeft" activeCell="G12" sqref="G12"/>
    </sheetView>
  </sheetViews>
  <sheetFormatPr defaultColWidth="9" defaultRowHeight="20" customHeight="1" outlineLevelCol="7"/>
  <cols>
    <col min="1" max="1" width="15.5666666666667" style="2" customWidth="1"/>
    <col min="2" max="2" width="11.625" style="2" customWidth="1"/>
    <col min="3" max="4" width="17.5083333333333" style="2" customWidth="1"/>
    <col min="5" max="5" width="13.8833333333333" style="2" customWidth="1"/>
    <col min="6" max="6" width="11.625" style="2" customWidth="1"/>
    <col min="7" max="7" width="15.5666666666667" style="2" customWidth="1"/>
    <col min="8" max="8" width="91.4416666666667" style="40" customWidth="1"/>
    <col min="9" max="16384" width="15.5666666666667" style="2" customWidth="1"/>
  </cols>
  <sheetData>
    <row r="1" ht="25" customHeight="1" spans="2:8">
      <c r="B1" s="62" t="s">
        <v>78</v>
      </c>
      <c r="C1" s="62" t="s">
        <v>79</v>
      </c>
      <c r="D1" s="62" t="s">
        <v>80</v>
      </c>
      <c r="E1" s="62" t="s">
        <v>81</v>
      </c>
      <c r="F1" s="62" t="s">
        <v>28</v>
      </c>
      <c r="G1" s="62" t="s">
        <v>82</v>
      </c>
      <c r="H1" s="62" t="s">
        <v>83</v>
      </c>
    </row>
    <row r="2" customHeight="1" spans="2:8">
      <c r="B2" s="2">
        <v>600010</v>
      </c>
      <c r="C2" s="2" t="s">
        <v>84</v>
      </c>
      <c r="D2" s="63" t="s">
        <v>107</v>
      </c>
      <c r="E2" s="64">
        <v>0.577175925925926</v>
      </c>
      <c r="F2" s="2" t="s">
        <v>85</v>
      </c>
      <c r="G2" s="2" t="s">
        <v>86</v>
      </c>
      <c r="H2" s="40" t="s">
        <v>87</v>
      </c>
    </row>
    <row r="3" customHeight="1" spans="2:8">
      <c r="B3" s="2">
        <v>600010</v>
      </c>
      <c r="C3" s="2" t="s">
        <v>84</v>
      </c>
      <c r="D3" s="63" t="s">
        <v>108</v>
      </c>
      <c r="E3" s="64">
        <v>0.474675925925926</v>
      </c>
      <c r="F3" s="2" t="s">
        <v>88</v>
      </c>
      <c r="G3" s="2" t="s">
        <v>86</v>
      </c>
      <c r="H3" s="40" t="s">
        <v>89</v>
      </c>
    </row>
    <row r="4" customHeight="1" spans="4:5">
      <c r="D4" s="63"/>
      <c r="E4" s="64"/>
    </row>
    <row r="5" customHeight="1" spans="2:8">
      <c r="B5" s="2">
        <v>600111</v>
      </c>
      <c r="C5" s="2" t="s">
        <v>100</v>
      </c>
      <c r="D5" s="63" t="s">
        <v>107</v>
      </c>
      <c r="E5" s="64">
        <v>0.545474537037037</v>
      </c>
      <c r="F5" s="2" t="s">
        <v>85</v>
      </c>
      <c r="G5" s="2" t="s">
        <v>86</v>
      </c>
      <c r="H5" s="40" t="s">
        <v>101</v>
      </c>
    </row>
    <row r="6" customHeight="1" spans="2:8">
      <c r="B6" s="2">
        <v>600111</v>
      </c>
      <c r="C6" s="2" t="s">
        <v>100</v>
      </c>
      <c r="D6" s="63" t="s">
        <v>109</v>
      </c>
      <c r="E6" s="64">
        <v>0.399363425925926</v>
      </c>
      <c r="F6" s="2" t="s">
        <v>88</v>
      </c>
      <c r="G6" s="2" t="s">
        <v>86</v>
      </c>
      <c r="H6" s="40" t="s">
        <v>102</v>
      </c>
    </row>
    <row r="7" customHeight="1" spans="2:8">
      <c r="B7" s="2">
        <v>600111</v>
      </c>
      <c r="C7" s="2" t="s">
        <v>100</v>
      </c>
      <c r="D7" s="63" t="s">
        <v>110</v>
      </c>
      <c r="E7" s="64">
        <v>0.562638888888889</v>
      </c>
      <c r="F7" s="2" t="s">
        <v>88</v>
      </c>
      <c r="G7" s="2" t="s">
        <v>86</v>
      </c>
      <c r="H7" s="40" t="s">
        <v>103</v>
      </c>
    </row>
    <row r="8" customHeight="1" spans="4:5">
      <c r="D8" s="63"/>
      <c r="E8" s="64"/>
    </row>
    <row r="9" customHeight="1" spans="4:5">
      <c r="D9" s="63"/>
      <c r="E9" s="64"/>
    </row>
    <row r="10" customHeight="1" spans="3:5">
      <c r="C10" s="65" t="s">
        <v>111</v>
      </c>
      <c r="D10" s="65"/>
      <c r="E10" s="65"/>
    </row>
    <row r="11" customHeight="1" spans="4:5">
      <c r="D11" s="63" t="s">
        <v>112</v>
      </c>
      <c r="E11" s="64" t="s">
        <v>113</v>
      </c>
    </row>
    <row r="12" customHeight="1" spans="3:5">
      <c r="C12" s="63" t="s">
        <v>114</v>
      </c>
      <c r="D12" s="63" t="s">
        <v>115</v>
      </c>
      <c r="E12" s="64" t="s">
        <v>116</v>
      </c>
    </row>
    <row r="13" customHeight="1" spans="4:5">
      <c r="D13" s="63" t="s">
        <v>117</v>
      </c>
      <c r="E13" s="64" t="s">
        <v>116</v>
      </c>
    </row>
    <row r="14" customHeight="1" spans="4:5">
      <c r="D14" s="63" t="s">
        <v>118</v>
      </c>
      <c r="E14" s="64" t="s">
        <v>116</v>
      </c>
    </row>
    <row r="15" customHeight="1" spans="4:5">
      <c r="D15" s="63" t="s">
        <v>119</v>
      </c>
      <c r="E15" s="64" t="s">
        <v>116</v>
      </c>
    </row>
    <row r="16" customHeight="1" spans="4:5">
      <c r="D16" s="63" t="s">
        <v>120</v>
      </c>
      <c r="E16" s="64" t="s">
        <v>116</v>
      </c>
    </row>
    <row r="17" customHeight="1" spans="4:5">
      <c r="D17" s="63" t="s">
        <v>121</v>
      </c>
      <c r="E17" s="64" t="s">
        <v>116</v>
      </c>
    </row>
    <row r="18" customHeight="1" spans="4:5">
      <c r="D18" s="63" t="s">
        <v>122</v>
      </c>
      <c r="E18" s="64" t="s">
        <v>116</v>
      </c>
    </row>
    <row r="19" customHeight="1" spans="4:5">
      <c r="D19" s="63" t="s">
        <v>123</v>
      </c>
      <c r="E19" s="64" t="s">
        <v>116</v>
      </c>
    </row>
    <row r="20" customHeight="1" spans="4:5">
      <c r="D20" s="63" t="s">
        <v>124</v>
      </c>
      <c r="E20" s="64" t="s">
        <v>116</v>
      </c>
    </row>
    <row r="21" customHeight="1" spans="4:5">
      <c r="D21" s="66" t="s">
        <v>125</v>
      </c>
      <c r="E21" s="64" t="s">
        <v>116</v>
      </c>
    </row>
    <row r="22" customHeight="1" spans="4:5">
      <c r="D22" s="66" t="s">
        <v>126</v>
      </c>
      <c r="E22" s="64" t="s">
        <v>116</v>
      </c>
    </row>
    <row r="23" customHeight="1" spans="4:5">
      <c r="D23" s="63" t="s">
        <v>127</v>
      </c>
      <c r="E23" s="64" t="s">
        <v>116</v>
      </c>
    </row>
    <row r="24" customHeight="1" spans="4:5">
      <c r="D24" s="63" t="s">
        <v>128</v>
      </c>
      <c r="E24" s="64" t="s">
        <v>116</v>
      </c>
    </row>
    <row r="25" customHeight="1" spans="4:5">
      <c r="D25" s="63" t="s">
        <v>129</v>
      </c>
      <c r="E25" s="64" t="s">
        <v>116</v>
      </c>
    </row>
    <row r="26" customHeight="1" spans="4:5">
      <c r="D26" s="63" t="s">
        <v>130</v>
      </c>
      <c r="E26" s="64" t="s">
        <v>116</v>
      </c>
    </row>
    <row r="27" customHeight="1" spans="4:5">
      <c r="D27" s="63" t="s">
        <v>131</v>
      </c>
      <c r="E27" s="78" t="s">
        <v>132</v>
      </c>
    </row>
    <row r="28" customHeight="1" spans="4:5">
      <c r="D28" s="63" t="s">
        <v>133</v>
      </c>
      <c r="E28" s="64" t="s">
        <v>116</v>
      </c>
    </row>
    <row r="29" customHeight="1" spans="2:5">
      <c r="B29" s="2">
        <v>26174351</v>
      </c>
      <c r="D29" s="63"/>
      <c r="E29" s="64"/>
    </row>
    <row r="30" customHeight="1" spans="4:5">
      <c r="D30" s="63"/>
      <c r="E30" s="64"/>
    </row>
    <row r="31" customHeight="1" spans="4:5">
      <c r="D31" s="63"/>
      <c r="E31" s="64"/>
    </row>
    <row r="32" customHeight="1" spans="4:5">
      <c r="D32" s="63"/>
      <c r="E32" s="64"/>
    </row>
    <row r="33" customHeight="1" spans="4:5">
      <c r="D33" s="63"/>
      <c r="E33" s="64"/>
    </row>
    <row r="34" customHeight="1" spans="2:8">
      <c r="B34" s="2">
        <v>600010</v>
      </c>
      <c r="C34" s="2" t="s">
        <v>84</v>
      </c>
      <c r="D34" s="63">
        <v>44326</v>
      </c>
      <c r="E34" s="64">
        <v>0.468530092592593</v>
      </c>
      <c r="F34" s="2" t="s">
        <v>85</v>
      </c>
      <c r="G34" s="2" t="s">
        <v>90</v>
      </c>
      <c r="H34" s="40" t="s">
        <v>91</v>
      </c>
    </row>
    <row r="35" customHeight="1" spans="2:8">
      <c r="B35" s="2">
        <v>600010</v>
      </c>
      <c r="C35" s="2" t="s">
        <v>84</v>
      </c>
      <c r="D35" s="63">
        <v>44323</v>
      </c>
      <c r="E35" s="64">
        <v>0.446365740740741</v>
      </c>
      <c r="F35" s="2" t="s">
        <v>85</v>
      </c>
      <c r="G35" s="2" t="s">
        <v>86</v>
      </c>
      <c r="H35" s="40" t="s">
        <v>92</v>
      </c>
    </row>
    <row r="36" customHeight="1" spans="2:8">
      <c r="B36" s="2">
        <v>600010</v>
      </c>
      <c r="C36" s="2" t="s">
        <v>84</v>
      </c>
      <c r="D36" s="63">
        <v>44259</v>
      </c>
      <c r="E36" s="64">
        <v>0.468287037037037</v>
      </c>
      <c r="F36" s="2" t="s">
        <v>85</v>
      </c>
      <c r="G36" s="2" t="s">
        <v>86</v>
      </c>
      <c r="H36" s="40" t="s">
        <v>93</v>
      </c>
    </row>
    <row r="37" customHeight="1" spans="2:8">
      <c r="B37" s="2">
        <v>600010</v>
      </c>
      <c r="C37" s="2" t="s">
        <v>84</v>
      </c>
      <c r="D37" s="63">
        <v>44258</v>
      </c>
      <c r="E37" s="64">
        <v>0.612974537037037</v>
      </c>
      <c r="F37" s="2" t="s">
        <v>85</v>
      </c>
      <c r="G37" s="2" t="s">
        <v>86</v>
      </c>
      <c r="H37" s="40" t="s">
        <v>94</v>
      </c>
    </row>
    <row r="38" customHeight="1" spans="2:8">
      <c r="B38" s="2">
        <v>600010</v>
      </c>
      <c r="C38" s="2" t="s">
        <v>84</v>
      </c>
      <c r="D38" s="63">
        <v>44257</v>
      </c>
      <c r="E38" s="64">
        <v>0.39662037037037</v>
      </c>
      <c r="F38" s="2" t="s">
        <v>88</v>
      </c>
      <c r="G38" s="2" t="s">
        <v>86</v>
      </c>
      <c r="H38" s="40" t="s">
        <v>95</v>
      </c>
    </row>
    <row r="39" customHeight="1" spans="2:8">
      <c r="B39" s="2">
        <v>600010</v>
      </c>
      <c r="C39" s="2" t="s">
        <v>84</v>
      </c>
      <c r="D39" s="63">
        <v>44256</v>
      </c>
      <c r="E39" s="64">
        <v>0.468148148148148</v>
      </c>
      <c r="F39" s="2" t="s">
        <v>85</v>
      </c>
      <c r="G39" s="2" t="s">
        <v>86</v>
      </c>
      <c r="H39" s="40" t="s">
        <v>96</v>
      </c>
    </row>
    <row r="40" customHeight="1" spans="2:8">
      <c r="B40" s="2">
        <v>600010</v>
      </c>
      <c r="C40" s="2" t="s">
        <v>84</v>
      </c>
      <c r="D40" s="63">
        <v>44252</v>
      </c>
      <c r="E40" s="64">
        <v>0.405474537037037</v>
      </c>
      <c r="F40" s="2" t="s">
        <v>88</v>
      </c>
      <c r="G40" s="2" t="s">
        <v>90</v>
      </c>
      <c r="H40" s="40" t="s">
        <v>97</v>
      </c>
    </row>
    <row r="41" customHeight="1" spans="2:8">
      <c r="B41" s="2">
        <v>600010</v>
      </c>
      <c r="C41" s="2" t="s">
        <v>84</v>
      </c>
      <c r="D41" s="63">
        <v>44250</v>
      </c>
      <c r="E41" s="64">
        <v>0.559039351851852</v>
      </c>
      <c r="F41" s="2" t="s">
        <v>85</v>
      </c>
      <c r="G41" s="2" t="s">
        <v>90</v>
      </c>
      <c r="H41" s="40" t="s">
        <v>98</v>
      </c>
    </row>
    <row r="42" customHeight="1" spans="2:8">
      <c r="B42" s="2">
        <v>600010</v>
      </c>
      <c r="C42" s="2" t="s">
        <v>84</v>
      </c>
      <c r="D42" s="63">
        <v>44249</v>
      </c>
      <c r="E42" s="64">
        <v>0.434224537037037</v>
      </c>
      <c r="F42" s="2" t="s">
        <v>85</v>
      </c>
      <c r="G42" s="2" t="s">
        <v>90</v>
      </c>
      <c r="H42" s="40" t="s">
        <v>98</v>
      </c>
    </row>
    <row r="43" customHeight="1" spans="2:8">
      <c r="B43" s="2">
        <v>600010</v>
      </c>
      <c r="C43" s="2" t="s">
        <v>84</v>
      </c>
      <c r="D43" s="63">
        <v>44230</v>
      </c>
      <c r="E43" s="64">
        <v>0.541759259259259</v>
      </c>
      <c r="F43" s="2" t="s">
        <v>88</v>
      </c>
      <c r="G43" s="2" t="s">
        <v>90</v>
      </c>
      <c r="H43" s="40" t="s">
        <v>99</v>
      </c>
    </row>
    <row r="45" customHeight="1" spans="2:8">
      <c r="B45" s="2">
        <v>600111</v>
      </c>
      <c r="C45" s="2" t="s">
        <v>100</v>
      </c>
      <c r="D45" s="63">
        <v>44256</v>
      </c>
      <c r="E45" s="64">
        <v>0.47912037037037</v>
      </c>
      <c r="F45" s="2" t="s">
        <v>85</v>
      </c>
      <c r="G45" s="2" t="s">
        <v>86</v>
      </c>
      <c r="H45" s="40" t="s">
        <v>104</v>
      </c>
    </row>
    <row r="46" customHeight="1" spans="2:8">
      <c r="B46" s="2">
        <v>600111</v>
      </c>
      <c r="C46" s="2" t="s">
        <v>100</v>
      </c>
      <c r="D46" s="63">
        <v>44249</v>
      </c>
      <c r="E46" s="64">
        <v>0.400266203703704</v>
      </c>
      <c r="F46" s="2" t="s">
        <v>85</v>
      </c>
      <c r="G46" s="2" t="s">
        <v>86</v>
      </c>
      <c r="H46" s="40" t="s">
        <v>105</v>
      </c>
    </row>
    <row r="47" customHeight="1" spans="2:8">
      <c r="B47" s="2">
        <v>600111</v>
      </c>
      <c r="C47" s="2" t="s">
        <v>100</v>
      </c>
      <c r="D47" s="63">
        <v>44217</v>
      </c>
      <c r="E47" s="64">
        <v>0.399398148148148</v>
      </c>
      <c r="F47" s="2" t="s">
        <v>85</v>
      </c>
      <c r="G47" s="2" t="s">
        <v>86</v>
      </c>
      <c r="H47" s="40" t="s">
        <v>106</v>
      </c>
    </row>
    <row r="48" customHeight="1" spans="2:8">
      <c r="B48" s="2">
        <v>600111</v>
      </c>
      <c r="C48" s="2" t="s">
        <v>100</v>
      </c>
      <c r="D48" s="63">
        <v>44216</v>
      </c>
      <c r="E48" s="64">
        <v>0.586655092592593</v>
      </c>
      <c r="F48" s="2" t="s">
        <v>85</v>
      </c>
      <c r="G48" s="2" t="s">
        <v>86</v>
      </c>
      <c r="H48" s="40" t="s">
        <v>106</v>
      </c>
    </row>
    <row r="49" customHeight="1" spans="2:8">
      <c r="B49" s="2">
        <v>600111</v>
      </c>
      <c r="C49" s="2" t="s">
        <v>100</v>
      </c>
      <c r="D49" s="63">
        <v>44214</v>
      </c>
      <c r="E49" s="64">
        <v>0.404085648148148</v>
      </c>
      <c r="F49" s="2" t="s">
        <v>85</v>
      </c>
      <c r="G49" s="2" t="s">
        <v>86</v>
      </c>
      <c r="H49" s="40" t="s">
        <v>106</v>
      </c>
    </row>
  </sheetData>
  <mergeCells count="1">
    <mergeCell ref="C10:E10"/>
  </mergeCells>
  <pageMargins left="0.75" right="0.75" top="1" bottom="1" header="0.511805555555556" footer="0.511805555555556"/>
  <pageSetup paperSize="9" orientation="portrait"/>
  <headerFooter alignWithMargins="0" scaleWithDoc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E11"/>
  <sheetViews>
    <sheetView workbookViewId="0">
      <selection activeCell="D13" sqref="D13"/>
    </sheetView>
  </sheetViews>
  <sheetFormatPr defaultColWidth="8.96666666666667" defaultRowHeight="25" customHeight="1" outlineLevelCol="4"/>
  <cols>
    <col min="1" max="2" width="8.96666666666667" style="2"/>
    <col min="3" max="4" width="16.7583333333333" style="2" customWidth="1"/>
    <col min="5" max="5" width="88.6333333333333" style="2" customWidth="1"/>
    <col min="6" max="16384" width="8.96666666666667" style="2"/>
  </cols>
  <sheetData>
    <row r="1" customHeight="1" spans="2:3">
      <c r="B1" s="2" t="s">
        <v>134</v>
      </c>
      <c r="C1" s="2" t="s">
        <v>135</v>
      </c>
    </row>
    <row r="2" customHeight="1" spans="3:4">
      <c r="C2" s="2" t="s">
        <v>136</v>
      </c>
      <c r="D2" s="2" t="s">
        <v>137</v>
      </c>
    </row>
    <row r="3" customHeight="1" spans="2:2">
      <c r="B3" s="2" t="s">
        <v>100</v>
      </c>
    </row>
    <row r="4" customHeight="1" spans="2:5">
      <c r="B4" s="2" t="s">
        <v>138</v>
      </c>
      <c r="E4" s="2" t="s">
        <v>139</v>
      </c>
    </row>
    <row r="5" customHeight="1" spans="2:5">
      <c r="B5" s="2" t="s">
        <v>140</v>
      </c>
      <c r="E5" s="2" t="s">
        <v>141</v>
      </c>
    </row>
    <row r="6" customHeight="1" spans="2:5">
      <c r="B6" s="2" t="s">
        <v>142</v>
      </c>
      <c r="E6" s="2" t="s">
        <v>143</v>
      </c>
    </row>
    <row r="7" customHeight="1" spans="2:5">
      <c r="B7" s="2" t="s">
        <v>144</v>
      </c>
      <c r="E7" s="2" t="s">
        <v>145</v>
      </c>
    </row>
    <row r="8" customHeight="1" spans="2:5">
      <c r="B8" s="2" t="s">
        <v>146</v>
      </c>
      <c r="E8" s="2" t="s">
        <v>147</v>
      </c>
    </row>
    <row r="9" customHeight="1" spans="2:5">
      <c r="B9" s="2" t="s">
        <v>84</v>
      </c>
      <c r="E9" s="2" t="s">
        <v>148</v>
      </c>
    </row>
    <row r="10" customHeight="1" spans="2:5">
      <c r="B10" s="2" t="s">
        <v>149</v>
      </c>
      <c r="E10" s="2" t="s">
        <v>150</v>
      </c>
    </row>
    <row r="11" customHeight="1" spans="2:2">
      <c r="B11" s="2" t="s">
        <v>151</v>
      </c>
    </row>
  </sheetData>
  <mergeCells count="2">
    <mergeCell ref="C1:D1"/>
    <mergeCell ref="B1:B2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G5"/>
  <sheetViews>
    <sheetView workbookViewId="0">
      <selection activeCell="C5" sqref="C5"/>
    </sheetView>
  </sheetViews>
  <sheetFormatPr defaultColWidth="9" defaultRowHeight="25" customHeight="1" outlineLevelRow="4" outlineLevelCol="6"/>
  <cols>
    <col min="1" max="1" width="11.0666666666667" style="2" customWidth="1"/>
    <col min="2" max="2" width="39.3166666666667" style="40" customWidth="1"/>
    <col min="3" max="3" width="45.875" style="2" customWidth="1"/>
    <col min="4" max="6" width="15.5666666666667" style="2" customWidth="1"/>
    <col min="7" max="7" width="29.3166666666667" style="2" customWidth="1"/>
    <col min="8" max="255" width="15.5666666666667" style="2" customWidth="1"/>
    <col min="256" max="16384" width="15.5666666666667" style="2"/>
  </cols>
  <sheetData>
    <row r="2" customHeight="1" spans="1:4">
      <c r="A2" s="2" t="s">
        <v>152</v>
      </c>
      <c r="B2" s="2" t="s">
        <v>153</v>
      </c>
      <c r="C2" s="2" t="s">
        <v>154</v>
      </c>
      <c r="D2" s="2" t="s">
        <v>155</v>
      </c>
    </row>
    <row r="3" ht="129" customHeight="1" spans="1:4">
      <c r="A3" s="2" t="s">
        <v>156</v>
      </c>
      <c r="B3" s="61" t="s">
        <v>157</v>
      </c>
      <c r="C3" s="2" t="str">
        <f>_xlfn.DISPIMG("ID_9DD2D9AFD0C9402E8AB83CD5155F6E10",1)</f>
        <v>=DISPIMG("ID_9DD2D9AFD0C9402E8AB83CD5155F6E10",1)</v>
      </c>
      <c r="D3" s="2" t="str">
        <f>_xlfn.DISPIMG("ID_711D1F07383945889239C0DFDECF5FF8",1)</f>
        <v>=DISPIMG("ID_711D1F07383945889239C0DFDECF5FF8",1)</v>
      </c>
    </row>
    <row r="4" ht="126" customHeight="1" spans="1:3">
      <c r="A4" s="2" t="s">
        <v>158</v>
      </c>
      <c r="B4" s="61" t="s">
        <v>159</v>
      </c>
      <c r="C4" s="2" t="str">
        <f>_xlfn.DISPIMG("ID_1AE0B19D8A87458E8A47B84FBCDF22D0",1)</f>
        <v>=DISPIMG("ID_1AE0B19D8A87458E8A47B84FBCDF22D0",1)</v>
      </c>
    </row>
    <row r="5" ht="150" customHeight="1" spans="1:3">
      <c r="A5" s="2" t="s">
        <v>160</v>
      </c>
      <c r="B5" s="40" t="s">
        <v>161</v>
      </c>
      <c r="C5" s="2" t="str">
        <f>_xlfn.DISPIMG("ID_11335F205B734BFCABCE43E809B7311C",1)</f>
        <v>=DISPIMG("ID_11335F205B734BFCABCE43E809B7311C",1)</v>
      </c>
    </row>
  </sheetData>
  <mergeCells count="2">
    <mergeCell ref="D2:G2"/>
    <mergeCell ref="D3:G5"/>
  </mergeCells>
  <pageMargins left="0.75" right="0.75" top="1" bottom="1" header="0.511805555555556" footer="0.511805555555556"/>
  <pageSetup paperSize="9" orientation="portrait"/>
  <headerFooter alignWithMargins="0" scaleWithDoc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J11"/>
  <sheetViews>
    <sheetView topLeftCell="A5" workbookViewId="0">
      <selection activeCell="G14" sqref="G14"/>
    </sheetView>
  </sheetViews>
  <sheetFormatPr defaultColWidth="8.96666666666667" defaultRowHeight="25" customHeight="1"/>
  <cols>
    <col min="1" max="1" width="8.96666666666667" style="2"/>
    <col min="2" max="2" width="10.5666666666667" style="2" customWidth="1"/>
    <col min="3" max="3" width="8.96666666666667" style="2"/>
    <col min="4" max="4" width="13.575" style="2" customWidth="1"/>
    <col min="5" max="5" width="12.2583333333333" style="2" customWidth="1"/>
    <col min="6" max="6" width="6.69166666666667" style="2" customWidth="1"/>
    <col min="7" max="7" width="25.575" style="40" customWidth="1"/>
    <col min="8" max="8" width="29.5666666666667" style="40" customWidth="1"/>
    <col min="9" max="9" width="11.4416666666667" style="2" customWidth="1"/>
    <col min="10" max="10" width="23.0666666666667" style="2" customWidth="1"/>
    <col min="11" max="16384" width="8.96666666666667" style="2"/>
  </cols>
  <sheetData>
    <row r="3" ht="30" customHeight="1" spans="2:10">
      <c r="B3" s="41" t="s">
        <v>162</v>
      </c>
      <c r="C3" s="42" t="s">
        <v>163</v>
      </c>
      <c r="D3" s="42"/>
      <c r="E3" s="42"/>
      <c r="F3" s="42"/>
      <c r="G3" s="42"/>
      <c r="H3" s="42"/>
      <c r="I3" s="42"/>
      <c r="J3" s="56"/>
    </row>
    <row r="4" customHeight="1" spans="2:10">
      <c r="B4" s="43"/>
      <c r="C4" s="26" t="s">
        <v>164</v>
      </c>
      <c r="D4" s="26" t="s">
        <v>165</v>
      </c>
      <c r="E4" s="26" t="s">
        <v>166</v>
      </c>
      <c r="F4" s="26"/>
      <c r="G4" s="26" t="s">
        <v>167</v>
      </c>
      <c r="H4" s="26" t="s">
        <v>168</v>
      </c>
      <c r="I4" s="26" t="s">
        <v>169</v>
      </c>
      <c r="J4" s="27" t="s">
        <v>170</v>
      </c>
    </row>
    <row r="5" ht="42" customHeight="1" spans="2:10">
      <c r="B5" s="43"/>
      <c r="C5" s="44" t="s">
        <v>171</v>
      </c>
      <c r="D5" s="45" t="s">
        <v>172</v>
      </c>
      <c r="E5" s="9" t="s">
        <v>173</v>
      </c>
      <c r="F5" s="46" t="s">
        <v>174</v>
      </c>
      <c r="G5" s="47" t="s">
        <v>175</v>
      </c>
      <c r="H5" s="48" t="s">
        <v>176</v>
      </c>
      <c r="I5" s="57" t="s">
        <v>177</v>
      </c>
      <c r="J5" s="29" t="s">
        <v>178</v>
      </c>
    </row>
    <row r="6" ht="42" customHeight="1" spans="2:10">
      <c r="B6" s="43"/>
      <c r="C6" s="44"/>
      <c r="D6" s="49"/>
      <c r="E6" s="9" t="s">
        <v>179</v>
      </c>
      <c r="F6" s="46" t="s">
        <v>180</v>
      </c>
      <c r="G6" s="47"/>
      <c r="H6" s="47"/>
      <c r="I6" s="57"/>
      <c r="J6" s="58"/>
    </row>
    <row r="7" ht="42" customHeight="1" spans="2:10">
      <c r="B7" s="43"/>
      <c r="C7" s="44"/>
      <c r="D7" s="49"/>
      <c r="E7" s="9" t="s">
        <v>181</v>
      </c>
      <c r="F7" s="46" t="s">
        <v>182</v>
      </c>
      <c r="G7" s="47"/>
      <c r="H7" s="47"/>
      <c r="I7" s="57"/>
      <c r="J7" s="58"/>
    </row>
    <row r="8" ht="42" customHeight="1" spans="2:10">
      <c r="B8" s="50"/>
      <c r="C8" s="51"/>
      <c r="D8" s="52"/>
      <c r="E8" s="16" t="s">
        <v>183</v>
      </c>
      <c r="F8" s="53" t="s">
        <v>184</v>
      </c>
      <c r="G8" s="54"/>
      <c r="H8" s="54"/>
      <c r="I8" s="59"/>
      <c r="J8" s="60"/>
    </row>
    <row r="11" customHeight="1" spans="2:7">
      <c r="B11" s="2" t="s">
        <v>185</v>
      </c>
      <c r="C11" s="55" t="s">
        <v>186</v>
      </c>
      <c r="D11" s="2" t="s">
        <v>172</v>
      </c>
      <c r="G11" s="40" t="s">
        <v>187</v>
      </c>
    </row>
  </sheetData>
  <mergeCells count="8">
    <mergeCell ref="C3:J3"/>
    <mergeCell ref="B3:B8"/>
    <mergeCell ref="C5:C8"/>
    <mergeCell ref="D5:D8"/>
    <mergeCell ref="G5:G8"/>
    <mergeCell ref="H5:H8"/>
    <mergeCell ref="I5:I8"/>
    <mergeCell ref="J5:J8"/>
  </mergeCells>
  <hyperlinks>
    <hyperlink ref="F5" r:id="rId1" display="http://quote.eastmoney.com/us/XPEV.html"/>
    <hyperlink ref="F6" r:id="rId2" display="http://quote.eastmoney.com/us/FFIE.html"/>
    <hyperlink ref="F7" r:id="rId3" display="http://quote.eastmoney.com/us/NIO.html"/>
    <hyperlink ref="F8" r:id="rId4" display="http://quote.eastmoney.com/us/LI.html"/>
    <hyperlink ref="C5" r:id="rId5" display="http://global.eastmoney.com/a/202108032026616738.html"/>
    <hyperlink ref="C11" r:id="rId6" display="http://finance.eastmoney.com/a/202108042030648944.html"/>
  </hyperlink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J8"/>
  <sheetViews>
    <sheetView workbookViewId="0">
      <selection activeCell="E19" sqref="E19"/>
    </sheetView>
  </sheetViews>
  <sheetFormatPr defaultColWidth="8.96666666666667" defaultRowHeight="25" customHeight="1" outlineLevelRow="7"/>
  <cols>
    <col min="1" max="16384" width="10.5666666666667" customWidth="1"/>
  </cols>
  <sheetData>
    <row r="4" customHeight="1" spans="2:10">
      <c r="B4" s="39"/>
      <c r="C4" s="39" t="s">
        <v>188</v>
      </c>
      <c r="D4" s="39" t="s">
        <v>85</v>
      </c>
      <c r="E4" s="39" t="s">
        <v>189</v>
      </c>
      <c r="F4" s="39" t="s">
        <v>190</v>
      </c>
      <c r="G4" s="39" t="s">
        <v>191</v>
      </c>
      <c r="H4" s="39" t="s">
        <v>192</v>
      </c>
      <c r="I4" s="39" t="s">
        <v>193</v>
      </c>
      <c r="J4" s="39" t="s">
        <v>194</v>
      </c>
    </row>
    <row r="5" customHeight="1" spans="2:10">
      <c r="B5" s="39" t="s">
        <v>195</v>
      </c>
      <c r="C5" s="39">
        <v>299.46</v>
      </c>
      <c r="D5" s="39">
        <v>338.9</v>
      </c>
      <c r="E5" s="39">
        <f>C8/C5</f>
        <v>333.934415280839</v>
      </c>
      <c r="F5" s="39">
        <v>300</v>
      </c>
      <c r="G5" s="39">
        <f>C5*F5</f>
        <v>89838</v>
      </c>
      <c r="H5" s="39">
        <f>D5-C5</f>
        <v>39.44</v>
      </c>
      <c r="I5" s="39">
        <f>F5*H5</f>
        <v>11832</v>
      </c>
      <c r="J5" s="39">
        <f>(D5-C5)/C5</f>
        <v>0.131703733386763</v>
      </c>
    </row>
    <row r="6" customHeight="1" spans="2:10">
      <c r="B6" s="39" t="s">
        <v>196</v>
      </c>
      <c r="C6" s="39">
        <v>2.72</v>
      </c>
      <c r="D6" s="39">
        <v>3.03</v>
      </c>
      <c r="E6" s="39">
        <f>C8/C6</f>
        <v>36764.7058823529</v>
      </c>
      <c r="F6" s="39">
        <v>36700</v>
      </c>
      <c r="G6" s="39">
        <f>C6*F6</f>
        <v>99824</v>
      </c>
      <c r="H6" s="39">
        <f>D6-C6</f>
        <v>0.31</v>
      </c>
      <c r="I6" s="39">
        <f>F6*H6</f>
        <v>11377</v>
      </c>
      <c r="J6" s="39">
        <f>(D6-C6)/C6</f>
        <v>0.113970588235294</v>
      </c>
    </row>
    <row r="7" customHeight="1" spans="2:10">
      <c r="B7" s="39"/>
      <c r="C7" s="39"/>
      <c r="D7" s="39"/>
      <c r="E7" s="39"/>
      <c r="F7" s="39"/>
      <c r="G7" s="39"/>
      <c r="H7" s="39"/>
      <c r="I7" s="39"/>
      <c r="J7" s="39"/>
    </row>
    <row r="8" customHeight="1" spans="2:10">
      <c r="B8" s="39" t="s">
        <v>197</v>
      </c>
      <c r="C8" s="39">
        <v>100000</v>
      </c>
      <c r="D8" s="39"/>
      <c r="E8" s="39"/>
      <c r="F8" s="39"/>
      <c r="G8" s="39"/>
      <c r="H8" s="39"/>
      <c r="I8" s="39"/>
      <c r="J8" s="39"/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Z14"/>
  <sheetViews>
    <sheetView zoomScale="85" zoomScaleNormal="85" workbookViewId="0">
      <selection activeCell="S11" sqref="S11"/>
    </sheetView>
  </sheetViews>
  <sheetFormatPr defaultColWidth="8.96666666666667" defaultRowHeight="25" customHeight="1"/>
  <cols>
    <col min="1" max="1" width="1.84166666666667" style="2" customWidth="1"/>
    <col min="2" max="2" width="11.2583333333333" style="2" customWidth="1"/>
    <col min="3" max="3" width="14.5666666666667" style="2" customWidth="1"/>
    <col min="4" max="4" width="13.6" style="2" customWidth="1"/>
    <col min="5" max="5" width="10.0666666666667" style="2" customWidth="1"/>
    <col min="6" max="6" width="15.225" style="2" customWidth="1"/>
    <col min="7" max="7" width="10.9666666666667" style="2" customWidth="1"/>
    <col min="8" max="8" width="39.6333333333333" style="2" customWidth="1"/>
    <col min="9" max="9" width="3.24166666666667" style="2" customWidth="1"/>
    <col min="10" max="10" width="11.0333333333333" style="2" customWidth="1"/>
    <col min="11" max="11" width="16.1833333333333" style="2" customWidth="1"/>
    <col min="12" max="12" width="13.8333333333333" style="2" customWidth="1"/>
    <col min="13" max="15" width="10.5666666666667" style="2" customWidth="1"/>
    <col min="16" max="16" width="11.55" style="3" customWidth="1"/>
    <col min="17" max="17" width="11.55" style="2" customWidth="1"/>
    <col min="18" max="255" width="8.96666666666667" style="2"/>
  </cols>
  <sheetData>
    <row r="1" s="2" customFormat="1" customHeight="1" spans="16:16">
      <c r="P1" s="3"/>
    </row>
    <row r="2" s="2" customFormat="1" customHeight="1" spans="2:16">
      <c r="B2" s="4"/>
      <c r="C2" s="5" t="s">
        <v>0</v>
      </c>
      <c r="D2" s="5" t="s">
        <v>1</v>
      </c>
      <c r="E2" s="6"/>
      <c r="F2" s="7"/>
      <c r="J2" s="4"/>
      <c r="K2" s="5" t="s">
        <v>0</v>
      </c>
      <c r="L2" s="5">
        <v>100000</v>
      </c>
      <c r="M2" s="6"/>
      <c r="N2" s="7"/>
      <c r="P2" s="3"/>
    </row>
    <row r="3" customFormat="1" customHeight="1" spans="2:26">
      <c r="B3" s="8"/>
      <c r="C3" s="9" t="s">
        <v>2</v>
      </c>
      <c r="D3" s="9" t="s">
        <v>3</v>
      </c>
      <c r="E3" s="10"/>
      <c r="F3" s="11"/>
      <c r="G3" s="2"/>
      <c r="H3" s="2"/>
      <c r="J3" s="8"/>
      <c r="K3" s="9" t="s">
        <v>2</v>
      </c>
      <c r="L3" s="9">
        <v>1</v>
      </c>
      <c r="M3" s="10"/>
      <c r="N3" s="11"/>
      <c r="P3" s="3"/>
      <c r="X3">
        <f>10000*(1.05-1)</f>
        <v>500</v>
      </c>
      <c r="Y3">
        <f>45000*(1.05-1.1)</f>
        <v>-2250</v>
      </c>
      <c r="Z3">
        <f>SUM(X3:Y3)</f>
        <v>-1750</v>
      </c>
    </row>
    <row r="4" customFormat="1" customHeight="1" spans="2:16">
      <c r="B4" s="12"/>
      <c r="C4" s="9" t="s">
        <v>4</v>
      </c>
      <c r="D4" s="9" t="s">
        <v>5</v>
      </c>
      <c r="E4" s="9" t="s">
        <v>6</v>
      </c>
      <c r="F4" s="13" t="s">
        <v>7</v>
      </c>
      <c r="G4" s="2"/>
      <c r="H4" s="2"/>
      <c r="J4" s="12"/>
      <c r="K4" s="9" t="s">
        <v>4</v>
      </c>
      <c r="L4" s="9" t="s">
        <v>5</v>
      </c>
      <c r="M4" s="9" t="s">
        <v>6</v>
      </c>
      <c r="N4" s="13" t="s">
        <v>7</v>
      </c>
      <c r="P4" s="3"/>
    </row>
    <row r="5" customFormat="1" customHeight="1" spans="2:16">
      <c r="B5" s="14" t="s">
        <v>36</v>
      </c>
      <c r="C5" s="9" t="s">
        <v>9</v>
      </c>
      <c r="D5" s="9" t="s">
        <v>10</v>
      </c>
      <c r="E5" s="9" t="s">
        <v>11</v>
      </c>
      <c r="F5" s="13" t="s">
        <v>12</v>
      </c>
      <c r="G5" s="2"/>
      <c r="H5" s="2"/>
      <c r="J5" s="14" t="s">
        <v>36</v>
      </c>
      <c r="K5" s="31">
        <v>0</v>
      </c>
      <c r="L5" s="31">
        <v>0.15</v>
      </c>
      <c r="M5" s="31">
        <v>-0.05</v>
      </c>
      <c r="N5" s="13" t="s">
        <v>13</v>
      </c>
      <c r="P5" s="3"/>
    </row>
    <row r="6" customFormat="1" customHeight="1" spans="2:16">
      <c r="B6" s="14" t="s">
        <v>41</v>
      </c>
      <c r="C6" s="9" t="s">
        <v>15</v>
      </c>
      <c r="D6" s="9" t="s">
        <v>16</v>
      </c>
      <c r="E6" s="9" t="s">
        <v>17</v>
      </c>
      <c r="F6" s="13" t="s">
        <v>18</v>
      </c>
      <c r="G6" s="2"/>
      <c r="H6" s="2"/>
      <c r="J6" s="14" t="s">
        <v>41</v>
      </c>
      <c r="K6" s="31">
        <v>0.18</v>
      </c>
      <c r="L6" s="31">
        <v>0.35</v>
      </c>
      <c r="M6" s="31">
        <v>0.15</v>
      </c>
      <c r="N6" s="13" t="s">
        <v>13</v>
      </c>
      <c r="P6" s="3"/>
    </row>
    <row r="7" customFormat="1" customHeight="1" spans="2:16">
      <c r="B7" s="15" t="s">
        <v>46</v>
      </c>
      <c r="C7" s="16" t="s">
        <v>20</v>
      </c>
      <c r="D7" s="16" t="s">
        <v>21</v>
      </c>
      <c r="E7" s="16" t="s">
        <v>22</v>
      </c>
      <c r="F7" s="17" t="s">
        <v>23</v>
      </c>
      <c r="G7" s="2"/>
      <c r="H7" s="2"/>
      <c r="J7" s="15" t="s">
        <v>46</v>
      </c>
      <c r="K7" s="32">
        <v>0.3</v>
      </c>
      <c r="L7" s="32">
        <v>0.5</v>
      </c>
      <c r="M7" s="32">
        <v>0.25</v>
      </c>
      <c r="N7" s="33">
        <v>0.5</v>
      </c>
      <c r="P7" s="3"/>
    </row>
    <row r="8" customFormat="1" ht="7" customHeight="1" spans="2:16">
      <c r="B8" s="2"/>
      <c r="C8" s="2"/>
      <c r="D8" s="2"/>
      <c r="E8" s="2"/>
      <c r="F8" s="2"/>
      <c r="G8" s="2"/>
      <c r="H8" s="2"/>
      <c r="P8" s="3"/>
    </row>
    <row r="9" s="2" customFormat="1" customHeight="1" spans="2:17">
      <c r="B9" s="18" t="s">
        <v>24</v>
      </c>
      <c r="C9" s="19"/>
      <c r="D9" s="5" t="s">
        <v>1</v>
      </c>
      <c r="E9" s="5" t="s">
        <v>25</v>
      </c>
      <c r="F9" s="5"/>
      <c r="G9" s="5"/>
      <c r="H9" s="20"/>
      <c r="J9" s="18" t="s">
        <v>24</v>
      </c>
      <c r="K9" s="19"/>
      <c r="L9" s="5">
        <f>L2</f>
        <v>100000</v>
      </c>
      <c r="M9" s="5" t="s">
        <v>25</v>
      </c>
      <c r="N9" s="5"/>
      <c r="O9" s="5"/>
      <c r="P9" s="5"/>
      <c r="Q9" s="20"/>
    </row>
    <row r="10" s="2" customFormat="1" customHeight="1" spans="2:17">
      <c r="B10" s="21" t="s">
        <v>26</v>
      </c>
      <c r="C10" s="22"/>
      <c r="D10" s="23" t="s">
        <v>3</v>
      </c>
      <c r="E10" s="23"/>
      <c r="F10" s="23"/>
      <c r="G10" s="23"/>
      <c r="H10" s="24"/>
      <c r="J10" s="21" t="s">
        <v>26</v>
      </c>
      <c r="K10" s="22"/>
      <c r="L10" s="9">
        <f>L3</f>
        <v>1</v>
      </c>
      <c r="M10" s="9"/>
      <c r="N10" s="9"/>
      <c r="O10" s="9"/>
      <c r="P10" s="9"/>
      <c r="Q10" s="13"/>
    </row>
    <row r="11" s="2" customFormat="1" ht="36" customHeight="1" spans="2:17">
      <c r="B11" s="25" t="s">
        <v>27</v>
      </c>
      <c r="C11" s="26" t="s">
        <v>28</v>
      </c>
      <c r="D11" s="26" t="s">
        <v>29</v>
      </c>
      <c r="E11" s="26" t="s">
        <v>30</v>
      </c>
      <c r="F11" s="26" t="s">
        <v>31</v>
      </c>
      <c r="G11" s="26" t="s">
        <v>32</v>
      </c>
      <c r="H11" s="27" t="s">
        <v>33</v>
      </c>
      <c r="J11" s="25" t="s">
        <v>27</v>
      </c>
      <c r="K11" s="26" t="s">
        <v>28</v>
      </c>
      <c r="L11" s="26" t="s">
        <v>29</v>
      </c>
      <c r="M11" s="26" t="s">
        <v>30</v>
      </c>
      <c r="N11" s="26" t="s">
        <v>31</v>
      </c>
      <c r="O11" s="26" t="s">
        <v>32</v>
      </c>
      <c r="P11" s="34" t="s">
        <v>34</v>
      </c>
      <c r="Q11" s="38" t="s">
        <v>35</v>
      </c>
    </row>
    <row r="12" s="2" customFormat="1" ht="72" customHeight="1" spans="2:17">
      <c r="B12" s="14">
        <v>1</v>
      </c>
      <c r="C12" s="9" t="s">
        <v>36</v>
      </c>
      <c r="D12" s="9" t="s">
        <v>37</v>
      </c>
      <c r="E12" s="9" t="s">
        <v>38</v>
      </c>
      <c r="F12" s="9" t="s">
        <v>39</v>
      </c>
      <c r="G12" s="9" t="s">
        <v>13</v>
      </c>
      <c r="H12" s="28" t="s">
        <v>40</v>
      </c>
      <c r="J12" s="14">
        <v>1</v>
      </c>
      <c r="K12" s="9" t="s">
        <v>36</v>
      </c>
      <c r="L12" s="9">
        <f>ROUND(L3*(1+K5),2)</f>
        <v>1</v>
      </c>
      <c r="M12" s="9">
        <f>ROUND(L2*L5,2)</f>
        <v>15000</v>
      </c>
      <c r="N12" s="9">
        <f>ROUND(L3*(1+M5),2)</f>
        <v>0.95</v>
      </c>
      <c r="O12" s="9" t="s">
        <v>13</v>
      </c>
      <c r="P12" s="35">
        <f>ROUND(M12*M5,2)</f>
        <v>-750</v>
      </c>
      <c r="Q12" s="13" t="s">
        <v>13</v>
      </c>
    </row>
    <row r="13" s="2" customFormat="1" ht="72" customHeight="1" spans="2:17">
      <c r="B13" s="14">
        <v>2</v>
      </c>
      <c r="C13" s="9" t="s">
        <v>41</v>
      </c>
      <c r="D13" s="9" t="s">
        <v>42</v>
      </c>
      <c r="E13" s="9" t="s">
        <v>43</v>
      </c>
      <c r="F13" s="9" t="s">
        <v>44</v>
      </c>
      <c r="G13" s="9" t="s">
        <v>13</v>
      </c>
      <c r="H13" s="29" t="s">
        <v>45</v>
      </c>
      <c r="J13" s="14">
        <v>2</v>
      </c>
      <c r="K13" s="9" t="s">
        <v>41</v>
      </c>
      <c r="L13" s="9">
        <f>ROUND(L3*(1+K6),2)</f>
        <v>1.18</v>
      </c>
      <c r="M13" s="9">
        <f>ROUND(L2*L6,2)</f>
        <v>35000</v>
      </c>
      <c r="N13" s="9">
        <f>ROUND(L3*(1+M6),2)</f>
        <v>1.15</v>
      </c>
      <c r="O13" s="9" t="s">
        <v>13</v>
      </c>
      <c r="P13" s="36">
        <f>ROUND((M12*(N13-L12))+(M13*(N13-L13)),2)</f>
        <v>1200</v>
      </c>
      <c r="Q13" s="13" t="s">
        <v>13</v>
      </c>
    </row>
    <row r="14" s="2" customFormat="1" ht="184" customHeight="1" spans="2:17">
      <c r="B14" s="15">
        <v>3</v>
      </c>
      <c r="C14" s="16" t="s">
        <v>46</v>
      </c>
      <c r="D14" s="9" t="s">
        <v>47</v>
      </c>
      <c r="E14" s="9" t="s">
        <v>48</v>
      </c>
      <c r="F14" s="9" t="s">
        <v>49</v>
      </c>
      <c r="G14" s="9" t="s">
        <v>50</v>
      </c>
      <c r="H14" s="30" t="s">
        <v>51</v>
      </c>
      <c r="J14" s="15">
        <v>3</v>
      </c>
      <c r="K14" s="16" t="s">
        <v>46</v>
      </c>
      <c r="L14" s="16">
        <f>ROUND(L3*(1+K7),2)</f>
        <v>1.3</v>
      </c>
      <c r="M14" s="16">
        <f>ROUND(L2*L7,2)</f>
        <v>50000</v>
      </c>
      <c r="N14" s="16">
        <f>ROUND(L3*(1+M7),2)</f>
        <v>1.25</v>
      </c>
      <c r="O14" s="16">
        <f>ROUND(L3*(1+N7),2)</f>
        <v>1.5</v>
      </c>
      <c r="P14" s="37">
        <f>ROUND((M12*(N14-L12))+(M13*(N14-L13))+(M14*(N14-L14)),2)</f>
        <v>3700</v>
      </c>
      <c r="Q14" s="17">
        <f>ROUND((M12*(O14-L12))+(M13*(O14-L13))+(M14*(O14-L14)),2)</f>
        <v>28700</v>
      </c>
    </row>
  </sheetData>
  <mergeCells count="10">
    <mergeCell ref="B9:C9"/>
    <mergeCell ref="J9:K9"/>
    <mergeCell ref="B10:C10"/>
    <mergeCell ref="J10:K10"/>
    <mergeCell ref="B2:B4"/>
    <mergeCell ref="J2:J4"/>
    <mergeCell ref="E2:F3"/>
    <mergeCell ref="M2:N3"/>
    <mergeCell ref="E9:H10"/>
    <mergeCell ref="M9:Q10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交易策略</vt:lpstr>
      <vt:lpstr>财报策略</vt:lpstr>
      <vt:lpstr>东风策略</vt:lpstr>
      <vt:lpstr>东风策略 (扩展)</vt:lpstr>
      <vt:lpstr>稀土永磁研究</vt:lpstr>
      <vt:lpstr>ETF投资策略</vt:lpstr>
      <vt:lpstr>外围股</vt:lpstr>
      <vt:lpstr>大小盘股购买比较</vt:lpstr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斯维</dc:creator>
  <cp:lastModifiedBy>维斯</cp:lastModifiedBy>
  <dcterms:created xsi:type="dcterms:W3CDTF">2016-12-02T08:54:00Z</dcterms:created>
  <dcterms:modified xsi:type="dcterms:W3CDTF">2021-08-08T09:47:05Z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2052-11.1.0.10667</vt:lpwstr>
  </property>
  <property fmtid="{D5CDD505-2E9C-101B-9397-08002B2CF9AE}" pid="3" name="ICV">
    <vt:lpwstr>25C9283ABD1D45FB8D2CF102C5F6C291</vt:lpwstr>
  </property>
</Properties>
</file>