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nttChart" sheetId="1" r:id="rId3"/>
  </sheets>
  <definedNames>
    <definedName localSheetId="0" name="prevWBS">GanttChart!$A$1048579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B7">
      <text>
        <t xml:space="preserve">Task Description
Enter the name of each task and sub-task. Use indents for sub-tasks.</t>
      </text>
    </comment>
    <comment authorId="0" ref="C7">
      <text>
        <t xml:space="preserve">Task Lead
Enter the name of the Task Lead in this column.</t>
      </text>
    </comment>
    <comment authorId="0" ref="D7">
      <text>
        <t xml:space="preserve">Predecessor Tasks:
You can use this column to enter the WBS of a predecessor for reference. The PRO version uses formulas to automatically calculate the Start Date based on the Predecessor.</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The End Date is calculated based on the Start Date and the Calendar Days columns.</t>
      </text>
    </comment>
    <comment authorId="0" ref="G7">
      <text>
        <t xml:space="preserve">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H7">
      <text>
        <t xml:space="preserve">Percent Complete
Update the status of this task by entering the percent complete (between 0% and 100%).</t>
      </text>
    </comment>
    <comment authorId="0" ref="I7">
      <text>
        <t xml:space="preserve">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List>
</comments>
</file>

<file path=xl/sharedStrings.xml><?xml version="1.0" encoding="utf-8"?>
<sst xmlns="http://schemas.openxmlformats.org/spreadsheetml/2006/main" count="52" uniqueCount="50">
  <si>
    <t>[Project Name] Project Schedule</t>
  </si>
  <si>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</si>
  <si>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</si>
  <si>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</si>
  <si>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</si>
  <si>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</si>
  <si>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</si>
  <si>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</si>
  <si>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</si>
  <si>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</si>
  <si>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</si>
  <si>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</si>
  <si>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</si>
  <si>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</si>
  <si>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Create Project</t>
  </si>
  <si>
    <t>Create Bitbucket repository</t>
  </si>
  <si>
    <t>[Name]</t>
  </si>
  <si>
    <t>Create branches for development, production and testing Environments</t>
  </si>
  <si>
    <t>Create Python project structure</t>
  </si>
  <si>
    <t>ETL</t>
  </si>
  <si>
    <t>Requirement Gathering and task breakdown</t>
  </si>
  <si>
    <t>Fetch all the response JSON files from Postgres</t>
  </si>
  <si>
    <t>Analyse the folder structure</t>
  </si>
  <si>
    <t>Analyse the JSON files data</t>
  </si>
  <si>
    <t>Find out all the mandatory and optional fields in the JSON files</t>
  </si>
  <si>
    <t>What operation should be performed with that data i.e. Merging/Cleansing/Type casting/Data removal/Create relationship among the data/Categorise the data etc. In short what should be the business logic.</t>
  </si>
  <si>
    <t>Pseudo logic for transformation.</t>
  </si>
  <si>
    <t>Create the Python script for the above Transformation logic.</t>
  </si>
  <si>
    <t>Integrate data validation</t>
  </si>
  <si>
    <t>Integrate exception handling</t>
  </si>
  <si>
    <t>Integrate Email configuration</t>
  </si>
  <si>
    <t>Integrate Logging</t>
  </si>
  <si>
    <t>Integrate Celery</t>
  </si>
  <si>
    <t>Unit testing</t>
  </si>
  <si>
    <t>Load the csv into Vertica</t>
  </si>
  <si>
    <t>DevOps</t>
  </si>
  <si>
    <t>Deploy the python script on AWS</t>
  </si>
  <si>
    <t>Integrate Autosys</t>
  </si>
  <si>
    <t>Write Jenkins deployment script</t>
  </si>
  <si>
    <t>Integrate Jenkins</t>
  </si>
  <si>
    <t>Documentation</t>
  </si>
  <si>
    <t>Create DDL Diagram</t>
  </si>
  <si>
    <t>Create DML Diagram</t>
  </si>
  <si>
    <t>ETL script documentation</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</si>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</sst>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dddd\)"/>
    <numFmt numFmtId="165" formatCode="d\ mmm\ yyyy"/>
    <numFmt numFmtId="166" formatCode="d"/>
    <numFmt numFmtId="167" formatCode="ddd\ m/dd/yy"/>
    <numFmt numFmtId="168" formatCode="ddd mm/dd/yy"/>
    <numFmt numFmtId="169" formatCode="ddd m/d/yy"/>
  </numFmts>
  <fonts count="21">
    <font>
      <sz val="10.0"/>
      <color rgb="FF000000"/>
      <name val="Arial"/>
    </font>
    <font>
      <sz val="16.0"/>
      <color rgb="FF366092"/>
      <name val="Arial"/>
    </font>
    <font>
      <sz val="14.0"/>
      <color rgb="FF003366"/>
      <name val="Arial"/>
    </font>
    <font>
      <sz val="10.0"/>
      <name val="Arial"/>
    </font>
    <font>
      <i/>
      <sz val="8.0"/>
      <color rgb="FF595959"/>
      <name val="Arial"/>
    </font>
    <font>
      <sz val="11.0"/>
      <name val="Arial"/>
    </font>
    <font>
      <sz val="9.0"/>
      <name val="Arial"/>
    </font>
    <font>
      <u/>
      <sz val="8.0"/>
      <color rgb="FF0000FF"/>
      <name val="Arial"/>
    </font>
    <font>
      <sz val="7.0"/>
      <color rgb="FFC0C0C0"/>
      <name val="Arial"/>
    </font>
    <font>
      <u/>
      <sz val="10.0"/>
      <color rgb="FF0000FF"/>
      <name val="Arial"/>
    </font>
    <font/>
    <font>
      <sz val="8.0"/>
      <name val="Arial"/>
    </font>
    <font>
      <b/>
      <sz val="9.0"/>
      <name val="Arial"/>
    </font>
    <font>
      <b/>
      <sz val="8.0"/>
      <name val="Arial"/>
    </font>
    <font>
      <b/>
      <sz val="11.0"/>
      <name val="Arial"/>
    </font>
    <font>
      <sz val="14.0"/>
      <name val="Arial"/>
    </font>
    <font>
      <sz val="9.0"/>
      <color rgb="FF000000"/>
      <name val="Arial"/>
    </font>
    <font>
      <sz val="14.0"/>
      <color rgb="FF000000"/>
      <name val="Arial"/>
    </font>
    <font>
      <i/>
      <sz val="9.0"/>
      <name val="Arial"/>
    </font>
    <font>
      <b/>
      <sz val="10.0"/>
      <color rgb="FF000000"/>
      <name val="Arial"/>
    </font>
    <font>
      <b/>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20">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top style="thin">
        <color rgb="FFEAEAEA"/>
      </top>
      <bottom style="thin">
        <color rgb="FFEAEAEA"/>
      </bottom>
    </border>
    <border>
      <left/>
      <right/>
    </border>
    <border>
      <left/>
      <right/>
      <top/>
      <bottom style="thin">
        <color rgb="FFEFEFEF"/>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14" numFmtId="0" xfId="0" applyAlignment="1" applyBorder="1" applyFill="1" applyFont="1">
      <alignment horizontal="left" vertical="center"/>
    </xf>
    <xf borderId="13" fillId="3" fontId="14" numFmtId="0" xfId="0" applyAlignment="1" applyBorder="1" applyFont="1">
      <alignment readingOrder="0" shrinkToFit="0" vertical="center" wrapText="1"/>
    </xf>
    <xf borderId="13" fillId="3" fontId="6" numFmtId="0" xfId="0" applyAlignment="1" applyBorder="1" applyFont="1">
      <alignment vertical="center"/>
    </xf>
    <xf borderId="13" fillId="3" fontId="6" numFmtId="0" xfId="0" applyAlignment="1" applyBorder="1" applyFont="1">
      <alignment horizontal="center" vertical="center"/>
    </xf>
    <xf borderId="13" fillId="3" fontId="6" numFmtId="167" xfId="0" applyAlignment="1" applyBorder="1" applyFont="1" applyNumberFormat="1">
      <alignment horizontal="right" vertical="center"/>
    </xf>
    <xf borderId="13" fillId="3" fontId="6" numFmtId="167" xfId="0" applyAlignment="1" applyBorder="1" applyFont="1" applyNumberFormat="1">
      <alignment horizontal="center" vertical="center"/>
    </xf>
    <xf borderId="13" fillId="3" fontId="6" numFmtId="1" xfId="0" applyAlignment="1" applyBorder="1" applyFont="1" applyNumberFormat="1">
      <alignment horizontal="center" readingOrder="0" vertical="center"/>
    </xf>
    <xf borderId="13" fillId="3" fontId="6" numFmtId="9" xfId="0" applyAlignment="1" applyBorder="1" applyFont="1" applyNumberFormat="1">
      <alignment horizontal="center" vertical="center"/>
    </xf>
    <xf borderId="13" fillId="3" fontId="6" numFmtId="1" xfId="0" applyAlignment="1" applyBorder="1" applyFont="1" applyNumberFormat="1">
      <alignment horizontal="center" vertical="center"/>
    </xf>
    <xf borderId="13" fillId="3" fontId="15" numFmtId="1" xfId="0" applyAlignment="1" applyBorder="1" applyFont="1" applyNumberFormat="1">
      <alignment horizontal="center" vertical="center"/>
    </xf>
    <xf borderId="13" fillId="3" fontId="6" numFmtId="0" xfId="0" applyAlignment="1" applyBorder="1" applyFont="1">
      <alignment horizontal="left" vertical="center"/>
    </xf>
    <xf borderId="14" fillId="0" fontId="6" numFmtId="0" xfId="0" applyAlignment="1" applyBorder="1" applyFont="1">
      <alignment horizontal="left" vertical="center"/>
    </xf>
    <xf borderId="14" fillId="0" fontId="6" numFmtId="0" xfId="0" applyAlignment="1" applyBorder="1" applyFont="1">
      <alignment readingOrder="0" shrinkToFit="0" vertical="center" wrapText="1"/>
    </xf>
    <xf borderId="14" fillId="0" fontId="6" numFmtId="0" xfId="0" applyAlignment="1" applyBorder="1" applyFont="1">
      <alignment vertical="center"/>
    </xf>
    <xf borderId="15" fillId="0" fontId="16" numFmtId="0" xfId="0" applyAlignment="1" applyBorder="1" applyFont="1">
      <alignment horizontal="center" vertical="center"/>
    </xf>
    <xf borderId="16" fillId="4" fontId="16" numFmtId="167" xfId="0" applyAlignment="1" applyBorder="1" applyFill="1" applyFont="1" applyNumberFormat="1">
      <alignment horizontal="center" readingOrder="0" vertical="center"/>
    </xf>
    <xf borderId="15" fillId="0" fontId="16" numFmtId="167" xfId="0" applyAlignment="1" applyBorder="1" applyFont="1" applyNumberFormat="1">
      <alignment horizontal="center" vertical="center"/>
    </xf>
    <xf borderId="16" fillId="4" fontId="16" numFmtId="1" xfId="0" applyAlignment="1" applyBorder="1" applyFont="1" applyNumberFormat="1">
      <alignment horizontal="center" readingOrder="0" vertical="center"/>
    </xf>
    <xf borderId="16" fillId="4" fontId="16" numFmtId="9" xfId="0" applyAlignment="1" applyBorder="1" applyFont="1" applyNumberFormat="1">
      <alignment horizontal="center" readingOrder="0" vertical="center"/>
    </xf>
    <xf borderId="15" fillId="0" fontId="16" numFmtId="1" xfId="0" applyAlignment="1" applyBorder="1" applyFont="1" applyNumberFormat="1">
      <alignment horizontal="center" vertical="center"/>
    </xf>
    <xf borderId="15" fillId="0" fontId="17" numFmtId="1" xfId="0" applyAlignment="1" applyBorder="1" applyFont="1" applyNumberFormat="1">
      <alignment horizontal="center" vertical="center"/>
    </xf>
    <xf borderId="14" fillId="0" fontId="6" numFmtId="0" xfId="0" applyAlignment="1" applyBorder="1" applyFont="1">
      <alignment horizontal="left" readingOrder="0" vertical="center"/>
    </xf>
    <xf borderId="14" fillId="0" fontId="6" numFmtId="0" xfId="0" applyAlignment="1" applyBorder="1" applyFont="1">
      <alignment horizontal="left" readingOrder="0" shrinkToFit="0" vertical="center" wrapText="1"/>
    </xf>
    <xf borderId="15" fillId="0" fontId="16" numFmtId="168" xfId="0" applyAlignment="1" applyBorder="1" applyFont="1" applyNumberFormat="1">
      <alignment horizontal="center" readingOrder="0" vertical="center"/>
    </xf>
    <xf borderId="14" fillId="0" fontId="6" numFmtId="9" xfId="0" applyAlignment="1" applyBorder="1" applyFont="1" applyNumberFormat="1">
      <alignment horizontal="left" vertical="center"/>
    </xf>
    <xf borderId="17" fillId="3" fontId="14" numFmtId="0" xfId="0" applyAlignment="1" applyBorder="1" applyFont="1">
      <alignment horizontal="left" readingOrder="0" vertical="center"/>
    </xf>
    <xf borderId="17" fillId="3" fontId="14" numFmtId="0" xfId="0" applyAlignment="1" applyBorder="1" applyFont="1">
      <alignment readingOrder="0" vertical="center"/>
    </xf>
    <xf borderId="17" fillId="3" fontId="6" numFmtId="0" xfId="0" applyAlignment="1" applyBorder="1" applyFont="1">
      <alignment vertical="center"/>
    </xf>
    <xf borderId="17" fillId="3" fontId="6" numFmtId="0" xfId="0" applyAlignment="1" applyBorder="1" applyFont="1">
      <alignment horizontal="center" vertical="center"/>
    </xf>
    <xf borderId="17" fillId="3" fontId="6" numFmtId="167" xfId="0" applyAlignment="1" applyBorder="1" applyFont="1" applyNumberFormat="1">
      <alignment horizontal="center" vertical="center"/>
    </xf>
    <xf borderId="17" fillId="3" fontId="6" numFmtId="1" xfId="0" applyAlignment="1" applyBorder="1" applyFont="1" applyNumberFormat="1">
      <alignment horizontal="center" vertical="center"/>
    </xf>
    <xf borderId="17" fillId="3" fontId="6" numFmtId="9" xfId="0" applyAlignment="1" applyBorder="1" applyFont="1" applyNumberFormat="1">
      <alignment horizontal="center" vertical="center"/>
    </xf>
    <xf borderId="17" fillId="3" fontId="15" numFmtId="1" xfId="0" applyAlignment="1" applyBorder="1" applyFont="1" applyNumberFormat="1">
      <alignment horizontal="center" vertical="center"/>
    </xf>
    <xf borderId="17" fillId="3" fontId="6" numFmtId="0" xfId="0" applyAlignment="1" applyBorder="1" applyFont="1">
      <alignment horizontal="left" vertical="center"/>
    </xf>
    <xf borderId="0" fillId="0" fontId="16" numFmtId="0" xfId="0" applyAlignment="1" applyFont="1">
      <alignment horizontal="center" vertical="center"/>
    </xf>
    <xf borderId="18" fillId="4" fontId="16" numFmtId="168" xfId="0" applyAlignment="1" applyBorder="1" applyFont="1" applyNumberFormat="1">
      <alignment horizontal="center" readingOrder="0" vertical="center"/>
    </xf>
    <xf borderId="0" fillId="2" fontId="16" numFmtId="167" xfId="0" applyAlignment="1" applyFont="1" applyNumberFormat="1">
      <alignment horizontal="center" readingOrder="0"/>
    </xf>
    <xf borderId="18" fillId="4" fontId="16" numFmtId="1" xfId="0" applyAlignment="1" applyBorder="1" applyFont="1" applyNumberFormat="1">
      <alignment horizontal="center" readingOrder="0" vertical="center"/>
    </xf>
    <xf borderId="18" fillId="4" fontId="16" numFmtId="9" xfId="0" applyAlignment="1" applyBorder="1" applyFont="1" applyNumberFormat="1">
      <alignment horizontal="center" vertical="center"/>
    </xf>
    <xf borderId="0" fillId="0" fontId="16" numFmtId="1" xfId="0" applyAlignment="1" applyFont="1" applyNumberFormat="1">
      <alignment horizontal="center" vertical="center"/>
    </xf>
    <xf borderId="0" fillId="0" fontId="17" numFmtId="1" xfId="0" applyAlignment="1" applyFont="1" applyNumberFormat="1">
      <alignment horizontal="center" vertical="center"/>
    </xf>
    <xf borderId="15" fillId="0" fontId="16" numFmtId="169" xfId="0" applyAlignment="1" applyBorder="1" applyFont="1" applyNumberFormat="1">
      <alignment horizontal="center" readingOrder="0" vertical="center"/>
    </xf>
    <xf borderId="16" fillId="4" fontId="16" numFmtId="9" xfId="0" applyAlignment="1" applyBorder="1" applyFont="1" applyNumberFormat="1">
      <alignment horizontal="center" vertical="center"/>
    </xf>
    <xf borderId="15" fillId="0" fontId="16" numFmtId="167" xfId="0" applyAlignment="1" applyBorder="1" applyFont="1" applyNumberFormat="1">
      <alignment horizontal="center" readingOrder="0" vertical="center"/>
    </xf>
    <xf borderId="0" fillId="4" fontId="16" numFmtId="167" xfId="0" applyAlignment="1" applyFont="1" applyNumberFormat="1">
      <alignment horizontal="center" readingOrder="0"/>
    </xf>
    <xf borderId="0" fillId="0" fontId="16" numFmtId="167" xfId="0" applyAlignment="1" applyFont="1" applyNumberFormat="1">
      <alignment horizontal="center" readingOrder="0" vertical="center"/>
    </xf>
    <xf borderId="18" fillId="4" fontId="16" numFmtId="169" xfId="0" applyAlignment="1" applyBorder="1" applyFont="1" applyNumberFormat="1">
      <alignment horizontal="center" readingOrder="0" vertical="center"/>
    </xf>
    <xf borderId="16" fillId="0" fontId="16" numFmtId="167" xfId="0" applyAlignment="1" applyBorder="1" applyFont="1" applyNumberFormat="1">
      <alignment horizontal="center" readingOrder="0" vertical="center"/>
    </xf>
    <xf borderId="18" fillId="4" fontId="16" numFmtId="167" xfId="0" applyAlignment="1" applyBorder="1" applyFont="1" applyNumberFormat="1">
      <alignment horizontal="center" readingOrder="0" vertical="center"/>
    </xf>
    <xf borderId="17" fillId="3" fontId="14" numFmtId="0" xfId="0" applyAlignment="1" applyBorder="1" applyFont="1">
      <alignment horizontal="left" vertical="center"/>
    </xf>
    <xf borderId="0" fillId="0" fontId="16" numFmtId="167" xfId="0" applyAlignment="1" applyFont="1" applyNumberFormat="1">
      <alignment horizontal="center" readingOrder="0"/>
    </xf>
    <xf borderId="16" fillId="4" fontId="16" numFmtId="1" xfId="0" applyAlignment="1" applyBorder="1" applyFont="1" applyNumberFormat="1">
      <alignment horizontal="center" vertical="center"/>
    </xf>
    <xf borderId="14" fillId="0" fontId="18" numFmtId="0" xfId="0" applyAlignment="1" applyBorder="1" applyFont="1">
      <alignment vertical="center"/>
    </xf>
    <xf borderId="14" fillId="0" fontId="6" numFmtId="0" xfId="0" applyAlignment="1" applyBorder="1" applyFont="1">
      <alignment horizontal="center" vertical="center"/>
    </xf>
    <xf borderId="14" fillId="0" fontId="18" numFmtId="0" xfId="0" applyAlignment="1" applyBorder="1" applyFont="1">
      <alignment horizontal="center" vertical="center"/>
    </xf>
    <xf borderId="14" fillId="0" fontId="6" numFmtId="1" xfId="0" applyAlignment="1" applyBorder="1" applyFont="1" applyNumberFormat="1">
      <alignment horizontal="center" vertical="center"/>
    </xf>
    <xf borderId="14" fillId="0" fontId="6" numFmtId="9" xfId="0" applyAlignment="1" applyBorder="1" applyFont="1" applyNumberFormat="1">
      <alignment horizontal="center" vertical="center"/>
    </xf>
    <xf borderId="14" fillId="0" fontId="15" numFmtId="1" xfId="0" applyAlignment="1" applyBorder="1" applyFont="1" applyNumberFormat="1">
      <alignment horizontal="center" vertical="center"/>
    </xf>
    <xf borderId="1" fillId="3" fontId="19" numFmtId="0" xfId="0" applyAlignment="1" applyBorder="1" applyFont="1">
      <alignment vertical="center"/>
    </xf>
    <xf borderId="1" fillId="3" fontId="3" numFmtId="0" xfId="0" applyAlignment="1" applyBorder="1" applyFont="1">
      <alignment vertical="center"/>
    </xf>
    <xf borderId="1" fillId="3" fontId="0" numFmtId="0" xfId="0" applyAlignment="1" applyBorder="1" applyFont="1">
      <alignment vertical="center"/>
    </xf>
    <xf borderId="1" fillId="3" fontId="0" numFmtId="0" xfId="0" applyAlignment="1" applyBorder="1" applyFont="1">
      <alignment horizontal="center" vertical="center"/>
    </xf>
    <xf borderId="1" fillId="3" fontId="11" numFmtId="0" xfId="0" applyAlignment="1" applyBorder="1" applyFont="1">
      <alignment vertical="center"/>
    </xf>
    <xf borderId="1" fillId="3" fontId="15" numFmtId="0" xfId="0" applyAlignment="1" applyBorder="1" applyFont="1">
      <alignment vertical="center"/>
    </xf>
    <xf borderId="1" fillId="3" fontId="16" numFmtId="0" xfId="0" applyAlignment="1" applyBorder="1" applyFont="1">
      <alignment vertical="center"/>
    </xf>
    <xf borderId="1" fillId="3" fontId="6" numFmtId="0" xfId="0" applyAlignment="1" applyBorder="1" applyFont="1">
      <alignment vertical="center"/>
    </xf>
    <xf borderId="1" fillId="3" fontId="6" numFmtId="0" xfId="0" applyAlignment="1" applyBorder="1" applyFont="1">
      <alignment horizontal="center" vertical="center"/>
    </xf>
    <xf borderId="14" fillId="0" fontId="14" numFmtId="0" xfId="0" applyAlignment="1" applyBorder="1" applyFont="1">
      <alignment horizontal="left" vertical="center"/>
    </xf>
    <xf borderId="19" fillId="2" fontId="20" numFmtId="0" xfId="0" applyAlignment="1" applyBorder="1" applyFont="1">
      <alignment vertical="center"/>
    </xf>
    <xf borderId="19" fillId="2" fontId="16" numFmtId="0" xfId="0" applyAlignment="1" applyBorder="1" applyFont="1">
      <alignment vertical="center"/>
    </xf>
    <xf borderId="16" fillId="4" fontId="16" numFmtId="167" xfId="0" applyAlignment="1" applyBorder="1" applyFont="1" applyNumberFormat="1">
      <alignment horizontal="center" vertical="center"/>
    </xf>
    <xf borderId="15" fillId="0" fontId="16" numFmtId="0" xfId="0" applyAlignment="1" applyBorder="1" applyFont="1">
      <alignment vertical="center"/>
    </xf>
    <xf borderId="15" fillId="0" fontId="16" numFmtId="0" xfId="0" applyAlignment="1" applyBorder="1" applyFont="1">
      <alignment horizontal="left" vertical="center"/>
    </xf>
  </cellXfs>
  <cellStyles count="1">
    <cellStyle xfId="0" name="Normal" builtinId="0"/>
  </cellStyles>
  <dxfs count="4">
    <dxf>
      <font>
        <color rgb="FFFFFFFF"/>
      </font>
      <fill>
        <patternFill patternType="solid">
          <fgColor rgb="FFC0504D"/>
          <bgColor rgb="FFC0504D"/>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6.86"/>
    <col customWidth="1" min="2" max="2" width="19.0"/>
    <col customWidth="1" min="3" max="3" width="7.71"/>
    <col customWidth="1" hidden="1" min="4" max="4" width="6.86"/>
    <col customWidth="1" min="5" max="6" width="12.0"/>
    <col customWidth="1" min="7" max="7" width="6.0"/>
    <col customWidth="1" min="8" max="8" width="6.71"/>
    <col customWidth="1" min="9" max="9" width="6.43"/>
    <col customWidth="1" min="10" max="10" width="1.86"/>
    <col customWidth="1" min="11" max="66" width="2.43"/>
  </cols>
  <sheetData>
    <row r="1" ht="30.0" customHeight="1">
      <c r="A1" s="1" t="s">
        <v>0</v>
      </c>
      <c r="B1" s="2"/>
      <c r="C1" s="2"/>
      <c r="D1" s="2"/>
      <c r="E1" s="2"/>
      <c r="F1" s="2"/>
      <c r="G1" s="3"/>
      <c r="H1" s="3"/>
      <c r="I1" s="4"/>
      <c r="J1" s="3"/>
      <c r="K1" s="5"/>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row>
    <row r="2" ht="18.0" customHeight="1">
      <c r="A2" s="6" t="s">
        <v>1</v>
      </c>
      <c r="B2" s="7"/>
      <c r="C2" s="7"/>
      <c r="D2" s="8"/>
      <c r="E2" s="9"/>
      <c r="F2" s="9"/>
      <c r="G2" s="3"/>
      <c r="H2" s="10"/>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row>
    <row r="3" ht="12.75" customHeight="1">
      <c r="A3" s="6"/>
      <c r="B3" s="3"/>
      <c r="C3" s="3"/>
      <c r="D3" s="3"/>
      <c r="E3" s="3"/>
      <c r="F3" s="3"/>
      <c r="G3" s="3"/>
      <c r="H3" s="10"/>
      <c r="I3" s="3"/>
      <c r="J3" s="3"/>
      <c r="K3" s="11"/>
      <c r="L3" s="11"/>
      <c r="M3" s="11"/>
      <c r="N3" s="11"/>
      <c r="O3" s="11"/>
      <c r="P3" s="11"/>
      <c r="Q3" s="11"/>
      <c r="R3" s="11"/>
      <c r="S3" s="11"/>
      <c r="T3" s="11"/>
      <c r="U3" s="11"/>
      <c r="V3" s="11"/>
      <c r="W3" s="11"/>
      <c r="X3" s="11"/>
      <c r="Y3" s="11"/>
      <c r="Z3" s="11"/>
      <c r="AA3" s="11"/>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row>
    <row r="4" ht="17.25" customHeight="1">
      <c r="A4" s="3"/>
      <c r="B4" s="4" t="s">
        <v>2</v>
      </c>
      <c r="C4" s="12">
        <v>43129.0</v>
      </c>
      <c r="D4" s="13"/>
      <c r="E4" s="13"/>
      <c r="F4" s="3"/>
      <c r="G4" s="4" t="s">
        <v>3</v>
      </c>
      <c r="H4" s="14">
        <v>1.0</v>
      </c>
      <c r="I4" s="3"/>
      <c r="J4" s="3"/>
      <c r="K4" s="15" t="str">
        <f>"Week "&amp;(K6-($C$4-WEEKDAY($C$4,1)+2))/7+1</f>
        <v>Week 1</v>
      </c>
      <c r="Q4" s="16"/>
      <c r="R4" s="15" t="str">
        <f>"Week "&amp;(R6-($C$4-WEEKDAY($C$4,1)+2))/7+1</f>
        <v>Week 2</v>
      </c>
      <c r="X4" s="16"/>
      <c r="Y4" s="15" t="str">
        <f>"Week "&amp;(Y6-($C$4-WEEKDAY($C$4,1)+2))/7+1</f>
        <v>Week 3</v>
      </c>
      <c r="AE4" s="16"/>
      <c r="AF4" s="15" t="str">
        <f>"Week "&amp;(AF6-($C$4-WEEKDAY($C$4,1)+2))/7+1</f>
        <v>Week 4</v>
      </c>
      <c r="AL4" s="16"/>
      <c r="AM4" s="15" t="str">
        <f>"Week "&amp;(AM6-($C$4-WEEKDAY($C$4,1)+2))/7+1</f>
        <v>Week 5</v>
      </c>
      <c r="AS4" s="16"/>
      <c r="AT4" s="15" t="str">
        <f>"Week "&amp;(AT6-($C$4-WEEKDAY($C$4,1)+2))/7+1</f>
        <v>Week 6</v>
      </c>
      <c r="AZ4" s="16"/>
      <c r="BA4" s="15" t="str">
        <f>"Week "&amp;(BA6-($C$4-WEEKDAY($C$4,1)+2))/7+1</f>
        <v>Week 7</v>
      </c>
      <c r="BG4" s="16"/>
      <c r="BH4" s="15" t="str">
        <f>"Week "&amp;(BH6-($C$4-WEEKDAY($C$4,1)+2))/7+1</f>
        <v>Week 8</v>
      </c>
      <c r="BN4" s="16"/>
    </row>
    <row r="5" ht="17.25" customHeight="1">
      <c r="A5" s="3"/>
      <c r="B5" s="4" t="s">
        <v>4</v>
      </c>
      <c r="C5" s="17"/>
      <c r="D5" s="18"/>
      <c r="E5" s="18"/>
      <c r="F5" s="3"/>
      <c r="G5" s="3"/>
      <c r="H5" s="3"/>
      <c r="I5" s="3"/>
      <c r="J5" s="3"/>
      <c r="K5" s="19">
        <f>K6</f>
        <v>43129</v>
      </c>
      <c r="Q5" s="16"/>
      <c r="R5" s="19">
        <f>R6</f>
        <v>43136</v>
      </c>
      <c r="X5" s="16"/>
      <c r="Y5" s="19">
        <f>Y6</f>
        <v>43143</v>
      </c>
      <c r="AE5" s="16"/>
      <c r="AF5" s="19">
        <f>AF6</f>
        <v>43150</v>
      </c>
      <c r="AL5" s="16"/>
      <c r="AM5" s="19">
        <f>AM6</f>
        <v>43157</v>
      </c>
      <c r="AS5" s="16"/>
      <c r="AT5" s="19">
        <f>AT6</f>
        <v>43164</v>
      </c>
      <c r="AZ5" s="16"/>
      <c r="BA5" s="19">
        <f>BA6</f>
        <v>43171</v>
      </c>
      <c r="BG5" s="16"/>
      <c r="BH5" s="19">
        <f>BH6</f>
        <v>43178</v>
      </c>
      <c r="BN5" s="16"/>
    </row>
    <row r="6" ht="12.75" customHeight="1">
      <c r="A6" s="3"/>
      <c r="B6" s="3"/>
      <c r="C6" s="3"/>
      <c r="D6" s="3"/>
      <c r="E6" s="3"/>
      <c r="F6" s="3"/>
      <c r="G6" s="3"/>
      <c r="H6" s="3"/>
      <c r="I6" s="3"/>
      <c r="J6" s="3"/>
      <c r="K6" s="20">
        <f>C4-WEEKDAY(C4,1)+2+7*(H4-1)</f>
        <v>43129</v>
      </c>
      <c r="L6" s="21">
        <f t="shared" ref="L6:BN6" si="1">K6+1</f>
        <v>43130</v>
      </c>
      <c r="M6" s="21">
        <f t="shared" si="1"/>
        <v>43131</v>
      </c>
      <c r="N6" s="21">
        <f t="shared" si="1"/>
        <v>43132</v>
      </c>
      <c r="O6" s="21">
        <f t="shared" si="1"/>
        <v>43133</v>
      </c>
      <c r="P6" s="21">
        <f t="shared" si="1"/>
        <v>43134</v>
      </c>
      <c r="Q6" s="22">
        <f t="shared" si="1"/>
        <v>43135</v>
      </c>
      <c r="R6" s="20">
        <f t="shared" si="1"/>
        <v>43136</v>
      </c>
      <c r="S6" s="21">
        <f t="shared" si="1"/>
        <v>43137</v>
      </c>
      <c r="T6" s="21">
        <f t="shared" si="1"/>
        <v>43138</v>
      </c>
      <c r="U6" s="21">
        <f t="shared" si="1"/>
        <v>43139</v>
      </c>
      <c r="V6" s="21">
        <f t="shared" si="1"/>
        <v>43140</v>
      </c>
      <c r="W6" s="21">
        <f t="shared" si="1"/>
        <v>43141</v>
      </c>
      <c r="X6" s="22">
        <f t="shared" si="1"/>
        <v>43142</v>
      </c>
      <c r="Y6" s="20">
        <f t="shared" si="1"/>
        <v>43143</v>
      </c>
      <c r="Z6" s="21">
        <f t="shared" si="1"/>
        <v>43144</v>
      </c>
      <c r="AA6" s="21">
        <f t="shared" si="1"/>
        <v>43145</v>
      </c>
      <c r="AB6" s="21">
        <f t="shared" si="1"/>
        <v>43146</v>
      </c>
      <c r="AC6" s="21">
        <f t="shared" si="1"/>
        <v>43147</v>
      </c>
      <c r="AD6" s="21">
        <f t="shared" si="1"/>
        <v>43148</v>
      </c>
      <c r="AE6" s="22">
        <f t="shared" si="1"/>
        <v>43149</v>
      </c>
      <c r="AF6" s="20">
        <f t="shared" si="1"/>
        <v>43150</v>
      </c>
      <c r="AG6" s="21">
        <f t="shared" si="1"/>
        <v>43151</v>
      </c>
      <c r="AH6" s="21">
        <f t="shared" si="1"/>
        <v>43152</v>
      </c>
      <c r="AI6" s="21">
        <f t="shared" si="1"/>
        <v>43153</v>
      </c>
      <c r="AJ6" s="21">
        <f t="shared" si="1"/>
        <v>43154</v>
      </c>
      <c r="AK6" s="21">
        <f t="shared" si="1"/>
        <v>43155</v>
      </c>
      <c r="AL6" s="22">
        <f t="shared" si="1"/>
        <v>43156</v>
      </c>
      <c r="AM6" s="20">
        <f t="shared" si="1"/>
        <v>43157</v>
      </c>
      <c r="AN6" s="21">
        <f t="shared" si="1"/>
        <v>43158</v>
      </c>
      <c r="AO6" s="21">
        <f t="shared" si="1"/>
        <v>43159</v>
      </c>
      <c r="AP6" s="21">
        <f t="shared" si="1"/>
        <v>43160</v>
      </c>
      <c r="AQ6" s="21">
        <f t="shared" si="1"/>
        <v>43161</v>
      </c>
      <c r="AR6" s="21">
        <f t="shared" si="1"/>
        <v>43162</v>
      </c>
      <c r="AS6" s="22">
        <f t="shared" si="1"/>
        <v>43163</v>
      </c>
      <c r="AT6" s="20">
        <f t="shared" si="1"/>
        <v>43164</v>
      </c>
      <c r="AU6" s="21">
        <f t="shared" si="1"/>
        <v>43165</v>
      </c>
      <c r="AV6" s="21">
        <f t="shared" si="1"/>
        <v>43166</v>
      </c>
      <c r="AW6" s="21">
        <f t="shared" si="1"/>
        <v>43167</v>
      </c>
      <c r="AX6" s="21">
        <f t="shared" si="1"/>
        <v>43168</v>
      </c>
      <c r="AY6" s="21">
        <f t="shared" si="1"/>
        <v>43169</v>
      </c>
      <c r="AZ6" s="22">
        <f t="shared" si="1"/>
        <v>43170</v>
      </c>
      <c r="BA6" s="20">
        <f t="shared" si="1"/>
        <v>43171</v>
      </c>
      <c r="BB6" s="21">
        <f t="shared" si="1"/>
        <v>43172</v>
      </c>
      <c r="BC6" s="21">
        <f t="shared" si="1"/>
        <v>43173</v>
      </c>
      <c r="BD6" s="21">
        <f t="shared" si="1"/>
        <v>43174</v>
      </c>
      <c r="BE6" s="21">
        <f t="shared" si="1"/>
        <v>43175</v>
      </c>
      <c r="BF6" s="21">
        <f t="shared" si="1"/>
        <v>43176</v>
      </c>
      <c r="BG6" s="22">
        <f t="shared" si="1"/>
        <v>43177</v>
      </c>
      <c r="BH6" s="20">
        <f t="shared" si="1"/>
        <v>43178</v>
      </c>
      <c r="BI6" s="21">
        <f t="shared" si="1"/>
        <v>43179</v>
      </c>
      <c r="BJ6" s="21">
        <f t="shared" si="1"/>
        <v>43180</v>
      </c>
      <c r="BK6" s="21">
        <f t="shared" si="1"/>
        <v>43181</v>
      </c>
      <c r="BL6" s="21">
        <f t="shared" si="1"/>
        <v>43182</v>
      </c>
      <c r="BM6" s="21">
        <f t="shared" si="1"/>
        <v>43183</v>
      </c>
      <c r="BN6" s="22">
        <f t="shared" si="1"/>
        <v>43184</v>
      </c>
    </row>
    <row r="7" ht="12.75" customHeight="1">
      <c r="A7" s="23" t="s">
        <v>5</v>
      </c>
      <c r="B7" s="23" t="s">
        <v>6</v>
      </c>
      <c r="C7" s="24" t="s">
        <v>7</v>
      </c>
      <c r="D7" s="25" t="s">
        <v>8</v>
      </c>
      <c r="E7" s="26" t="s">
        <v>9</v>
      </c>
      <c r="F7" s="26" t="s">
        <v>10</v>
      </c>
      <c r="G7" s="24" t="s">
        <v>11</v>
      </c>
      <c r="H7" s="24" t="s">
        <v>12</v>
      </c>
      <c r="I7" s="24" t="s">
        <v>13</v>
      </c>
      <c r="J7" s="24"/>
      <c r="K7" s="27" t="str">
        <f t="shared" ref="K7:BN7" si="2">CHOOSE(WEEKDAY(K6,1),"S","M","T","W","T","F","S")</f>
        <v>M</v>
      </c>
      <c r="L7" s="28" t="str">
        <f t="shared" si="2"/>
        <v>T</v>
      </c>
      <c r="M7" s="28" t="str">
        <f t="shared" si="2"/>
        <v>W</v>
      </c>
      <c r="N7" s="28" t="str">
        <f t="shared" si="2"/>
        <v>T</v>
      </c>
      <c r="O7" s="28" t="str">
        <f t="shared" si="2"/>
        <v>F</v>
      </c>
      <c r="P7" s="28" t="str">
        <f t="shared" si="2"/>
        <v>S</v>
      </c>
      <c r="Q7" s="29" t="str">
        <f t="shared" si="2"/>
        <v>S</v>
      </c>
      <c r="R7" s="27" t="str">
        <f t="shared" si="2"/>
        <v>M</v>
      </c>
      <c r="S7" s="28" t="str">
        <f t="shared" si="2"/>
        <v>T</v>
      </c>
      <c r="T7" s="28" t="str">
        <f t="shared" si="2"/>
        <v>W</v>
      </c>
      <c r="U7" s="28" t="str">
        <f t="shared" si="2"/>
        <v>T</v>
      </c>
      <c r="V7" s="28" t="str">
        <f t="shared" si="2"/>
        <v>F</v>
      </c>
      <c r="W7" s="28" t="str">
        <f t="shared" si="2"/>
        <v>S</v>
      </c>
      <c r="X7" s="29" t="str">
        <f t="shared" si="2"/>
        <v>S</v>
      </c>
      <c r="Y7" s="27" t="str">
        <f t="shared" si="2"/>
        <v>M</v>
      </c>
      <c r="Z7" s="28" t="str">
        <f t="shared" si="2"/>
        <v>T</v>
      </c>
      <c r="AA7" s="28" t="str">
        <f t="shared" si="2"/>
        <v>W</v>
      </c>
      <c r="AB7" s="28" t="str">
        <f t="shared" si="2"/>
        <v>T</v>
      </c>
      <c r="AC7" s="28" t="str">
        <f t="shared" si="2"/>
        <v>F</v>
      </c>
      <c r="AD7" s="28" t="str">
        <f t="shared" si="2"/>
        <v>S</v>
      </c>
      <c r="AE7" s="29" t="str">
        <f t="shared" si="2"/>
        <v>S</v>
      </c>
      <c r="AF7" s="27" t="str">
        <f t="shared" si="2"/>
        <v>M</v>
      </c>
      <c r="AG7" s="28" t="str">
        <f t="shared" si="2"/>
        <v>T</v>
      </c>
      <c r="AH7" s="28" t="str">
        <f t="shared" si="2"/>
        <v>W</v>
      </c>
      <c r="AI7" s="28" t="str">
        <f t="shared" si="2"/>
        <v>T</v>
      </c>
      <c r="AJ7" s="28" t="str">
        <f t="shared" si="2"/>
        <v>F</v>
      </c>
      <c r="AK7" s="28" t="str">
        <f t="shared" si="2"/>
        <v>S</v>
      </c>
      <c r="AL7" s="29" t="str">
        <f t="shared" si="2"/>
        <v>S</v>
      </c>
      <c r="AM7" s="27" t="str">
        <f t="shared" si="2"/>
        <v>M</v>
      </c>
      <c r="AN7" s="28" t="str">
        <f t="shared" si="2"/>
        <v>T</v>
      </c>
      <c r="AO7" s="28" t="str">
        <f t="shared" si="2"/>
        <v>W</v>
      </c>
      <c r="AP7" s="28" t="str">
        <f t="shared" si="2"/>
        <v>T</v>
      </c>
      <c r="AQ7" s="28" t="str">
        <f t="shared" si="2"/>
        <v>F</v>
      </c>
      <c r="AR7" s="28" t="str">
        <f t="shared" si="2"/>
        <v>S</v>
      </c>
      <c r="AS7" s="29" t="str">
        <f t="shared" si="2"/>
        <v>S</v>
      </c>
      <c r="AT7" s="27" t="str">
        <f t="shared" si="2"/>
        <v>M</v>
      </c>
      <c r="AU7" s="28" t="str">
        <f t="shared" si="2"/>
        <v>T</v>
      </c>
      <c r="AV7" s="28" t="str">
        <f t="shared" si="2"/>
        <v>W</v>
      </c>
      <c r="AW7" s="28" t="str">
        <f t="shared" si="2"/>
        <v>T</v>
      </c>
      <c r="AX7" s="28" t="str">
        <f t="shared" si="2"/>
        <v>F</v>
      </c>
      <c r="AY7" s="28" t="str">
        <f t="shared" si="2"/>
        <v>S</v>
      </c>
      <c r="AZ7" s="29" t="str">
        <f t="shared" si="2"/>
        <v>S</v>
      </c>
      <c r="BA7" s="27" t="str">
        <f t="shared" si="2"/>
        <v>M</v>
      </c>
      <c r="BB7" s="28" t="str">
        <f t="shared" si="2"/>
        <v>T</v>
      </c>
      <c r="BC7" s="28" t="str">
        <f t="shared" si="2"/>
        <v>W</v>
      </c>
      <c r="BD7" s="28" t="str">
        <f t="shared" si="2"/>
        <v>T</v>
      </c>
      <c r="BE7" s="28" t="str">
        <f t="shared" si="2"/>
        <v>F</v>
      </c>
      <c r="BF7" s="28" t="str">
        <f t="shared" si="2"/>
        <v>S</v>
      </c>
      <c r="BG7" s="29" t="str">
        <f t="shared" si="2"/>
        <v>S</v>
      </c>
      <c r="BH7" s="27" t="str">
        <f t="shared" si="2"/>
        <v>M</v>
      </c>
      <c r="BI7" s="28" t="str">
        <f t="shared" si="2"/>
        <v>T</v>
      </c>
      <c r="BJ7" s="28" t="str">
        <f t="shared" si="2"/>
        <v>W</v>
      </c>
      <c r="BK7" s="28" t="str">
        <f t="shared" si="2"/>
        <v>T</v>
      </c>
      <c r="BL7" s="28" t="str">
        <f t="shared" si="2"/>
        <v>F</v>
      </c>
      <c r="BM7" s="28" t="str">
        <f t="shared" si="2"/>
        <v>S</v>
      </c>
      <c r="BN7" s="29" t="str">
        <f t="shared" si="2"/>
        <v>S</v>
      </c>
    </row>
    <row r="8" ht="12.75" customHeight="1">
      <c r="A8" s="30" t="str">
        <f>IF(ISERROR(VALUE(SUBSTITUTE(GanttChart!prevWBS,".",""))),"1",IF(ISERROR(FIND("`",SUBSTITUTE(GanttChart!prevWBS,".","`",1))),TEXT(VALUE(GanttChart!prevWBS)+1,"#"),TEXT(VALUE(LEFT(GanttChart!prevWBS,FIND("`",SUBSTITUTE(GanttChart!prevWBS,".","`",1))-1))+1,"#")))</f>
        <v>1</v>
      </c>
      <c r="B8" s="31" t="s">
        <v>14</v>
      </c>
      <c r="C8" s="32"/>
      <c r="D8" s="33"/>
      <c r="E8" s="34"/>
      <c r="F8" s="35" t="str">
        <f t="shared" ref="F8:F10" si="3">IF(ISBLANK(E8)," - ",IF(G8=0,E8,E8+G8-1))</f>
        <v> - </v>
      </c>
      <c r="G8" s="36"/>
      <c r="H8" s="37"/>
      <c r="I8" s="38" t="str">
        <f t="shared" ref="I8:I12" si="4">IF(OR(F8=0,E8=0)," - ",NETWORKDAYS(E8,F8))</f>
        <v> - </v>
      </c>
      <c r="J8" s="39"/>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row>
    <row r="9" ht="12.75" customHeight="1">
      <c r="A9"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9" s="42" t="s">
        <v>15</v>
      </c>
      <c r="C9" s="43" t="s">
        <v>16</v>
      </c>
      <c r="D9" s="44"/>
      <c r="E9" s="45">
        <v>43409.0</v>
      </c>
      <c r="F9" s="46">
        <f t="shared" si="3"/>
        <v>43409</v>
      </c>
      <c r="G9" s="47">
        <v>1.0</v>
      </c>
      <c r="H9" s="48">
        <v>0.0</v>
      </c>
      <c r="I9" s="49">
        <f t="shared" si="4"/>
        <v>1</v>
      </c>
      <c r="J9" s="50"/>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row>
    <row r="10" ht="12.75" customHeight="1">
      <c r="A10" s="51">
        <v>0.2</v>
      </c>
      <c r="B10" s="52" t="s">
        <v>17</v>
      </c>
      <c r="C10" s="43"/>
      <c r="D10" s="44"/>
      <c r="E10" s="45">
        <v>43409.0</v>
      </c>
      <c r="F10" s="46">
        <f t="shared" si="3"/>
        <v>43409</v>
      </c>
      <c r="G10" s="47">
        <v>1.0</v>
      </c>
      <c r="H10" s="48">
        <v>0.0</v>
      </c>
      <c r="I10" s="49">
        <f t="shared" si="4"/>
        <v>1</v>
      </c>
      <c r="J10" s="50"/>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row>
    <row r="11" ht="12.75" customHeight="1">
      <c r="A11" s="51">
        <v>0.3</v>
      </c>
      <c r="B11" s="42" t="s">
        <v>18</v>
      </c>
      <c r="C11" s="43"/>
      <c r="D11" s="44"/>
      <c r="E11" s="45">
        <v>43409.0</v>
      </c>
      <c r="F11" s="53">
        <v>43411.0</v>
      </c>
      <c r="G11" s="47">
        <v>2.0</v>
      </c>
      <c r="H11" s="48">
        <v>0.0</v>
      </c>
      <c r="I11" s="49">
        <f t="shared" si="4"/>
        <v>3</v>
      </c>
      <c r="J11" s="50"/>
      <c r="K11" s="41"/>
      <c r="L11" s="41"/>
      <c r="M11" s="54"/>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row>
    <row r="12" ht="12.75" customHeight="1">
      <c r="A12" s="55">
        <v>2.0</v>
      </c>
      <c r="B12" s="56" t="s">
        <v>19</v>
      </c>
      <c r="C12" s="57"/>
      <c r="D12" s="58"/>
      <c r="E12" s="59"/>
      <c r="F12" s="59" t="str">
        <f>IF(ISBLANK(E12)," - ",IF(G12=0,E12,E12+G12-1))</f>
        <v> - </v>
      </c>
      <c r="G12" s="60"/>
      <c r="H12" s="61"/>
      <c r="I12" s="60" t="str">
        <f t="shared" si="4"/>
        <v> - </v>
      </c>
      <c r="J12" s="62"/>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ht="12.75" customHeight="1">
      <c r="A13" s="51">
        <v>0.1</v>
      </c>
      <c r="B13" s="42" t="s">
        <v>20</v>
      </c>
      <c r="C13" s="43"/>
      <c r="D13" s="64"/>
      <c r="E13" s="65">
        <v>43412.0</v>
      </c>
      <c r="F13" s="66">
        <v>43416.0</v>
      </c>
      <c r="G13" s="67">
        <v>3.0</v>
      </c>
      <c r="H13" s="68"/>
      <c r="I13" s="69"/>
      <c r="J13" s="70"/>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row>
    <row r="14" ht="12.75" customHeight="1">
      <c r="A14" s="51">
        <v>0.2</v>
      </c>
      <c r="B14" s="42" t="s">
        <v>21</v>
      </c>
      <c r="C14" s="43"/>
      <c r="D14" s="44"/>
      <c r="E14" s="45">
        <v>43417.0</v>
      </c>
      <c r="F14" s="71">
        <v>43417.0</v>
      </c>
      <c r="G14" s="47">
        <v>1.0</v>
      </c>
      <c r="H14" s="72">
        <v>0.0</v>
      </c>
      <c r="I14" s="49">
        <f t="shared" ref="I14:I18" si="5">IF(OR(F14=0,E14=0)," - ",NETWORKDAYS(E14,F14))</f>
        <v>1</v>
      </c>
      <c r="J14" s="50"/>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row>
    <row r="15" ht="12.75" customHeight="1">
      <c r="A15" s="51">
        <v>0.3</v>
      </c>
      <c r="B15" s="42" t="s">
        <v>22</v>
      </c>
      <c r="C15" s="43"/>
      <c r="D15" s="44"/>
      <c r="E15" s="45">
        <v>43413.0</v>
      </c>
      <c r="F15" s="46">
        <f>IF(ISBLANK(E15)," - ",IF(G15=0,E15,E15+G15-1))</f>
        <v>43413</v>
      </c>
      <c r="G15" s="47">
        <v>1.0</v>
      </c>
      <c r="H15" s="72">
        <v>0.0</v>
      </c>
      <c r="I15" s="49">
        <f t="shared" si="5"/>
        <v>1</v>
      </c>
      <c r="J15" s="50"/>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row>
    <row r="16" ht="12.75" customHeight="1">
      <c r="A16" s="51">
        <v>0.4</v>
      </c>
      <c r="B16" s="42" t="s">
        <v>23</v>
      </c>
      <c r="C16" s="43"/>
      <c r="D16" s="44"/>
      <c r="E16" s="45">
        <v>43416.0</v>
      </c>
      <c r="F16" s="73">
        <v>43418.0</v>
      </c>
      <c r="G16" s="47">
        <v>2.0</v>
      </c>
      <c r="H16" s="72">
        <v>0.0</v>
      </c>
      <c r="I16" s="49">
        <f t="shared" si="5"/>
        <v>3</v>
      </c>
      <c r="J16" s="50"/>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row>
    <row r="17" ht="12.75" customHeight="1">
      <c r="A17" s="51">
        <v>0.5</v>
      </c>
      <c r="B17" s="42" t="s">
        <v>24</v>
      </c>
      <c r="C17" s="43"/>
      <c r="D17" s="44"/>
      <c r="E17" s="45">
        <v>43419.0</v>
      </c>
      <c r="F17" s="46">
        <f>IF(ISBLANK(E17)," - ",IF(G17=0,E17,E17+G17-1))</f>
        <v>43420</v>
      </c>
      <c r="G17" s="47">
        <v>2.0</v>
      </c>
      <c r="H17" s="72">
        <v>0.0</v>
      </c>
      <c r="I17" s="49">
        <f t="shared" si="5"/>
        <v>2</v>
      </c>
      <c r="J17" s="50"/>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row>
    <row r="18" ht="12.75" customHeight="1">
      <c r="A18" s="51">
        <v>0.6</v>
      </c>
      <c r="B18" s="42" t="s">
        <v>25</v>
      </c>
      <c r="C18" s="43"/>
      <c r="D18" s="44"/>
      <c r="E18" s="45">
        <v>43420.0</v>
      </c>
      <c r="F18" s="73">
        <v>43423.0</v>
      </c>
      <c r="G18" s="47">
        <v>2.0</v>
      </c>
      <c r="H18" s="72">
        <v>0.0</v>
      </c>
      <c r="I18" s="49">
        <f t="shared" si="5"/>
        <v>2</v>
      </c>
      <c r="J18" s="50"/>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row>
    <row r="19" ht="12.75" customHeight="1">
      <c r="A19" s="51">
        <v>0.7</v>
      </c>
      <c r="B19" s="42" t="s">
        <v>26</v>
      </c>
      <c r="C19" s="43"/>
      <c r="D19" s="64"/>
      <c r="E19" s="74">
        <v>43424.0</v>
      </c>
      <c r="F19" s="75">
        <v>43424.0</v>
      </c>
      <c r="G19" s="67">
        <v>1.0</v>
      </c>
      <c r="H19" s="68"/>
      <c r="I19" s="69"/>
      <c r="J19" s="70"/>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row>
    <row r="20" ht="12.75" customHeight="1">
      <c r="A20" s="51">
        <v>0.8</v>
      </c>
      <c r="B20" s="42" t="s">
        <v>27</v>
      </c>
      <c r="C20" s="43"/>
      <c r="D20" s="64"/>
      <c r="E20" s="74">
        <v>43425.0</v>
      </c>
      <c r="F20" s="75">
        <v>43431.0</v>
      </c>
      <c r="G20" s="67">
        <v>5.0</v>
      </c>
      <c r="H20" s="68"/>
      <c r="I20" s="69"/>
      <c r="J20" s="70"/>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row>
    <row r="21" ht="12.75" customHeight="1">
      <c r="A21" s="51">
        <v>0.9</v>
      </c>
      <c r="B21" s="42" t="s">
        <v>28</v>
      </c>
      <c r="C21" s="43"/>
      <c r="D21" s="64"/>
      <c r="E21" s="45">
        <v>43432.0</v>
      </c>
      <c r="F21" s="75">
        <v>43432.0</v>
      </c>
      <c r="G21" s="67">
        <v>1.0</v>
      </c>
      <c r="H21" s="68"/>
      <c r="I21" s="69"/>
      <c r="J21" s="70"/>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row>
    <row r="22" ht="12.75" customHeight="1">
      <c r="A22" s="51">
        <v>1.0</v>
      </c>
      <c r="B22" s="42" t="s">
        <v>29</v>
      </c>
      <c r="C22" s="43"/>
      <c r="D22" s="64"/>
      <c r="E22" s="76">
        <v>43433.0</v>
      </c>
      <c r="F22" s="77">
        <v>43434.0</v>
      </c>
      <c r="G22" s="67">
        <v>2.0</v>
      </c>
      <c r="H22" s="68"/>
      <c r="I22" s="69"/>
      <c r="J22" s="70"/>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row>
    <row r="23" ht="12.75" customHeight="1">
      <c r="A23" s="51">
        <v>1.0</v>
      </c>
      <c r="B23" s="42" t="s">
        <v>30</v>
      </c>
      <c r="C23" s="43"/>
      <c r="D23" s="64"/>
      <c r="E23" s="78">
        <v>43437.0</v>
      </c>
      <c r="F23" s="77">
        <v>43437.0</v>
      </c>
      <c r="G23" s="67">
        <v>1.0</v>
      </c>
      <c r="H23" s="68"/>
      <c r="I23" s="69"/>
      <c r="J23" s="70"/>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row>
    <row r="24" ht="12.75" customHeight="1">
      <c r="A24"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4" s="42" t="s">
        <v>31</v>
      </c>
      <c r="C24" s="43"/>
      <c r="D24" s="64"/>
      <c r="E24" s="45">
        <v>43438.0</v>
      </c>
      <c r="F24" s="77">
        <v>43439.0</v>
      </c>
      <c r="G24" s="67">
        <v>2.0</v>
      </c>
      <c r="H24" s="68"/>
      <c r="I24" s="69"/>
      <c r="J24" s="70"/>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row>
    <row r="25" ht="12.75" customHeight="1">
      <c r="A25"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5" s="42" t="s">
        <v>32</v>
      </c>
      <c r="C25" s="43"/>
      <c r="D25" s="64"/>
      <c r="E25" s="45">
        <v>43440.0</v>
      </c>
      <c r="F25" s="77">
        <v>43441.0</v>
      </c>
      <c r="G25" s="67">
        <v>2.0</v>
      </c>
      <c r="H25" s="68"/>
      <c r="I25" s="69"/>
      <c r="J25" s="70"/>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row>
    <row r="26" ht="12.75" customHeight="1">
      <c r="A26" s="41"/>
      <c r="B26" s="42" t="s">
        <v>33</v>
      </c>
      <c r="C26" s="43"/>
      <c r="D26" s="64"/>
      <c r="E26" s="45">
        <v>43441.0</v>
      </c>
      <c r="F26" s="75">
        <v>43445.0</v>
      </c>
      <c r="G26" s="67">
        <v>3.0</v>
      </c>
      <c r="H26" s="68"/>
      <c r="I26" s="69"/>
      <c r="J26" s="70"/>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row>
    <row r="27" ht="12.75" customHeight="1">
      <c r="A27" s="79" t="str">
        <f>IF(ISERROR(VALUE(SUBSTITUTE(GanttChart!prevWBS,".",""))),"1",IF(ISERROR(FIND("`",SUBSTITUTE(GanttChart!prevWBS,".","`",1))),TEXT(VALUE(GanttChart!prevWBS)+1,"#"),TEXT(VALUE(LEFT(GanttChart!prevWBS,FIND("`",SUBSTITUTE(GanttChart!prevWBS,".","`",1))-1))+1,"#")))</f>
        <v>1</v>
      </c>
      <c r="B27" s="56" t="s">
        <v>34</v>
      </c>
      <c r="C27" s="57"/>
      <c r="D27" s="58"/>
      <c r="E27" s="59"/>
      <c r="F27" s="59" t="str">
        <f t="shared" ref="F27:F28" si="6">IF(ISBLANK(E27)," - ",IF(G27=0,E27,E27+G27-1))</f>
        <v> - </v>
      </c>
      <c r="G27" s="60"/>
      <c r="H27" s="61"/>
      <c r="I27" s="60" t="str">
        <f t="shared" ref="I27:I28" si="7">IF(OR(F27=0,E27=0)," - ",NETWORKDAYS(E27,F27))</f>
        <v> - </v>
      </c>
      <c r="J27" s="62"/>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row>
    <row r="28" ht="12.75" customHeight="1">
      <c r="A28"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8" s="42" t="s">
        <v>34</v>
      </c>
      <c r="C28" s="43"/>
      <c r="D28" s="44"/>
      <c r="E28" s="75">
        <v>43446.0</v>
      </c>
      <c r="F28" s="46">
        <f t="shared" si="6"/>
        <v>43447</v>
      </c>
      <c r="G28" s="47">
        <v>2.0</v>
      </c>
      <c r="H28" s="72">
        <v>0.0</v>
      </c>
      <c r="I28" s="49">
        <f t="shared" si="7"/>
        <v>2</v>
      </c>
      <c r="J28" s="50"/>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row>
    <row r="29" ht="12.75" customHeight="1">
      <c r="A29" s="41"/>
      <c r="B29" s="42" t="s">
        <v>33</v>
      </c>
      <c r="C29" s="43"/>
      <c r="D29" s="64"/>
      <c r="E29" s="78">
        <v>43448.0</v>
      </c>
      <c r="F29" s="75">
        <v>43448.0</v>
      </c>
      <c r="G29" s="67">
        <v>1.0</v>
      </c>
      <c r="H29" s="68"/>
      <c r="I29" s="69"/>
      <c r="J29" s="70"/>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row>
    <row r="30" ht="12.75" customHeight="1">
      <c r="A30" s="79" t="str">
        <f>IF(ISERROR(VALUE(SUBSTITUTE(GanttChart!prevWBS,".",""))),"1",IF(ISERROR(FIND("`",SUBSTITUTE(GanttChart!prevWBS,".","`",1))),TEXT(VALUE(GanttChart!prevWBS)+1,"#"),TEXT(VALUE(LEFT(GanttChart!prevWBS,FIND("`",SUBSTITUTE(GanttChart!prevWBS,".","`",1))-1))+1,"#")))</f>
        <v>1</v>
      </c>
      <c r="B30" s="56" t="s">
        <v>35</v>
      </c>
      <c r="C30" s="57"/>
      <c r="D30" s="58"/>
      <c r="E30" s="59"/>
      <c r="F30" s="59" t="str">
        <f t="shared" ref="F30:F31" si="8">IF(ISBLANK(E30)," - ",IF(G30=0,E30,E30+G30-1))</f>
        <v> - </v>
      </c>
      <c r="G30" s="60"/>
      <c r="H30" s="61"/>
      <c r="I30" s="60" t="str">
        <f t="shared" ref="I30:I31" si="9">IF(OR(F30=0,E30=0)," - ",NETWORKDAYS(E30,F30))</f>
        <v> - </v>
      </c>
      <c r="J30" s="62"/>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row>
    <row r="31" ht="12.75" customHeight="1">
      <c r="A31"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1" s="42" t="s">
        <v>36</v>
      </c>
      <c r="C31" s="43"/>
      <c r="D31" s="44"/>
      <c r="E31" s="45">
        <v>43451.0</v>
      </c>
      <c r="F31" s="46">
        <f t="shared" si="8"/>
        <v>43453</v>
      </c>
      <c r="G31" s="47">
        <v>3.0</v>
      </c>
      <c r="H31" s="72">
        <v>0.0</v>
      </c>
      <c r="I31" s="49">
        <f t="shared" si="9"/>
        <v>3</v>
      </c>
      <c r="J31" s="50"/>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row>
    <row r="32" ht="12.75" customHeight="1">
      <c r="A32" s="41"/>
      <c r="B32" s="42" t="s">
        <v>37</v>
      </c>
      <c r="C32" s="43"/>
      <c r="D32" s="64"/>
      <c r="E32" s="74">
        <v>43454.0</v>
      </c>
      <c r="F32" s="75">
        <v>43458.0</v>
      </c>
      <c r="G32" s="67">
        <v>3.0</v>
      </c>
      <c r="H32" s="68"/>
      <c r="I32" s="69"/>
      <c r="J32" s="70"/>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row>
    <row r="33" ht="12.75" customHeight="1">
      <c r="A33" s="41"/>
      <c r="B33" s="42" t="s">
        <v>38</v>
      </c>
      <c r="C33" s="43"/>
      <c r="D33" s="64"/>
      <c r="E33" s="74">
        <v>43459.0</v>
      </c>
      <c r="F33" s="75">
        <v>43461.0</v>
      </c>
      <c r="G33" s="67">
        <v>3.0</v>
      </c>
      <c r="H33" s="68"/>
      <c r="I33" s="69"/>
      <c r="J33" s="70"/>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row>
    <row r="34" ht="12.75" customHeight="1">
      <c r="A34" s="41"/>
      <c r="B34" s="42" t="s">
        <v>39</v>
      </c>
      <c r="C34" s="43"/>
      <c r="D34" s="64"/>
      <c r="E34" s="78">
        <v>43462.0</v>
      </c>
      <c r="F34" s="80">
        <v>43466.0</v>
      </c>
      <c r="G34" s="67">
        <v>3.0</v>
      </c>
      <c r="H34" s="68"/>
      <c r="I34" s="69"/>
      <c r="J34" s="70"/>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row>
    <row r="35" ht="12.75" customHeight="1">
      <c r="A35" s="79" t="str">
        <f>IF(ISERROR(VALUE(SUBSTITUTE(GanttChart!prevWBS,".",""))),"1",IF(ISERROR(FIND("`",SUBSTITUTE(GanttChart!prevWBS,".","`",1))),TEXT(VALUE(GanttChart!prevWBS)+1,"#"),TEXT(VALUE(LEFT(GanttChart!prevWBS,FIND("`",SUBSTITUTE(GanttChart!prevWBS,".","`",1))-1))+1,"#")))</f>
        <v>1</v>
      </c>
      <c r="B35" s="56" t="s">
        <v>40</v>
      </c>
      <c r="C35" s="57"/>
      <c r="D35" s="58"/>
      <c r="E35" s="59"/>
      <c r="F35" s="59" t="str">
        <f t="shared" ref="F35:F38" si="10">IF(ISBLANK(E35)," - ",IF(G35=0,E35,E35+G35-1))</f>
        <v> - </v>
      </c>
      <c r="G35" s="60"/>
      <c r="H35" s="61"/>
      <c r="I35" s="60" t="str">
        <f t="shared" ref="I35:I40" si="11">IF(OR(F35=0,E35=0)," - ",NETWORKDAYS(E35,F35))</f>
        <v> - </v>
      </c>
      <c r="J35" s="62"/>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row>
    <row r="36" ht="12.75" customHeight="1">
      <c r="A36"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6" s="42" t="s">
        <v>41</v>
      </c>
      <c r="C36" s="43"/>
      <c r="D36" s="44"/>
      <c r="E36" s="45">
        <v>43466.0</v>
      </c>
      <c r="F36" s="46">
        <f t="shared" si="10"/>
        <v>43466</v>
      </c>
      <c r="G36" s="81">
        <v>1.0</v>
      </c>
      <c r="H36" s="72">
        <v>0.0</v>
      </c>
      <c r="I36" s="49">
        <f t="shared" si="11"/>
        <v>1</v>
      </c>
      <c r="J36" s="50"/>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row>
    <row r="37" ht="12.75" customHeight="1">
      <c r="A37"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7" s="42" t="s">
        <v>42</v>
      </c>
      <c r="C37" s="43"/>
      <c r="D37" s="44"/>
      <c r="E37" s="45">
        <v>43467.0</v>
      </c>
      <c r="F37" s="46">
        <f t="shared" si="10"/>
        <v>43467</v>
      </c>
      <c r="G37" s="81">
        <v>1.0</v>
      </c>
      <c r="H37" s="72">
        <v>0.0</v>
      </c>
      <c r="I37" s="49">
        <f t="shared" si="11"/>
        <v>1</v>
      </c>
      <c r="J37" s="50"/>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row>
    <row r="38" ht="12.75" customHeight="1">
      <c r="A38"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8" s="42" t="s">
        <v>43</v>
      </c>
      <c r="C38" s="43"/>
      <c r="D38" s="44"/>
      <c r="E38" s="45">
        <v>43468.0</v>
      </c>
      <c r="F38" s="46">
        <f t="shared" si="10"/>
        <v>43468</v>
      </c>
      <c r="G38" s="81">
        <v>1.0</v>
      </c>
      <c r="H38" s="72">
        <v>0.0</v>
      </c>
      <c r="I38" s="49">
        <f t="shared" si="11"/>
        <v>1</v>
      </c>
      <c r="J38" s="50"/>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row>
    <row r="39" ht="12.75" customHeight="1">
      <c r="A39" s="41"/>
      <c r="B39" s="82"/>
      <c r="C39" s="82"/>
      <c r="D39" s="83"/>
      <c r="E39" s="84"/>
      <c r="F39" s="84"/>
      <c r="G39" s="85"/>
      <c r="H39" s="86"/>
      <c r="I39" s="85" t="str">
        <f t="shared" si="11"/>
        <v> - </v>
      </c>
      <c r="J39" s="87"/>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row>
    <row r="40" ht="12.75" customHeight="1">
      <c r="A40" s="41"/>
      <c r="B40" s="82"/>
      <c r="C40" s="82"/>
      <c r="D40" s="83"/>
      <c r="E40" s="84"/>
      <c r="F40" s="84"/>
      <c r="G40" s="85"/>
      <c r="H40" s="86"/>
      <c r="I40" s="85" t="str">
        <f t="shared" si="11"/>
        <v> - </v>
      </c>
      <c r="J40" s="87"/>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row>
    <row r="41" ht="12.75" customHeight="1">
      <c r="A41" s="88" t="s">
        <v>44</v>
      </c>
      <c r="B41" s="89"/>
      <c r="C41" s="90"/>
      <c r="D41" s="90"/>
      <c r="E41" s="91"/>
      <c r="F41" s="91"/>
      <c r="G41" s="92"/>
      <c r="H41" s="92"/>
      <c r="I41" s="92"/>
      <c r="J41" s="93"/>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row>
    <row r="42" ht="12.75" customHeight="1">
      <c r="A42" s="94" t="s">
        <v>45</v>
      </c>
      <c r="B42" s="95"/>
      <c r="C42" s="95"/>
      <c r="D42" s="95"/>
      <c r="E42" s="96"/>
      <c r="F42" s="96"/>
      <c r="G42" s="95"/>
      <c r="H42" s="95"/>
      <c r="I42" s="95"/>
      <c r="J42" s="93"/>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row>
    <row r="43" ht="12.75" customHeight="1">
      <c r="A43" s="97" t="str">
        <f>IF(ISERROR(VALUE(SUBSTITUTE(GanttChart!prevWBS,".",""))),"1",IF(ISERROR(FIND("`",SUBSTITUTE(GanttChart!prevWBS,".","`",1))),TEXT(VALUE(GanttChart!prevWBS)+1,"#"),TEXT(VALUE(LEFT(GanttChart!prevWBS,FIND("`",SUBSTITUTE(GanttChart!prevWBS,".","`",1))-1))+1,"#")))</f>
        <v>1</v>
      </c>
      <c r="B43" s="98" t="s">
        <v>46</v>
      </c>
      <c r="C43" s="99"/>
      <c r="D43" s="44"/>
      <c r="E43" s="100"/>
      <c r="F43" s="46" t="str">
        <f t="shared" ref="F43:F46" si="12">IF(ISBLANK(E43)," - ",IF(G43=0,E43,E43+G43-1))</f>
        <v> - </v>
      </c>
      <c r="G43" s="81"/>
      <c r="H43" s="72"/>
      <c r="I43" s="49" t="str">
        <f t="shared" ref="I43:I46" si="13">IF(OR(F43=0,E43=0)," - ",NETWORKDAYS(E43,F43))</f>
        <v> - </v>
      </c>
      <c r="J43" s="50"/>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row>
    <row r="44" ht="12.75" customHeight="1">
      <c r="A44"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4" s="101" t="s">
        <v>47</v>
      </c>
      <c r="C44" s="101"/>
      <c r="D44" s="44"/>
      <c r="E44" s="100"/>
      <c r="F44" s="46" t="str">
        <f t="shared" si="12"/>
        <v> - </v>
      </c>
      <c r="G44" s="81"/>
      <c r="H44" s="72"/>
      <c r="I44" s="49" t="str">
        <f t="shared" si="13"/>
        <v> - </v>
      </c>
      <c r="J44" s="50"/>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row>
    <row r="45" ht="12.75" customHeight="1">
      <c r="A45" s="41"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45" s="102" t="s">
        <v>48</v>
      </c>
      <c r="C45" s="101"/>
      <c r="D45" s="44"/>
      <c r="E45" s="100"/>
      <c r="F45" s="46" t="str">
        <f t="shared" si="12"/>
        <v> - </v>
      </c>
      <c r="G45" s="81"/>
      <c r="H45" s="72"/>
      <c r="I45" s="49" t="str">
        <f t="shared" si="13"/>
        <v> - </v>
      </c>
      <c r="J45" s="50"/>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row>
    <row r="46" ht="12.75" customHeight="1">
      <c r="A46" s="41" t="str">
        <f>IF(ISERROR(VALUE(SUBSTITUTE(GanttChart!prevWBS,".",""))),"0.0.0.1",IF(ISERROR(FIND("`",SUBSTITUTE(GanttChart!prevWBS,".","`",3))),GanttChart!prevWBS&amp;".1",LEFT(GanttChart!prevWBS,FIND("`",SUBSTITUTE(GanttChart!prevWBS,".","`",3)))&amp;IF(ISERROR(FIND("`",SUBSTITUTE(GanttChart!prevWBS,".","`",4))),VALUE(RIGHT(GanttChart!prevWBS,LEN(GanttChart!prevWBS)-FIND("`",SUBSTITUTE(GanttChart!prevWBS,".","`",3))))+1,VALUE(MID(GanttChart!prevWBS,FIND("`",SUBSTITUTE(GanttChart!prevWBS,".","`",3))+1,(FIND("`",SUBSTITUTE(GanttChart!prevWBS,".","`",4))-FIND("`",SUBSTITUTE(GanttChart!prevWBS,".","`",3))-1)))+1)))</f>
        <v>.1</v>
      </c>
      <c r="B46" s="102" t="s">
        <v>49</v>
      </c>
      <c r="C46" s="101"/>
      <c r="D46" s="44"/>
      <c r="E46" s="100"/>
      <c r="F46" s="46" t="str">
        <f t="shared" si="12"/>
        <v> - </v>
      </c>
      <c r="G46" s="81"/>
      <c r="H46" s="72"/>
      <c r="I46" s="49" t="str">
        <f t="shared" si="13"/>
        <v> - </v>
      </c>
      <c r="J46" s="50"/>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row>
    <row r="1002" ht="12.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row>
    <row r="1003" ht="12.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row>
  </sheetData>
  <mergeCells count="19">
    <mergeCell ref="AT4:AZ4"/>
    <mergeCell ref="AT5:AZ5"/>
    <mergeCell ref="BH4:BN4"/>
    <mergeCell ref="BA4:BG4"/>
    <mergeCell ref="BH5:BN5"/>
    <mergeCell ref="BA5:BG5"/>
    <mergeCell ref="Y4:AE4"/>
    <mergeCell ref="Y5:AE5"/>
    <mergeCell ref="AF4:AL4"/>
    <mergeCell ref="AF5:AL5"/>
    <mergeCell ref="AM5:AS5"/>
    <mergeCell ref="AM4:AS4"/>
    <mergeCell ref="K1:AE1"/>
    <mergeCell ref="C5:E5"/>
    <mergeCell ref="R4:X4"/>
    <mergeCell ref="K4:Q4"/>
    <mergeCell ref="C4:E4"/>
    <mergeCell ref="R5:X5"/>
    <mergeCell ref="K5:Q5"/>
  </mergeCells>
  <conditionalFormatting sqref="K6:BN7">
    <cfRule type="expression" dxfId="0" priority="1">
      <formula>K$6=TODAY()</formula>
    </cfRule>
  </conditionalFormatting>
  <conditionalFormatting sqref="K8:BN46">
    <cfRule type="expression" dxfId="1" priority="2">
      <formula>AND($E8&lt;=K$6,ROUNDDOWN(($F8-$E8+1)*$H8,0)+$E8-1&gt;=K$6)</formula>
    </cfRule>
  </conditionalFormatting>
  <conditionalFormatting sqref="K8:BN46">
    <cfRule type="expression" dxfId="2" priority="3">
      <formula>AND(NOT(ISBLANK($E8)),$E8&lt;=K$6,$F8&gt;=K$6)</formula>
    </cfRule>
  </conditionalFormatting>
  <conditionalFormatting sqref="K6:BN46">
    <cfRule type="expression" dxfId="3" priority="4">
      <formula>K$6=TODAY()</formula>
    </cfRule>
  </conditionalFormatting>
  <printOptions/>
  <pageMargins bottom="0.5" footer="0.0" header="0.0" left="0.25" right="0.25" top="0.5"/>
  <pageSetup fitToHeight="0" orientation="landscape"/>
  <drawing r:id="rId2"/>
  <legacyDrawing r:id="rId3"/>
</worksheet>
</file>