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026"/>
  <workbookPr codeName="ThisWorkbook" defaultThemeVersion="166925"/>
  <mc:AlternateContent xmlns:mc="http://schemas.openxmlformats.org/markup-compatibility/2006">
    <mc:Choice Requires="x15">
      <x15ac:absPath xmlns:x15ac="http://schemas.microsoft.com/office/spreadsheetml/2010/11/ac" url="https://d.docs.live.net/088f3e76e1014375/DOCUMENTS/EDUCATION/LEARN TO CODE/Actuary Accelerator Community/AAC - Excel Beginner Project/"/>
    </mc:Choice>
  </mc:AlternateContent>
  <xr:revisionPtr revIDLastSave="404" documentId="8_{D978510C-04A4-4E8A-A784-EFD92387907A}" xr6:coauthVersionLast="47" xr6:coauthVersionMax="47" xr10:uidLastSave="{9305A6AD-95F0-4DA0-AFC6-938104510D28}"/>
  <bookViews>
    <workbookView xWindow="-120" yWindow="-120" windowWidth="29040" windowHeight="15840" tabRatio="231" xr2:uid="{D4230D46-4246-4F4C-8BD0-9DBCD9ADDBCC}"/>
  </bookViews>
  <sheets>
    <sheet name="Inputs" sheetId="2" r:id="rId1"/>
    <sheet name="Instructions" sheetId="1" r:id="rId2"/>
  </sheets>
  <definedNames>
    <definedName name="CurrentAge">Inputs!$B$3</definedName>
    <definedName name="EndAge">Inputs!$B$5</definedName>
    <definedName name="FirstYear">Inputs!$F$4</definedName>
    <definedName name="NumYears">Inputs!$I$7</definedName>
    <definedName name="PlanNum">Inputs!$B$2</definedName>
    <definedName name="StartAge">Inputs!$B$4</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I55" i="1" l="1"/>
  <c r="I56" i="1"/>
  <c r="B7" i="2"/>
  <c r="F4" i="2" a="1"/>
  <c r="F4" i="2" s="1"/>
  <c r="B6" i="2"/>
  <c r="E81" i="2" l="1"/>
  <c r="E85" i="2"/>
  <c r="E89" i="2"/>
  <c r="E93" i="2"/>
  <c r="E82" i="2"/>
  <c r="E86" i="2"/>
  <c r="E90" i="2"/>
  <c r="E94" i="2"/>
  <c r="E98" i="2"/>
  <c r="E83" i="2"/>
  <c r="E87" i="2"/>
  <c r="E91" i="2"/>
  <c r="E95" i="2"/>
  <c r="E84" i="2"/>
  <c r="E88" i="2"/>
  <c r="E92" i="2"/>
  <c r="E96" i="2"/>
  <c r="E97" i="2"/>
  <c r="F5" i="2" a="1"/>
  <c r="F5" i="2" s="1"/>
  <c r="E5" i="2" l="1"/>
  <c r="K5" i="2"/>
  <c r="F6" i="2" a="1"/>
  <c r="F6" i="2" s="1"/>
  <c r="E6" i="2" l="1"/>
  <c r="K6" i="2"/>
  <c r="F7" i="2" a="1"/>
  <c r="F7" i="2" s="1"/>
  <c r="E7" i="2" l="1"/>
  <c r="K7" i="2"/>
  <c r="F8" i="2" a="1"/>
  <c r="F8" i="2" s="1"/>
  <c r="E8" i="2" l="1"/>
  <c r="K8" i="2"/>
  <c r="F9" i="2" a="1"/>
  <c r="F9" i="2" s="1"/>
  <c r="E9" i="2" l="1"/>
  <c r="K9" i="2"/>
  <c r="F10" i="2" a="1"/>
  <c r="F10" i="2" s="1"/>
  <c r="E10" i="2" l="1"/>
  <c r="K10" i="2"/>
  <c r="F11" i="2" a="1"/>
  <c r="F11" i="2" s="1"/>
  <c r="E11" i="2" l="1"/>
  <c r="K11" i="2"/>
  <c r="F12" i="2" a="1"/>
  <c r="F12" i="2" s="1"/>
  <c r="E12" i="2" l="1"/>
  <c r="K12" i="2"/>
  <c r="F13" i="2" a="1"/>
  <c r="F13" i="2" s="1"/>
  <c r="E13" i="2" l="1"/>
  <c r="K13" i="2"/>
  <c r="F14" i="2" a="1"/>
  <c r="F14" i="2" s="1"/>
  <c r="E14" i="2" l="1"/>
  <c r="K14" i="2"/>
  <c r="F15" i="2" a="1"/>
  <c r="F15" i="2" s="1"/>
  <c r="E15" i="2" l="1"/>
  <c r="K15" i="2"/>
  <c r="F16" i="2" a="1"/>
  <c r="F16" i="2" s="1"/>
  <c r="E16" i="2" l="1"/>
  <c r="K16" i="2"/>
  <c r="F17" i="2" a="1"/>
  <c r="F17" i="2" s="1"/>
  <c r="E17" i="2" l="1"/>
  <c r="K17" i="2"/>
  <c r="F18" i="2" a="1"/>
  <c r="F18" i="2" s="1"/>
  <c r="E18" i="2" l="1"/>
  <c r="K18" i="2"/>
  <c r="F19" i="2" a="1"/>
  <c r="F19" i="2" s="1"/>
  <c r="E19" i="2" l="1"/>
  <c r="K19" i="2"/>
  <c r="F20" i="2" a="1"/>
  <c r="F20" i="2" s="1"/>
  <c r="E20" i="2" l="1"/>
  <c r="K20" i="2"/>
  <c r="F21" i="2" a="1"/>
  <c r="F21" i="2" s="1"/>
  <c r="E21" i="2" l="1"/>
  <c r="K21" i="2"/>
  <c r="F22" i="2" a="1"/>
  <c r="F22" i="2" s="1"/>
  <c r="E22" i="2" l="1"/>
  <c r="K22" i="2"/>
  <c r="F23" i="2" a="1"/>
  <c r="F23" i="2" s="1"/>
  <c r="E23" i="2" l="1"/>
  <c r="K23" i="2"/>
  <c r="F24" i="2" a="1"/>
  <c r="F24" i="2" s="1"/>
  <c r="E24" i="2" l="1"/>
  <c r="K24" i="2"/>
  <c r="F25" i="2" a="1"/>
  <c r="F25" i="2" s="1"/>
  <c r="E25" i="2" l="1"/>
  <c r="K25" i="2"/>
  <c r="F26" i="2" a="1"/>
  <c r="F26" i="2" s="1"/>
  <c r="E26" i="2" l="1"/>
  <c r="F27" i="2" a="1"/>
  <c r="F27" i="2" s="1"/>
  <c r="E27" i="2" l="1"/>
  <c r="F28" i="2" a="1"/>
  <c r="F28" i="2" s="1"/>
  <c r="E28" i="2" l="1"/>
  <c r="F29" i="2" a="1"/>
  <c r="F29" i="2" s="1"/>
  <c r="F30" i="2" l="1" a="1"/>
  <c r="F30" i="2" s="1"/>
  <c r="E29" i="2"/>
  <c r="E30" i="2" l="1"/>
  <c r="F31" i="2" a="1"/>
  <c r="F31" i="2" s="1"/>
  <c r="F32" i="2" l="1" a="1"/>
  <c r="F32" i="2" s="1"/>
  <c r="E31" i="2"/>
  <c r="F33" i="2" l="1" a="1"/>
  <c r="F33" i="2" s="1"/>
  <c r="E32" i="2"/>
  <c r="F34" i="2" l="1" a="1"/>
  <c r="F34" i="2" s="1"/>
  <c r="E33" i="2"/>
  <c r="F35" i="2" l="1" a="1"/>
  <c r="F35" i="2" s="1"/>
  <c r="E34" i="2"/>
  <c r="F36" i="2" l="1" a="1"/>
  <c r="F36" i="2" s="1"/>
  <c r="E35" i="2"/>
  <c r="E36" i="2" l="1"/>
  <c r="F37" i="2" a="1"/>
  <c r="F37" i="2" s="1"/>
  <c r="F38" i="2" l="1" a="1"/>
  <c r="F38" i="2" s="1"/>
  <c r="E37" i="2"/>
  <c r="F39" i="2" l="1" a="1"/>
  <c r="F39" i="2" s="1"/>
  <c r="E38" i="2"/>
  <c r="F40" i="2" l="1" a="1"/>
  <c r="F40" i="2" s="1"/>
  <c r="E39" i="2"/>
  <c r="E40" i="2" l="1"/>
  <c r="F41" i="2" a="1"/>
  <c r="F41" i="2" s="1"/>
  <c r="F42" i="2" l="1" a="1"/>
  <c r="F42" i="2" s="1"/>
  <c r="E41" i="2"/>
  <c r="F43" i="2" l="1" a="1"/>
  <c r="F43" i="2" s="1"/>
  <c r="E42" i="2"/>
  <c r="F44" i="2" l="1" a="1"/>
  <c r="F44" i="2" s="1"/>
  <c r="E43" i="2"/>
  <c r="E44" i="2" l="1"/>
  <c r="F45" i="2" a="1"/>
  <c r="F45" i="2" s="1"/>
  <c r="F46" i="2" l="1" a="1"/>
  <c r="F46" i="2" s="1"/>
  <c r="E45" i="2"/>
  <c r="F47" i="2" l="1" a="1"/>
  <c r="F47" i="2" s="1"/>
  <c r="E46" i="2"/>
  <c r="F48" i="2" l="1" a="1"/>
  <c r="F48" i="2" s="1"/>
  <c r="E47" i="2"/>
  <c r="E48" i="2" l="1"/>
  <c r="F49" i="2" a="1"/>
  <c r="F49" i="2" s="1"/>
  <c r="F50" i="2" l="1" a="1"/>
  <c r="F50" i="2" s="1"/>
  <c r="E49" i="2"/>
  <c r="F51" i="2" l="1" a="1"/>
  <c r="F51" i="2" s="1"/>
  <c r="E50" i="2"/>
  <c r="F52" i="2" l="1" a="1"/>
  <c r="F52" i="2" s="1"/>
  <c r="E51" i="2"/>
  <c r="E52" i="2" l="1"/>
  <c r="F53" i="2" a="1"/>
  <c r="F53" i="2" s="1"/>
  <c r="E53" i="2" l="1"/>
  <c r="F54" i="2" a="1"/>
  <c r="F54" i="2" s="1"/>
  <c r="E54" i="2" l="1"/>
  <c r="F55" i="2" a="1"/>
  <c r="F55" i="2" s="1"/>
  <c r="E55" i="2" l="1"/>
  <c r="F56" i="2" a="1"/>
  <c r="F56" i="2" s="1"/>
  <c r="F57" i="2" l="1" a="1"/>
  <c r="F57" i="2" s="1"/>
  <c r="E56" i="2"/>
  <c r="E57" i="2" l="1"/>
  <c r="F58" i="2" a="1"/>
  <c r="F58" i="2" s="1"/>
  <c r="E58" i="2" l="1"/>
  <c r="F59" i="2" a="1"/>
  <c r="F59" i="2" s="1"/>
  <c r="E59" i="2" l="1"/>
  <c r="F60" i="2" a="1"/>
  <c r="F60" i="2" s="1"/>
  <c r="F61" i="2" l="1" a="1"/>
  <c r="F61" i="2" s="1"/>
  <c r="E60" i="2"/>
  <c r="F62" i="2" l="1" a="1"/>
  <c r="F62" i="2" s="1"/>
  <c r="E61" i="2"/>
  <c r="E62" i="2" l="1"/>
  <c r="F63" i="2" a="1"/>
  <c r="F63" i="2" s="1"/>
  <c r="E63" i="2" l="1"/>
  <c r="F64" i="2" a="1"/>
  <c r="F64" i="2" s="1"/>
  <c r="F65" i="2" l="1" a="1"/>
  <c r="F65" i="2" s="1"/>
  <c r="E64" i="2"/>
  <c r="E65" i="2" l="1"/>
  <c r="F66" i="2" a="1"/>
  <c r="F66" i="2" s="1"/>
  <c r="E66" i="2" l="1"/>
  <c r="F67" i="2" a="1"/>
  <c r="F67" i="2" s="1"/>
  <c r="E67" i="2" l="1"/>
  <c r="F68" i="2" a="1"/>
  <c r="F68" i="2" s="1"/>
  <c r="F69" i="2" l="1" a="1"/>
  <c r="F69" i="2" s="1"/>
  <c r="E68" i="2"/>
  <c r="E69" i="2" l="1"/>
  <c r="F70" i="2" a="1"/>
  <c r="F70" i="2" s="1"/>
  <c r="E70" i="2" l="1"/>
  <c r="F71" i="2" a="1"/>
  <c r="F71" i="2" s="1"/>
  <c r="E71" i="2" l="1"/>
  <c r="F72" i="2" a="1"/>
  <c r="F72" i="2" s="1"/>
  <c r="F73" i="2" l="1" a="1"/>
  <c r="F73" i="2" s="1"/>
  <c r="E72" i="2"/>
  <c r="E73" i="2" l="1"/>
  <c r="F74" i="2" a="1"/>
  <c r="F74" i="2" s="1"/>
  <c r="E74" i="2" l="1"/>
  <c r="F75" i="2" a="1"/>
  <c r="F75" i="2" s="1"/>
  <c r="E75" i="2" l="1"/>
  <c r="F76" i="2" a="1"/>
  <c r="F76" i="2" s="1"/>
  <c r="F77" i="2" l="1" a="1"/>
  <c r="F77" i="2" s="1"/>
  <c r="E76" i="2"/>
  <c r="E77" i="2" l="1"/>
  <c r="F78" i="2" a="1"/>
  <c r="F78" i="2" s="1"/>
  <c r="E78" i="2" l="1"/>
  <c r="F79" i="2" a="1"/>
  <c r="F79" i="2" s="1"/>
  <c r="F80" i="2" l="1" a="1"/>
  <c r="F80" i="2" s="1"/>
  <c r="E79" i="2"/>
  <c r="I10" i="2" l="1"/>
  <c r="E80" i="2"/>
  <c r="G5" i="2" l="1" a="1"/>
  <c r="G5" i="2" s="1"/>
  <c r="G6" i="2" s="1" a="1"/>
  <c r="G6" i="2" s="1"/>
  <c r="G7" i="2" s="1" a="1"/>
  <c r="G7" i="2" s="1"/>
  <c r="G8" i="2" s="1" a="1"/>
  <c r="G8" i="2" s="1"/>
  <c r="G9" i="2" s="1" a="1"/>
  <c r="G9" i="2" s="1"/>
  <c r="G10" i="2" s="1" a="1"/>
  <c r="G10" i="2" s="1"/>
  <c r="G11" i="2" s="1" a="1"/>
  <c r="G11" i="2" s="1"/>
  <c r="G12" i="2" s="1" a="1"/>
  <c r="G12" i="2" s="1"/>
  <c r="G13" i="2" s="1" a="1"/>
  <c r="G13" i="2" s="1"/>
  <c r="G14" i="2" s="1" a="1"/>
  <c r="G14" i="2" s="1"/>
  <c r="G15" i="2" s="1" a="1"/>
  <c r="G15" i="2" s="1"/>
  <c r="G16" i="2" s="1" a="1"/>
  <c r="G16" i="2" s="1"/>
  <c r="G17" i="2" s="1" a="1"/>
  <c r="G17" i="2" s="1"/>
  <c r="G18" i="2" s="1" a="1"/>
  <c r="G18" i="2" s="1"/>
  <c r="G19" i="2" s="1" a="1"/>
  <c r="G19" i="2" s="1"/>
  <c r="G20" i="2" s="1" a="1"/>
  <c r="G20" i="2" s="1"/>
  <c r="G21" i="2" s="1" a="1"/>
  <c r="G21" i="2" s="1"/>
  <c r="G22" i="2" s="1" a="1"/>
  <c r="G22" i="2" s="1"/>
  <c r="G23" i="2" s="1" a="1"/>
  <c r="G23" i="2" s="1"/>
  <c r="G24" i="2" s="1" a="1"/>
  <c r="G24" i="2" s="1"/>
  <c r="G25" i="2" s="1" a="1"/>
  <c r="G25" i="2" s="1"/>
  <c r="G26" i="2" s="1" a="1"/>
  <c r="G26" i="2" s="1"/>
  <c r="G27" i="2" s="1" a="1"/>
  <c r="G27" i="2" s="1"/>
  <c r="G28" i="2" s="1" a="1"/>
  <c r="G28" i="2" s="1"/>
  <c r="G29" i="2" s="1" a="1"/>
  <c r="G29" i="2" s="1"/>
  <c r="G30" i="2" s="1" a="1"/>
  <c r="G30" i="2" s="1"/>
  <c r="G31" i="2" s="1" a="1"/>
  <c r="G31" i="2" s="1"/>
  <c r="G32" i="2" s="1" a="1"/>
  <c r="G32" i="2" s="1"/>
  <c r="G33" i="2" s="1" a="1"/>
  <c r="G33" i="2" s="1"/>
  <c r="G34" i="2" s="1" a="1"/>
  <c r="G34" i="2" s="1"/>
  <c r="G35" i="2" s="1" a="1"/>
  <c r="G35" i="2" s="1"/>
  <c r="G36" i="2" s="1" a="1"/>
  <c r="G36" i="2" s="1"/>
  <c r="G37" i="2" s="1" a="1"/>
  <c r="G37" i="2" s="1"/>
  <c r="G38" i="2" s="1" a="1"/>
  <c r="G38" i="2" s="1"/>
  <c r="G39" i="2" s="1" a="1"/>
  <c r="G39" i="2" s="1"/>
  <c r="G40" i="2" s="1" a="1"/>
  <c r="G40" i="2" s="1"/>
  <c r="G41" i="2" s="1" a="1"/>
  <c r="G41" i="2" s="1"/>
  <c r="G42" i="2" s="1" a="1"/>
  <c r="G42" i="2" s="1"/>
  <c r="G43" i="2" s="1" a="1"/>
  <c r="G43" i="2" s="1"/>
  <c r="G44" i="2" s="1" a="1"/>
  <c r="G44" i="2" s="1"/>
  <c r="G45" i="2" s="1" a="1"/>
  <c r="G45" i="2" s="1"/>
  <c r="G46" i="2" s="1" a="1"/>
  <c r="G46" i="2" s="1"/>
  <c r="G47" i="2" s="1" a="1"/>
  <c r="G47" i="2" s="1"/>
  <c r="G48" i="2" s="1" a="1"/>
  <c r="G48" i="2" s="1"/>
  <c r="G49" i="2" s="1" a="1"/>
  <c r="G49" i="2" s="1"/>
  <c r="G50" i="2" s="1" a="1"/>
  <c r="G50" i="2" s="1"/>
  <c r="G51" i="2" s="1" a="1"/>
  <c r="G51" i="2" s="1"/>
  <c r="G52" i="2" s="1" a="1"/>
  <c r="G52" i="2" s="1"/>
  <c r="G53" i="2" s="1" a="1"/>
  <c r="G53" i="2" s="1"/>
  <c r="G54" i="2" s="1" a="1"/>
  <c r="G54" i="2" s="1"/>
  <c r="G55" i="2" s="1" a="1"/>
  <c r="G55" i="2" s="1"/>
  <c r="G56" i="2" s="1" a="1"/>
  <c r="G56" i="2" s="1"/>
  <c r="G57" i="2" s="1" a="1"/>
  <c r="G57" i="2" s="1"/>
  <c r="G58" i="2" s="1" a="1"/>
  <c r="G58" i="2" s="1"/>
  <c r="G59" i="2" s="1" a="1"/>
  <c r="G59" i="2" s="1"/>
  <c r="G60" i="2" s="1" a="1"/>
  <c r="G60" i="2" s="1"/>
  <c r="G61" i="2" s="1" a="1"/>
  <c r="G61" i="2" s="1"/>
  <c r="G62" i="2" s="1" a="1"/>
  <c r="G62" i="2" s="1"/>
  <c r="G63" i="2" s="1" a="1"/>
  <c r="G63" i="2" s="1"/>
  <c r="G64" i="2" s="1" a="1"/>
  <c r="G64" i="2" s="1"/>
  <c r="G65" i="2" s="1" a="1"/>
  <c r="G65" i="2" s="1"/>
  <c r="G66" i="2" s="1" a="1"/>
  <c r="G66" i="2" s="1"/>
  <c r="G67" i="2" s="1" a="1"/>
  <c r="G67" i="2" s="1"/>
  <c r="G68" i="2" s="1" a="1"/>
  <c r="G68" i="2" s="1"/>
  <c r="G69" i="2" s="1" a="1"/>
  <c r="G69" i="2" s="1"/>
  <c r="G70" i="2" s="1" a="1"/>
  <c r="G70" i="2" s="1"/>
  <c r="G71" i="2" s="1" a="1"/>
  <c r="G71" i="2" s="1"/>
  <c r="G72" i="2" s="1" a="1"/>
  <c r="G72" i="2" s="1"/>
  <c r="G73" i="2" s="1" a="1"/>
  <c r="G73" i="2" s="1"/>
  <c r="G74" i="2" s="1" a="1"/>
  <c r="G74" i="2" s="1"/>
  <c r="G75" i="2" s="1" a="1"/>
  <c r="G75" i="2" s="1"/>
  <c r="G76" i="2" s="1" a="1"/>
  <c r="G76" i="2" s="1"/>
  <c r="G77" i="2" s="1" a="1"/>
  <c r="G77" i="2" s="1"/>
  <c r="G78" i="2" s="1" a="1"/>
  <c r="G78" i="2" s="1"/>
  <c r="G79" i="2" s="1" a="1"/>
  <c r="G79" i="2" s="1"/>
  <c r="G80" i="2" s="1" a="1"/>
  <c r="G80" i="2" s="1"/>
  <c r="G4" i="2" a="1"/>
  <c r="G4" i="2" s="1"/>
  <c r="I7" i="2" l="1"/>
  <c r="I4" i="2"/>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<sst xmlns="http://schemas.openxmlformats.org/spreadsheetml/2006/main" count="106" uniqueCount="91">
  <si>
    <t>An insurance company sells annuities to individuals age 40+.</t>
  </si>
  <si>
    <t>The maximum age that the insurance company offers payments to is age 110. Annuitants receive payments once per year.</t>
  </si>
  <si>
    <t>There are 5 possible annuities that the annuitant could purchase:</t>
  </si>
  <si>
    <t>Plan # 1: $15,000 per year; annuitant decides what age payments will start at and how long they’ll go for.</t>
  </si>
  <si>
    <t>Plan # 2: Payments start at age 65 and go to age 94; initial payment is $25,000 and payments increase by $1000 per year.</t>
  </si>
  <si>
    <t>Plan # 3: Annuitant decides when payments start, and they go to age 110; $7,200 per year.</t>
  </si>
  <si>
    <t>Plan # 4: Payments start at age 60 and go to age 100. Each year, the annuitant gets 1000 per year they’ve been alive. For example, at age 64 the annuitant would get $64,000; the following year when they’re 65, they’d get $65,000.</t>
  </si>
  <si>
    <t>Plan # 5: Annuitant decides what age payments start and end at. The first half of the payments are $19,000. The second half of the payments are $25,000. For example, if the annuitant got 4 years of payments, the first two would be for $19,000 and the second two would be for $25,000.</t>
  </si>
  <si>
    <t>Part # 1</t>
  </si>
  <si>
    <t>Your job is to create an annuity illustration tool that will allow insurance agents to quickly and easily illustrate the annuity payments that an annuitant can expect each year from now until the last annuity payment.</t>
  </si>
  <si>
    <t>Remember, this illustration tool needs to be intuitive for the insurance agents and easy to use. It should look professional.</t>
  </si>
  <si>
    <t>The insurance agent should be able to input a specific plan number (specified above), as well as any other necessary information and then have an easily understood illustration of what annuity payments the annuitant should expect each year in the future.</t>
  </si>
  <si>
    <t>Your illustration tool should also provide the following pieces of information: Total Payments (a total of all payments made), Total Years of Payments, and the Age of the Last Payment.</t>
  </si>
  <si>
    <t>Algorithm</t>
  </si>
  <si>
    <t>1) Enter Plan number (1 through 5) in sheet 2 in cell B1</t>
  </si>
  <si>
    <t>2) Enter Applicant's current age in cell B2; put data validation in cell that prevents values &lt;40 or &gt;110 from being entered.</t>
  </si>
  <si>
    <t>Enter Applicant's Current Age</t>
  </si>
  <si>
    <t>3) Need columns: Age, Yearly Payment</t>
  </si>
  <si>
    <t>4) Need an output cell to show total payments made</t>
  </si>
  <si>
    <t>5) Output cell to show payment outlay period in years</t>
  </si>
  <si>
    <t>6) Plans 1 and 5 will require an extra cell to input the age at which applicant wants payments to begin</t>
  </si>
  <si>
    <t>Age to Start Annuity Payments</t>
  </si>
  <si>
    <t>Age to Finish Annuity Payments</t>
  </si>
  <si>
    <t>Enter Plan Number</t>
  </si>
  <si>
    <t>Age</t>
  </si>
  <si>
    <t>Payment</t>
  </si>
  <si>
    <t>Payment1 = $25,000 and subsequent payments increase by $1,000 each year; first year is age 65 and last year is 94</t>
  </si>
  <si>
    <t>Payment1 starts at age 60, last payment is age 100; Payment1 = $60,000 and subsequent payments increase by $1,000/year</t>
  </si>
  <si>
    <t>Cumulative Payments</t>
  </si>
  <si>
    <t>Years of Payments</t>
  </si>
  <si>
    <t>Age of Final Payment</t>
  </si>
  <si>
    <t>Flexible start/stop age</t>
  </si>
  <si>
    <t>B2</t>
  </si>
  <si>
    <t>Age 65 to 94 only</t>
  </si>
  <si>
    <t>B3</t>
  </si>
  <si>
    <t>P1</t>
  </si>
  <si>
    <t>P2</t>
  </si>
  <si>
    <t>P3</t>
  </si>
  <si>
    <t>Flexible start age, stop age = 110</t>
  </si>
  <si>
    <t>P4</t>
  </si>
  <si>
    <t>Age 60 to 100 only</t>
  </si>
  <si>
    <t>P5</t>
  </si>
  <si>
    <t>IF B2 = 1</t>
  </si>
  <si>
    <t>IF B2 = 2</t>
  </si>
  <si>
    <t>IF B2 = 3</t>
  </si>
  <si>
    <t>IF B2 = 4</t>
  </si>
  <si>
    <t>IF B2 = 5</t>
  </si>
  <si>
    <t xml:space="preserve">PlanNum = </t>
  </si>
  <si>
    <t>CurrentAge =</t>
  </si>
  <si>
    <t xml:space="preserve">StartAge = </t>
  </si>
  <si>
    <t>B4</t>
  </si>
  <si>
    <t xml:space="preserve">EndAge = </t>
  </si>
  <si>
    <t>B5</t>
  </si>
  <si>
    <t xml:space="preserve">NumYears = </t>
  </si>
  <si>
    <t>D13</t>
  </si>
  <si>
    <t xml:space="preserve">Payment = $15,000/year </t>
  </si>
  <si>
    <t>Payments = $7,200/year with flex start date; last year is age 110</t>
  </si>
  <si>
    <t>First half of payments are $19,000 each, second half are $25,000 each - use cell D13 as part of the formula as a way to designate the middle of the range</t>
  </si>
  <si>
    <t>P6</t>
  </si>
  <si>
    <t>Part # 2</t>
  </si>
  <si>
    <t>The insurance company has decided to introduce 2 new annuity plans. Your task is to add these new plans to the illustration tool that you’ve created.</t>
  </si>
  <si>
    <t>Plan # 6: Annuitant decides which age the payments start and end at. The annuitant receives a total of $100,000 in payments and equal payments are made each year.</t>
  </si>
  <si>
    <t>Plan # 7: Annuitant decides which age the payments start and end at. Instead of payments being made each year, they’re made every second year. Each payment is $30,000. The initial payment of $30,000 occurs at the age the annuitant selects as the “start” age. The following year’s payment will be $0. Then the next year’s payment will be $30,000, etc.</t>
  </si>
  <si>
    <t>P7</t>
  </si>
  <si>
    <t>Plan 2 - Starting age 65, finish age 94, with payments that increase each year!</t>
  </si>
  <si>
    <t>Plan 3 - Flexible start age with level payments through age 110!</t>
  </si>
  <si>
    <t>Plan 4 - Increasing payments from ages 60 through 100.</t>
  </si>
  <si>
    <t>Plan 5 - Flexible start &amp; finish age with higher payout in 2nd half of policy term.</t>
  </si>
  <si>
    <t>Plan 6 - Flexible start &amp; finish age, total of $100,000 paid out over the policy term.</t>
  </si>
  <si>
    <t>Plan Choices</t>
  </si>
  <si>
    <t>Age to Start Annuity Payments (mandated in Plans 2 and 4 only)</t>
  </si>
  <si>
    <t>Age to Finish Annuity Payments (mandated in Plans 2, 3, and 4 only)</t>
  </si>
  <si>
    <t>Annuity Plan Payout</t>
  </si>
  <si>
    <t>Plan 7 - Flexible start &amp; finish age, biannual payments of $30,000 each over the policy term.</t>
  </si>
  <si>
    <t>then no payment that year</t>
  </si>
  <si>
    <t>payment that year</t>
  </si>
  <si>
    <t>First year of payment</t>
  </si>
  <si>
    <t>Plan 7</t>
  </si>
  <si>
    <t>1-800-INSUREU         Annuity Illustration Tool</t>
  </si>
  <si>
    <t>First Year of Policy</t>
  </si>
  <si>
    <t>LIST OF NAMED RANGES</t>
  </si>
  <si>
    <t>FirstYear =</t>
  </si>
  <si>
    <t>F4</t>
  </si>
  <si>
    <t>person-miles / month</t>
  </si>
  <si>
    <t>2Q 2020</t>
  </si>
  <si>
    <t>4Q 2019</t>
  </si>
  <si>
    <t>Winter</t>
  </si>
  <si>
    <t>Spring</t>
  </si>
  <si>
    <t>Summer</t>
  </si>
  <si>
    <t>Fall</t>
  </si>
  <si>
    <t>Plan 1 - Level Payment $15K every year from the start age to the finish age of your choice.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</si>
</sst>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4" formatCode="_(&quot;$&quot;* #,##0.00_);_(&quot;$&quot;* \(#,##0.00\);_(&quot;$&quot;* &quot;-&quot;??_);_(@_)"/>
    <numFmt numFmtId="164" formatCode="_(&quot;$&quot;* #,##0_);_(&quot;$&quot;* \(#,##0\);_(&quot;$&quot;* &quot;-&quot;??_);_(@_)"/>
  </numFmts>
  <fonts count="13" x14ac:knownFonts="1">
    <font>
      <sz val="11"/>
      <color theme="1"/>
      <name val="Calibri"/>
      <family val="2"/>
      <scheme val="minor"/>
    </font>
    <font>
      <sz val="11"/>
      <color theme="1"/>
      <name val="Calibri"/>
      <family val="2"/>
      <scheme val="minor"/>
    </font>
    <font>
      <b/>
      <sz val="11"/>
      <color theme="1"/>
      <name val="Calibri"/>
      <family val="2"/>
      <scheme val="minor"/>
    </font>
    <font>
      <sz val="11"/>
      <color theme="4"/>
      <name val="Calibri"/>
      <family val="2"/>
      <scheme val="minor"/>
    </font>
    <font>
      <sz val="11"/>
      <name val="Calibri"/>
      <family val="2"/>
      <scheme val="minor"/>
    </font>
    <font>
      <b/>
      <sz val="11"/>
      <name val="Calibri"/>
      <family val="2"/>
      <scheme val="minor"/>
    </font>
    <font>
      <b/>
      <sz val="12"/>
      <color theme="1"/>
      <name val="Calibri"/>
      <family val="2"/>
      <scheme val="minor"/>
    </font>
    <font>
      <sz val="12"/>
      <color theme="1"/>
      <name val="Calibri"/>
      <family val="2"/>
      <scheme val="minor"/>
    </font>
    <font>
      <sz val="12"/>
      <color rgb="FF0739DB"/>
      <name val="Calibri"/>
      <family val="2"/>
      <scheme val="minor"/>
    </font>
    <font>
      <sz val="12"/>
      <name val="Calibri"/>
      <family val="2"/>
      <scheme val="minor"/>
    </font>
    <font>
      <sz val="14"/>
      <color theme="1"/>
      <name val="Eras Bold ITC"/>
      <family val="2"/>
    </font>
    <font>
      <b/>
      <sz val="24"/>
      <color theme="4"/>
      <name val="Eras Bold ITC"/>
      <family val="2"/>
    </font>
    <font>
      <b/>
      <sz val="14"/>
      <color rgb="FF0739DB"/>
      <name val="Calibri"/>
      <family val="2"/>
      <scheme val="minor"/>
    </font>
  </fonts>
  <fills count="3">
    <fill>
      <patternFill patternType="none"/>
    </fill>
    <fill>
      <patternFill patternType="gray125"/>
    </fill>
    <fill>
      <patternFill patternType="solid">
        <fgColor theme="7" tint="0.79998168889431442"/>
        <bgColor indexed="64"/>
      </patternFill>
    </fill>
  </fills>
  <borders count="11">
    <border>
      <left/>
      <right/>
      <top/>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right style="thin">
        <color indexed="64"/>
      </right>
      <top style="medium">
        <color indexed="64"/>
      </top>
      <bottom/>
      <diagonal/>
    </border>
    <border>
      <left/>
      <right style="thin">
        <color indexed="64"/>
      </right>
      <top/>
      <bottom style="thin">
        <color indexed="64"/>
      </bottom>
      <diagonal/>
    </border>
    <border>
      <left style="medium">
        <color indexed="64"/>
      </left>
      <right style="thin">
        <color indexed="64"/>
      </right>
      <top style="medium">
        <color indexed="64"/>
      </top>
      <bottom/>
      <diagonal/>
    </border>
    <border>
      <left style="medium">
        <color indexed="64"/>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2">
    <xf numFmtId="0" fontId="0" fillId="0" borderId="0"/>
    <xf numFmtId="44" fontId="1" fillId="0" borderId="0" applyFont="0" applyFill="0" applyBorder="0" applyAlignment="0" applyProtection="0"/>
  </cellStyleXfs>
  <cellXfs count="42">
    <xf numFmtId="0" fontId="0" fillId="0" borderId="0" xfId="0"/>
    <xf numFmtId="0" fontId="7" fillId="0" borderId="0" xfId="0" applyFont="1"/>
    <xf numFmtId="0" fontId="6" fillId="0" borderId="0" xfId="0" applyFont="1"/>
    <xf numFmtId="0" fontId="0" fillId="0" borderId="0" xfId="0" applyProtection="1">
      <protection locked="0"/>
    </xf>
    <xf numFmtId="0" fontId="0" fillId="0" borderId="1" xfId="0" applyBorder="1" applyProtection="1">
      <protection locked="0"/>
    </xf>
    <xf numFmtId="0" fontId="8" fillId="0" borderId="0" xfId="0" applyFont="1" applyBorder="1" applyAlignment="1" applyProtection="1">
      <alignment horizontal="center"/>
      <protection locked="0"/>
    </xf>
    <xf numFmtId="0" fontId="0" fillId="0" borderId="2" xfId="0" applyBorder="1" applyProtection="1">
      <protection locked="0"/>
    </xf>
    <xf numFmtId="0" fontId="8" fillId="0" borderId="2" xfId="0" applyFont="1" applyBorder="1" applyAlignment="1" applyProtection="1">
      <alignment horizontal="center"/>
      <protection locked="0"/>
    </xf>
    <xf numFmtId="0" fontId="0" fillId="0" borderId="3" xfId="0" applyBorder="1" applyProtection="1">
      <protection locked="0"/>
    </xf>
    <xf numFmtId="0" fontId="8" fillId="0" borderId="3" xfId="0" applyFont="1" applyBorder="1" applyAlignment="1" applyProtection="1">
      <alignment horizontal="center"/>
      <protection locked="0"/>
    </xf>
    <xf numFmtId="0" fontId="3" fillId="0" borderId="0" xfId="0" applyFont="1" applyAlignment="1" applyProtection="1">
      <alignment horizontal="center"/>
      <protection locked="0"/>
    </xf>
    <xf numFmtId="0" fontId="5" fillId="0" borderId="0" xfId="0" applyFont="1" applyAlignment="1" applyProtection="1">
      <alignment horizontal="center"/>
      <protection locked="0"/>
    </xf>
    <xf numFmtId="0" fontId="2" fillId="0" borderId="0" xfId="0" applyFont="1" applyProtection="1">
      <protection locked="0"/>
    </xf>
    <xf numFmtId="0" fontId="2" fillId="0" borderId="1" xfId="0" applyFont="1" applyBorder="1" applyAlignment="1" applyProtection="1">
      <alignment horizontal="center"/>
      <protection locked="0"/>
    </xf>
    <xf numFmtId="164" fontId="0" fillId="0" borderId="0" xfId="1" applyNumberFormat="1" applyFont="1" applyProtection="1">
      <protection locked="0"/>
    </xf>
    <xf numFmtId="0" fontId="0" fillId="0" borderId="0" xfId="0" applyAlignment="1" applyProtection="1">
      <alignment horizontal="center"/>
    </xf>
    <xf numFmtId="164" fontId="0" fillId="0" borderId="0" xfId="1" applyNumberFormat="1" applyFont="1" applyProtection="1"/>
    <xf numFmtId="0" fontId="4" fillId="0" borderId="0" xfId="0" applyFont="1" applyAlignment="1" applyProtection="1">
      <alignment horizontal="center"/>
    </xf>
    <xf numFmtId="164" fontId="0" fillId="0" borderId="2" xfId="0" applyNumberFormat="1" applyBorder="1" applyAlignment="1" applyProtection="1">
      <alignment horizontal="center"/>
    </xf>
    <xf numFmtId="0" fontId="4" fillId="0" borderId="2" xfId="0" applyFont="1" applyBorder="1" applyAlignment="1" applyProtection="1">
      <alignment horizontal="center"/>
    </xf>
    <xf numFmtId="0" fontId="0" fillId="0" borderId="3" xfId="0" applyFont="1" applyBorder="1" applyAlignment="1" applyProtection="1">
      <alignment horizontal="center"/>
    </xf>
    <xf numFmtId="0" fontId="7" fillId="0" borderId="0" xfId="0" applyFont="1" applyProtection="1">
      <protection locked="0"/>
    </xf>
    <xf numFmtId="0" fontId="0" fillId="0" borderId="0" xfId="0" applyProtection="1"/>
    <xf numFmtId="0" fontId="4" fillId="0" borderId="0" xfId="0" applyFont="1" applyAlignment="1" applyProtection="1">
      <alignment horizontal="center"/>
      <protection locked="0"/>
    </xf>
    <xf numFmtId="0" fontId="0" fillId="0" borderId="2" xfId="0" applyBorder="1" applyAlignment="1" applyProtection="1">
      <alignment horizontal="center"/>
      <protection locked="0"/>
    </xf>
    <xf numFmtId="0" fontId="2" fillId="0" borderId="2" xfId="0" applyFont="1" applyBorder="1" applyAlignment="1" applyProtection="1">
      <alignment horizontal="center"/>
      <protection locked="0"/>
    </xf>
    <xf numFmtId="44" fontId="0" fillId="0" borderId="0" xfId="1" applyFont="1" applyProtection="1">
      <protection locked="0"/>
    </xf>
    <xf numFmtId="0" fontId="9" fillId="0" borderId="4" xfId="0" applyFont="1" applyBorder="1" applyAlignment="1" applyProtection="1">
      <alignment horizontal="center"/>
    </xf>
    <xf numFmtId="0" fontId="9" fillId="0" borderId="5" xfId="0" applyFont="1" applyBorder="1" applyAlignment="1" applyProtection="1">
      <alignment horizontal="center"/>
    </xf>
    <xf numFmtId="0" fontId="0" fillId="0" borderId="6" xfId="0" applyBorder="1" applyProtection="1">
      <protection locked="0"/>
    </xf>
    <xf numFmtId="0" fontId="0" fillId="0" borderId="7" xfId="0" applyFill="1" applyBorder="1" applyProtection="1">
      <protection locked="0"/>
    </xf>
    <xf numFmtId="0" fontId="12" fillId="2" borderId="1" xfId="0" applyFont="1" applyFill="1" applyBorder="1" applyAlignment="1" applyProtection="1">
      <alignment horizontal="center"/>
      <protection locked="0"/>
    </xf>
    <xf numFmtId="49" fontId="0" fillId="0" borderId="0" xfId="0" applyNumberFormat="1" applyProtection="1">
      <protection locked="0"/>
    </xf>
    <xf numFmtId="0" fontId="7" fillId="0" borderId="0" xfId="0" applyFont="1" applyFill="1" applyProtection="1">
      <protection locked="0"/>
    </xf>
    <xf numFmtId="0" fontId="7" fillId="0" borderId="0" xfId="0" applyFont="1" applyFill="1" applyBorder="1" applyProtection="1">
      <protection locked="0"/>
    </xf>
    <xf numFmtId="0" fontId="10" fillId="0" borderId="8" xfId="0" applyFont="1" applyBorder="1" applyProtection="1">
      <protection locked="0"/>
    </xf>
    <xf numFmtId="0" fontId="0" fillId="0" borderId="9" xfId="0" applyBorder="1" applyProtection="1">
      <protection locked="0"/>
    </xf>
    <xf numFmtId="0" fontId="0" fillId="0" borderId="10" xfId="0" applyBorder="1" applyProtection="1">
      <protection locked="0"/>
    </xf>
    <xf numFmtId="17" fontId="0" fillId="0" borderId="0" xfId="0" applyNumberFormat="1"/>
    <xf numFmtId="0" fontId="0" fillId="0" borderId="0" xfId="0" applyAlignment="1">
      <alignment horizontal="center"/>
    </xf>
    <xf numFmtId="49" fontId="11" fillId="0" borderId="0" xfId="0" applyNumberFormat="1" applyFont="1" applyAlignment="1" applyProtection="1">
      <alignment horizontal="center" vertical="center"/>
      <protection locked="0"/>
    </xf>
    <xf numFmtId="0" fontId="10" fillId="0" borderId="0" xfId="0" applyFont="1" applyAlignment="1" applyProtection="1">
      <alignment horizontal="center"/>
      <protection locked="0"/>
    </xf>
  </cellXfs>
  <cellStyles count="2">
    <cellStyle name="Currency" xfId="1" builtinId="4"/>
    <cellStyle name="Normal" xfId="0" builtinId="0"/>
  </cellStyles>
  <dxfs count="3">
    <dxf>
      <fill>
        <patternFill>
          <bgColor rgb="FFFF0000"/>
        </patternFill>
      </fill>
    </dxf>
    <dxf>
      <fill>
        <patternFill>
          <bgColor rgb="FFFFC000"/>
        </patternFill>
      </fill>
    </dxf>
    <dxf>
      <fill>
        <patternFill>
          <bgColor rgb="FFFFFF00"/>
        </patternFill>
      </fill>
    </dxf>
  </dxfs>
  <tableStyles count="0" defaultTableStyle="TableStyleMedium2" defaultPivotStyle="PivotStyleLight16"/>
  <colors>
    <mruColors>
      <color rgb="FF0739DB"/>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eetMetadata" Target="metadata.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DA89DB-53B5-480E-A346-E74667073174}">
  <sheetPr codeName="Sheet2"/>
  <dimension ref="A1:M99"/>
  <sheetViews>
    <sheetView tabSelected="1" zoomScale="130" zoomScaleNormal="130" workbookViewId="0">
      <selection sqref="A1:I1"/>
    </sheetView>
  </sheetViews>
  <sheetFormatPr defaultRowHeight="15" x14ac:dyDescent="0.25"/>
  <cols>
    <col min="1" max="1" width="78.28515625" style="3" customWidth="1"/>
    <col min="2" max="2" width="6.5703125" style="10" bestFit="1" customWidth="1"/>
    <col min="3" max="3" width="6.42578125" style="10" customWidth="1"/>
    <col min="4" max="4" width="7" style="10" customWidth="1"/>
    <col min="5" max="5" width="18.85546875" style="3" customWidth="1"/>
    <col min="6" max="6" width="6.42578125" style="3" customWidth="1"/>
    <col min="7" max="7" width="10.5703125" style="3" bestFit="1" customWidth="1"/>
    <col min="8" max="8" width="6" style="3" customWidth="1"/>
    <col min="9" max="9" width="20.5703125" style="3" bestFit="1" customWidth="1"/>
    <col min="10" max="10" width="9.140625" style="3"/>
    <col min="11" max="11" width="0" style="3" hidden="1" customWidth="1"/>
    <col min="12" max="12" width="24.85546875" style="3" hidden="1" customWidth="1"/>
    <col min="13" max="16384" width="9.140625" style="3"/>
  </cols>
  <sheetData>
    <row r="1" spans="1:13" ht="60" customHeight="1" thickBot="1" x14ac:dyDescent="0.3">
      <c r="A1" s="40" t="s">
        <v>78</v>
      </c>
      <c r="B1" s="40"/>
      <c r="C1" s="40"/>
      <c r="D1" s="40"/>
      <c r="E1" s="40"/>
      <c r="F1" s="40"/>
      <c r="G1" s="40"/>
      <c r="H1" s="40"/>
      <c r="I1" s="40"/>
    </row>
    <row r="2" spans="1:13" ht="19.5" thickBot="1" x14ac:dyDescent="0.35">
      <c r="A2" s="4" t="s">
        <v>23</v>
      </c>
      <c r="B2" s="31">
        <v>7</v>
      </c>
      <c r="C2" s="5"/>
      <c r="D2" s="5"/>
      <c r="E2" s="41" t="s">
        <v>72</v>
      </c>
      <c r="F2" s="41"/>
      <c r="G2" s="41"/>
      <c r="H2" s="41"/>
      <c r="I2" s="41"/>
    </row>
    <row r="3" spans="1:13" ht="15.75" x14ac:dyDescent="0.25">
      <c r="A3" s="6" t="s">
        <v>16</v>
      </c>
      <c r="B3" s="7">
        <v>46</v>
      </c>
      <c r="C3" s="5"/>
      <c r="D3" s="5"/>
      <c r="F3" s="11" t="s">
        <v>24</v>
      </c>
      <c r="G3" s="12" t="s">
        <v>25</v>
      </c>
      <c r="H3" s="12"/>
      <c r="I3" s="13" t="s">
        <v>28</v>
      </c>
    </row>
    <row r="4" spans="1:13" ht="15.75" x14ac:dyDescent="0.25">
      <c r="A4" s="6" t="s">
        <v>21</v>
      </c>
      <c r="B4" s="7">
        <v>66</v>
      </c>
      <c r="C4" s="5"/>
      <c r="D4" s="5"/>
      <c r="E4" s="3" t="s">
        <v>79</v>
      </c>
      <c r="F4" s="15" cm="1">
        <f t="array" ref="F4">_xlfn.IFS(OR(PlanNum=1,PlanNum=3,PlanNum=5, PlanNum=6, PlanNum=7),StartAge,OR(PlanNum=2),65,OR(PlanNum=4),60)</f>
        <v>66</v>
      </c>
      <c r="G4" s="16" cm="1">
        <f t="array" ref="G4">_xlfn.IFS(F4&lt;=EndAge,IF(PlanNum=1,15000,IF(PlanNum=2,25000,IF(PlanNum=3,7200,IF(PlanNum=4,60000,IF(PlanNum=5,19000,IF(PlanNum=6,100000/NumYears,IF(PlanNum=7,30000,""))))))))</f>
        <v>30000</v>
      </c>
      <c r="H4" s="14"/>
      <c r="I4" s="18">
        <f>SUMIF($G$4:$G$99,"&gt;0")</f>
        <v>300000</v>
      </c>
      <c r="K4" s="3" t="s">
        <v>77</v>
      </c>
      <c r="L4" s="3" t="s">
        <v>76</v>
      </c>
    </row>
    <row r="5" spans="1:13" ht="16.5" thickBot="1" x14ac:dyDescent="0.3">
      <c r="A5" s="8" t="s">
        <v>22</v>
      </c>
      <c r="B5" s="9">
        <v>85</v>
      </c>
      <c r="C5" s="5"/>
      <c r="D5" s="5"/>
      <c r="E5" s="22" t="str">
        <f t="shared" ref="E5:E36" si="0">IF(OR(PlanNum=2, PlanNum=3, PlanNum=4),IF(F5=$B$7,"Last Year of Policy"," "),IF(F5=EndAge,"Last Year of Policy"," "))</f>
        <v xml:space="preserve"> </v>
      </c>
      <c r="F5" s="17" cm="1">
        <f t="array" ref="F5">IFERROR(_xlfn.IFS(F4&lt;EndAge,F4+1,F4&lt;$B$7,F4+1),"")</f>
        <v>67</v>
      </c>
      <c r="G5" s="16" cm="1">
        <f t="array" ref="G5">_xlfn.IFNA(IFERROR(_xlfn.IFS(F5&lt;=$B$7,IF(PlanNum=1,15000,IF(PlanNum=2,G4+1000,IF(PlanNum=3,7200,IF(PlanNum=4,G4+1000,IF(PlanNum=5,IF(F5&lt;$F$4+NumYears/2,19000,IF(F5&gt;=$F$4+NumYears/2,25000)),IF(PlanNum=6,100000/NumYears,IF(PlanNum=7,IF(ISODD(F5-$F$4),0,30000))))))))),""),"")</f>
        <v>0</v>
      </c>
      <c r="H5" s="14"/>
      <c r="I5" s="24"/>
      <c r="K5" s="22" t="b">
        <f>ISODD(F5-$F$4)</f>
        <v>1</v>
      </c>
      <c r="L5" s="3" t="s">
        <v>74</v>
      </c>
    </row>
    <row r="6" spans="1:13" ht="15.75" x14ac:dyDescent="0.25">
      <c r="A6" s="29" t="s">
        <v>70</v>
      </c>
      <c r="B6" s="27">
        <f>IF(PlanNum=2,65,IF(PlanNum=4,60,StartAge))</f>
        <v>66</v>
      </c>
      <c r="C6" s="5"/>
      <c r="D6" s="5"/>
      <c r="E6" s="22" t="str">
        <f t="shared" si="0"/>
        <v xml:space="preserve"> </v>
      </c>
      <c r="F6" s="17" cm="1">
        <f t="array" ref="F6">IFERROR(_xlfn.IFS(F5&lt;EndAge,F5+1,F5&lt;$B$7,F5+1),"")</f>
        <v>68</v>
      </c>
      <c r="G6" s="16" cm="1">
        <f t="array" ref="G6">_xlfn.IFNA(IFERROR(_xlfn.IFS(F6&lt;=$B$7,IF(PlanNum=1,15000,IF(PlanNum=2,G5+1000,IF(PlanNum=3,7200,IF(PlanNum=4,G5+1000,IF(PlanNum=5,IF(F6&lt;$F$4+NumYears/2,19000,IF(F6&gt;=$F$4+NumYears/2,25000)),IF(PlanNum=6,100000/NumYears,IF(PlanNum=7,IF(ISODD(F6-$F$4),0,30000))))))))),""),"")</f>
        <v>30000</v>
      </c>
      <c r="H6" s="14"/>
      <c r="I6" s="25" t="s">
        <v>29</v>
      </c>
      <c r="K6" s="22" t="b">
        <f>ISODD(F6-$F$4)</f>
        <v>0</v>
      </c>
      <c r="L6" s="3" t="s">
        <v>75</v>
      </c>
    </row>
    <row r="7" spans="1:13" ht="15.75" x14ac:dyDescent="0.25">
      <c r="A7" s="30" t="s">
        <v>71</v>
      </c>
      <c r="B7" s="28">
        <f>IF(PlanNum=2,94,IF(PlanNum=3,110,IF(PlanNum=4,100,IF(OR(PlanNum=1,PlanNum=5,PlanNum=6,PlanNum=7),EndAge,""))))</f>
        <v>85</v>
      </c>
      <c r="E7" s="22" t="str">
        <f t="shared" si="0"/>
        <v xml:space="preserve"> </v>
      </c>
      <c r="F7" s="17" cm="1">
        <f t="array" ref="F7">IFERROR(_xlfn.IFS(F6&lt;EndAge,F6+1,F6&lt;$B$7,F6+1),"")</f>
        <v>69</v>
      </c>
      <c r="G7" s="16" cm="1">
        <f t="array" ref="G7">_xlfn.IFNA(IFERROR(_xlfn.IFS(F7&lt;=$B$7,IF(PlanNum=1,15000,IF(PlanNum=2,G6+1000,IF(PlanNum=3,7200,IF(PlanNum=4,G6+1000,IF(PlanNum=5,IF(F7&lt;$F$4+NumYears/2,19000,IF(F7&gt;=$F$4+NumYears/2,25000)),IF(PlanNum=6,100000/NumYears,IF(PlanNum=7,IF(ISODD(F7-$F$4),0,30000))))))))),""),"")</f>
        <v>0</v>
      </c>
      <c r="H7" s="14"/>
      <c r="I7" s="19">
        <f>IF(PlanNum&lt;&gt;7,B7-B6+1,ROUND(COUNTIF($G$4:$G$80,"&gt;0"),0))</f>
        <v>10</v>
      </c>
      <c r="K7" s="22" t="b">
        <f t="shared" ref="K7:K25" si="1">ISODD(F7-$F$4)</f>
        <v>1</v>
      </c>
    </row>
    <row r="8" spans="1:13" x14ac:dyDescent="0.25">
      <c r="E8" s="22" t="str">
        <f t="shared" si="0"/>
        <v xml:space="preserve"> </v>
      </c>
      <c r="F8" s="17" cm="1">
        <f t="array" ref="F8">IFERROR(_xlfn.IFS(F7&lt;EndAge,F7+1,F7&lt;$B$7,F7+1),"")</f>
        <v>70</v>
      </c>
      <c r="G8" s="16" cm="1">
        <f t="array" ref="G8">_xlfn.IFNA(IFERROR(_xlfn.IFS(F8&lt;=$B$7,IF(PlanNum=1,15000,IF(PlanNum=2,G7+1000,IF(PlanNum=3,7200,IF(PlanNum=4,G7+1000,IF(PlanNum=5,IF(F8&lt;$F$4+NumYears/2,19000,IF(F8&gt;=$F$4+NumYears/2,25000)),IF(PlanNum=6,100000/NumYears,IF(PlanNum=7,IF(ISODD(F8-$F$4),0,30000))))))))),""),"")</f>
        <v>30000</v>
      </c>
      <c r="H8" s="14"/>
      <c r="I8" s="24"/>
      <c r="K8" s="22" t="b">
        <f t="shared" si="1"/>
        <v>0</v>
      </c>
    </row>
    <row r="9" spans="1:13" x14ac:dyDescent="0.25">
      <c r="E9" s="22" t="str">
        <f t="shared" si="0"/>
        <v xml:space="preserve"> </v>
      </c>
      <c r="F9" s="17" cm="1">
        <f t="array" ref="F9">IFERROR(_xlfn.IFS(F8&lt;EndAge,F8+1,F8&lt;$B$7,F8+1),"")</f>
        <v>71</v>
      </c>
      <c r="G9" s="16" cm="1">
        <f t="array" ref="G9">_xlfn.IFNA(IFERROR(_xlfn.IFS(F9&lt;=$B$7,IF(PlanNum=1,15000,IF(PlanNum=2,G8+1000,IF(PlanNum=3,7200,IF(PlanNum=4,G8+1000,IF(PlanNum=5,IF(F9&lt;$F$4+NumYears/2,19000,IF(F9&gt;=$F$4+NumYears/2,25000)),IF(PlanNum=6,100000/NumYears,IF(PlanNum=7,IF(ISODD(F9-$F$4),0,30000))))))))),""),"")</f>
        <v>0</v>
      </c>
      <c r="H9" s="14"/>
      <c r="I9" s="25" t="s">
        <v>30</v>
      </c>
      <c r="K9" s="22" t="b">
        <f t="shared" si="1"/>
        <v>1</v>
      </c>
    </row>
    <row r="10" spans="1:13" ht="15.75" thickBot="1" x14ac:dyDescent="0.3">
      <c r="E10" s="22" t="str">
        <f t="shared" si="0"/>
        <v xml:space="preserve"> </v>
      </c>
      <c r="F10" s="17" cm="1">
        <f t="array" ref="F10">IFERROR(_xlfn.IFS(F9&lt;EndAge,F9+1,F9&lt;$B$7,F9+1),"")</f>
        <v>72</v>
      </c>
      <c r="G10" s="16" cm="1">
        <f t="array" ref="G10">_xlfn.IFNA(IFERROR(_xlfn.IFS(F10&lt;=$B$7,IF(PlanNum=1,15000,IF(PlanNum=2,G9+1000,IF(PlanNum=3,7200,IF(PlanNum=4,G9+1000,IF(PlanNum=5,IF(F10&lt;$F$4+NumYears/2,19000,IF(F10&gt;=$F$4+NumYears/2,25000)),IF(PlanNum=6,100000/NumYears,IF(PlanNum=7,IF(ISODD(F10-$F$4),0,30000))))))))),""),"")</f>
        <v>30000</v>
      </c>
      <c r="H10" s="14"/>
      <c r="I10" s="20">
        <f>IF(OR(PlanNum=1,PlanNum=5,PlanNum=6),EndAge,IF(PlanNum=2,94,IF(PlanNum=3,110,IF(PlanNum=4,100,IF(PlanNum=7,IF(ISODD(MAX(F:F)-StartAge),EndAge-1,EndAge))))))</f>
        <v>84</v>
      </c>
      <c r="K10" s="22" t="b">
        <f t="shared" si="1"/>
        <v>0</v>
      </c>
      <c r="M10" s="32"/>
    </row>
    <row r="11" spans="1:13" x14ac:dyDescent="0.25">
      <c r="E11" s="22" t="str">
        <f t="shared" si="0"/>
        <v xml:space="preserve"> </v>
      </c>
      <c r="F11" s="17" cm="1">
        <f t="array" ref="F11">IFERROR(_xlfn.IFS(F10&lt;EndAge,F10+1,F10&lt;$B$7,F10+1),"")</f>
        <v>73</v>
      </c>
      <c r="G11" s="16" cm="1">
        <f t="array" ref="G11">_xlfn.IFNA(IFERROR(_xlfn.IFS(F11&lt;=$B$7,IF(PlanNum=1,15000,IF(PlanNum=2,G10+1000,IF(PlanNum=3,7200,IF(PlanNum=4,G10+1000,IF(PlanNum=5,IF(F11&lt;$F$4+NumYears/2,19000,IF(F11&gt;=$F$4+NumYears/2,25000)),IF(PlanNum=6,100000/NumYears,IF(PlanNum=7,IF(ISODD(F11-$F$4),0,30000))))))))),""),"")</f>
        <v>0</v>
      </c>
      <c r="H11" s="14"/>
      <c r="K11" s="22" t="b">
        <f t="shared" si="1"/>
        <v>1</v>
      </c>
    </row>
    <row r="12" spans="1:13" ht="18.75" x14ac:dyDescent="0.3">
      <c r="A12" s="35" t="s">
        <v>69</v>
      </c>
      <c r="E12" s="22" t="str">
        <f t="shared" si="0"/>
        <v xml:space="preserve"> </v>
      </c>
      <c r="F12" s="17" cm="1">
        <f t="array" ref="F12">IFERROR(_xlfn.IFS(F11&lt;EndAge,F11+1,F11&lt;$B$7,F11+1),"")</f>
        <v>74</v>
      </c>
      <c r="G12" s="16" cm="1">
        <f t="array" ref="G12">_xlfn.IFNA(IFERROR(_xlfn.IFS(F12&lt;=$B$7,IF(PlanNum=1,15000,IF(PlanNum=2,G11+1000,IF(PlanNum=3,7200,IF(PlanNum=4,G11+1000,IF(PlanNum=5,IF(F12&lt;$F$4+NumYears/2,19000,IF(F12&gt;=$F$4+NumYears/2,25000)),IF(PlanNum=6,100000/NumYears,IF(PlanNum=7,IF(ISODD(F12-$F$4),0,30000))))))))),""),"")</f>
        <v>30000</v>
      </c>
      <c r="H12" s="14"/>
      <c r="K12" s="22" t="b">
        <f t="shared" si="1"/>
        <v>0</v>
      </c>
    </row>
    <row r="13" spans="1:13" x14ac:dyDescent="0.25">
      <c r="A13" s="36" t="s">
        <v>90</v>
      </c>
      <c r="E13" s="22" t="str">
        <f t="shared" si="0"/>
        <v xml:space="preserve"> </v>
      </c>
      <c r="F13" s="17" cm="1">
        <f t="array" ref="F13">IFERROR(_xlfn.IFS(F12&lt;EndAge,F12+1,F12&lt;$B$7,F12+1),"")</f>
        <v>75</v>
      </c>
      <c r="G13" s="16" cm="1">
        <f t="array" ref="G13">_xlfn.IFNA(IFERROR(_xlfn.IFS(F13&lt;=$B$7,IF(PlanNum=1,15000,IF(PlanNum=2,G12+1000,IF(PlanNum=3,7200,IF(PlanNum=4,G12+1000,IF(PlanNum=5,IF(F13&lt;$F$4+NumYears/2,19000,IF(F13&gt;=$F$4+NumYears/2,25000)),IF(PlanNum=6,100000/NumYears,IF(PlanNum=7,IF(ISODD(F13-$F$4),0,30000))))))))),""),"")</f>
        <v>0</v>
      </c>
      <c r="H13" s="14"/>
      <c r="K13" s="22" t="b">
        <f t="shared" si="1"/>
        <v>1</v>
      </c>
    </row>
    <row r="14" spans="1:13" x14ac:dyDescent="0.25">
      <c r="A14" s="36" t="s">
        <v>64</v>
      </c>
      <c r="E14" s="22" t="str">
        <f t="shared" si="0"/>
        <v xml:space="preserve"> </v>
      </c>
      <c r="F14" s="17" cm="1">
        <f t="array" ref="F14">IFERROR(_xlfn.IFS(F13&lt;EndAge,F13+1,F13&lt;$B$7,F13+1),"")</f>
        <v>76</v>
      </c>
      <c r="G14" s="16" cm="1">
        <f t="array" ref="G14">_xlfn.IFNA(IFERROR(_xlfn.IFS(F14&lt;=$B$7,IF(PlanNum=1,15000,IF(PlanNum=2,G13+1000,IF(PlanNum=3,7200,IF(PlanNum=4,G13+1000,IF(PlanNum=5,IF(F14&lt;$F$4+NumYears/2,19000,IF(F14&gt;=$F$4+NumYears/2,25000)),IF(PlanNum=6,100000/NumYears,IF(PlanNum=7,IF(ISODD(F14-$F$4),0,30000))))))))),""),"")</f>
        <v>30000</v>
      </c>
      <c r="H14" s="14"/>
      <c r="K14" s="22" t="b">
        <f t="shared" si="1"/>
        <v>0</v>
      </c>
    </row>
    <row r="15" spans="1:13" x14ac:dyDescent="0.25">
      <c r="A15" s="36" t="s">
        <v>65</v>
      </c>
      <c r="E15" s="22" t="str">
        <f t="shared" si="0"/>
        <v xml:space="preserve"> </v>
      </c>
      <c r="F15" s="17" cm="1">
        <f t="array" ref="F15">IFERROR(_xlfn.IFS(F14&lt;EndAge,F14+1,F14&lt;$B$7,F14+1),"")</f>
        <v>77</v>
      </c>
      <c r="G15" s="16" cm="1">
        <f t="array" ref="G15">_xlfn.IFNA(IFERROR(_xlfn.IFS(F15&lt;=$B$7,IF(PlanNum=1,15000,IF(PlanNum=2,G14+1000,IF(PlanNum=3,7200,IF(PlanNum=4,G14+1000,IF(PlanNum=5,IF(F15&lt;$F$4+NumYears/2,19000,IF(F15&gt;=$F$4+NumYears/2,25000)),IF(PlanNum=6,100000/NumYears,IF(PlanNum=7,IF(ISODD(F15-$F$4),0,30000))))))))),""),"")</f>
        <v>0</v>
      </c>
      <c r="H15" s="14"/>
      <c r="K15" s="22" t="b">
        <f t="shared" si="1"/>
        <v>1</v>
      </c>
    </row>
    <row r="16" spans="1:13" x14ac:dyDescent="0.25">
      <c r="A16" s="36" t="s">
        <v>66</v>
      </c>
      <c r="E16" s="22" t="str">
        <f t="shared" si="0"/>
        <v xml:space="preserve"> </v>
      </c>
      <c r="F16" s="17" cm="1">
        <f t="array" ref="F16">IFERROR(_xlfn.IFS(F15&lt;EndAge,F15+1,F15&lt;$B$7,F15+1),"")</f>
        <v>78</v>
      </c>
      <c r="G16" s="16" cm="1">
        <f t="array" ref="G16">_xlfn.IFNA(IFERROR(_xlfn.IFS(F16&lt;=$B$7,IF(PlanNum=1,15000,IF(PlanNum=2,G15+1000,IF(PlanNum=3,7200,IF(PlanNum=4,G15+1000,IF(PlanNum=5,IF(F16&lt;$F$4+NumYears/2,19000,IF(F16&gt;=$F$4+NumYears/2,25000)),IF(PlanNum=6,100000/NumYears,IF(PlanNum=7,IF(ISODD(F16-$F$4),0,30000))))))))),""),"")</f>
        <v>30000</v>
      </c>
      <c r="H16" s="14"/>
      <c r="K16" s="22" t="b">
        <f t="shared" si="1"/>
        <v>0</v>
      </c>
    </row>
    <row r="17" spans="1:11" x14ac:dyDescent="0.25">
      <c r="A17" s="36" t="s">
        <v>67</v>
      </c>
      <c r="E17" s="22" t="str">
        <f t="shared" si="0"/>
        <v xml:space="preserve"> </v>
      </c>
      <c r="F17" s="17" cm="1">
        <f t="array" ref="F17">IFERROR(_xlfn.IFS(F16&lt;EndAge,F16+1,F16&lt;$B$7,F16+1),"")</f>
        <v>79</v>
      </c>
      <c r="G17" s="16" cm="1">
        <f t="array" ref="G17">_xlfn.IFNA(IFERROR(_xlfn.IFS(F17&lt;=$B$7,IF(PlanNum=1,15000,IF(PlanNum=2,G16+1000,IF(PlanNum=3,7200,IF(PlanNum=4,G16+1000,IF(PlanNum=5,IF(F17&lt;$F$4+NumYears/2,19000,IF(F17&gt;=$F$4+NumYears/2,25000)),IF(PlanNum=6,100000/NumYears,IF(PlanNum=7,IF(ISODD(F17-$F$4),0,30000))))))))),""),"")</f>
        <v>0</v>
      </c>
      <c r="H17" s="14"/>
      <c r="K17" s="22" t="b">
        <f t="shared" si="1"/>
        <v>1</v>
      </c>
    </row>
    <row r="18" spans="1:11" x14ac:dyDescent="0.25">
      <c r="A18" s="36" t="s">
        <v>68</v>
      </c>
      <c r="E18" s="22" t="str">
        <f t="shared" si="0"/>
        <v xml:space="preserve"> </v>
      </c>
      <c r="F18" s="17" cm="1">
        <f t="array" ref="F18">IFERROR(_xlfn.IFS(F17&lt;EndAge,F17+1,F17&lt;$B$7,F17+1),"")</f>
        <v>80</v>
      </c>
      <c r="G18" s="16" cm="1">
        <f t="array" ref="G18">_xlfn.IFNA(IFERROR(_xlfn.IFS(F18&lt;=$B$7,IF(PlanNum=1,15000,IF(PlanNum=2,G17+1000,IF(PlanNum=3,7200,IF(PlanNum=4,G17+1000,IF(PlanNum=5,IF(F18&lt;$F$4+NumYears/2,19000,IF(F18&gt;=$F$4+NumYears/2,25000)),IF(PlanNum=6,100000/NumYears,IF(PlanNum=7,IF(ISODD(F18-$F$4),0,30000))))))))),""),"")</f>
        <v>30000</v>
      </c>
      <c r="H18" s="14"/>
      <c r="K18" s="22" t="b">
        <f t="shared" si="1"/>
        <v>0</v>
      </c>
    </row>
    <row r="19" spans="1:11" x14ac:dyDescent="0.25">
      <c r="A19" s="37" t="s">
        <v>73</v>
      </c>
      <c r="E19" s="22" t="str">
        <f t="shared" si="0"/>
        <v xml:space="preserve"> </v>
      </c>
      <c r="F19" s="17" cm="1">
        <f t="array" ref="F19">IFERROR(_xlfn.IFS(F18&lt;EndAge,F18+1,F18&lt;$B$7,F18+1),"")</f>
        <v>81</v>
      </c>
      <c r="G19" s="16" cm="1">
        <f t="array" ref="G19">_xlfn.IFNA(IFERROR(_xlfn.IFS(F19&lt;=$B$7,IF(PlanNum=1,15000,IF(PlanNum=2,G18+1000,IF(PlanNum=3,7200,IF(PlanNum=4,G18+1000,IF(PlanNum=5,IF(F19&lt;$F$4+NumYears/2,19000,IF(F19&gt;=$F$4+NumYears/2,25000)),IF(PlanNum=6,100000/NumYears,IF(PlanNum=7,IF(ISODD(F19-$F$4),0,30000))))))))),""),"")</f>
        <v>0</v>
      </c>
      <c r="H19" s="14"/>
      <c r="K19" s="22" t="b">
        <f t="shared" si="1"/>
        <v>1</v>
      </c>
    </row>
    <row r="20" spans="1:11" x14ac:dyDescent="0.25">
      <c r="E20" s="22" t="str">
        <f t="shared" si="0"/>
        <v xml:space="preserve"> </v>
      </c>
      <c r="F20" s="17" cm="1">
        <f t="array" ref="F20">IFERROR(_xlfn.IFS(F19&lt;EndAge,F19+1,F19&lt;$B$7,F19+1),"")</f>
        <v>82</v>
      </c>
      <c r="G20" s="16" cm="1">
        <f t="array" ref="G20">_xlfn.IFNA(IFERROR(_xlfn.IFS(F20&lt;=$B$7,IF(PlanNum=1,15000,IF(PlanNum=2,G19+1000,IF(PlanNum=3,7200,IF(PlanNum=4,G19+1000,IF(PlanNum=5,IF(F20&lt;$F$4+NumYears/2,19000,IF(F20&gt;=$F$4+NumYears/2,25000)),IF(PlanNum=6,100000/NumYears,IF(PlanNum=7,IF(ISODD(F20-$F$4),0,30000))))))))),""),"")</f>
        <v>30000</v>
      </c>
      <c r="H20" s="14"/>
      <c r="K20" s="22" t="b">
        <f t="shared" si="1"/>
        <v>0</v>
      </c>
    </row>
    <row r="21" spans="1:11" x14ac:dyDescent="0.25">
      <c r="E21" s="22" t="str">
        <f t="shared" si="0"/>
        <v xml:space="preserve"> </v>
      </c>
      <c r="F21" s="17" cm="1">
        <f t="array" ref="F21">IFERROR(_xlfn.IFS(F20&lt;EndAge,F20+1,F20&lt;$B$7,F20+1),"")</f>
        <v>83</v>
      </c>
      <c r="G21" s="16" cm="1">
        <f t="array" ref="G21">_xlfn.IFNA(IFERROR(_xlfn.IFS(F21&lt;=$B$7,IF(PlanNum=1,15000,IF(PlanNum=2,G20+1000,IF(PlanNum=3,7200,IF(PlanNum=4,G20+1000,IF(PlanNum=5,IF(F21&lt;$F$4+NumYears/2,19000,IF(F21&gt;=$F$4+NumYears/2,25000)),IF(PlanNum=6,100000/NumYears,IF(PlanNum=7,IF(ISODD(F21-$F$4),0,30000))))))))),""),"")</f>
        <v>0</v>
      </c>
      <c r="H21" s="14"/>
      <c r="K21" s="22" t="b">
        <f t="shared" si="1"/>
        <v>1</v>
      </c>
    </row>
    <row r="22" spans="1:11" x14ac:dyDescent="0.25">
      <c r="E22" s="22" t="str">
        <f t="shared" si="0"/>
        <v xml:space="preserve"> </v>
      </c>
      <c r="F22" s="17" cm="1">
        <f t="array" ref="F22">IFERROR(_xlfn.IFS(F21&lt;EndAge,F21+1,F21&lt;$B$7,F21+1),"")</f>
        <v>84</v>
      </c>
      <c r="G22" s="16" cm="1">
        <f t="array" ref="G22">_xlfn.IFNA(IFERROR(_xlfn.IFS(F22&lt;=$B$7,IF(PlanNum=1,15000,IF(PlanNum=2,G21+1000,IF(PlanNum=3,7200,IF(PlanNum=4,G21+1000,IF(PlanNum=5,IF(F22&lt;$F$4+NumYears/2,19000,IF(F22&gt;=$F$4+NumYears/2,25000)),IF(PlanNum=6,100000/NumYears,IF(PlanNum=7,IF(ISODD(F22-$F$4),0,30000))))))))),""),"")</f>
        <v>30000</v>
      </c>
      <c r="H22" s="14"/>
      <c r="K22" s="22" t="b">
        <f t="shared" si="1"/>
        <v>0</v>
      </c>
    </row>
    <row r="23" spans="1:11" x14ac:dyDescent="0.25">
      <c r="E23" s="22" t="str">
        <f t="shared" si="0"/>
        <v>Last Year of Policy</v>
      </c>
      <c r="F23" s="17" cm="1">
        <f t="array" ref="F23">IFERROR(_xlfn.IFS(F22&lt;EndAge,F22+1,F22&lt;$B$7,F22+1),"")</f>
        <v>85</v>
      </c>
      <c r="G23" s="16" cm="1">
        <f t="array" ref="G23">_xlfn.IFNA(IFERROR(_xlfn.IFS(F23&lt;=$B$7,IF(PlanNum=1,15000,IF(PlanNum=2,G22+1000,IF(PlanNum=3,7200,IF(PlanNum=4,G22+1000,IF(PlanNum=5,IF(F23&lt;$F$4+NumYears/2,19000,IF(F23&gt;=$F$4+NumYears/2,25000)),IF(PlanNum=6,100000/NumYears,IF(PlanNum=7,IF(ISODD(F23-$F$4),0,30000))))))))),""),"")</f>
        <v>0</v>
      </c>
      <c r="H23" s="14"/>
      <c r="K23" s="22" t="b">
        <f t="shared" si="1"/>
        <v>1</v>
      </c>
    </row>
    <row r="24" spans="1:11" x14ac:dyDescent="0.25">
      <c r="E24" s="22" t="str">
        <f t="shared" si="0"/>
        <v xml:space="preserve"> </v>
      </c>
      <c r="F24" s="17" t="str" cm="1">
        <f t="array" ref="F24">IFERROR(_xlfn.IFS(F23&lt;EndAge,F23+1,F23&lt;$B$7,F23+1),"")</f>
        <v/>
      </c>
      <c r="G24" s="16" t="str" cm="1">
        <f t="array" ref="G24">_xlfn.IFNA(IFERROR(_xlfn.IFS(F24&lt;=$B$7,IF(PlanNum=1,15000,IF(PlanNum=2,G23+1000,IF(PlanNum=3,7200,IF(PlanNum=4,G23+1000,IF(PlanNum=5,IF(F24&lt;$F$4+NumYears/2,19000,IF(F24&gt;=$F$4+NumYears/2,25000)),IF(PlanNum=6,100000/NumYears,IF(PlanNum=7,IF(ISODD(F24-$F$4),0,30000))))))))),""),"")</f>
        <v/>
      </c>
      <c r="H24" s="14"/>
      <c r="K24" s="22" t="e">
        <f t="shared" si="1"/>
        <v>#VALUE!</v>
      </c>
    </row>
    <row r="25" spans="1:11" x14ac:dyDescent="0.25">
      <c r="E25" s="22" t="str">
        <f t="shared" si="0"/>
        <v xml:space="preserve"> </v>
      </c>
      <c r="F25" s="17" t="str" cm="1">
        <f t="array" ref="F25">IFERROR(_xlfn.IFS(F24&lt;EndAge,F24+1,F24&lt;$B$7,F24+1),"")</f>
        <v/>
      </c>
      <c r="G25" s="16" t="str" cm="1">
        <f t="array" ref="G25">_xlfn.IFNA(IFERROR(_xlfn.IFS(F25&lt;=$B$7,IF(PlanNum=1,15000,IF(PlanNum=2,G24+1000,IF(PlanNum=3,7200,IF(PlanNum=4,G24+1000,IF(PlanNum=5,IF(F25&lt;$F$4+NumYears/2,19000,IF(F25&gt;=$F$4+NumYears/2,25000)),IF(PlanNum=6,100000/NumYears,IF(PlanNum=7,IF(ISODD(F25-$F$4),0,30000))))))))),""),"")</f>
        <v/>
      </c>
      <c r="H25" s="14"/>
      <c r="K25" s="22" t="e">
        <f t="shared" si="1"/>
        <v>#VALUE!</v>
      </c>
    </row>
    <row r="26" spans="1:11" x14ac:dyDescent="0.25">
      <c r="E26" s="22" t="str">
        <f t="shared" si="0"/>
        <v xml:space="preserve"> </v>
      </c>
      <c r="F26" s="17" t="str" cm="1">
        <f t="array" ref="F26">IFERROR(_xlfn.IFS(F25&lt;EndAge,F25+1,F25&lt;$B$7,F25+1),"")</f>
        <v/>
      </c>
      <c r="G26" s="16" t="str" cm="1">
        <f t="array" ref="G26">_xlfn.IFNA(IFERROR(_xlfn.IFS(F26&lt;=$B$7,IF(PlanNum=1,15000,IF(PlanNum=2,G25+1000,IF(PlanNum=3,7200,IF(PlanNum=4,G25+1000,IF(PlanNum=5,IF(F26&lt;$F$4+NumYears/2,19000,IF(F26&gt;=$F$4+NumYears/2,25000)),IF(PlanNum=6,100000/NumYears,IF(PlanNum=7,IF(ISODD(F26-$F$4),0,30000))))))))),""),"")</f>
        <v/>
      </c>
      <c r="H26" s="14"/>
    </row>
    <row r="27" spans="1:11" x14ac:dyDescent="0.25">
      <c r="E27" s="22" t="str">
        <f t="shared" si="0"/>
        <v xml:space="preserve"> </v>
      </c>
      <c r="F27" s="17" t="str" cm="1">
        <f t="array" ref="F27">IFERROR(_xlfn.IFS(F26&lt;EndAge,F26+1,F26&lt;$B$7,F26+1),"")</f>
        <v/>
      </c>
      <c r="G27" s="16" t="str" cm="1">
        <f t="array" ref="G27">_xlfn.IFNA(IFERROR(_xlfn.IFS(F27&lt;=$B$7,IF(PlanNum=1,15000,IF(PlanNum=2,G26+1000,IF(PlanNum=3,7200,IF(PlanNum=4,G26+1000,IF(PlanNum=5,IF(F27&lt;$F$4+NumYears/2,19000,IF(F27&gt;=$F$4+NumYears/2,25000)),IF(PlanNum=6,100000/NumYears,IF(PlanNum=7,IF(ISODD(F27-$F$4),0,30000))))))))),""),"")</f>
        <v/>
      </c>
      <c r="H27" s="14"/>
    </row>
    <row r="28" spans="1:11" x14ac:dyDescent="0.25">
      <c r="E28" s="22" t="str">
        <f t="shared" si="0"/>
        <v xml:space="preserve"> </v>
      </c>
      <c r="F28" s="17" t="str" cm="1">
        <f t="array" ref="F28">IFERROR(_xlfn.IFS(F27&lt;EndAge,F27+1,F27&lt;$B$7,F27+1),"")</f>
        <v/>
      </c>
      <c r="G28" s="16" t="str" cm="1">
        <f t="array" ref="G28">_xlfn.IFNA(IFERROR(_xlfn.IFS(F28&lt;=$B$7,IF(PlanNum=1,15000,IF(PlanNum=2,G27+1000,IF(PlanNum=3,7200,IF(PlanNum=4,G27+1000,IF(PlanNum=5,IF(F28&lt;$F$4+NumYears/2,19000,IF(F28&gt;=$F$4+NumYears/2,25000)),IF(PlanNum=6,100000/NumYears,IF(PlanNum=7,IF(ISODD(F28-$F$4),0,30000))))))))),""),"")</f>
        <v/>
      </c>
      <c r="H28" s="14"/>
    </row>
    <row r="29" spans="1:11" x14ac:dyDescent="0.25">
      <c r="E29" s="22" t="str">
        <f t="shared" si="0"/>
        <v xml:space="preserve"> </v>
      </c>
      <c r="F29" s="17" t="str" cm="1">
        <f t="array" ref="F29">IFERROR(_xlfn.IFS(F28&lt;EndAge,F28+1,F28&lt;$B$7,F28+1),"")</f>
        <v/>
      </c>
      <c r="G29" s="16" t="str" cm="1">
        <f t="array" ref="G29">_xlfn.IFNA(IFERROR(_xlfn.IFS(F29&lt;=$B$7,IF(PlanNum=1,15000,IF(PlanNum=2,G28+1000,IF(PlanNum=3,7200,IF(PlanNum=4,G28+1000,IF(PlanNum=5,IF(F29&lt;$F$4+NumYears/2,19000,IF(F29&gt;=$F$4+NumYears/2,25000)),IF(PlanNum=6,100000/NumYears,IF(PlanNum=7,IF(ISODD(F29-$F$4),0,30000))))))))),""),"")</f>
        <v/>
      </c>
      <c r="H29" s="14"/>
    </row>
    <row r="30" spans="1:11" x14ac:dyDescent="0.25">
      <c r="E30" s="22" t="str">
        <f t="shared" si="0"/>
        <v xml:space="preserve"> </v>
      </c>
      <c r="F30" s="17" t="str" cm="1">
        <f t="array" ref="F30">IFERROR(_xlfn.IFS(F29&lt;EndAge,F29+1,F29&lt;$B$7,F29+1),"")</f>
        <v/>
      </c>
      <c r="G30" s="16" t="str" cm="1">
        <f t="array" ref="G30">_xlfn.IFNA(IFERROR(_xlfn.IFS(F30&lt;=$B$7,IF(PlanNum=1,15000,IF(PlanNum=2,G29+1000,IF(PlanNum=3,7200,IF(PlanNum=4,G29+1000,IF(PlanNum=5,IF(F30&lt;$F$4+NumYears/2,19000,IF(F30&gt;=$F$4+NumYears/2,25000)),IF(PlanNum=6,100000/NumYears,IF(PlanNum=7,IF(ISODD(F30-$F$4),0,30000))))))))),""),"")</f>
        <v/>
      </c>
      <c r="H30" s="14"/>
    </row>
    <row r="31" spans="1:11" x14ac:dyDescent="0.25">
      <c r="E31" s="22" t="str">
        <f t="shared" si="0"/>
        <v xml:space="preserve"> </v>
      </c>
      <c r="F31" s="17" t="str" cm="1">
        <f t="array" ref="F31">IFERROR(_xlfn.IFS(F30&lt;EndAge,F30+1,F30&lt;$B$7,F30+1),"")</f>
        <v/>
      </c>
      <c r="G31" s="16" t="str" cm="1">
        <f t="array" ref="G31">_xlfn.IFNA(IFERROR(_xlfn.IFS(F31&lt;=$B$7,IF(PlanNum=1,15000,IF(PlanNum=2,G30+1000,IF(PlanNum=3,7200,IF(PlanNum=4,G30+1000,IF(PlanNum=5,IF(F31&lt;$F$4+NumYears/2,19000,IF(F31&gt;=$F$4+NumYears/2,25000)),IF(PlanNum=6,100000/NumYears,IF(PlanNum=7,IF(ISODD(F31-$F$4),0,30000))))))))),""),"")</f>
        <v/>
      </c>
      <c r="H31" s="14"/>
    </row>
    <row r="32" spans="1:11" x14ac:dyDescent="0.25">
      <c r="E32" s="22" t="str">
        <f t="shared" si="0"/>
        <v xml:space="preserve"> </v>
      </c>
      <c r="F32" s="17" t="str" cm="1">
        <f t="array" ref="F32">IFERROR(_xlfn.IFS(F31&lt;EndAge,F31+1,F31&lt;$B$7,F31+1),"")</f>
        <v/>
      </c>
      <c r="G32" s="16" t="str" cm="1">
        <f t="array" ref="G32">_xlfn.IFNA(IFERROR(_xlfn.IFS(F32&lt;=$B$7,IF(PlanNum=1,15000,IF(PlanNum=2,G31+1000,IF(PlanNum=3,7200,IF(PlanNum=4,G31+1000,IF(PlanNum=5,IF(F32&lt;$F$4+NumYears/2,19000,IF(F32&gt;=$F$4+NumYears/2,25000)),IF(PlanNum=6,100000/NumYears,IF(PlanNum=7,IF(ISODD(F32-$F$4),0,30000))))))))),""),"")</f>
        <v/>
      </c>
      <c r="H32" s="14"/>
    </row>
    <row r="33" spans="5:8" x14ac:dyDescent="0.25">
      <c r="E33" s="22" t="str">
        <f t="shared" si="0"/>
        <v xml:space="preserve"> </v>
      </c>
      <c r="F33" s="17" t="str" cm="1">
        <f t="array" ref="F33">IFERROR(_xlfn.IFS(F32&lt;EndAge,F32+1,F32&lt;$B$7,F32+1),"")</f>
        <v/>
      </c>
      <c r="G33" s="16" t="str" cm="1">
        <f t="array" ref="G33">_xlfn.IFNA(IFERROR(_xlfn.IFS(F33&lt;=$B$7,IF(PlanNum=1,15000,IF(PlanNum=2,G32+1000,IF(PlanNum=3,7200,IF(PlanNum=4,G32+1000,IF(PlanNum=5,IF(F33&lt;$F$4+NumYears/2,19000,IF(F33&gt;=$F$4+NumYears/2,25000)),IF(PlanNum=6,100000/NumYears,IF(PlanNum=7,IF(ISODD(F33-$F$4),0,30000))))))))),""),"")</f>
        <v/>
      </c>
      <c r="H33" s="14"/>
    </row>
    <row r="34" spans="5:8" x14ac:dyDescent="0.25">
      <c r="E34" s="22" t="str">
        <f t="shared" si="0"/>
        <v xml:space="preserve"> </v>
      </c>
      <c r="F34" s="17" t="str" cm="1">
        <f t="array" ref="F34">IFERROR(_xlfn.IFS(F33&lt;EndAge,F33+1,F33&lt;$B$7,F33+1),"")</f>
        <v/>
      </c>
      <c r="G34" s="16" t="str" cm="1">
        <f t="array" ref="G34">_xlfn.IFNA(IFERROR(_xlfn.IFS(F34&lt;=$B$7,IF(PlanNum=1,15000,IF(PlanNum=2,G33+1000,IF(PlanNum=3,7200,IF(PlanNum=4,G33+1000,IF(PlanNum=5,IF(F34&lt;$F$4+NumYears/2,19000,IF(F34&gt;=$F$4+NumYears/2,25000)),IF(PlanNum=6,100000/NumYears,IF(PlanNum=7,IF(ISODD(F34-$F$4),0,30000))))))))),""),"")</f>
        <v/>
      </c>
      <c r="H34" s="14"/>
    </row>
    <row r="35" spans="5:8" x14ac:dyDescent="0.25">
      <c r="E35" s="22" t="str">
        <f t="shared" si="0"/>
        <v xml:space="preserve"> </v>
      </c>
      <c r="F35" s="17" t="str" cm="1">
        <f t="array" ref="F35">IFERROR(_xlfn.IFS(F34&lt;EndAge,F34+1,F34&lt;$B$7,F34+1),"")</f>
        <v/>
      </c>
      <c r="G35" s="16" t="str" cm="1">
        <f t="array" ref="G35">_xlfn.IFNA(IFERROR(_xlfn.IFS(F35&lt;=$B$7,IF(PlanNum=1,15000,IF(PlanNum=2,G34+1000,IF(PlanNum=3,7200,IF(PlanNum=4,G34+1000,IF(PlanNum=5,IF(F35&lt;$F$4+NumYears/2,19000,IF(F35&gt;=$F$4+NumYears/2,25000)),IF(PlanNum=6,100000/NumYears,IF(PlanNum=7,IF(ISODD(F35-$F$4),0,30000))))))))),""),"")</f>
        <v/>
      </c>
      <c r="H35" s="14"/>
    </row>
    <row r="36" spans="5:8" x14ac:dyDescent="0.25">
      <c r="E36" s="22" t="str">
        <f t="shared" si="0"/>
        <v xml:space="preserve"> </v>
      </c>
      <c r="F36" s="17" t="str" cm="1">
        <f t="array" ref="F36">IFERROR(_xlfn.IFS(F35&lt;EndAge,F35+1,F35&lt;$B$7,F35+1),"")</f>
        <v/>
      </c>
      <c r="G36" s="16" t="str" cm="1">
        <f t="array" ref="G36">_xlfn.IFNA(IFERROR(_xlfn.IFS(F36&lt;=$B$7,IF(PlanNum=1,15000,IF(PlanNum=2,G35+1000,IF(PlanNum=3,7200,IF(PlanNum=4,G35+1000,IF(PlanNum=5,IF(F36&lt;$F$4+NumYears/2,19000,IF(F36&gt;=$F$4+NumYears/2,25000)),IF(PlanNum=6,100000/NumYears,IF(PlanNum=7,IF(ISODD(F36-$F$4),0,30000))))))))),""),"")</f>
        <v/>
      </c>
      <c r="H36" s="14"/>
    </row>
    <row r="37" spans="5:8" x14ac:dyDescent="0.25">
      <c r="E37" s="22" t="str">
        <f t="shared" ref="E37:E68" si="2">IF(OR(PlanNum=2, PlanNum=3, PlanNum=4),IF(F37=$B$7,"Last Year of Policy"," "),IF(F37=EndAge,"Last Year of Policy"," "))</f>
        <v xml:space="preserve"> </v>
      </c>
      <c r="F37" s="17" t="str" cm="1">
        <f t="array" ref="F37">IFERROR(_xlfn.IFS(F36&lt;EndAge,F36+1,F36&lt;$B$7,F36+1),"")</f>
        <v/>
      </c>
      <c r="G37" s="16" t="str" cm="1">
        <f t="array" ref="G37">_xlfn.IFNA(IFERROR(_xlfn.IFS(F37&lt;=$B$7,IF(PlanNum=1,15000,IF(PlanNum=2,G36+1000,IF(PlanNum=3,7200,IF(PlanNum=4,G36+1000,IF(PlanNum=5,IF(F37&lt;$F$4+NumYears/2,19000,IF(F37&gt;=$F$4+NumYears/2,25000)),IF(PlanNum=6,100000/NumYears,IF(PlanNum=7,IF(ISODD(F37-$F$4),0,30000))))))))),""),"")</f>
        <v/>
      </c>
      <c r="H37" s="14"/>
    </row>
    <row r="38" spans="5:8" x14ac:dyDescent="0.25">
      <c r="E38" s="22" t="str">
        <f t="shared" si="2"/>
        <v xml:space="preserve"> </v>
      </c>
      <c r="F38" s="17" t="str" cm="1">
        <f t="array" ref="F38">IFERROR(_xlfn.IFS(F37&lt;EndAge,F37+1,F37&lt;$B$7,F37+1),"")</f>
        <v/>
      </c>
      <c r="G38" s="16" t="str" cm="1">
        <f t="array" ref="G38">_xlfn.IFNA(IFERROR(_xlfn.IFS(F38&lt;=$B$7,IF(PlanNum=1,15000,IF(PlanNum=2,G37+1000,IF(PlanNum=3,7200,IF(PlanNum=4,G37+1000,IF(PlanNum=5,IF(F38&lt;$F$4+NumYears/2,19000,IF(F38&gt;=$F$4+NumYears/2,25000)),IF(PlanNum=6,100000/NumYears,IF(PlanNum=7,IF(ISODD(F38-$F$4),0,30000))))))))),""),"")</f>
        <v/>
      </c>
      <c r="H38" s="14"/>
    </row>
    <row r="39" spans="5:8" x14ac:dyDescent="0.25">
      <c r="E39" s="22" t="str">
        <f t="shared" si="2"/>
        <v xml:space="preserve"> </v>
      </c>
      <c r="F39" s="17" t="str" cm="1">
        <f t="array" ref="F39">IFERROR(_xlfn.IFS(F38&lt;EndAge,F38+1,F38&lt;$B$7,F38+1),"")</f>
        <v/>
      </c>
      <c r="G39" s="16" t="str" cm="1">
        <f t="array" ref="G39">_xlfn.IFNA(IFERROR(_xlfn.IFS(F39&lt;=$B$7,IF(PlanNum=1,15000,IF(PlanNum=2,G38+1000,IF(PlanNum=3,7200,IF(PlanNum=4,G38+1000,IF(PlanNum=5,IF(F39&lt;$F$4+NumYears/2,19000,IF(F39&gt;=$F$4+NumYears/2,25000)),IF(PlanNum=6,100000/NumYears,IF(PlanNum=7,IF(ISODD(F39-$F$4),0,30000))))))))),""),"")</f>
        <v/>
      </c>
      <c r="H39" s="14"/>
    </row>
    <row r="40" spans="5:8" x14ac:dyDescent="0.25">
      <c r="E40" s="22" t="str">
        <f t="shared" si="2"/>
        <v xml:space="preserve"> </v>
      </c>
      <c r="F40" s="17" t="str" cm="1">
        <f t="array" ref="F40">IFERROR(_xlfn.IFS(F39&lt;EndAge,F39+1,F39&lt;$B$7,F39+1),"")</f>
        <v/>
      </c>
      <c r="G40" s="16" t="str" cm="1">
        <f t="array" ref="G40">_xlfn.IFNA(IFERROR(_xlfn.IFS(F40&lt;=$B$7,IF(PlanNum=1,15000,IF(PlanNum=2,G39+1000,IF(PlanNum=3,7200,IF(PlanNum=4,G39+1000,IF(PlanNum=5,IF(F40&lt;$F$4+NumYears/2,19000,IF(F40&gt;=$F$4+NumYears/2,25000)),IF(PlanNum=6,100000/NumYears,IF(PlanNum=7,IF(ISODD(F40-$F$4),0,30000))))))))),""),"")</f>
        <v/>
      </c>
      <c r="H40" s="14"/>
    </row>
    <row r="41" spans="5:8" x14ac:dyDescent="0.25">
      <c r="E41" s="22" t="str">
        <f t="shared" si="2"/>
        <v xml:space="preserve"> </v>
      </c>
      <c r="F41" s="17" t="str" cm="1">
        <f t="array" ref="F41">IFERROR(_xlfn.IFS(F40&lt;EndAge,F40+1,F40&lt;$B$7,F40+1),"")</f>
        <v/>
      </c>
      <c r="G41" s="16" t="str" cm="1">
        <f t="array" ref="G41">_xlfn.IFNA(IFERROR(_xlfn.IFS(F41&lt;=$B$7,IF(PlanNum=1,15000,IF(PlanNum=2,G40+1000,IF(PlanNum=3,7200,IF(PlanNum=4,G40+1000,IF(PlanNum=5,IF(F41&lt;$F$4+NumYears/2,19000,IF(F41&gt;=$F$4+NumYears/2,25000)),IF(PlanNum=6,100000/NumYears,IF(PlanNum=7,IF(ISODD(F41-$F$4),0,30000))))))))),""),"")</f>
        <v/>
      </c>
      <c r="H41" s="14"/>
    </row>
    <row r="42" spans="5:8" x14ac:dyDescent="0.25">
      <c r="E42" s="22" t="str">
        <f t="shared" si="2"/>
        <v xml:space="preserve"> </v>
      </c>
      <c r="F42" s="17" t="str" cm="1">
        <f t="array" ref="F42">IFERROR(_xlfn.IFS(F41&lt;EndAge,F41+1,F41&lt;$B$7,F41+1),"")</f>
        <v/>
      </c>
      <c r="G42" s="16" t="str" cm="1">
        <f t="array" ref="G42">_xlfn.IFNA(IFERROR(_xlfn.IFS(F42&lt;=$B$7,IF(PlanNum=1,15000,IF(PlanNum=2,G41+1000,IF(PlanNum=3,7200,IF(PlanNum=4,G41+1000,IF(PlanNum=5,IF(F42&lt;$F$4+NumYears/2,19000,IF(F42&gt;=$F$4+NumYears/2,25000)),IF(PlanNum=6,100000/NumYears,IF(PlanNum=7,IF(ISODD(F42-$F$4),0,30000))))))))),""),"")</f>
        <v/>
      </c>
      <c r="H42" s="14"/>
    </row>
    <row r="43" spans="5:8" x14ac:dyDescent="0.25">
      <c r="E43" s="22" t="str">
        <f t="shared" si="2"/>
        <v xml:space="preserve"> </v>
      </c>
      <c r="F43" s="17" t="str" cm="1">
        <f t="array" ref="F43">IFERROR(_xlfn.IFS(F42&lt;EndAge,F42+1,F42&lt;$B$7,F42+1),"")</f>
        <v/>
      </c>
      <c r="G43" s="16" t="str" cm="1">
        <f t="array" ref="G43">_xlfn.IFNA(IFERROR(_xlfn.IFS(F43&lt;=$B$7,IF(PlanNum=1,15000,IF(PlanNum=2,G42+1000,IF(PlanNum=3,7200,IF(PlanNum=4,G42+1000,IF(PlanNum=5,IF(F43&lt;$F$4+NumYears/2,19000,IF(F43&gt;=$F$4+NumYears/2,25000)),IF(PlanNum=6,100000/NumYears,IF(PlanNum=7,IF(ISODD(F43-$F$4),0,30000))))))))),""),"")</f>
        <v/>
      </c>
      <c r="H43" s="14"/>
    </row>
    <row r="44" spans="5:8" x14ac:dyDescent="0.25">
      <c r="E44" s="22" t="str">
        <f t="shared" si="2"/>
        <v xml:space="preserve"> </v>
      </c>
      <c r="F44" s="17" t="str" cm="1">
        <f t="array" ref="F44">IFERROR(_xlfn.IFS(F43&lt;EndAge,F43+1,F43&lt;$B$7,F43+1),"")</f>
        <v/>
      </c>
      <c r="G44" s="16" t="str" cm="1">
        <f t="array" ref="G44">_xlfn.IFNA(IFERROR(_xlfn.IFS(F44&lt;=$B$7,IF(PlanNum=1,15000,IF(PlanNum=2,G43+1000,IF(PlanNum=3,7200,IF(PlanNum=4,G43+1000,IF(PlanNum=5,IF(F44&lt;$F$4+NumYears/2,19000,IF(F44&gt;=$F$4+NumYears/2,25000)),IF(PlanNum=6,100000/NumYears,IF(PlanNum=7,IF(ISODD(F44-$F$4),0,30000))))))))),""),"")</f>
        <v/>
      </c>
      <c r="H44" s="14"/>
    </row>
    <row r="45" spans="5:8" x14ac:dyDescent="0.25">
      <c r="E45" s="22" t="str">
        <f t="shared" si="2"/>
        <v xml:space="preserve"> </v>
      </c>
      <c r="F45" s="17" t="str" cm="1">
        <f t="array" ref="F45">IFERROR(_xlfn.IFS(F44&lt;EndAge,F44+1,F44&lt;$B$7,F44+1),"")</f>
        <v/>
      </c>
      <c r="G45" s="16" t="str" cm="1">
        <f t="array" ref="G45">_xlfn.IFNA(IFERROR(_xlfn.IFS(F45&lt;=$B$7,IF(PlanNum=1,15000,IF(PlanNum=2,G44+1000,IF(PlanNum=3,7200,IF(PlanNum=4,G44+1000,IF(PlanNum=5,IF(F45&lt;$F$4+NumYears/2,19000,IF(F45&gt;=$F$4+NumYears/2,25000)),IF(PlanNum=6,100000/NumYears,IF(PlanNum=7,IF(ISODD(F45-$F$4),0,30000))))))))),""),"")</f>
        <v/>
      </c>
      <c r="H45" s="14"/>
    </row>
    <row r="46" spans="5:8" x14ac:dyDescent="0.25">
      <c r="E46" s="22" t="str">
        <f t="shared" si="2"/>
        <v xml:space="preserve"> </v>
      </c>
      <c r="F46" s="17" t="str" cm="1">
        <f t="array" ref="F46">IFERROR(_xlfn.IFS(F45&lt;EndAge,F45+1,F45&lt;$B$7,F45+1),"")</f>
        <v/>
      </c>
      <c r="G46" s="16" t="str" cm="1">
        <f t="array" ref="G46">_xlfn.IFNA(IFERROR(_xlfn.IFS(F46&lt;=$B$7,IF(PlanNum=1,15000,IF(PlanNum=2,G45+1000,IF(PlanNum=3,7200,IF(PlanNum=4,G45+1000,IF(PlanNum=5,IF(F46&lt;$F$4+NumYears/2,19000,IF(F46&gt;=$F$4+NumYears/2,25000)),IF(PlanNum=6,100000/NumYears,IF(PlanNum=7,IF(ISODD(F46-$F$4),0,30000))))))))),""),"")</f>
        <v/>
      </c>
      <c r="H46" s="14"/>
    </row>
    <row r="47" spans="5:8" x14ac:dyDescent="0.25">
      <c r="E47" s="22" t="str">
        <f t="shared" si="2"/>
        <v xml:space="preserve"> </v>
      </c>
      <c r="F47" s="17" t="str" cm="1">
        <f t="array" ref="F47">IFERROR(_xlfn.IFS(F46&lt;EndAge,F46+1,F46&lt;$B$7,F46+1),"")</f>
        <v/>
      </c>
      <c r="G47" s="16" t="str" cm="1">
        <f t="array" ref="G47">_xlfn.IFNA(IFERROR(_xlfn.IFS(F47&lt;=$B$7,IF(PlanNum=1,15000,IF(PlanNum=2,G46+1000,IF(PlanNum=3,7200,IF(PlanNum=4,G46+1000,IF(PlanNum=5,IF(F47&lt;$F$4+NumYears/2,19000,IF(F47&gt;=$F$4+NumYears/2,25000)),IF(PlanNum=6,100000/NumYears,IF(PlanNum=7,IF(ISODD(F47-$F$4),0,30000))))))))),""),"")</f>
        <v/>
      </c>
      <c r="H47" s="14"/>
    </row>
    <row r="48" spans="5:8" x14ac:dyDescent="0.25">
      <c r="E48" s="22" t="str">
        <f t="shared" si="2"/>
        <v xml:space="preserve"> </v>
      </c>
      <c r="F48" s="17" t="str" cm="1">
        <f t="array" ref="F48">IFERROR(_xlfn.IFS(F47&lt;EndAge,F47+1,F47&lt;$B$7,F47+1),"")</f>
        <v/>
      </c>
      <c r="G48" s="16" t="str" cm="1">
        <f t="array" ref="G48">_xlfn.IFNA(IFERROR(_xlfn.IFS(F48&lt;=$B$7,IF(PlanNum=1,15000,IF(PlanNum=2,G47+1000,IF(PlanNum=3,7200,IF(PlanNum=4,G47+1000,IF(PlanNum=5,IF(F48&lt;$F$4+NumYears/2,19000,IF(F48&gt;=$F$4+NumYears/2,25000)),IF(PlanNum=6,100000/NumYears,IF(PlanNum=7,IF(ISODD(F48-$F$4),0,30000))))))))),""),"")</f>
        <v/>
      </c>
      <c r="H48" s="14"/>
    </row>
    <row r="49" spans="5:9" x14ac:dyDescent="0.25">
      <c r="E49" s="22" t="str">
        <f t="shared" si="2"/>
        <v xml:space="preserve"> </v>
      </c>
      <c r="F49" s="17" t="str" cm="1">
        <f t="array" ref="F49">IFERROR(_xlfn.IFS(F48&lt;EndAge,F48+1,F48&lt;$B$7,F48+1),"")</f>
        <v/>
      </c>
      <c r="G49" s="16" t="str" cm="1">
        <f t="array" ref="G49">_xlfn.IFNA(IFERROR(_xlfn.IFS(F49&lt;=$B$7,IF(PlanNum=1,15000,IF(PlanNum=2,G48+1000,IF(PlanNum=3,7200,IF(PlanNum=4,G48+1000,IF(PlanNum=5,IF(F49&lt;$F$4+NumYears/2,19000,IF(F49&gt;=$F$4+NumYears/2,25000)),IF(PlanNum=6,100000/NumYears,IF(PlanNum=7,IF(ISODD(F49-$F$4),0,30000))))))))),""),"")</f>
        <v/>
      </c>
      <c r="H49" s="14"/>
    </row>
    <row r="50" spans="5:9" x14ac:dyDescent="0.25">
      <c r="E50" s="22" t="str">
        <f t="shared" si="2"/>
        <v xml:space="preserve"> </v>
      </c>
      <c r="F50" s="17" t="str" cm="1">
        <f t="array" ref="F50">IFERROR(_xlfn.IFS(F49&lt;EndAge,F49+1,F49&lt;$B$7,F49+1),"")</f>
        <v/>
      </c>
      <c r="G50" s="16" t="str" cm="1">
        <f t="array" ref="G50">_xlfn.IFNA(IFERROR(_xlfn.IFS(F50&lt;=$B$7,IF(PlanNum=1,15000,IF(PlanNum=2,G49+1000,IF(PlanNum=3,7200,IF(PlanNum=4,G49+1000,IF(PlanNum=5,IF(F50&lt;$F$4+NumYears/2,19000,IF(F50&gt;=$F$4+NumYears/2,25000)),IF(PlanNum=6,100000/NumYears,IF(PlanNum=7,IF(ISODD(F50-$F$4),0,30000))))))))),""),"")</f>
        <v/>
      </c>
      <c r="H50" s="14"/>
      <c r="I50" s="26"/>
    </row>
    <row r="51" spans="5:9" x14ac:dyDescent="0.25">
      <c r="E51" s="22" t="str">
        <f t="shared" si="2"/>
        <v xml:space="preserve"> </v>
      </c>
      <c r="F51" s="17" t="str" cm="1">
        <f t="array" ref="F51">IFERROR(_xlfn.IFS(F50&lt;EndAge,F50+1,F50&lt;$B$7,F50+1),"")</f>
        <v/>
      </c>
      <c r="G51" s="16" t="str" cm="1">
        <f t="array" ref="G51">_xlfn.IFNA(IFERROR(_xlfn.IFS(F51&lt;=$B$7,IF(PlanNum=1,15000,IF(PlanNum=2,G50+1000,IF(PlanNum=3,7200,IF(PlanNum=4,G50+1000,IF(PlanNum=5,IF(F51&lt;$F$4+NumYears/2,19000,IF(F51&gt;=$F$4+NumYears/2,25000)),IF(PlanNum=6,100000/NumYears,IF(PlanNum=7,IF(ISODD(F51-$F$4),0,30000))))))))),""),"")</f>
        <v/>
      </c>
      <c r="H51" s="14"/>
      <c r="I51" s="26"/>
    </row>
    <row r="52" spans="5:9" x14ac:dyDescent="0.25">
      <c r="E52" s="22" t="str">
        <f t="shared" si="2"/>
        <v xml:space="preserve"> </v>
      </c>
      <c r="F52" s="17" t="str" cm="1">
        <f t="array" ref="F52">IFERROR(_xlfn.IFS(F51&lt;EndAge,F51+1,F51&lt;$B$7,F51+1),"")</f>
        <v/>
      </c>
      <c r="G52" s="16" t="str" cm="1">
        <f t="array" ref="G52">_xlfn.IFNA(IFERROR(_xlfn.IFS(F52&lt;=$B$7,IF(PlanNum=1,15000,IF(PlanNum=2,G51+1000,IF(PlanNum=3,7200,IF(PlanNum=4,G51+1000,IF(PlanNum=5,IF(F52&lt;$F$4+NumYears/2,19000,IF(F52&gt;=$F$4+NumYears/2,25000)),IF(PlanNum=6,100000/NumYears,IF(PlanNum=7,IF(ISODD(F52-$F$4),0,30000))))))))),""),"")</f>
        <v/>
      </c>
      <c r="H52" s="14"/>
      <c r="I52" s="26"/>
    </row>
    <row r="53" spans="5:9" x14ac:dyDescent="0.25">
      <c r="E53" s="22" t="str">
        <f t="shared" si="2"/>
        <v xml:space="preserve"> </v>
      </c>
      <c r="F53" s="17" t="str" cm="1">
        <f t="array" ref="F53">IFERROR(_xlfn.IFS(F52&lt;EndAge,F52+1,F52&lt;$B$7,F52+1),"")</f>
        <v/>
      </c>
      <c r="G53" s="16" t="str" cm="1">
        <f t="array" ref="G53">_xlfn.IFNA(IFERROR(_xlfn.IFS(F53&lt;=$B$7,IF(PlanNum=1,15000,IF(PlanNum=2,G52+1000,IF(PlanNum=3,7200,IF(PlanNum=4,G52+1000,IF(PlanNum=5,IF(F53&lt;$F$4+NumYears/2,19000,IF(F53&gt;=$F$4+NumYears/2,25000)),IF(PlanNum=6,100000/NumYears,IF(PlanNum=7,IF(ISODD(F53-$F$4),0,30000))))))))),""),"")</f>
        <v/>
      </c>
      <c r="H53" s="14"/>
      <c r="I53" s="26"/>
    </row>
    <row r="54" spans="5:9" x14ac:dyDescent="0.25">
      <c r="E54" s="22" t="str">
        <f t="shared" si="2"/>
        <v xml:space="preserve"> </v>
      </c>
      <c r="F54" s="17" t="str" cm="1">
        <f t="array" ref="F54">IFERROR(_xlfn.IFS(F53&lt;EndAge,F53+1,F53&lt;$B$7,F53+1),"")</f>
        <v/>
      </c>
      <c r="G54" s="16" t="str" cm="1">
        <f t="array" ref="G54">_xlfn.IFNA(IFERROR(_xlfn.IFS(F54&lt;=$B$7,IF(PlanNum=1,15000,IF(PlanNum=2,G53+1000,IF(PlanNum=3,7200,IF(PlanNum=4,G53+1000,IF(PlanNum=5,IF(F54&lt;$F$4+NumYears/2,19000,IF(F54&gt;=$F$4+NumYears/2,25000)),IF(PlanNum=6,100000/NumYears,IF(PlanNum=7,IF(ISODD(F54-$F$4),0,30000))))))))),""),"")</f>
        <v/>
      </c>
      <c r="H54" s="14"/>
      <c r="I54" s="26"/>
    </row>
    <row r="55" spans="5:9" x14ac:dyDescent="0.25">
      <c r="E55" s="22" t="str">
        <f t="shared" si="2"/>
        <v xml:space="preserve"> </v>
      </c>
      <c r="F55" s="17" t="str" cm="1">
        <f t="array" ref="F55">IFERROR(_xlfn.IFS(F54&lt;EndAge,F54+1,F54&lt;$B$7,F54+1),"")</f>
        <v/>
      </c>
      <c r="G55" s="16" t="str" cm="1">
        <f t="array" ref="G55">_xlfn.IFNA(IFERROR(_xlfn.IFS(F55&lt;=$B$7,IF(PlanNum=1,15000,IF(PlanNum=2,G54+1000,IF(PlanNum=3,7200,IF(PlanNum=4,G54+1000,IF(PlanNum=5,IF(F55&lt;$F$4+NumYears/2,19000,IF(F55&gt;=$F$4+NumYears/2,25000)),IF(PlanNum=6,100000/NumYears,IF(PlanNum=7,IF(ISODD(F55-$F$4),0,30000))))))))),""),"")</f>
        <v/>
      </c>
      <c r="H55" s="14"/>
      <c r="I55" s="26"/>
    </row>
    <row r="56" spans="5:9" x14ac:dyDescent="0.25">
      <c r="E56" s="22" t="str">
        <f t="shared" si="2"/>
        <v xml:space="preserve"> </v>
      </c>
      <c r="F56" s="17" t="str" cm="1">
        <f t="array" ref="F56">IFERROR(_xlfn.IFS(F55&lt;EndAge,F55+1,F55&lt;$B$7,F55+1),"")</f>
        <v/>
      </c>
      <c r="G56" s="16" t="str" cm="1">
        <f t="array" ref="G56">_xlfn.IFNA(IFERROR(_xlfn.IFS(F56&lt;=$B$7,IF(PlanNum=1,15000,IF(PlanNum=2,G55+1000,IF(PlanNum=3,7200,IF(PlanNum=4,G55+1000,IF(PlanNum=5,IF(F56&lt;$F$4+NumYears/2,19000,IF(F56&gt;=$F$4+NumYears/2,25000)),IF(PlanNum=6,100000/NumYears,IF(PlanNum=7,IF(ISODD(F56-$F$4),0,30000))))))))),""),"")</f>
        <v/>
      </c>
      <c r="H56" s="14"/>
      <c r="I56" s="26"/>
    </row>
    <row r="57" spans="5:9" x14ac:dyDescent="0.25">
      <c r="E57" s="22" t="str">
        <f t="shared" si="2"/>
        <v xml:space="preserve"> </v>
      </c>
      <c r="F57" s="17" t="str" cm="1">
        <f t="array" ref="F57">IFERROR(_xlfn.IFS(F56&lt;EndAge,F56+1,F56&lt;$B$7,F56+1),"")</f>
        <v/>
      </c>
      <c r="G57" s="16" t="str" cm="1">
        <f t="array" ref="G57">_xlfn.IFNA(IFERROR(_xlfn.IFS(F57&lt;=$B$7,IF(PlanNum=1,15000,IF(PlanNum=2,G56+1000,IF(PlanNum=3,7200,IF(PlanNum=4,G56+1000,IF(PlanNum=5,IF(F57&lt;$F$4+NumYears/2,19000,IF(F57&gt;=$F$4+NumYears/2,25000)),IF(PlanNum=6,100000/NumYears,IF(PlanNum=7,IF(ISODD(F57-$F$4),0,30000))))))))),""),"")</f>
        <v/>
      </c>
      <c r="H57" s="14"/>
      <c r="I57" s="26"/>
    </row>
    <row r="58" spans="5:9" x14ac:dyDescent="0.25">
      <c r="E58" s="22" t="str">
        <f t="shared" si="2"/>
        <v xml:space="preserve"> </v>
      </c>
      <c r="F58" s="17" t="str" cm="1">
        <f t="array" ref="F58">IFERROR(_xlfn.IFS(F57&lt;EndAge,F57+1,F57&lt;$B$7,F57+1),"")</f>
        <v/>
      </c>
      <c r="G58" s="16" t="str" cm="1">
        <f t="array" ref="G58">_xlfn.IFNA(IFERROR(_xlfn.IFS(F58&lt;=$B$7,IF(PlanNum=1,15000,IF(PlanNum=2,G57+1000,IF(PlanNum=3,7200,IF(PlanNum=4,G57+1000,IF(PlanNum=5,IF(F58&lt;$F$4+NumYears/2,19000,IF(F58&gt;=$F$4+NumYears/2,25000)),IF(PlanNum=6,100000/NumYears,IF(PlanNum=7,IF(ISODD(F58-$F$4),0,30000))))))))),""),"")</f>
        <v/>
      </c>
      <c r="H58" s="14"/>
    </row>
    <row r="59" spans="5:9" x14ac:dyDescent="0.25">
      <c r="E59" s="22" t="str">
        <f t="shared" si="2"/>
        <v xml:space="preserve"> </v>
      </c>
      <c r="F59" s="17" t="str" cm="1">
        <f t="array" ref="F59">IFERROR(_xlfn.IFS(F58&lt;EndAge,F58+1,F58&lt;$B$7,F58+1),"")</f>
        <v/>
      </c>
      <c r="G59" s="16" t="str" cm="1">
        <f t="array" ref="G59">_xlfn.IFNA(IFERROR(_xlfn.IFS(F59&lt;=$B$7,IF(PlanNum=1,15000,IF(PlanNum=2,G58+1000,IF(PlanNum=3,7200,IF(PlanNum=4,G58+1000,IF(PlanNum=5,IF(F59&lt;$F$4+NumYears/2,19000,IF(F59&gt;=$F$4+NumYears/2,25000)),IF(PlanNum=6,100000/NumYears,IF(PlanNum=7,IF(ISODD(F59-$F$4),0,30000))))))))),""),"")</f>
        <v/>
      </c>
      <c r="H59" s="14"/>
    </row>
    <row r="60" spans="5:9" x14ac:dyDescent="0.25">
      <c r="E60" s="22" t="str">
        <f t="shared" si="2"/>
        <v xml:space="preserve"> </v>
      </c>
      <c r="F60" s="17" t="str" cm="1">
        <f t="array" ref="F60">IFERROR(_xlfn.IFS(F59&lt;EndAge,F59+1,F59&lt;$B$7,F59+1),"")</f>
        <v/>
      </c>
      <c r="G60" s="16" t="str" cm="1">
        <f t="array" ref="G60">_xlfn.IFNA(IFERROR(_xlfn.IFS(F60&lt;=$B$7,IF(PlanNum=1,15000,IF(PlanNum=2,G59+1000,IF(PlanNum=3,7200,IF(PlanNum=4,G59+1000,IF(PlanNum=5,IF(F60&lt;$F$4+NumYears/2,19000,IF(F60&gt;=$F$4+NumYears/2,25000)),IF(PlanNum=6,100000/NumYears,IF(PlanNum=7,IF(ISODD(F60-$F$4),0,30000))))))))),""),"")</f>
        <v/>
      </c>
      <c r="H60" s="14"/>
    </row>
    <row r="61" spans="5:9" x14ac:dyDescent="0.25">
      <c r="E61" s="22" t="str">
        <f t="shared" si="2"/>
        <v xml:space="preserve"> </v>
      </c>
      <c r="F61" s="17" t="str" cm="1">
        <f t="array" ref="F61">IFERROR(_xlfn.IFS(F60&lt;EndAge,F60+1,F60&lt;$B$7,F60+1),"")</f>
        <v/>
      </c>
      <c r="G61" s="16" t="str" cm="1">
        <f t="array" ref="G61">_xlfn.IFNA(IFERROR(_xlfn.IFS(F61&lt;=$B$7,IF(PlanNum=1,15000,IF(PlanNum=2,G60+1000,IF(PlanNum=3,7200,IF(PlanNum=4,G60+1000,IF(PlanNum=5,IF(F61&lt;$F$4+NumYears/2,19000,IF(F61&gt;=$F$4+NumYears/2,25000)),IF(PlanNum=6,100000/NumYears,IF(PlanNum=7,IF(ISODD(F61-$F$4),0,30000))))))))),""),"")</f>
        <v/>
      </c>
      <c r="H61" s="14"/>
    </row>
    <row r="62" spans="5:9" x14ac:dyDescent="0.25">
      <c r="E62" s="22" t="str">
        <f t="shared" si="2"/>
        <v xml:space="preserve"> </v>
      </c>
      <c r="F62" s="17" t="str" cm="1">
        <f t="array" ref="F62">IFERROR(_xlfn.IFS(F61&lt;EndAge,F61+1,F61&lt;$B$7,F61+1),"")</f>
        <v/>
      </c>
      <c r="G62" s="16" t="str" cm="1">
        <f t="array" ref="G62">_xlfn.IFNA(IFERROR(_xlfn.IFS(F62&lt;=$B$7,IF(PlanNum=1,15000,IF(PlanNum=2,G61+1000,IF(PlanNum=3,7200,IF(PlanNum=4,G61+1000,IF(PlanNum=5,IF(F62&lt;$F$4+NumYears/2,19000,IF(F62&gt;=$F$4+NumYears/2,25000)),IF(PlanNum=6,100000/NumYears,IF(PlanNum=7,IF(ISODD(F62-$F$4),0,30000))))))))),""),"")</f>
        <v/>
      </c>
      <c r="H62" s="14"/>
    </row>
    <row r="63" spans="5:9" x14ac:dyDescent="0.25">
      <c r="E63" s="22" t="str">
        <f t="shared" si="2"/>
        <v xml:space="preserve"> </v>
      </c>
      <c r="F63" s="17" t="str" cm="1">
        <f t="array" ref="F63">IFERROR(_xlfn.IFS(F62&lt;EndAge,F62+1,F62&lt;$B$7,F62+1),"")</f>
        <v/>
      </c>
      <c r="G63" s="16" t="str" cm="1">
        <f t="array" ref="G63">_xlfn.IFNA(IFERROR(_xlfn.IFS(F63&lt;=$B$7,IF(PlanNum=1,15000,IF(PlanNum=2,G62+1000,IF(PlanNum=3,7200,IF(PlanNum=4,G62+1000,IF(PlanNum=5,IF(F63&lt;$F$4+NumYears/2,19000,IF(F63&gt;=$F$4+NumYears/2,25000)),IF(PlanNum=6,100000/NumYears,IF(PlanNum=7,IF(ISODD(F63-$F$4),0,30000))))))))),""),"")</f>
        <v/>
      </c>
    </row>
    <row r="64" spans="5:9" x14ac:dyDescent="0.25">
      <c r="E64" s="22" t="str">
        <f t="shared" si="2"/>
        <v xml:space="preserve"> </v>
      </c>
      <c r="F64" s="17" t="str" cm="1">
        <f t="array" ref="F64">IFERROR(_xlfn.IFS(F63&lt;EndAge,F63+1,F63&lt;$B$7,F63+1),"")</f>
        <v/>
      </c>
      <c r="G64" s="16" t="str" cm="1">
        <f t="array" ref="G64">_xlfn.IFNA(IFERROR(_xlfn.IFS(F64&lt;=$B$7,IF(PlanNum=1,15000,IF(PlanNum=2,G63+1000,IF(PlanNum=3,7200,IF(PlanNum=4,G63+1000,IF(PlanNum=5,IF(F64&lt;$F$4+NumYears/2,19000,IF(F64&gt;=$F$4+NumYears/2,25000)),IF(PlanNum=6,100000/NumYears,IF(PlanNum=7,IF(ISODD(F64-$F$4),0,30000))))))))),""),"")</f>
        <v/>
      </c>
    </row>
    <row r="65" spans="2:7" x14ac:dyDescent="0.25">
      <c r="E65" s="22" t="str">
        <f t="shared" si="2"/>
        <v xml:space="preserve"> </v>
      </c>
      <c r="F65" s="17" t="str" cm="1">
        <f t="array" ref="F65">IFERROR(_xlfn.IFS(F64&lt;EndAge,F64+1,F64&lt;$B$7,F64+1),"")</f>
        <v/>
      </c>
      <c r="G65" s="16" t="str" cm="1">
        <f t="array" ref="G65">_xlfn.IFNA(IFERROR(_xlfn.IFS(F65&lt;=$B$7,IF(PlanNum=1,15000,IF(PlanNum=2,G64+1000,IF(PlanNum=3,7200,IF(PlanNum=4,G64+1000,IF(PlanNum=5,IF(F65&lt;$F$4+NumYears/2,19000,IF(F65&gt;=$F$4+NumYears/2,25000)),IF(PlanNum=6,100000/NumYears,IF(PlanNum=7,IF(ISODD(F65-$F$4),0,30000))))))))),""),"")</f>
        <v/>
      </c>
    </row>
    <row r="66" spans="2:7" x14ac:dyDescent="0.25">
      <c r="E66" s="22" t="str">
        <f t="shared" si="2"/>
        <v xml:space="preserve"> </v>
      </c>
      <c r="F66" s="17" t="str" cm="1">
        <f t="array" ref="F66">IFERROR(_xlfn.IFS(F65&lt;EndAge,F65+1,F65&lt;$B$7,F65+1),"")</f>
        <v/>
      </c>
      <c r="G66" s="16" t="str" cm="1">
        <f t="array" ref="G66">_xlfn.IFNA(IFERROR(_xlfn.IFS(F66&lt;=$B$7,IF(PlanNum=1,15000,IF(PlanNum=2,G65+1000,IF(PlanNum=3,7200,IF(PlanNum=4,G65+1000,IF(PlanNum=5,IF(F66&lt;$F$4+NumYears/2,19000,IF(F66&gt;=$F$4+NumYears/2,25000)),IF(PlanNum=6,100000/NumYears,IF(PlanNum=7,IF(ISODD(F66-$F$4),0,30000))))))))),""),"")</f>
        <v/>
      </c>
    </row>
    <row r="67" spans="2:7" x14ac:dyDescent="0.25">
      <c r="E67" s="22" t="str">
        <f t="shared" si="2"/>
        <v xml:space="preserve"> </v>
      </c>
      <c r="F67" s="17" t="str" cm="1">
        <f t="array" ref="F67">IFERROR(_xlfn.IFS(F66&lt;EndAge,F66+1,F66&lt;$B$7,F66+1),"")</f>
        <v/>
      </c>
      <c r="G67" s="16" t="str" cm="1">
        <f t="array" ref="G67">_xlfn.IFNA(IFERROR(_xlfn.IFS(F67&lt;=$B$7,IF(PlanNum=1,15000,IF(PlanNum=2,G66+1000,IF(PlanNum=3,7200,IF(PlanNum=4,G66+1000,IF(PlanNum=5,IF(F67&lt;$F$4+NumYears/2,19000,IF(F67&gt;=$F$4+NumYears/2,25000)),IF(PlanNum=6,100000/NumYears,IF(PlanNum=7,IF(ISODD(F67-$F$4),0,30000))))))))),""),"")</f>
        <v/>
      </c>
    </row>
    <row r="68" spans="2:7" x14ac:dyDescent="0.25">
      <c r="E68" s="22" t="str">
        <f t="shared" si="2"/>
        <v xml:space="preserve"> </v>
      </c>
      <c r="F68" s="17" t="str" cm="1">
        <f t="array" ref="F68">IFERROR(_xlfn.IFS(F67&lt;EndAge,F67+1,F67&lt;$B$7,F67+1),"")</f>
        <v/>
      </c>
      <c r="G68" s="16" t="str" cm="1">
        <f t="array" ref="G68">_xlfn.IFNA(IFERROR(_xlfn.IFS(F68&lt;=$B$7,IF(PlanNum=1,15000,IF(PlanNum=2,G67+1000,IF(PlanNum=3,7200,IF(PlanNum=4,G67+1000,IF(PlanNum=5,IF(F68&lt;$F$4+NumYears/2,19000,IF(F68&gt;=$F$4+NumYears/2,25000)),IF(PlanNum=6,100000/NumYears,IF(PlanNum=7,IF(ISODD(F68-$F$4),0,30000))))))))),""),"")</f>
        <v/>
      </c>
    </row>
    <row r="69" spans="2:7" x14ac:dyDescent="0.25">
      <c r="E69" s="22" t="str">
        <f t="shared" ref="E69:E98" si="3">IF(OR(PlanNum=2, PlanNum=3, PlanNum=4),IF(F69=$B$7,"Last Year of Policy"," "),IF(F69=EndAge,"Last Year of Policy"," "))</f>
        <v xml:space="preserve"> </v>
      </c>
      <c r="F69" s="17" t="str" cm="1">
        <f t="array" ref="F69">IFERROR(_xlfn.IFS(F68&lt;EndAge,F68+1,F68&lt;$B$7,F68+1),"")</f>
        <v/>
      </c>
      <c r="G69" s="16" t="str" cm="1">
        <f t="array" ref="G69">_xlfn.IFNA(IFERROR(_xlfn.IFS(F69&lt;=$B$7,IF(PlanNum=1,15000,IF(PlanNum=2,G68+1000,IF(PlanNum=3,7200,IF(PlanNum=4,G68+1000,IF(PlanNum=5,IF(F69&lt;$F$4+NumYears/2,19000,IF(F69&gt;=$F$4+NumYears/2,25000)),IF(PlanNum=6,100000/NumYears,IF(PlanNum=7,IF(ISODD(F69-$F$4),0,30000))))))))),""),"")</f>
        <v/>
      </c>
    </row>
    <row r="70" spans="2:7" x14ac:dyDescent="0.25">
      <c r="B70" s="23"/>
      <c r="C70" s="14"/>
      <c r="D70" s="14"/>
      <c r="E70" s="22" t="str">
        <f t="shared" si="3"/>
        <v xml:space="preserve"> </v>
      </c>
      <c r="F70" s="17" t="str" cm="1">
        <f t="array" ref="F70">IFERROR(_xlfn.IFS(F69&lt;EndAge,F69+1,F69&lt;$B$7,F69+1),"")</f>
        <v/>
      </c>
      <c r="G70" s="16" t="str" cm="1">
        <f t="array" ref="G70">_xlfn.IFNA(IFERROR(_xlfn.IFS(F70&lt;=$B$7,IF(PlanNum=1,15000,IF(PlanNum=2,G69+1000,IF(PlanNum=3,7200,IF(PlanNum=4,G69+1000,IF(PlanNum=5,IF(F70&lt;$F$4+NumYears/2,19000,IF(F70&gt;=$F$4+NumYears/2,25000)),IF(PlanNum=6,100000/NumYears,IF(PlanNum=7,IF(ISODD(F70-$F$4),0,30000))))))))),""),"")</f>
        <v/>
      </c>
    </row>
    <row r="71" spans="2:7" x14ac:dyDescent="0.25">
      <c r="B71" s="23"/>
      <c r="C71" s="14"/>
      <c r="D71" s="14"/>
      <c r="E71" s="22" t="str">
        <f t="shared" si="3"/>
        <v xml:space="preserve"> </v>
      </c>
      <c r="F71" s="17" t="str" cm="1">
        <f t="array" ref="F71">IFERROR(_xlfn.IFS(F70&lt;EndAge,F70+1,F70&lt;$B$7,F70+1),"")</f>
        <v/>
      </c>
      <c r="G71" s="16" t="str" cm="1">
        <f t="array" ref="G71">_xlfn.IFNA(IFERROR(_xlfn.IFS(F71&lt;=$B$7,IF(PlanNum=1,15000,IF(PlanNum=2,G70+1000,IF(PlanNum=3,7200,IF(PlanNum=4,G70+1000,IF(PlanNum=5,IF(F71&lt;$F$4+NumYears/2,19000,IF(F71&gt;=$F$4+NumYears/2,25000)),IF(PlanNum=6,100000/NumYears,IF(PlanNum=7,IF(ISODD(F71-$F$4),0,30000))))))))),""),"")</f>
        <v/>
      </c>
    </row>
    <row r="72" spans="2:7" x14ac:dyDescent="0.25">
      <c r="B72" s="23"/>
      <c r="C72" s="14"/>
      <c r="D72" s="14"/>
      <c r="E72" s="22" t="str">
        <f t="shared" si="3"/>
        <v xml:space="preserve"> </v>
      </c>
      <c r="F72" s="17" t="str" cm="1">
        <f t="array" ref="F72">IFERROR(_xlfn.IFS(F71&lt;EndAge,F71+1,F71&lt;$B$7,F71+1),"")</f>
        <v/>
      </c>
      <c r="G72" s="16" t="str" cm="1">
        <f t="array" ref="G72">_xlfn.IFNA(IFERROR(_xlfn.IFS(F72&lt;=$B$7,IF(PlanNum=1,15000,IF(PlanNum=2,G71+1000,IF(PlanNum=3,7200,IF(PlanNum=4,G71+1000,IF(PlanNum=5,IF(F72&lt;$F$4+NumYears/2,19000,IF(F72&gt;=$F$4+NumYears/2,25000)),IF(PlanNum=6,100000/NumYears,IF(PlanNum=7,IF(ISODD(F72-$F$4),0,30000))))))))),""),"")</f>
        <v/>
      </c>
    </row>
    <row r="73" spans="2:7" x14ac:dyDescent="0.25">
      <c r="B73" s="23"/>
      <c r="C73" s="14"/>
      <c r="D73" s="14"/>
      <c r="E73" s="22" t="str">
        <f t="shared" si="3"/>
        <v xml:space="preserve"> </v>
      </c>
      <c r="F73" s="17" t="str" cm="1">
        <f t="array" ref="F73">IFERROR(_xlfn.IFS(F72&lt;EndAge,F72+1,F72&lt;$B$7,F72+1),"")</f>
        <v/>
      </c>
      <c r="G73" s="16" t="str" cm="1">
        <f t="array" ref="G73">_xlfn.IFNA(IFERROR(_xlfn.IFS(F73&lt;=$B$7,IF(PlanNum=1,15000,IF(PlanNum=2,G72+1000,IF(PlanNum=3,7200,IF(PlanNum=4,G72+1000,IF(PlanNum=5,IF(F73&lt;$F$4+NumYears/2,19000,IF(F73&gt;=$F$4+NumYears/2,25000)),IF(PlanNum=6,100000/NumYears,IF(PlanNum=7,IF(ISODD(F73-$F$4),0,30000))))))))),""),"")</f>
        <v/>
      </c>
    </row>
    <row r="74" spans="2:7" x14ac:dyDescent="0.25">
      <c r="B74" s="23"/>
      <c r="C74" s="14"/>
      <c r="D74" s="14"/>
      <c r="E74" s="22" t="str">
        <f t="shared" si="3"/>
        <v xml:space="preserve"> </v>
      </c>
      <c r="F74" s="17" t="str" cm="1">
        <f t="array" ref="F74">IFERROR(_xlfn.IFS(F73&lt;EndAge,F73+1,F73&lt;$B$7,F73+1),"")</f>
        <v/>
      </c>
      <c r="G74" s="16" t="str" cm="1">
        <f t="array" ref="G74">_xlfn.IFNA(IFERROR(_xlfn.IFS(F74&lt;=$B$7,IF(PlanNum=1,15000,IF(PlanNum=2,G73+1000,IF(PlanNum=3,7200,IF(PlanNum=4,G73+1000,IF(PlanNum=5,IF(F74&lt;$F$4+NumYears/2,19000,IF(F74&gt;=$F$4+NumYears/2,25000)),IF(PlanNum=6,100000/NumYears,IF(PlanNum=7,IF(ISODD(F74-$F$4),0,30000))))))))),""),"")</f>
        <v/>
      </c>
    </row>
    <row r="75" spans="2:7" x14ac:dyDescent="0.25">
      <c r="B75" s="23"/>
      <c r="C75" s="14"/>
      <c r="D75" s="14"/>
      <c r="E75" s="22" t="str">
        <f t="shared" si="3"/>
        <v xml:space="preserve"> </v>
      </c>
      <c r="F75" s="17" t="str" cm="1">
        <f t="array" ref="F75">IFERROR(_xlfn.IFS(F74&lt;EndAge,F74+1,F74&lt;$B$7,F74+1),"")</f>
        <v/>
      </c>
      <c r="G75" s="16" t="str" cm="1">
        <f t="array" ref="G75">_xlfn.IFNA(IFERROR(_xlfn.IFS(F75&lt;=$B$7,IF(PlanNum=1,15000,IF(PlanNum=2,G74+1000,IF(PlanNum=3,7200,IF(PlanNum=4,G74+1000,IF(PlanNum=5,IF(F75&lt;$F$4+NumYears/2,19000,IF(F75&gt;=$F$4+NumYears/2,25000)),IF(PlanNum=6,100000/NumYears,IF(PlanNum=7,IF(ISODD(F75-$F$4),0,30000))))))))),""),"")</f>
        <v/>
      </c>
    </row>
    <row r="76" spans="2:7" x14ac:dyDescent="0.25">
      <c r="B76" s="23"/>
      <c r="C76" s="14"/>
      <c r="D76" s="14"/>
      <c r="E76" s="22" t="str">
        <f t="shared" si="3"/>
        <v xml:space="preserve"> </v>
      </c>
      <c r="F76" s="17" t="str" cm="1">
        <f t="array" ref="F76">IFERROR(_xlfn.IFS(F75&lt;EndAge,F75+1,F75&lt;$B$7,F75+1),"")</f>
        <v/>
      </c>
      <c r="G76" s="16" t="str" cm="1">
        <f t="array" ref="G76">_xlfn.IFNA(IFERROR(_xlfn.IFS(F76&lt;=$B$7,IF(PlanNum=1,15000,IF(PlanNum=2,G75+1000,IF(PlanNum=3,7200,IF(PlanNum=4,G75+1000,IF(PlanNum=5,IF(F76&lt;$F$4+NumYears/2,19000,IF(F76&gt;=$F$4+NumYears/2,25000)),IF(PlanNum=6,100000/NumYears,IF(PlanNum=7,IF(ISODD(F76-$F$4),0,30000))))))))),""),"")</f>
        <v/>
      </c>
    </row>
    <row r="77" spans="2:7" x14ac:dyDescent="0.25">
      <c r="B77" s="23"/>
      <c r="C77" s="14"/>
      <c r="D77" s="14"/>
      <c r="E77" s="22" t="str">
        <f t="shared" si="3"/>
        <v xml:space="preserve"> </v>
      </c>
      <c r="F77" s="17" t="str" cm="1">
        <f t="array" ref="F77">IFERROR(_xlfn.IFS(F76&lt;EndAge,F76+1,F76&lt;$B$7,F76+1),"")</f>
        <v/>
      </c>
      <c r="G77" s="16" t="str" cm="1">
        <f t="array" ref="G77">_xlfn.IFNA(IFERROR(_xlfn.IFS(F77&lt;=$B$7,IF(PlanNum=1,15000,IF(PlanNum=2,G76+1000,IF(PlanNum=3,7200,IF(PlanNum=4,G76+1000,IF(PlanNum=5,IF(F77&lt;$F$4+NumYears/2,19000,IF(F77&gt;=$F$4+NumYears/2,25000)),IF(PlanNum=6,100000/NumYears,IF(PlanNum=7,IF(ISODD(F77-$F$4),0,30000))))))))),""),"")</f>
        <v/>
      </c>
    </row>
    <row r="78" spans="2:7" x14ac:dyDescent="0.25">
      <c r="B78" s="23"/>
      <c r="C78" s="14"/>
      <c r="D78" s="14"/>
      <c r="E78" s="22" t="str">
        <f t="shared" si="3"/>
        <v xml:space="preserve"> </v>
      </c>
      <c r="F78" s="17" t="str" cm="1">
        <f t="array" ref="F78">IFERROR(_xlfn.IFS(F77&lt;EndAge,F77+1,F77&lt;$B$7,F77+1),"")</f>
        <v/>
      </c>
      <c r="G78" s="16" t="str" cm="1">
        <f t="array" ref="G78">_xlfn.IFNA(IFERROR(_xlfn.IFS(F78&lt;=$B$7,IF(PlanNum=1,15000,IF(PlanNum=2,G77+1000,IF(PlanNum=3,7200,IF(PlanNum=4,G77+1000,IF(PlanNum=5,IF(F78&lt;$F$4+NumYears/2,19000,IF(F78&gt;=$F$4+NumYears/2,25000)),IF(PlanNum=6,100000/NumYears,IF(PlanNum=7,IF(ISODD(F78-$F$4),0,30000))))))))),""),"")</f>
        <v/>
      </c>
    </row>
    <row r="79" spans="2:7" x14ac:dyDescent="0.25">
      <c r="B79" s="23"/>
      <c r="C79" s="14"/>
      <c r="D79" s="14"/>
      <c r="E79" s="22" t="str">
        <f t="shared" si="3"/>
        <v xml:space="preserve"> </v>
      </c>
      <c r="F79" s="17" t="str" cm="1">
        <f t="array" ref="F79">IFERROR(_xlfn.IFS(F78&lt;EndAge,F78+1,F78&lt;$B$7,F78+1),"")</f>
        <v/>
      </c>
      <c r="G79" s="16" t="str" cm="1">
        <f t="array" ref="G79">_xlfn.IFNA(IFERROR(_xlfn.IFS(F79&lt;=$B$7,IF(PlanNum=1,15000,IF(PlanNum=2,G78+1000,IF(PlanNum=3,7200,IF(PlanNum=4,G78+1000,IF(PlanNum=5,IF(F79&lt;$F$4+NumYears/2,19000,IF(F79&gt;=$F$4+NumYears/2,25000)),IF(PlanNum=6,100000/NumYears,IF(PlanNum=7,IF(ISODD(F79-$F$4),0,30000))))))))),""),"")</f>
        <v/>
      </c>
    </row>
    <row r="80" spans="2:7" x14ac:dyDescent="0.25">
      <c r="B80" s="23"/>
      <c r="C80" s="14"/>
      <c r="D80" s="14"/>
      <c r="E80" s="22" t="str">
        <f t="shared" si="3"/>
        <v xml:space="preserve"> </v>
      </c>
      <c r="F80" s="17" t="str" cm="1">
        <f t="array" ref="F80">IFERROR(_xlfn.IFS(F79&lt;EndAge,F79+1,F79&lt;$B$7,F79+1),"")</f>
        <v/>
      </c>
      <c r="G80" s="16" t="str" cm="1">
        <f t="array" ref="G80">_xlfn.IFNA(IFERROR(_xlfn.IFS(F80&lt;=$B$7,IF(PlanNum=1,15000,IF(PlanNum=2,G79+1000,IF(PlanNum=3,7200,IF(PlanNum=4,G79+1000,IF(PlanNum=5,IF(F80&lt;$F$4+NumYears/2,19000,IF(F80&gt;=$F$4+NumYears/2,25000)),IF(PlanNum=6,100000/NumYears,IF(PlanNum=7,IF(ISODD(F80-$F$4),0,30000))))))))),""),"")</f>
        <v/>
      </c>
    </row>
    <row r="81" spans="2:7" x14ac:dyDescent="0.25">
      <c r="B81" s="23"/>
      <c r="C81" s="14"/>
      <c r="E81" s="22" t="str">
        <f t="shared" si="3"/>
        <v xml:space="preserve"> </v>
      </c>
      <c r="G81" s="14"/>
    </row>
    <row r="82" spans="2:7" x14ac:dyDescent="0.25">
      <c r="E82" s="22" t="str">
        <f t="shared" si="3"/>
        <v xml:space="preserve"> </v>
      </c>
      <c r="G82" s="14"/>
    </row>
    <row r="83" spans="2:7" x14ac:dyDescent="0.25">
      <c r="E83" s="22" t="str">
        <f t="shared" si="3"/>
        <v xml:space="preserve"> </v>
      </c>
      <c r="G83" s="14"/>
    </row>
    <row r="84" spans="2:7" x14ac:dyDescent="0.25">
      <c r="E84" s="22" t="str">
        <f t="shared" si="3"/>
        <v xml:space="preserve"> </v>
      </c>
      <c r="G84" s="14"/>
    </row>
    <row r="85" spans="2:7" x14ac:dyDescent="0.25">
      <c r="E85" s="22" t="str">
        <f t="shared" si="3"/>
        <v xml:space="preserve"> </v>
      </c>
      <c r="G85" s="14"/>
    </row>
    <row r="86" spans="2:7" x14ac:dyDescent="0.25">
      <c r="E86" s="22" t="str">
        <f t="shared" si="3"/>
        <v xml:space="preserve"> </v>
      </c>
      <c r="G86" s="14"/>
    </row>
    <row r="87" spans="2:7" x14ac:dyDescent="0.25">
      <c r="E87" s="22" t="str">
        <f t="shared" si="3"/>
        <v xml:space="preserve"> </v>
      </c>
      <c r="G87" s="14"/>
    </row>
    <row r="88" spans="2:7" x14ac:dyDescent="0.25">
      <c r="E88" s="22" t="str">
        <f t="shared" si="3"/>
        <v xml:space="preserve"> </v>
      </c>
      <c r="G88" s="14"/>
    </row>
    <row r="89" spans="2:7" x14ac:dyDescent="0.25">
      <c r="E89" s="22" t="str">
        <f t="shared" si="3"/>
        <v xml:space="preserve"> </v>
      </c>
      <c r="G89" s="14"/>
    </row>
    <row r="90" spans="2:7" x14ac:dyDescent="0.25">
      <c r="E90" s="22" t="str">
        <f t="shared" si="3"/>
        <v xml:space="preserve"> </v>
      </c>
      <c r="G90" s="14"/>
    </row>
    <row r="91" spans="2:7" x14ac:dyDescent="0.25">
      <c r="E91" s="22" t="str">
        <f t="shared" si="3"/>
        <v xml:space="preserve"> </v>
      </c>
      <c r="G91" s="14"/>
    </row>
    <row r="92" spans="2:7" x14ac:dyDescent="0.25">
      <c r="E92" s="22" t="str">
        <f t="shared" si="3"/>
        <v xml:space="preserve"> </v>
      </c>
      <c r="G92" s="14"/>
    </row>
    <row r="93" spans="2:7" x14ac:dyDescent="0.25">
      <c r="E93" s="22" t="str">
        <f t="shared" si="3"/>
        <v xml:space="preserve"> </v>
      </c>
      <c r="G93" s="14"/>
    </row>
    <row r="94" spans="2:7" x14ac:dyDescent="0.25">
      <c r="E94" s="22" t="str">
        <f t="shared" si="3"/>
        <v xml:space="preserve"> </v>
      </c>
      <c r="G94" s="14"/>
    </row>
    <row r="95" spans="2:7" x14ac:dyDescent="0.25">
      <c r="E95" s="22" t="str">
        <f t="shared" si="3"/>
        <v xml:space="preserve"> </v>
      </c>
      <c r="G95" s="14"/>
    </row>
    <row r="96" spans="2:7" x14ac:dyDescent="0.25">
      <c r="E96" s="22" t="str">
        <f t="shared" si="3"/>
        <v xml:space="preserve"> </v>
      </c>
      <c r="G96" s="14"/>
    </row>
    <row r="97" spans="5:7" x14ac:dyDescent="0.25">
      <c r="E97" s="22" t="str">
        <f t="shared" si="3"/>
        <v xml:space="preserve"> </v>
      </c>
      <c r="G97" s="14"/>
    </row>
    <row r="98" spans="5:7" x14ac:dyDescent="0.25">
      <c r="E98" s="22" t="str">
        <f t="shared" si="3"/>
        <v xml:space="preserve"> </v>
      </c>
      <c r="G98" s="14"/>
    </row>
    <row r="99" spans="5:7" x14ac:dyDescent="0.25">
      <c r="G99" s="14"/>
    </row>
  </sheetData>
  <sheetProtection sheet="1" objects="1" scenarios="1"/>
  <mergeCells count="2">
    <mergeCell ref="A1:I1"/>
    <mergeCell ref="E2:I2"/>
  </mergeCells>
  <conditionalFormatting sqref="B7">
    <cfRule type="expression" dxfId="2" priority="3">
      <formula>B7&lt;&gt;B5</formula>
    </cfRule>
  </conditionalFormatting>
  <conditionalFormatting sqref="B6">
    <cfRule type="expression" dxfId="1" priority="2">
      <formula>B6 &lt;&gt; B4</formula>
    </cfRule>
  </conditionalFormatting>
  <conditionalFormatting sqref="B3">
    <cfRule type="expression" dxfId="0" priority="1">
      <formula>B3 &gt; B4</formula>
    </cfRule>
  </conditionalFormatting>
  <dataValidations xWindow="826" yWindow="373" count="9">
    <dataValidation type="whole" allowBlank="1" showInputMessage="1" showErrorMessage="1" errorTitle="Error" error="1 through 7 only, please." promptTitle="Restriction" prompt="Enter 1 through 7 ONLY. (Esc to hide this)" sqref="B2" xr:uid="{B09FA61B-EAB5-4E16-A59D-FEA4C230F65F}">
      <formula1>1</formula1>
      <formula2>7</formula2>
    </dataValidation>
    <dataValidation type="whole" allowBlank="1" showInputMessage="1" showErrorMessage="1" errorTitle="Error" error="We sell annuities to persons ages 40 through 110 only." promptTitle="Restriction" prompt="Only Ages 40 through 110, inclusive." sqref="B3" xr:uid="{45E065E4-DBC7-41FF-8CC5-60F394962164}">
      <formula1>40</formula1>
      <formula2>110</formula2>
    </dataValidation>
    <dataValidation type="custom" allowBlank="1" showErrorMessage="1" errorTitle="Error" error="Starting Age cannot be less than applicant's current age." promptTitle="Restriction" prompt="ONLY for Plans 1, 3, and 5." sqref="B4" xr:uid="{EFF911E3-64EA-4B61-97F4-795F8A477112}">
      <formula1>B4 &gt;B3</formula1>
    </dataValidation>
    <dataValidation type="custom" allowBlank="1" showErrorMessage="1" errorTitle="Restriction" error="Finish Age cannot be less than the starting age." promptTitle="Restriction" prompt="ONLY for Plans 1 and 5." sqref="B5" xr:uid="{5C725893-67CA-4875-BF31-949A3513A58C}">
      <formula1>B5&gt;B4</formula1>
    </dataValidation>
    <dataValidation errorStyle="warning" allowBlank="1" showInputMessage="1" errorTitle="FYI" error="Age cannot be below 40 or above 110." promptTitle="Restriction" prompt="This is a formula, please do not enter any data." sqref="I7" xr:uid="{8E087345-BEC0-41F6-A076-E568A83D0744}"/>
    <dataValidation allowBlank="1" showInputMessage="1" showErrorMessage="1" promptTitle="Restriction" prompt="Plans 2, 3, and 4 have maximum ages that supersede your input age." sqref="B7" xr:uid="{08C8DC5B-196F-43DF-B4BF-853D9FF8AE6F}"/>
    <dataValidation allowBlank="1" showErrorMessage="1" sqref="C2:D6" xr:uid="{CA0348BD-7105-458F-BE35-50762C712F3E}"/>
    <dataValidation allowBlank="1" showInputMessage="1" showErrorMessage="1" promptTitle="Restriction" prompt="This is a formula, please do not enter any data." sqref="I10" xr:uid="{5F0665BC-B518-4E3A-8172-CE89464D44F2}"/>
    <dataValidation type="whole" errorStyle="warning" allowBlank="1" showInputMessage="1" showErrorMessage="1" errorTitle="FYI" error="Age cannot be below 40 or above 110." promptTitle="Restriction" prompt="Plans 2 and 4 have a minimum age that supersedes your input age." sqref="B6" xr:uid="{96828C7C-218A-4BAD-A6B2-7745B113AC5A}">
      <formula1>40</formula1>
      <formula2>110</formula2>
    </dataValidation>
  </dataValidation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A22861-B54A-4ADA-B01B-0B179EA6077F}">
  <sheetPr codeName="Sheet1"/>
  <dimension ref="A1:J59"/>
  <sheetViews>
    <sheetView topLeftCell="A28" workbookViewId="0">
      <selection activeCell="A56" sqref="A56"/>
    </sheetView>
  </sheetViews>
  <sheetFormatPr defaultRowHeight="15.75" x14ac:dyDescent="0.25"/>
  <cols>
    <col min="1" max="1" width="15.5703125" style="1" customWidth="1"/>
    <col min="8" max="8" width="12.42578125" customWidth="1"/>
    <col min="10" max="10" width="20.5703125" bestFit="1" customWidth="1"/>
  </cols>
  <sheetData>
    <row r="1" spans="1:1" x14ac:dyDescent="0.25">
      <c r="A1" s="1" t="s">
        <v>0</v>
      </c>
    </row>
    <row r="2" spans="1:1" x14ac:dyDescent="0.25">
      <c r="A2" s="1" t="s">
        <v>1</v>
      </c>
    </row>
    <row r="3" spans="1:1" x14ac:dyDescent="0.25">
      <c r="A3" s="1" t="s">
        <v>2</v>
      </c>
    </row>
    <row r="4" spans="1:1" x14ac:dyDescent="0.25">
      <c r="A4" s="1" t="s">
        <v>3</v>
      </c>
    </row>
    <row r="5" spans="1:1" x14ac:dyDescent="0.25">
      <c r="A5" s="1" t="s">
        <v>4</v>
      </c>
    </row>
    <row r="6" spans="1:1" x14ac:dyDescent="0.25">
      <c r="A6" s="1" t="s">
        <v>5</v>
      </c>
    </row>
    <row r="7" spans="1:1" x14ac:dyDescent="0.25">
      <c r="A7" s="1" t="s">
        <v>6</v>
      </c>
    </row>
    <row r="8" spans="1:1" x14ac:dyDescent="0.25">
      <c r="A8" s="1" t="s">
        <v>7</v>
      </c>
    </row>
    <row r="11" spans="1:1" x14ac:dyDescent="0.25">
      <c r="A11" s="2" t="s">
        <v>8</v>
      </c>
    </row>
    <row r="12" spans="1:1" x14ac:dyDescent="0.25">
      <c r="A12" s="1" t="s">
        <v>9</v>
      </c>
    </row>
    <row r="13" spans="1:1" x14ac:dyDescent="0.25">
      <c r="A13" s="1" t="s">
        <v>10</v>
      </c>
    </row>
    <row r="14" spans="1:1" x14ac:dyDescent="0.25">
      <c r="A14" s="1" t="s">
        <v>11</v>
      </c>
    </row>
    <row r="15" spans="1:1" x14ac:dyDescent="0.25">
      <c r="A15" s="1" t="s">
        <v>12</v>
      </c>
    </row>
    <row r="18" spans="1:5" x14ac:dyDescent="0.25">
      <c r="A18" s="1" t="s">
        <v>13</v>
      </c>
    </row>
    <row r="20" spans="1:5" x14ac:dyDescent="0.25">
      <c r="A20" s="1" t="s">
        <v>14</v>
      </c>
    </row>
    <row r="21" spans="1:5" x14ac:dyDescent="0.25">
      <c r="A21" s="1" t="s">
        <v>15</v>
      </c>
    </row>
    <row r="22" spans="1:5" x14ac:dyDescent="0.25">
      <c r="A22" s="1" t="s">
        <v>17</v>
      </c>
    </row>
    <row r="23" spans="1:5" x14ac:dyDescent="0.25">
      <c r="A23" s="1" t="s">
        <v>18</v>
      </c>
    </row>
    <row r="24" spans="1:5" x14ac:dyDescent="0.25">
      <c r="A24" s="1" t="s">
        <v>19</v>
      </c>
    </row>
    <row r="25" spans="1:5" x14ac:dyDescent="0.25">
      <c r="A25" s="1" t="s">
        <v>20</v>
      </c>
    </row>
    <row r="28" spans="1:5" x14ac:dyDescent="0.25">
      <c r="A28" s="2" t="s">
        <v>80</v>
      </c>
    </row>
    <row r="29" spans="1:5" ht="15" x14ac:dyDescent="0.25">
      <c r="A29" t="s">
        <v>47</v>
      </c>
      <c r="B29" t="s">
        <v>32</v>
      </c>
      <c r="D29" t="s">
        <v>35</v>
      </c>
      <c r="E29" t="s">
        <v>31</v>
      </c>
    </row>
    <row r="30" spans="1:5" ht="15" x14ac:dyDescent="0.25">
      <c r="A30" t="s">
        <v>48</v>
      </c>
      <c r="B30" t="s">
        <v>34</v>
      </c>
      <c r="D30" t="s">
        <v>36</v>
      </c>
      <c r="E30" t="s">
        <v>33</v>
      </c>
    </row>
    <row r="31" spans="1:5" ht="15" x14ac:dyDescent="0.25">
      <c r="A31" t="s">
        <v>49</v>
      </c>
      <c r="B31" t="s">
        <v>50</v>
      </c>
      <c r="D31" t="s">
        <v>37</v>
      </c>
      <c r="E31" t="s">
        <v>38</v>
      </c>
    </row>
    <row r="32" spans="1:5" ht="15" x14ac:dyDescent="0.25">
      <c r="A32" t="s">
        <v>51</v>
      </c>
      <c r="B32" t="s">
        <v>52</v>
      </c>
      <c r="D32" t="s">
        <v>39</v>
      </c>
      <c r="E32" t="s">
        <v>40</v>
      </c>
    </row>
    <row r="33" spans="1:5" x14ac:dyDescent="0.25">
      <c r="A33" s="1" t="s">
        <v>53</v>
      </c>
      <c r="B33" t="s">
        <v>54</v>
      </c>
      <c r="D33" t="s">
        <v>41</v>
      </c>
      <c r="E33" t="s">
        <v>31</v>
      </c>
    </row>
    <row r="34" spans="1:5" x14ac:dyDescent="0.25">
      <c r="A34" s="1" t="s">
        <v>81</v>
      </c>
      <c r="B34" t="s">
        <v>82</v>
      </c>
    </row>
    <row r="36" spans="1:5" x14ac:dyDescent="0.25">
      <c r="A36" s="21" t="s">
        <v>42</v>
      </c>
      <c r="B36" s="33" t="s">
        <v>55</v>
      </c>
    </row>
    <row r="37" spans="1:5" x14ac:dyDescent="0.25">
      <c r="A37" s="21" t="s">
        <v>43</v>
      </c>
      <c r="B37" s="33" t="s">
        <v>26</v>
      </c>
    </row>
    <row r="38" spans="1:5" x14ac:dyDescent="0.25">
      <c r="A38" s="21" t="s">
        <v>44</v>
      </c>
      <c r="B38" s="33" t="s">
        <v>56</v>
      </c>
    </row>
    <row r="39" spans="1:5" x14ac:dyDescent="0.25">
      <c r="A39" s="21" t="s">
        <v>45</v>
      </c>
      <c r="B39" s="33" t="s">
        <v>27</v>
      </c>
    </row>
    <row r="40" spans="1:5" x14ac:dyDescent="0.25">
      <c r="A40" s="21" t="s">
        <v>46</v>
      </c>
      <c r="B40" s="34" t="s">
        <v>57</v>
      </c>
    </row>
    <row r="43" spans="1:5" x14ac:dyDescent="0.25">
      <c r="A43" s="2" t="s">
        <v>59</v>
      </c>
    </row>
    <row r="44" spans="1:5" x14ac:dyDescent="0.25">
      <c r="A44" s="1" t="s">
        <v>60</v>
      </c>
    </row>
    <row r="45" spans="1:5" x14ac:dyDescent="0.25">
      <c r="A45" s="1" t="s">
        <v>61</v>
      </c>
    </row>
    <row r="46" spans="1:5" x14ac:dyDescent="0.25">
      <c r="A46" s="1" t="s">
        <v>62</v>
      </c>
    </row>
    <row r="48" spans="1:5" ht="15" x14ac:dyDescent="0.25">
      <c r="A48" t="s">
        <v>47</v>
      </c>
      <c r="B48" t="s">
        <v>32</v>
      </c>
      <c r="D48" t="s">
        <v>58</v>
      </c>
      <c r="E48" t="s">
        <v>31</v>
      </c>
    </row>
    <row r="49" spans="1:10" ht="15" x14ac:dyDescent="0.25">
      <c r="A49" t="s">
        <v>48</v>
      </c>
      <c r="B49" t="s">
        <v>34</v>
      </c>
      <c r="D49" t="s">
        <v>63</v>
      </c>
      <c r="E49" t="s">
        <v>31</v>
      </c>
    </row>
    <row r="50" spans="1:10" ht="15" x14ac:dyDescent="0.25">
      <c r="A50" t="s">
        <v>49</v>
      </c>
      <c r="B50" t="s">
        <v>50</v>
      </c>
    </row>
    <row r="51" spans="1:10" ht="15" x14ac:dyDescent="0.25">
      <c r="A51" t="s">
        <v>51</v>
      </c>
      <c r="B51" t="s">
        <v>52</v>
      </c>
    </row>
    <row r="52" spans="1:10" x14ac:dyDescent="0.25">
      <c r="A52" s="1" t="s">
        <v>53</v>
      </c>
      <c r="B52" t="s">
        <v>54</v>
      </c>
    </row>
    <row r="54" spans="1:10" x14ac:dyDescent="0.25">
      <c r="H54" t="s">
        <v>85</v>
      </c>
      <c r="I54">
        <v>1000</v>
      </c>
      <c r="J54" t="s">
        <v>83</v>
      </c>
    </row>
    <row r="55" spans="1:10" x14ac:dyDescent="0.25">
      <c r="H55" t="s">
        <v>84</v>
      </c>
      <c r="I55">
        <f>I54 - 0.4*I54</f>
        <v>600</v>
      </c>
      <c r="J55" t="s">
        <v>83</v>
      </c>
    </row>
    <row r="56" spans="1:10" x14ac:dyDescent="0.25">
      <c r="A56" s="1" t="s">
        <v>86</v>
      </c>
      <c r="B56" s="39">
        <v>1</v>
      </c>
      <c r="H56" s="38">
        <v>44256</v>
      </c>
      <c r="I56">
        <f>I55 + 0.2*I55</f>
        <v>720</v>
      </c>
      <c r="J56" t="s">
        <v>83</v>
      </c>
    </row>
    <row r="57" spans="1:10" x14ac:dyDescent="0.25">
      <c r="A57" s="1" t="s">
        <v>87</v>
      </c>
      <c r="B57" s="39">
        <v>2</v>
      </c>
    </row>
    <row r="58" spans="1:10" x14ac:dyDescent="0.25">
      <c r="A58" s="1" t="s">
        <v>88</v>
      </c>
      <c r="B58" s="39">
        <v>3</v>
      </c>
    </row>
    <row r="59" spans="1:10" x14ac:dyDescent="0.25">
      <c r="A59" s="1" t="s">
        <v>89</v>
      </c>
      <c r="B59" s="39">
        <v>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6</vt:i4>
      </vt:variant>
    </vt:vector>
  </HeadingPairs>
  <TitlesOfParts>
    <vt:vector size="8" baseType="lpstr">
      <vt:lpstr>Inputs</vt:lpstr>
      <vt:lpstr>Instructions</vt:lpstr>
      <vt:lpstr>CurrentAge</vt:lpstr>
      <vt:lpstr>EndAge</vt:lpstr>
      <vt:lpstr>FirstYear</vt:lpstr>
      <vt:lpstr>NumYears</vt:lpstr>
      <vt:lpstr>PlanNum</vt:lpstr>
      <vt:lpstr>StartAge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Jason Antonino</dc:creator>
  <cp:lastModifiedBy>Jason Antonino</cp:lastModifiedBy>
  <dcterms:created xsi:type="dcterms:W3CDTF">2021-06-09T03:23:58Z</dcterms:created>
  <dcterms:modified xsi:type="dcterms:W3CDTF">2021-06-13T20:06:56Z</dcterms:modified>
</cp:coreProperties>
</file>