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9b1a4fed719d51c/Python/credit_card_recommender/"/>
    </mc:Choice>
  </mc:AlternateContent>
  <xr:revisionPtr revIDLastSave="391" documentId="11_F25DC773A252ABDACC1048BAE15862A45BDE58E9" xr6:coauthVersionLast="47" xr6:coauthVersionMax="47" xr10:uidLastSave="{01B84FFD-CD64-4565-B0B8-7403EE457299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H16" i="1"/>
  <c r="I16" i="1"/>
  <c r="G15" i="1"/>
  <c r="H15" i="1"/>
  <c r="I15" i="1"/>
  <c r="G14" i="1"/>
  <c r="H14" i="1"/>
  <c r="I14" i="1"/>
  <c r="G13" i="1"/>
  <c r="H13" i="1"/>
  <c r="I13" i="1"/>
  <c r="G12" i="1"/>
  <c r="H12" i="1"/>
  <c r="I12" i="1"/>
  <c r="G11" i="1"/>
  <c r="H11" i="1"/>
  <c r="I11" i="1"/>
  <c r="G10" i="1"/>
  <c r="H10" i="1"/>
  <c r="I10" i="1"/>
  <c r="I2" i="1"/>
  <c r="I3" i="1"/>
  <c r="I4" i="1"/>
  <c r="I5" i="1"/>
  <c r="I6" i="1"/>
  <c r="I7" i="1"/>
  <c r="I8" i="1"/>
  <c r="I9" i="1"/>
  <c r="H2" i="1"/>
  <c r="H3" i="1"/>
  <c r="H4" i="1"/>
  <c r="H5" i="1"/>
  <c r="H6" i="1"/>
  <c r="H7" i="1"/>
  <c r="H8" i="1"/>
  <c r="H9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<sst xmlns="http://schemas.openxmlformats.org/spreadsheetml/2006/main" count="142" uniqueCount="82">
  <si>
    <t>Card</t>
  </si>
  <si>
    <t>Company</t>
  </si>
  <si>
    <t>American Express</t>
  </si>
  <si>
    <t>Annual Fee</t>
  </si>
  <si>
    <t>Fee Free Months</t>
  </si>
  <si>
    <t>Opening Bonus Points</t>
  </si>
  <si>
    <t>Opening Bonus Spending Threshold</t>
  </si>
  <si>
    <t>Opening Bonus Months Limit</t>
  </si>
  <si>
    <t>Point to Dollar Ratio</t>
  </si>
  <si>
    <t>PointMultiplier1</t>
  </si>
  <si>
    <t>PointMultiplier2</t>
  </si>
  <si>
    <t>PointMultiplier3</t>
  </si>
  <si>
    <t>PointMultiplier4</t>
  </si>
  <si>
    <t>PointMultiplier5</t>
  </si>
  <si>
    <t>PointMultiplier6</t>
  </si>
  <si>
    <t>Gold Card</t>
  </si>
  <si>
    <t>Dining,4</t>
  </si>
  <si>
    <t>Groceries,4,25000</t>
  </si>
  <si>
    <t>Blue Cash Preferred</t>
  </si>
  <si>
    <t>Streaming,0.06</t>
  </si>
  <si>
    <t>Gas,0.03</t>
  </si>
  <si>
    <t>Airfare,5,500000</t>
  </si>
  <si>
    <t>Airfare,3</t>
  </si>
  <si>
    <t>Hotels,3</t>
  </si>
  <si>
    <t>Transit,0.03</t>
  </si>
  <si>
    <t>Green Card</t>
  </si>
  <si>
    <t>Transit,3</t>
  </si>
  <si>
    <t>Dining,3</t>
  </si>
  <si>
    <t>Delta SkyMiles Platinum</t>
  </si>
  <si>
    <t>Dining,2</t>
  </si>
  <si>
    <t>Groceries,2</t>
  </si>
  <si>
    <t>Blue Cash Everyday</t>
  </si>
  <si>
    <t>Groceries,0.03,6000</t>
  </si>
  <si>
    <t>Delta SkyMiles Gold</t>
  </si>
  <si>
    <t>Delta Skymiles Reserve</t>
  </si>
  <si>
    <t>Online Retail,0.03,6000</t>
  </si>
  <si>
    <t>Gas,0.03,6000</t>
  </si>
  <si>
    <t>Hotels,5</t>
  </si>
  <si>
    <t>Point Type</t>
  </si>
  <si>
    <t>Amex Point</t>
  </si>
  <si>
    <t>Cash</t>
  </si>
  <si>
    <t>Delta SkyMiles</t>
  </si>
  <si>
    <t>Point Category</t>
  </si>
  <si>
    <t>$/Point</t>
  </si>
  <si>
    <t>Point to Dollar Ratio (Low)</t>
  </si>
  <si>
    <t>Point to Dollar Ratio (High)</t>
  </si>
  <si>
    <t>Low</t>
  </si>
  <si>
    <t>High</t>
  </si>
  <si>
    <t>Platinum Card</t>
  </si>
  <si>
    <t>Ignore</t>
  </si>
  <si>
    <t>No</t>
  </si>
  <si>
    <t>Sapphire Preferred</t>
  </si>
  <si>
    <t>Chase</t>
  </si>
  <si>
    <t>Chase Ultimate Rewards</t>
  </si>
  <si>
    <t>Airfare,5</t>
  </si>
  <si>
    <t>Sapphire Reserve</t>
  </si>
  <si>
    <t>Hotels,10</t>
  </si>
  <si>
    <t>Car Rentals,10</t>
  </si>
  <si>
    <t>DefaultMultiplier</t>
  </si>
  <si>
    <t>Airfare,0.05</t>
  </si>
  <si>
    <t>Hotels,0.05</t>
  </si>
  <si>
    <t>Car Rentals,0.05</t>
  </si>
  <si>
    <t>Freedom Unlimited</t>
  </si>
  <si>
    <t>Venture Rewards</t>
  </si>
  <si>
    <t>Capital One</t>
  </si>
  <si>
    <t>Capital One Mile</t>
  </si>
  <si>
    <t>Car Rentals,5</t>
  </si>
  <si>
    <t>Venture X Rewards</t>
  </si>
  <si>
    <t>Premier</t>
  </si>
  <si>
    <t>Citi</t>
  </si>
  <si>
    <t>Citi Points</t>
  </si>
  <si>
    <t>Gas,3</t>
  </si>
  <si>
    <t>Groceries,3</t>
  </si>
  <si>
    <t>Double Cash</t>
  </si>
  <si>
    <t>Chase Ultimate Reserve Rewards</t>
  </si>
  <si>
    <t>Notes</t>
  </si>
  <si>
    <t>Maximum can be achieved by transferring to an Ultimate Reserve Rewards Card</t>
  </si>
  <si>
    <t>Maximum can be achieved by transferring to travel partners</t>
  </si>
  <si>
    <t>Maximum can be achieved depending on flights booked in portal</t>
  </si>
  <si>
    <t>Dining,0.03</t>
  </si>
  <si>
    <t>Drugstore,0.03</t>
  </si>
  <si>
    <t>Groceries,0.06,6000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</si>
</sst>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89C3A-DDE3-42DB-839D-C9DEFDC8E3CE}" name="Table1" displayName="Table1" ref="A1:S16" totalsRowShown="0">
  <autoFilter ref="A1:S16" xr:uid="{D8689C3A-DDE3-42DB-839D-C9DEFDC8E3CE}"/>
  <tableColumns count="19">
    <tableColumn id="18" xr3:uid="{E01EB9ED-49C0-4E5C-A6A1-052F403018BC}" name="Card"/>
    <tableColumn id="1" xr3:uid="{9522E38E-A56B-4959-812A-D92FC8D7FFBF}" name="Ignore"/>
    <tableColumn id="2" xr3:uid="{58544EA7-D2C8-478E-BEA7-4EF29F15D55D}" name="Company"/>
    <tableColumn id="3" xr3:uid="{4261803D-9173-45E5-B9E5-21571278B737}" name="Annual Fee"/>
    <tableColumn id="4" xr3:uid="{60C8B645-C655-483A-9196-CFDB0ED57FAE}" name="Fee Free Months"/>
    <tableColumn id="15" xr3:uid="{5E6A467A-06E5-4640-8923-6A57E9F4C6E9}" name="Point Type"/>
    <tableColumn id="14" xr3:uid="{A01DFA12-3867-4F2E-B624-A13AE3234989}" name="Point to Dollar Ratio">
      <calculatedColumnFormula>VLOOKUP(Table1[[#This Row],[Point Type]],PointConverter[],2,FALSE)</calculatedColumnFormula>
    </tableColumn>
    <tableColumn id="16" xr3:uid="{BB81BAF0-45C9-4F13-91B7-CC89172B3A5F}" name="Point to Dollar Ratio (Low)" dataDxfId="1">
      <calculatedColumnFormula>VLOOKUP(Table1[[#This Row],[Point Type]],PointConverter[],3,FALSE)</calculatedColumnFormula>
    </tableColumn>
    <tableColumn id="17" xr3:uid="{BC31367D-BD73-4BE6-923E-32D1944A6058}" name="Point to Dollar Ratio (High)" dataDxfId="0">
      <calculatedColumnFormula>VLOOKUP(Table1[[#This Row],[Point Type]],PointConverter[],4,FALSE)</calculatedColumnFormula>
    </tableColumn>
    <tableColumn id="5" xr3:uid="{A91FF9FD-CCCA-4987-A340-D28F89A76F88}" name="Opening Bonus Points"/>
    <tableColumn id="6" xr3:uid="{8A242AC7-B4D6-4B5D-8A5D-7AF333C5EC69}" name="Opening Bonus Spending Threshold"/>
    <tableColumn id="7" xr3:uid="{9EA03DD7-764B-4B97-ABED-2DF6C1DB201A}" name="Opening Bonus Months Limit"/>
    <tableColumn id="19" xr3:uid="{8E3ACB5E-97BF-4699-B06F-9B2C2E6A6AD9}" name="DefaultMultiplier"/>
    <tableColumn id="8" xr3:uid="{E0182BA4-AF3A-43FC-B394-8311C0C4824F}" name="PointMultiplier1"/>
    <tableColumn id="9" xr3:uid="{8BFA2A71-5481-4DD5-8E0C-113E215B3742}" name="PointMultiplier2"/>
    <tableColumn id="10" xr3:uid="{1EF68787-6E48-4060-9280-F4349A1D0C6B}" name="PointMultiplier3"/>
    <tableColumn id="11" xr3:uid="{9294EC52-C80B-43A4-9527-AEF6F66958A3}" name="PointMultiplier4"/>
    <tableColumn id="12" xr3:uid="{9AE04E0A-EEA7-47C1-BF0E-92DB4272C3D0}" name="PointMultiplier5"/>
    <tableColumn id="13" xr3:uid="{7C32BA34-9943-442D-87C3-E23B183124A0}" name="PointMultiplier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F97311-8F8A-46B2-9804-E5F3C9B06C0D}" name="PointConverter" displayName="PointConverter" ref="A1:E8" totalsRowShown="0">
  <autoFilter ref="A1:E8" xr:uid="{ECF97311-8F8A-46B2-9804-E5F3C9B06C0D}"/>
  <tableColumns count="5">
    <tableColumn id="1" xr3:uid="{05957C8E-EFF2-4DCD-8B2D-247FD0198AFB}" name="Point Category"/>
    <tableColumn id="2" xr3:uid="{4A81B6FC-CAD2-4C73-AFF8-3CE2005AC725}" name="$/Point"/>
    <tableColumn id="3" xr3:uid="{29738C17-38E9-4EDB-82E2-EA7F94252279}" name="Low"/>
    <tableColumn id="4" xr3:uid="{2FC5113F-F20E-4F8E-B117-C03604272584}" name="High"/>
    <tableColumn id="5" xr3:uid="{1677C6AF-B144-4F1C-8DEC-3DF862D4DF5D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:B16"/>
    </sheetView>
  </sheetViews>
  <sheetFormatPr defaultRowHeight="15" x14ac:dyDescent="0.25"/>
  <cols>
    <col min="1" max="1" width="22.85546875" bestFit="1" customWidth="1"/>
    <col min="2" max="2" width="9" bestFit="1" customWidth="1"/>
    <col min="3" max="3" width="22.85546875" bestFit="1" customWidth="1"/>
    <col min="4" max="4" width="16.7109375" bestFit="1" customWidth="1"/>
    <col min="5" max="5" width="13.140625" customWidth="1"/>
    <col min="6" max="7" width="18.140625" customWidth="1"/>
    <col min="8" max="8" width="21.28515625" hidden="1" customWidth="1"/>
    <col min="9" max="9" width="26.85546875" hidden="1" customWidth="1"/>
    <col min="10" max="10" width="26.85546875" customWidth="1"/>
    <col min="11" max="11" width="22.5703125" customWidth="1"/>
    <col min="12" max="12" width="34.5703125" customWidth="1"/>
    <col min="13" max="13" width="28.7109375" customWidth="1"/>
    <col min="14" max="14" width="19" bestFit="1" customWidth="1"/>
    <col min="15" max="15" width="18.140625" bestFit="1" customWidth="1"/>
    <col min="16" max="20" width="19.140625" bestFit="1" customWidth="1"/>
  </cols>
  <sheetData>
    <row r="1" spans="1:19" x14ac:dyDescent="0.25">
      <c r="A1" t="s">
        <v>0</v>
      </c>
      <c r="B1" t="s">
        <v>49</v>
      </c>
      <c r="C1" t="s">
        <v>1</v>
      </c>
      <c r="D1" t="s">
        <v>3</v>
      </c>
      <c r="E1" t="s">
        <v>4</v>
      </c>
      <c r="F1" t="s">
        <v>38</v>
      </c>
      <c r="G1" t="s">
        <v>8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58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A2" t="s">
        <v>48</v>
      </c>
      <c r="B2" t="s">
        <v>50</v>
      </c>
      <c r="C2" t="s">
        <v>2</v>
      </c>
      <c r="D2">
        <v>695</v>
      </c>
      <c r="E2">
        <v>0</v>
      </c>
      <c r="F2" t="s">
        <v>39</v>
      </c>
      <c r="G2">
        <f>VLOOKUP(Table1[[#This Row],[Point Type]],PointConverter[],2,FALSE)</f>
        <v>0.01</v>
      </c>
      <c r="H2">
        <f>VLOOKUP(Table1[[#This Row],[Point Type]],PointConverter[],3,FALSE)</f>
        <v>0.08</v>
      </c>
      <c r="I2">
        <f>VLOOKUP(Table1[[#This Row],[Point Type]],PointConverter[],4,FALSE)</f>
        <v>1.4999999999999999E-2</v>
      </c>
      <c r="J2">
        <v>80000</v>
      </c>
      <c r="K2">
        <v>6000</v>
      </c>
      <c r="L2">
        <v>6</v>
      </c>
      <c r="M2">
        <v>1</v>
      </c>
      <c r="N2" t="s">
        <v>21</v>
      </c>
      <c r="O2" t="s">
        <v>37</v>
      </c>
    </row>
    <row r="3" spans="1:19" x14ac:dyDescent="0.25">
      <c r="A3" t="s">
        <v>15</v>
      </c>
      <c r="B3" t="s">
        <v>50</v>
      </c>
      <c r="C3" t="s">
        <v>2</v>
      </c>
      <c r="D3">
        <v>250</v>
      </c>
      <c r="E3">
        <v>0</v>
      </c>
      <c r="F3" t="s">
        <v>39</v>
      </c>
      <c r="G3">
        <f>VLOOKUP(Table1[[#This Row],[Point Type]],PointConverter[],2,FALSE)</f>
        <v>0.01</v>
      </c>
      <c r="H3">
        <f>VLOOKUP(Table1[[#This Row],[Point Type]],PointConverter[],3,FALSE)</f>
        <v>0.08</v>
      </c>
      <c r="I3">
        <f>VLOOKUP(Table1[[#This Row],[Point Type]],PointConverter[],4,FALSE)</f>
        <v>1.4999999999999999E-2</v>
      </c>
      <c r="J3">
        <v>60000</v>
      </c>
      <c r="K3">
        <v>4000</v>
      </c>
      <c r="L3">
        <v>6</v>
      </c>
      <c r="M3">
        <v>1</v>
      </c>
      <c r="N3" t="s">
        <v>16</v>
      </c>
      <c r="O3" t="s">
        <v>17</v>
      </c>
      <c r="P3" t="s">
        <v>22</v>
      </c>
    </row>
    <row r="4" spans="1:19" x14ac:dyDescent="0.25">
      <c r="A4" t="s">
        <v>18</v>
      </c>
      <c r="B4" t="s">
        <v>50</v>
      </c>
      <c r="C4" t="s">
        <v>2</v>
      </c>
      <c r="D4">
        <v>95</v>
      </c>
      <c r="E4">
        <v>12</v>
      </c>
      <c r="F4" t="s">
        <v>40</v>
      </c>
      <c r="G4">
        <f>VLOOKUP(Table1[[#This Row],[Point Type]],PointConverter[],2,FALSE)</f>
        <v>1</v>
      </c>
      <c r="H4">
        <f>VLOOKUP(Table1[[#This Row],[Point Type]],PointConverter[],3,FALSE)</f>
        <v>1</v>
      </c>
      <c r="I4">
        <f>VLOOKUP(Table1[[#This Row],[Point Type]],PointConverter[],4,FALSE)</f>
        <v>1</v>
      </c>
      <c r="J4">
        <v>250</v>
      </c>
      <c r="K4">
        <v>6000</v>
      </c>
      <c r="L4">
        <v>6</v>
      </c>
      <c r="M4">
        <v>0.01</v>
      </c>
      <c r="N4" t="s">
        <v>81</v>
      </c>
      <c r="O4" t="s">
        <v>19</v>
      </c>
      <c r="P4" t="s">
        <v>24</v>
      </c>
      <c r="Q4" t="s">
        <v>20</v>
      </c>
    </row>
    <row r="5" spans="1:19" x14ac:dyDescent="0.25">
      <c r="A5" t="s">
        <v>25</v>
      </c>
      <c r="B5" t="s">
        <v>50</v>
      </c>
      <c r="C5" t="s">
        <v>2</v>
      </c>
      <c r="D5">
        <v>150</v>
      </c>
      <c r="E5">
        <v>0</v>
      </c>
      <c r="F5" t="s">
        <v>39</v>
      </c>
      <c r="G5">
        <f>VLOOKUP(Table1[[#This Row],[Point Type]],PointConverter[],2,FALSE)</f>
        <v>0.01</v>
      </c>
      <c r="H5">
        <f>VLOOKUP(Table1[[#This Row],[Point Type]],PointConverter[],3,FALSE)</f>
        <v>0.08</v>
      </c>
      <c r="I5">
        <f>VLOOKUP(Table1[[#This Row],[Point Type]],PointConverter[],4,FALSE)</f>
        <v>1.4999999999999999E-2</v>
      </c>
      <c r="J5">
        <v>60000</v>
      </c>
      <c r="K5">
        <v>3000</v>
      </c>
      <c r="L5">
        <v>6</v>
      </c>
      <c r="M5">
        <v>1</v>
      </c>
      <c r="N5" t="s">
        <v>22</v>
      </c>
      <c r="O5" t="s">
        <v>23</v>
      </c>
      <c r="P5" t="s">
        <v>26</v>
      </c>
      <c r="Q5" t="s">
        <v>27</v>
      </c>
    </row>
    <row r="6" spans="1:19" x14ac:dyDescent="0.25">
      <c r="A6" t="s">
        <v>28</v>
      </c>
      <c r="B6" t="s">
        <v>50</v>
      </c>
      <c r="C6" t="s">
        <v>2</v>
      </c>
      <c r="D6">
        <v>250</v>
      </c>
      <c r="E6">
        <v>0</v>
      </c>
      <c r="F6" t="s">
        <v>41</v>
      </c>
      <c r="G6">
        <f>VLOOKUP(Table1[[#This Row],[Point Type]],PointConverter[],2,FALSE)</f>
        <v>1.2500000000000001E-2</v>
      </c>
      <c r="H6">
        <f>VLOOKUP(Table1[[#This Row],[Point Type]],PointConverter[],3,FALSE)</f>
        <v>0.01</v>
      </c>
      <c r="I6">
        <f>VLOOKUP(Table1[[#This Row],[Point Type]],PointConverter[],4,FALSE)</f>
        <v>1.4999999999999999E-2</v>
      </c>
      <c r="J6">
        <v>50000</v>
      </c>
      <c r="K6">
        <v>3000</v>
      </c>
      <c r="L6">
        <v>6</v>
      </c>
      <c r="M6">
        <v>1</v>
      </c>
      <c r="N6" t="s">
        <v>22</v>
      </c>
      <c r="O6" t="s">
        <v>23</v>
      </c>
      <c r="P6" t="s">
        <v>29</v>
      </c>
      <c r="Q6" t="s">
        <v>30</v>
      </c>
    </row>
    <row r="7" spans="1:19" x14ac:dyDescent="0.25">
      <c r="A7" t="s">
        <v>31</v>
      </c>
      <c r="B7" t="s">
        <v>50</v>
      </c>
      <c r="C7" t="s">
        <v>2</v>
      </c>
      <c r="D7">
        <v>0</v>
      </c>
      <c r="E7">
        <v>0</v>
      </c>
      <c r="F7" t="s">
        <v>40</v>
      </c>
      <c r="G7">
        <f>VLOOKUP(Table1[[#This Row],[Point Type]],PointConverter[],2,FALSE)</f>
        <v>1</v>
      </c>
      <c r="H7">
        <f>VLOOKUP(Table1[[#This Row],[Point Type]],PointConverter[],3,FALSE)</f>
        <v>1</v>
      </c>
      <c r="I7">
        <f>VLOOKUP(Table1[[#This Row],[Point Type]],PointConverter[],4,FALSE)</f>
        <v>1</v>
      </c>
      <c r="J7">
        <v>200</v>
      </c>
      <c r="K7">
        <v>2000</v>
      </c>
      <c r="L7">
        <v>6</v>
      </c>
      <c r="M7">
        <v>0.01</v>
      </c>
      <c r="N7" t="s">
        <v>32</v>
      </c>
      <c r="O7" t="s">
        <v>35</v>
      </c>
      <c r="P7" t="s">
        <v>36</v>
      </c>
    </row>
    <row r="8" spans="1:19" x14ac:dyDescent="0.25">
      <c r="A8" t="s">
        <v>33</v>
      </c>
      <c r="B8" t="s">
        <v>50</v>
      </c>
      <c r="C8" t="s">
        <v>2</v>
      </c>
      <c r="D8">
        <v>99</v>
      </c>
      <c r="E8">
        <v>12</v>
      </c>
      <c r="F8" t="s">
        <v>41</v>
      </c>
      <c r="G8">
        <f>VLOOKUP(Table1[[#This Row],[Point Type]],PointConverter[],2,FALSE)</f>
        <v>1.2500000000000001E-2</v>
      </c>
      <c r="H8">
        <f>VLOOKUP(Table1[[#This Row],[Point Type]],PointConverter[],3,FALSE)</f>
        <v>0.01</v>
      </c>
      <c r="I8">
        <f>VLOOKUP(Table1[[#This Row],[Point Type]],PointConverter[],4,FALSE)</f>
        <v>1.4999999999999999E-2</v>
      </c>
      <c r="J8">
        <v>40000</v>
      </c>
      <c r="K8">
        <v>2000</v>
      </c>
      <c r="L8">
        <v>6</v>
      </c>
      <c r="M8">
        <v>1</v>
      </c>
      <c r="N8" t="s">
        <v>29</v>
      </c>
      <c r="O8" t="s">
        <v>30</v>
      </c>
    </row>
    <row r="9" spans="1:19" x14ac:dyDescent="0.25">
      <c r="A9" t="s">
        <v>34</v>
      </c>
      <c r="B9" t="s">
        <v>50</v>
      </c>
      <c r="C9" t="s">
        <v>2</v>
      </c>
      <c r="D9">
        <v>550</v>
      </c>
      <c r="E9">
        <v>0</v>
      </c>
      <c r="F9" t="s">
        <v>41</v>
      </c>
      <c r="G9">
        <f>VLOOKUP(Table1[[#This Row],[Point Type]],PointConverter[],2,FALSE)</f>
        <v>1.2500000000000001E-2</v>
      </c>
      <c r="H9">
        <f>VLOOKUP(Table1[[#This Row],[Point Type]],PointConverter[],3,FALSE)</f>
        <v>0.01</v>
      </c>
      <c r="I9">
        <f>VLOOKUP(Table1[[#This Row],[Point Type]],PointConverter[],4,FALSE)</f>
        <v>1.4999999999999999E-2</v>
      </c>
      <c r="J9">
        <v>50000</v>
      </c>
      <c r="K9">
        <v>5000</v>
      </c>
      <c r="L9">
        <v>6</v>
      </c>
      <c r="M9">
        <v>1</v>
      </c>
      <c r="N9" t="s">
        <v>22</v>
      </c>
    </row>
    <row r="10" spans="1:19" x14ac:dyDescent="0.25">
      <c r="A10" t="s">
        <v>51</v>
      </c>
      <c r="B10" t="s">
        <v>50</v>
      </c>
      <c r="C10" t="s">
        <v>52</v>
      </c>
      <c r="D10">
        <v>95</v>
      </c>
      <c r="E10">
        <v>0</v>
      </c>
      <c r="F10" t="s">
        <v>53</v>
      </c>
      <c r="G10">
        <f>VLOOKUP(Table1[[#This Row],[Point Type]],PointConverter[],2,FALSE)</f>
        <v>1.2500000000000001E-2</v>
      </c>
      <c r="H10">
        <f>VLOOKUP(Table1[[#This Row],[Point Type]],PointConverter[],3,FALSE)</f>
        <v>1.2500000000000001E-2</v>
      </c>
      <c r="I10">
        <f>VLOOKUP(Table1[[#This Row],[Point Type]],PointConverter[],4,FALSE)</f>
        <v>1.4999999999999999E-2</v>
      </c>
      <c r="J10">
        <v>60000</v>
      </c>
      <c r="K10">
        <v>4000</v>
      </c>
      <c r="L10">
        <v>3</v>
      </c>
      <c r="M10">
        <v>1</v>
      </c>
      <c r="N10" t="s">
        <v>54</v>
      </c>
      <c r="O10" t="s">
        <v>37</v>
      </c>
      <c r="P10" t="s">
        <v>27</v>
      </c>
    </row>
    <row r="11" spans="1:19" x14ac:dyDescent="0.25">
      <c r="A11" t="s">
        <v>55</v>
      </c>
      <c r="B11" t="s">
        <v>50</v>
      </c>
      <c r="C11" t="s">
        <v>52</v>
      </c>
      <c r="D11">
        <v>550</v>
      </c>
      <c r="E11">
        <v>0</v>
      </c>
      <c r="F11" t="s">
        <v>74</v>
      </c>
      <c r="G11">
        <f>VLOOKUP(Table1[[#This Row],[Point Type]],PointConverter[],2,FALSE)</f>
        <v>1.4999999999999999E-2</v>
      </c>
      <c r="H11">
        <f>VLOOKUP(Table1[[#This Row],[Point Type]],PointConverter[],3,FALSE)</f>
        <v>1.4999999999999999E-2</v>
      </c>
      <c r="I11">
        <f>VLOOKUP(Table1[[#This Row],[Point Type]],PointConverter[],4,FALSE)</f>
        <v>1.4999999999999999E-2</v>
      </c>
      <c r="J11">
        <v>60000</v>
      </c>
      <c r="K11">
        <v>4000</v>
      </c>
      <c r="L11">
        <v>3</v>
      </c>
      <c r="M11">
        <v>1</v>
      </c>
      <c r="N11" t="s">
        <v>56</v>
      </c>
      <c r="O11" t="s">
        <v>57</v>
      </c>
      <c r="P11" t="s">
        <v>54</v>
      </c>
      <c r="Q11" t="s">
        <v>27</v>
      </c>
      <c r="R11" t="s">
        <v>26</v>
      </c>
    </row>
    <row r="12" spans="1:19" x14ac:dyDescent="0.25">
      <c r="A12" t="s">
        <v>62</v>
      </c>
      <c r="B12" t="s">
        <v>50</v>
      </c>
      <c r="C12" t="s">
        <v>52</v>
      </c>
      <c r="D12">
        <v>0</v>
      </c>
      <c r="E12">
        <v>0</v>
      </c>
      <c r="F12" t="s">
        <v>40</v>
      </c>
      <c r="G12">
        <f>VLOOKUP(Table1[[#This Row],[Point Type]],PointConverter[],2,FALSE)</f>
        <v>1</v>
      </c>
      <c r="H12">
        <f>VLOOKUP(Table1[[#This Row],[Point Type]],PointConverter[],3,FALSE)</f>
        <v>1</v>
      </c>
      <c r="I12">
        <f>VLOOKUP(Table1[[#This Row],[Point Type]],PointConverter[],4,FALSE)</f>
        <v>1</v>
      </c>
      <c r="J12">
        <v>300</v>
      </c>
      <c r="K12">
        <v>20000</v>
      </c>
      <c r="L12">
        <v>12</v>
      </c>
      <c r="M12">
        <v>1.4999999999999999E-2</v>
      </c>
      <c r="N12" t="s">
        <v>59</v>
      </c>
      <c r="O12" t="s">
        <v>60</v>
      </c>
      <c r="P12" t="s">
        <v>61</v>
      </c>
      <c r="Q12" t="s">
        <v>79</v>
      </c>
      <c r="R12" t="s">
        <v>80</v>
      </c>
    </row>
    <row r="13" spans="1:19" x14ac:dyDescent="0.25">
      <c r="A13" t="s">
        <v>63</v>
      </c>
      <c r="B13" t="s">
        <v>50</v>
      </c>
      <c r="C13" t="s">
        <v>64</v>
      </c>
      <c r="D13">
        <v>95</v>
      </c>
      <c r="E13">
        <v>0</v>
      </c>
      <c r="F13" t="s">
        <v>65</v>
      </c>
      <c r="G13">
        <f>VLOOKUP(Table1[[#This Row],[Point Type]],PointConverter[],2,FALSE)</f>
        <v>0.01</v>
      </c>
      <c r="H13">
        <f>VLOOKUP(Table1[[#This Row],[Point Type]],PointConverter[],3,FALSE)</f>
        <v>0.08</v>
      </c>
      <c r="I13">
        <f>VLOOKUP(Table1[[#This Row],[Point Type]],PointConverter[],4,FALSE)</f>
        <v>1.4999999999999999E-2</v>
      </c>
      <c r="J13">
        <v>75000</v>
      </c>
      <c r="K13">
        <v>4000</v>
      </c>
      <c r="L13">
        <v>3</v>
      </c>
      <c r="M13">
        <v>2</v>
      </c>
      <c r="N13" t="s">
        <v>37</v>
      </c>
      <c r="O13" t="s">
        <v>66</v>
      </c>
    </row>
    <row r="14" spans="1:19" x14ac:dyDescent="0.25">
      <c r="A14" t="s">
        <v>67</v>
      </c>
      <c r="B14" t="s">
        <v>50</v>
      </c>
      <c r="C14" t="s">
        <v>64</v>
      </c>
      <c r="D14">
        <v>395</v>
      </c>
      <c r="E14">
        <v>0</v>
      </c>
      <c r="F14" t="s">
        <v>65</v>
      </c>
      <c r="G14">
        <f>VLOOKUP(Table1[[#This Row],[Point Type]],PointConverter[],2,FALSE)</f>
        <v>0.01</v>
      </c>
      <c r="H14">
        <f>VLOOKUP(Table1[[#This Row],[Point Type]],PointConverter[],3,FALSE)</f>
        <v>0.08</v>
      </c>
      <c r="I14">
        <f>VLOOKUP(Table1[[#This Row],[Point Type]],PointConverter[],4,FALSE)</f>
        <v>1.4999999999999999E-2</v>
      </c>
      <c r="J14">
        <v>75000</v>
      </c>
      <c r="K14">
        <v>4000</v>
      </c>
      <c r="L14">
        <v>3</v>
      </c>
      <c r="M14">
        <v>2</v>
      </c>
      <c r="N14" t="s">
        <v>56</v>
      </c>
      <c r="O14" t="s">
        <v>57</v>
      </c>
      <c r="P14" t="s">
        <v>54</v>
      </c>
    </row>
    <row r="15" spans="1:19" x14ac:dyDescent="0.25">
      <c r="A15" t="s">
        <v>68</v>
      </c>
      <c r="B15" t="s">
        <v>50</v>
      </c>
      <c r="C15" t="s">
        <v>69</v>
      </c>
      <c r="D15">
        <v>95</v>
      </c>
      <c r="E15">
        <v>0</v>
      </c>
      <c r="F15" t="s">
        <v>70</v>
      </c>
      <c r="G15">
        <f>VLOOKUP(Table1[[#This Row],[Point Type]],PointConverter[],2,FALSE)</f>
        <v>0.01</v>
      </c>
      <c r="H15">
        <f>VLOOKUP(Table1[[#This Row],[Point Type]],PointConverter[],3,FALSE)</f>
        <v>0.01</v>
      </c>
      <c r="I15">
        <f>VLOOKUP(Table1[[#This Row],[Point Type]],PointConverter[],4,FALSE)</f>
        <v>1.4999999999999999E-2</v>
      </c>
      <c r="J15">
        <v>60000</v>
      </c>
      <c r="K15">
        <v>4000</v>
      </c>
      <c r="L15">
        <v>3</v>
      </c>
      <c r="M15">
        <v>1</v>
      </c>
      <c r="N15" t="s">
        <v>71</v>
      </c>
      <c r="O15" t="s">
        <v>22</v>
      </c>
      <c r="P15" t="s">
        <v>23</v>
      </c>
      <c r="Q15" t="s">
        <v>27</v>
      </c>
      <c r="R15" t="s">
        <v>72</v>
      </c>
    </row>
    <row r="16" spans="1:19" x14ac:dyDescent="0.25">
      <c r="A16" t="s">
        <v>73</v>
      </c>
      <c r="B16" t="s">
        <v>50</v>
      </c>
      <c r="C16" t="s">
        <v>69</v>
      </c>
      <c r="D16">
        <v>0</v>
      </c>
      <c r="E16">
        <v>0</v>
      </c>
      <c r="F16" t="s">
        <v>40</v>
      </c>
      <c r="G16">
        <f>VLOOKUP(Table1[[#This Row],[Point Type]],PointConverter[],2,FALSE)</f>
        <v>1</v>
      </c>
      <c r="H16">
        <f>VLOOKUP(Table1[[#This Row],[Point Type]],PointConverter[],3,FALSE)</f>
        <v>1</v>
      </c>
      <c r="I16">
        <f>VLOOKUP(Table1[[#This Row],[Point Type]],PointConverter[],4,FALSE)</f>
        <v>1</v>
      </c>
      <c r="J16">
        <v>0</v>
      </c>
      <c r="K16">
        <v>0</v>
      </c>
      <c r="L16">
        <v>0</v>
      </c>
      <c r="M16">
        <v>0.02</v>
      </c>
    </row>
  </sheetData>
  <dataValidations count="2">
    <dataValidation type="list" allowBlank="1" showInputMessage="1" showErrorMessage="1" sqref="F2:F16" xr:uid="{3DB695B2-4657-4D5F-B0C2-D84778AD429D}">
      <formula1>INDIRECT("PointConverter[Point Category]")</formula1>
    </dataValidation>
    <dataValidation type="list" allowBlank="1" showInputMessage="1" showErrorMessage="1" sqref="B2:B16" xr:uid="{3103301C-B69D-4964-BCD1-015B39DBBF1E}">
      <formula1>"Yes, No"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C593-560E-466E-AC45-C05EC724FF69}">
  <dimension ref="A1:E8"/>
  <sheetViews>
    <sheetView tabSelected="1" workbookViewId="0">
      <selection activeCell="B3" sqref="B3"/>
    </sheetView>
  </sheetViews>
  <sheetFormatPr defaultRowHeight="15" x14ac:dyDescent="0.25"/>
  <cols>
    <col min="1" max="1" width="30.7109375" bestFit="1" customWidth="1"/>
    <col min="2" max="2" width="9.7109375" customWidth="1"/>
    <col min="5" max="5" width="73" bestFit="1" customWidth="1"/>
  </cols>
  <sheetData>
    <row r="1" spans="1:5" x14ac:dyDescent="0.25">
      <c r="A1" t="s">
        <v>42</v>
      </c>
      <c r="B1" t="s">
        <v>43</v>
      </c>
      <c r="C1" t="s">
        <v>46</v>
      </c>
      <c r="D1" t="s">
        <v>47</v>
      </c>
      <c r="E1" t="s">
        <v>75</v>
      </c>
    </row>
    <row r="2" spans="1:5" x14ac:dyDescent="0.25">
      <c r="A2" t="s">
        <v>39</v>
      </c>
      <c r="B2">
        <v>0.01</v>
      </c>
      <c r="C2">
        <v>0.08</v>
      </c>
      <c r="D2">
        <v>1.4999999999999999E-2</v>
      </c>
      <c r="E2" t="s">
        <v>77</v>
      </c>
    </row>
    <row r="3" spans="1:5" x14ac:dyDescent="0.25">
      <c r="A3" t="s">
        <v>40</v>
      </c>
      <c r="B3">
        <v>1</v>
      </c>
      <c r="C3">
        <v>1</v>
      </c>
      <c r="D3">
        <v>1</v>
      </c>
    </row>
    <row r="4" spans="1:5" x14ac:dyDescent="0.25">
      <c r="A4" t="s">
        <v>41</v>
      </c>
      <c r="B4">
        <v>1.2500000000000001E-2</v>
      </c>
      <c r="C4">
        <v>0.01</v>
      </c>
      <c r="D4">
        <v>1.4999999999999999E-2</v>
      </c>
      <c r="E4" t="s">
        <v>78</v>
      </c>
    </row>
    <row r="5" spans="1:5" x14ac:dyDescent="0.25">
      <c r="A5" t="s">
        <v>74</v>
      </c>
      <c r="B5">
        <v>1.4999999999999999E-2</v>
      </c>
      <c r="C5">
        <v>1.4999999999999999E-2</v>
      </c>
      <c r="D5">
        <v>1.4999999999999999E-2</v>
      </c>
    </row>
    <row r="6" spans="1:5" x14ac:dyDescent="0.25">
      <c r="A6" t="s">
        <v>53</v>
      </c>
      <c r="B6">
        <v>1.2500000000000001E-2</v>
      </c>
      <c r="C6">
        <v>1.2500000000000001E-2</v>
      </c>
      <c r="D6">
        <v>1.4999999999999999E-2</v>
      </c>
      <c r="E6" t="s">
        <v>76</v>
      </c>
    </row>
    <row r="7" spans="1:5" x14ac:dyDescent="0.25">
      <c r="A7" t="s">
        <v>65</v>
      </c>
      <c r="B7">
        <v>0.01</v>
      </c>
      <c r="C7">
        <v>0.08</v>
      </c>
      <c r="D7">
        <v>1.4999999999999999E-2</v>
      </c>
      <c r="E7" t="s">
        <v>77</v>
      </c>
    </row>
    <row r="8" spans="1:5" x14ac:dyDescent="0.25">
      <c r="A8" t="s">
        <v>70</v>
      </c>
      <c r="B8">
        <v>0.01</v>
      </c>
      <c r="C8">
        <v>0.01</v>
      </c>
      <c r="D8">
        <v>1.4999999999999999E-2</v>
      </c>
      <c r="E8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Gaby</dc:creator>
  <cp:lastModifiedBy>Jason Gaby</cp:lastModifiedBy>
  <dcterms:created xsi:type="dcterms:W3CDTF">2015-06-05T18:17:20Z</dcterms:created>
  <dcterms:modified xsi:type="dcterms:W3CDTF">2023-06-13T21:18:28Z</dcterms:modified>
</cp:coreProperties>
</file>