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ljf200001_utdallas_edu/Documents/"/>
    </mc:Choice>
  </mc:AlternateContent>
  <xr:revisionPtr revIDLastSave="0" documentId="8_{8D83D4BB-D2B3-43CA-9B31-AED32FAB5347}" xr6:coauthVersionLast="47" xr6:coauthVersionMax="47" xr10:uidLastSave="{00000000-0000-0000-0000-000000000000}"/>
  <bookViews>
    <workbookView xWindow="2140" yWindow="940" windowWidth="23120" windowHeight="14620" xr2:uid="{18D907D2-8DE2-404B-903A-E3E25DE4A2D3}"/>
  </bookViews>
  <sheets>
    <sheet name="BoA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N3" i="2"/>
  <c r="L3" i="2"/>
  <c r="J3" i="2"/>
  <c r="H3" i="2"/>
  <c r="F3" i="2"/>
  <c r="P2" i="2"/>
  <c r="T2" i="2" s="1"/>
  <c r="N2" i="2"/>
  <c r="L2" i="2"/>
  <c r="J2" i="2"/>
  <c r="H2" i="2"/>
  <c r="F2" i="2"/>
</calcChain>
</file>

<file path=xl/sharedStrings.xml><?xml version="1.0" encoding="utf-8"?>
<sst xmlns="http://schemas.openxmlformats.org/spreadsheetml/2006/main" count="20" uniqueCount="20">
  <si>
    <t>endDate</t>
  </si>
  <si>
    <t>Operating Expenses</t>
  </si>
  <si>
    <t>Revenue, Net</t>
  </si>
  <si>
    <t>Operating Income (Loss)</t>
  </si>
  <si>
    <t>Assets</t>
  </si>
  <si>
    <t>Assets, Current</t>
  </si>
  <si>
    <t>Liabilities</t>
  </si>
  <si>
    <t>Liabilities, Current</t>
  </si>
  <si>
    <t>Net Sales</t>
  </si>
  <si>
    <t>Average Total Assets</t>
  </si>
  <si>
    <t>Net Income</t>
  </si>
  <si>
    <t>Operating Assets</t>
  </si>
  <si>
    <t>Cash, Cash Equivalents</t>
  </si>
  <si>
    <t>Average Common Equity</t>
  </si>
  <si>
    <t>Retained Earnings</t>
  </si>
  <si>
    <t>Total Dividends</t>
  </si>
  <si>
    <t>Preferred Dividends</t>
  </si>
  <si>
    <t>roce</t>
  </si>
  <si>
    <t>percentearningsretained</t>
  </si>
  <si>
    <t>dividendpayout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</si>
</sst>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1" fontId="1" fillId="0" borderId="0" xfId="1" applyNumberFormat="1"/>
    <xf numFmtId="164" fontId="1" fillId="0" borderId="0" xfId="1" applyNumberFormat="1"/>
    <xf numFmtId="165" fontId="1" fillId="0" borderId="0" xfId="1" applyNumberFormat="1"/>
  </cellXfs>
  <cellStyles count="2">
    <cellStyle name="Normal" xfId="0" builtinId="0"/>
    <cellStyle name="Normal 2" xfId="1" xr:uid="{DB3626FA-888F-BC43-AFAA-05F49000B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8893-29B8-8240-968B-1FE5AEECF3DE}">
  <dimension ref="A1:T9"/>
  <sheetViews>
    <sheetView tabSelected="1" workbookViewId="0">
      <selection activeCell="U8" sqref="U8:U9"/>
    </sheetView>
  </sheetViews>
  <sheetFormatPr defaultColWidth="8.875" defaultRowHeight="15"/>
  <cols>
    <col min="1" max="1" width="8.875" style="2"/>
    <col min="2" max="2" width="19.5" style="2" customWidth="1"/>
    <col min="3" max="3" width="16.5" style="2" customWidth="1"/>
    <col min="4" max="4" width="21.375" style="2" customWidth="1"/>
    <col min="5" max="5" width="8.875" style="2"/>
    <col min="6" max="6" width="17.625" style="2" customWidth="1"/>
    <col min="7" max="7" width="8.875" style="2"/>
    <col min="8" max="8" width="18" style="2" customWidth="1"/>
    <col min="9" max="9" width="13.125" style="2" customWidth="1"/>
    <col min="10" max="10" width="29.5" style="2" customWidth="1"/>
    <col min="11" max="12" width="22.125" style="2" customWidth="1"/>
    <col min="13" max="13" width="19" style="2" customWidth="1"/>
    <col min="14" max="14" width="21.5" style="2" customWidth="1"/>
    <col min="15" max="15" width="19.375" style="2" customWidth="1"/>
    <col min="16" max="16" width="14.125" style="2" customWidth="1"/>
    <col min="17" max="17" width="19" style="2" customWidth="1"/>
    <col min="18" max="18" width="15.375" style="2" customWidth="1"/>
    <col min="19" max="19" width="25.625" style="2" customWidth="1"/>
    <col min="20" max="20" width="18.375" style="2" customWidth="1"/>
    <col min="21" max="16384" width="8.875" style="2"/>
  </cols>
  <sheetData>
    <row r="1" spans="1:2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>
        <v>2013</v>
      </c>
      <c r="B2" s="2">
        <v>12755</v>
      </c>
      <c r="C2" s="2">
        <v>89943</v>
      </c>
      <c r="D2" s="2">
        <v>55020</v>
      </c>
      <c r="E2" s="2">
        <v>2102273</v>
      </c>
      <c r="F2" s="2">
        <f>131322+190328+200993+323945</f>
        <v>846588</v>
      </c>
      <c r="G2" s="2">
        <v>1869588</v>
      </c>
      <c r="H2" s="2">
        <f>1119271+198106+83469+45999</f>
        <v>1446845</v>
      </c>
      <c r="I2" s="2">
        <v>88942</v>
      </c>
      <c r="J2" s="3">
        <f>(2102273+2209974)/2</f>
        <v>2156123.5</v>
      </c>
      <c r="K2" s="2">
        <v>11431</v>
      </c>
      <c r="L2" s="2">
        <f>M2+200993+323945</f>
        <v>656260</v>
      </c>
      <c r="M2" s="2">
        <v>131322</v>
      </c>
      <c r="N2" s="3">
        <f>(219333+218118)/2</f>
        <v>218725.5</v>
      </c>
      <c r="O2" s="2">
        <v>72497</v>
      </c>
      <c r="P2" s="2">
        <f>428+1249</f>
        <v>1677</v>
      </c>
      <c r="Q2" s="2">
        <v>1349</v>
      </c>
      <c r="R2" s="4">
        <v>4.6094305419349828E-2</v>
      </c>
      <c r="S2" s="2">
        <v>6.3421397952934999</v>
      </c>
      <c r="T2" s="5">
        <f>P2/K2</f>
        <v>0.14670632490595747</v>
      </c>
    </row>
    <row r="3" spans="1:20">
      <c r="A3" s="2">
        <v>2014</v>
      </c>
      <c r="B3" s="2">
        <v>10934</v>
      </c>
      <c r="C3" s="2">
        <v>84247</v>
      </c>
      <c r="D3" s="2">
        <v>50886</v>
      </c>
      <c r="E3" s="2">
        <v>2104534</v>
      </c>
      <c r="F3" s="2">
        <f>138589+191823+191785+380461</f>
        <v>902658</v>
      </c>
      <c r="G3" s="2">
        <v>1861063</v>
      </c>
      <c r="H3" s="2">
        <f>1119936+201277+74192+31172</f>
        <v>1426577</v>
      </c>
      <c r="I3" s="2">
        <v>84247</v>
      </c>
      <c r="J3" s="3">
        <f>(2104534+2102273)/2</f>
        <v>2103403.5</v>
      </c>
      <c r="K3" s="2">
        <v>4833</v>
      </c>
      <c r="L3" s="2">
        <f>M3+191785+380461</f>
        <v>710835</v>
      </c>
      <c r="M3" s="2">
        <v>138589</v>
      </c>
      <c r="N3" s="3">
        <f>(224162+219333)/2</f>
        <v>221747.5</v>
      </c>
      <c r="O3" s="2">
        <v>75024</v>
      </c>
      <c r="P3" s="2">
        <f>1262+1044</f>
        <v>2306</v>
      </c>
      <c r="Q3" s="2">
        <v>1044</v>
      </c>
      <c r="R3" s="4">
        <v>1.7087002108253757E-2</v>
      </c>
      <c r="S3" s="4">
        <v>15.523277467411546</v>
      </c>
      <c r="T3" s="5">
        <v>0.47713635423132628</v>
      </c>
    </row>
    <row r="4" spans="1:20">
      <c r="A4" s="2">
        <v>2015</v>
      </c>
      <c r="B4" s="2">
        <v>10549</v>
      </c>
      <c r="C4" s="2">
        <v>82507</v>
      </c>
      <c r="D4" s="2">
        <v>49800</v>
      </c>
      <c r="E4" s="2">
        <v>2144316</v>
      </c>
      <c r="F4" s="2">
        <v>935367</v>
      </c>
      <c r="G4" s="2">
        <v>1888111</v>
      </c>
      <c r="H4" s="2">
        <v>1466611</v>
      </c>
      <c r="I4" s="2">
        <v>82507</v>
      </c>
      <c r="J4" s="2">
        <v>2124425</v>
      </c>
      <c r="K4" s="2">
        <v>15888</v>
      </c>
      <c r="L4" s="2">
        <v>742885</v>
      </c>
      <c r="M4" s="2">
        <v>159353</v>
      </c>
      <c r="N4" s="2">
        <v>229047</v>
      </c>
      <c r="O4" s="2">
        <v>88564</v>
      </c>
      <c r="P4" s="2">
        <v>3574</v>
      </c>
      <c r="Q4" s="2">
        <v>1483</v>
      </c>
      <c r="R4" s="4">
        <v>6.2891022366588514E-2</v>
      </c>
      <c r="S4" s="4">
        <v>5.5742698892245723</v>
      </c>
      <c r="T4" s="5">
        <v>0.22494964753272911</v>
      </c>
    </row>
    <row r="9" spans="1:20">
      <c r="S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Fino, Lauren Janette</dc:creator>
  <cp:keywords/>
  <dc:description/>
  <cp:lastModifiedBy/>
  <cp:revision/>
  <dcterms:created xsi:type="dcterms:W3CDTF">2023-11-22T21:08:42Z</dcterms:created>
  <dcterms:modified xsi:type="dcterms:W3CDTF">2023-11-22T21:32:41Z</dcterms:modified>
  <cp:category/>
  <cp:contentStatus/>
</cp:coreProperties>
</file>