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Cookie Sanity" sheetId="3" r:id="rId5"/>
    <sheet state="visible" name="Click Sanity" sheetId="4" r:id="rId6"/>
    <sheet state="visible" name="Probability Sanity" sheetId="5" r:id="rId7"/>
    <sheet state="visible" name="Gross Effect" sheetId="6" r:id="rId8"/>
    <sheet state="visible" name="Net Effect" sheetId="7" r:id="rId9"/>
  </sheets>
  <definedNames/>
  <calcPr/>
</workbook>
</file>

<file path=xl/sharedStrings.xml><?xml version="1.0" encoding="utf-8"?>
<sst xmlns="http://schemas.openxmlformats.org/spreadsheetml/2006/main" count="348" uniqueCount="70">
  <si>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</si>
  <si>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</si>
  <si>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</si>
  <si>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</si>
  <si>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</si>
  <si>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</si>
  <si>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</si>
  <si>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</si>
  <si>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</si>
  <si>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</si>
  <si>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</si>
  <si>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</si>
  <si>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</si>
  <si>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</si>
  <si>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</si>
  <si>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</si>
  <si>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</si>
  <si>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</si>
  <si>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</si>
  <si>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</si>
  <si>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</si>
  <si>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</si>
  <si>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</si>
  <si>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</si>
  <si>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</si>
  <si>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</si>
  <si>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</si>
  <si>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</si>
  <si>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</si>
  <si>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</si>
  <si>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</si>
  <si>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</si>
  <si>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</si>
  <si>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</si>
  <si>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</si>
  <si>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</si>
  <si>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</si>
  <si>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</si>
  <si>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</si>
  <si>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</si>
  <si>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</si>
  <si>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</si>
  <si>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</si>
  <si>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</si>
  <si>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>Total Control</t>
  </si>
  <si>
    <t>Total Experiment</t>
  </si>
  <si>
    <t>SD</t>
  </si>
  <si>
    <t>mE w/ 95% conf</t>
  </si>
  <si>
    <t>CI</t>
  </si>
  <si>
    <t>observed control</t>
  </si>
  <si>
    <t>x-control</t>
  </si>
  <si>
    <t>x-experiment</t>
  </si>
  <si>
    <t>n-control</t>
  </si>
  <si>
    <t>n-experiment</t>
  </si>
  <si>
    <t>sums</t>
  </si>
  <si>
    <t>p-pool</t>
  </si>
  <si>
    <t>SE-pool</t>
  </si>
  <si>
    <t>mE-pool</t>
  </si>
  <si>
    <t>observed (d-hat)</t>
  </si>
  <si>
    <t>Sums</t>
  </si>
  <si>
    <t>enrollments per click</t>
  </si>
  <si>
    <t>control</t>
  </si>
  <si>
    <t>experiment</t>
  </si>
  <si>
    <t>Estimated SD</t>
  </si>
  <si>
    <t>Empirical SE</t>
  </si>
  <si>
    <t>d-min</t>
  </si>
  <si>
    <t>SE</t>
  </si>
  <si>
    <t>mE</t>
  </si>
  <si>
    <t>avg</t>
  </si>
  <si>
    <t>Payments per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</si>
</sst>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2" numFmtId="0" xfId="0" applyBorder="1" applyFont="1"/>
    <xf borderId="1" fillId="0" fontId="2" numFmtId="0" xfId="0" applyAlignment="1" applyBorder="1" applyFont="1">
      <alignment/>
    </xf>
    <xf borderId="0" fillId="2" fontId="1" numFmtId="0" xfId="0" applyAlignment="1" applyFill="1" applyFont="1">
      <alignment horizontal="right"/>
    </xf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7723.0</v>
      </c>
      <c r="C2" s="2">
        <v>687.0</v>
      </c>
      <c r="D2" s="2">
        <v>134.0</v>
      </c>
      <c r="E2" s="2">
        <v>70.0</v>
      </c>
    </row>
    <row r="3">
      <c r="A3" s="1" t="s">
        <v>6</v>
      </c>
      <c r="B3" s="2">
        <v>9102.0</v>
      </c>
      <c r="C3" s="2">
        <v>779.0</v>
      </c>
      <c r="D3" s="2">
        <v>147.0</v>
      </c>
      <c r="E3" s="2">
        <v>70.0</v>
      </c>
    </row>
    <row r="4">
      <c r="A4" s="1" t="s">
        <v>7</v>
      </c>
      <c r="B4" s="2">
        <v>10511.0</v>
      </c>
      <c r="C4" s="2">
        <v>909.0</v>
      </c>
      <c r="D4" s="2">
        <v>167.0</v>
      </c>
      <c r="E4" s="2">
        <v>95.0</v>
      </c>
    </row>
    <row r="5">
      <c r="A5" s="1" t="s">
        <v>8</v>
      </c>
      <c r="B5" s="2">
        <v>9871.0</v>
      </c>
      <c r="C5" s="2">
        <v>836.0</v>
      </c>
      <c r="D5" s="2">
        <v>156.0</v>
      </c>
      <c r="E5" s="2">
        <v>105.0</v>
      </c>
    </row>
    <row r="6">
      <c r="A6" s="1" t="s">
        <v>9</v>
      </c>
      <c r="B6" s="2">
        <v>10014.0</v>
      </c>
      <c r="C6" s="2">
        <v>837.0</v>
      </c>
      <c r="D6" s="2">
        <v>163.0</v>
      </c>
      <c r="E6" s="2">
        <v>64.0</v>
      </c>
    </row>
    <row r="7">
      <c r="A7" s="1" t="s">
        <v>10</v>
      </c>
      <c r="B7" s="2">
        <v>9670.0</v>
      </c>
      <c r="C7" s="2">
        <v>823.0</v>
      </c>
      <c r="D7" s="2">
        <v>138.0</v>
      </c>
      <c r="E7" s="2">
        <v>82.0</v>
      </c>
    </row>
    <row r="8">
      <c r="A8" s="1" t="s">
        <v>11</v>
      </c>
      <c r="B8" s="2">
        <v>9008.0</v>
      </c>
      <c r="C8" s="2">
        <v>748.0</v>
      </c>
      <c r="D8" s="2">
        <v>146.0</v>
      </c>
      <c r="E8" s="2">
        <v>76.0</v>
      </c>
    </row>
    <row r="9">
      <c r="A9" s="1" t="s">
        <v>12</v>
      </c>
      <c r="B9" s="2">
        <v>7434.0</v>
      </c>
      <c r="C9" s="2">
        <v>632.0</v>
      </c>
      <c r="D9" s="2">
        <v>110.0</v>
      </c>
      <c r="E9" s="2">
        <v>70.0</v>
      </c>
    </row>
    <row r="10">
      <c r="A10" s="1" t="s">
        <v>13</v>
      </c>
      <c r="B10" s="2">
        <v>8459.0</v>
      </c>
      <c r="C10" s="2">
        <v>691.0</v>
      </c>
      <c r="D10" s="2">
        <v>131.0</v>
      </c>
      <c r="E10" s="2">
        <v>60.0</v>
      </c>
    </row>
    <row r="11">
      <c r="A11" s="1" t="s">
        <v>14</v>
      </c>
      <c r="B11" s="2">
        <v>10667.0</v>
      </c>
      <c r="C11" s="2">
        <v>861.0</v>
      </c>
      <c r="D11" s="2">
        <v>165.0</v>
      </c>
      <c r="E11" s="2">
        <v>97.0</v>
      </c>
    </row>
    <row r="12">
      <c r="A12" s="1" t="s">
        <v>15</v>
      </c>
      <c r="B12" s="2">
        <v>10660.0</v>
      </c>
      <c r="C12" s="2">
        <v>867.0</v>
      </c>
      <c r="D12" s="2">
        <v>196.0</v>
      </c>
      <c r="E12" s="2">
        <v>105.0</v>
      </c>
    </row>
    <row r="13">
      <c r="A13" s="1" t="s">
        <v>16</v>
      </c>
      <c r="B13" s="2">
        <v>9947.0</v>
      </c>
      <c r="C13" s="2">
        <v>838.0</v>
      </c>
      <c r="D13" s="2">
        <v>162.0</v>
      </c>
      <c r="E13" s="2">
        <v>92.0</v>
      </c>
    </row>
    <row r="14">
      <c r="A14" s="1" t="s">
        <v>17</v>
      </c>
      <c r="B14" s="2">
        <v>8324.0</v>
      </c>
      <c r="C14" s="2">
        <v>665.0</v>
      </c>
      <c r="D14" s="2">
        <v>127.0</v>
      </c>
      <c r="E14" s="2">
        <v>56.0</v>
      </c>
    </row>
    <row r="15">
      <c r="A15" s="1" t="s">
        <v>18</v>
      </c>
      <c r="B15" s="2">
        <v>9434.0</v>
      </c>
      <c r="C15" s="2">
        <v>673.0</v>
      </c>
      <c r="D15" s="2">
        <v>220.0</v>
      </c>
      <c r="E15" s="2">
        <v>122.0</v>
      </c>
    </row>
    <row r="16">
      <c r="A16" s="1" t="s">
        <v>19</v>
      </c>
      <c r="B16" s="2">
        <v>8687.0</v>
      </c>
      <c r="C16" s="2">
        <v>691.0</v>
      </c>
      <c r="D16" s="2">
        <v>176.0</v>
      </c>
      <c r="E16" s="2">
        <v>128.0</v>
      </c>
    </row>
    <row r="17">
      <c r="A17" s="1" t="s">
        <v>20</v>
      </c>
      <c r="B17" s="2">
        <v>8896.0</v>
      </c>
      <c r="C17" s="2">
        <v>708.0</v>
      </c>
      <c r="D17" s="2">
        <v>161.0</v>
      </c>
      <c r="E17" s="2">
        <v>104.0</v>
      </c>
    </row>
    <row r="18">
      <c r="A18" s="1" t="s">
        <v>21</v>
      </c>
      <c r="B18" s="2">
        <v>9535.0</v>
      </c>
      <c r="C18" s="2">
        <v>759.0</v>
      </c>
      <c r="D18" s="2">
        <v>233.0</v>
      </c>
      <c r="E18" s="2">
        <v>124.0</v>
      </c>
    </row>
    <row r="19">
      <c r="A19" s="1" t="s">
        <v>22</v>
      </c>
      <c r="B19" s="2">
        <v>9363.0</v>
      </c>
      <c r="C19" s="2">
        <v>736.0</v>
      </c>
      <c r="D19" s="2">
        <v>154.0</v>
      </c>
      <c r="E19" s="2">
        <v>91.0</v>
      </c>
    </row>
    <row r="20">
      <c r="A20" s="1" t="s">
        <v>23</v>
      </c>
      <c r="B20" s="2">
        <v>9327.0</v>
      </c>
      <c r="C20" s="2">
        <v>739.0</v>
      </c>
      <c r="D20" s="2">
        <v>196.0</v>
      </c>
      <c r="E20" s="2">
        <v>86.0</v>
      </c>
    </row>
    <row r="21">
      <c r="A21" s="1" t="s">
        <v>24</v>
      </c>
      <c r="B21" s="2">
        <v>9345.0</v>
      </c>
      <c r="C21" s="2">
        <v>734.0</v>
      </c>
      <c r="D21" s="2">
        <v>167.0</v>
      </c>
      <c r="E21" s="2">
        <v>75.0</v>
      </c>
    </row>
    <row r="22">
      <c r="A22" s="1" t="s">
        <v>25</v>
      </c>
      <c r="B22" s="2">
        <v>8890.0</v>
      </c>
      <c r="C22" s="2">
        <v>706.0</v>
      </c>
      <c r="D22" s="2">
        <v>174.0</v>
      </c>
      <c r="E22" s="2">
        <v>101.0</v>
      </c>
    </row>
    <row r="23">
      <c r="A23" s="1" t="s">
        <v>26</v>
      </c>
      <c r="B23" s="2">
        <v>8460.0</v>
      </c>
      <c r="C23" s="2">
        <v>681.0</v>
      </c>
      <c r="D23" s="2">
        <v>156.0</v>
      </c>
      <c r="E23" s="2">
        <v>93.0</v>
      </c>
    </row>
    <row r="24">
      <c r="A24" s="1" t="s">
        <v>27</v>
      </c>
      <c r="B24" s="2">
        <v>8836.0</v>
      </c>
      <c r="C24" s="2">
        <v>693.0</v>
      </c>
      <c r="D24" s="2">
        <v>206.0</v>
      </c>
      <c r="E24" s="2">
        <v>67.0</v>
      </c>
    </row>
    <row r="25">
      <c r="A25" s="1" t="s">
        <v>28</v>
      </c>
      <c r="B25" s="2">
        <v>9437.0</v>
      </c>
      <c r="C25" s="2">
        <v>788.0</v>
      </c>
      <c r="D25" s="1"/>
      <c r="E25" s="3"/>
    </row>
    <row r="26">
      <c r="A26" s="1" t="s">
        <v>29</v>
      </c>
      <c r="B26" s="2">
        <v>9420.0</v>
      </c>
      <c r="C26" s="2">
        <v>781.0</v>
      </c>
      <c r="D26" s="1"/>
      <c r="E26" s="3"/>
    </row>
    <row r="27">
      <c r="A27" s="1" t="s">
        <v>30</v>
      </c>
      <c r="B27" s="2">
        <v>9570.0</v>
      </c>
      <c r="C27" s="2">
        <v>805.0</v>
      </c>
      <c r="D27" s="1"/>
      <c r="E27" s="3"/>
    </row>
    <row r="28">
      <c r="A28" s="1" t="s">
        <v>31</v>
      </c>
      <c r="B28" s="2">
        <v>9921.0</v>
      </c>
      <c r="C28" s="2">
        <v>830.0</v>
      </c>
      <c r="D28" s="1"/>
      <c r="E28" s="3"/>
    </row>
    <row r="29">
      <c r="A29" s="1" t="s">
        <v>32</v>
      </c>
      <c r="B29" s="2">
        <v>9424.0</v>
      </c>
      <c r="C29" s="2">
        <v>781.0</v>
      </c>
      <c r="D29" s="1"/>
      <c r="E29" s="3"/>
    </row>
    <row r="30">
      <c r="A30" s="1" t="s">
        <v>33</v>
      </c>
      <c r="B30" s="2">
        <v>9010.0</v>
      </c>
      <c r="C30" s="2">
        <v>756.0</v>
      </c>
      <c r="D30" s="1"/>
      <c r="E30" s="3"/>
    </row>
    <row r="31">
      <c r="A31" s="1" t="s">
        <v>34</v>
      </c>
      <c r="B31" s="2">
        <v>9656.0</v>
      </c>
      <c r="C31" s="2">
        <v>825.0</v>
      </c>
      <c r="D31" s="1"/>
      <c r="E31" s="3"/>
    </row>
    <row r="32">
      <c r="A32" s="1" t="s">
        <v>35</v>
      </c>
      <c r="B32" s="2">
        <v>10419.0</v>
      </c>
      <c r="C32" s="2">
        <v>874.0</v>
      </c>
      <c r="D32" s="1"/>
      <c r="E32" s="3"/>
    </row>
    <row r="33">
      <c r="A33" s="1" t="s">
        <v>36</v>
      </c>
      <c r="B33" s="2">
        <v>9880.0</v>
      </c>
      <c r="C33" s="2">
        <v>830.0</v>
      </c>
      <c r="D33" s="1"/>
      <c r="E33" s="3"/>
    </row>
    <row r="34">
      <c r="A34" s="1" t="s">
        <v>37</v>
      </c>
      <c r="B34" s="2">
        <v>10134.0</v>
      </c>
      <c r="C34" s="2">
        <v>801.0</v>
      </c>
      <c r="D34" s="1"/>
      <c r="E34" s="3"/>
    </row>
    <row r="35">
      <c r="A35" s="1" t="s">
        <v>38</v>
      </c>
      <c r="B35" s="2">
        <v>9717.0</v>
      </c>
      <c r="C35" s="2">
        <v>814.0</v>
      </c>
      <c r="D35" s="1"/>
      <c r="E35" s="3"/>
    </row>
    <row r="36">
      <c r="A36" s="1" t="s">
        <v>39</v>
      </c>
      <c r="B36" s="2">
        <v>9192.0</v>
      </c>
      <c r="C36" s="2">
        <v>735.0</v>
      </c>
      <c r="D36" s="1"/>
      <c r="E36" s="3"/>
    </row>
    <row r="37">
      <c r="A37" s="1" t="s">
        <v>40</v>
      </c>
      <c r="B37" s="2">
        <v>8630.0</v>
      </c>
      <c r="C37" s="2">
        <v>743.0</v>
      </c>
      <c r="D37" s="1"/>
      <c r="E37" s="3"/>
    </row>
    <row r="38">
      <c r="A38" s="1" t="s">
        <v>41</v>
      </c>
      <c r="B38" s="2">
        <v>8970.0</v>
      </c>
      <c r="C38" s="2">
        <v>722.0</v>
      </c>
      <c r="D38" s="1"/>
      <c r="E38" s="3"/>
    </row>
    <row r="39">
      <c r="A39" s="1"/>
      <c r="B39" s="2"/>
      <c r="C39" s="2"/>
      <c r="D39" s="1"/>
      <c r="E39" s="3"/>
    </row>
    <row r="40">
      <c r="A40" s="1"/>
      <c r="B40" s="2"/>
      <c r="C40" s="2"/>
      <c r="D40" s="1"/>
      <c r="E4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7716.0</v>
      </c>
      <c r="C2" s="2">
        <v>686.0</v>
      </c>
      <c r="D2" s="2">
        <v>105.0</v>
      </c>
      <c r="E2" s="2">
        <v>34.0</v>
      </c>
    </row>
    <row r="3">
      <c r="A3" s="1" t="s">
        <v>6</v>
      </c>
      <c r="B3" s="2">
        <v>9288.0</v>
      </c>
      <c r="C3" s="2">
        <v>785.0</v>
      </c>
      <c r="D3" s="2">
        <v>116.0</v>
      </c>
      <c r="E3" s="2">
        <v>91.0</v>
      </c>
    </row>
    <row r="4">
      <c r="A4" s="1" t="s">
        <v>7</v>
      </c>
      <c r="B4" s="2">
        <v>10480.0</v>
      </c>
      <c r="C4" s="2">
        <v>884.0</v>
      </c>
      <c r="D4" s="2">
        <v>145.0</v>
      </c>
      <c r="E4" s="2">
        <v>79.0</v>
      </c>
    </row>
    <row r="5">
      <c r="A5" s="1" t="s">
        <v>8</v>
      </c>
      <c r="B5" s="2">
        <v>9867.0</v>
      </c>
      <c r="C5" s="2">
        <v>827.0</v>
      </c>
      <c r="D5" s="2">
        <v>138.0</v>
      </c>
      <c r="E5" s="2">
        <v>92.0</v>
      </c>
    </row>
    <row r="6">
      <c r="A6" s="1" t="s">
        <v>9</v>
      </c>
      <c r="B6" s="2">
        <v>9793.0</v>
      </c>
      <c r="C6" s="2">
        <v>832.0</v>
      </c>
      <c r="D6" s="2">
        <v>140.0</v>
      </c>
      <c r="E6" s="2">
        <v>94.0</v>
      </c>
    </row>
    <row r="7">
      <c r="A7" s="1" t="s">
        <v>10</v>
      </c>
      <c r="B7" s="2">
        <v>9500.0</v>
      </c>
      <c r="C7" s="2">
        <v>788.0</v>
      </c>
      <c r="D7" s="2">
        <v>129.0</v>
      </c>
      <c r="E7" s="2">
        <v>61.0</v>
      </c>
    </row>
    <row r="8">
      <c r="A8" s="1" t="s">
        <v>11</v>
      </c>
      <c r="B8" s="2">
        <v>9088.0</v>
      </c>
      <c r="C8" s="2">
        <v>780.0</v>
      </c>
      <c r="D8" s="2">
        <v>127.0</v>
      </c>
      <c r="E8" s="2">
        <v>44.0</v>
      </c>
    </row>
    <row r="9">
      <c r="A9" s="1" t="s">
        <v>12</v>
      </c>
      <c r="B9" s="2">
        <v>7664.0</v>
      </c>
      <c r="C9" s="2">
        <v>652.0</v>
      </c>
      <c r="D9" s="2">
        <v>94.0</v>
      </c>
      <c r="E9" s="2">
        <v>62.0</v>
      </c>
    </row>
    <row r="10">
      <c r="A10" s="1" t="s">
        <v>13</v>
      </c>
      <c r="B10" s="2">
        <v>8434.0</v>
      </c>
      <c r="C10" s="2">
        <v>697.0</v>
      </c>
      <c r="D10" s="2">
        <v>120.0</v>
      </c>
      <c r="E10" s="2">
        <v>77.0</v>
      </c>
    </row>
    <row r="11">
      <c r="A11" s="1" t="s">
        <v>14</v>
      </c>
      <c r="B11" s="2">
        <v>10496.0</v>
      </c>
      <c r="C11" s="2">
        <v>860.0</v>
      </c>
      <c r="D11" s="2">
        <v>153.0</v>
      </c>
      <c r="E11" s="2">
        <v>98.0</v>
      </c>
    </row>
    <row r="12">
      <c r="A12" s="1" t="s">
        <v>15</v>
      </c>
      <c r="B12" s="2">
        <v>10551.0</v>
      </c>
      <c r="C12" s="2">
        <v>864.0</v>
      </c>
      <c r="D12" s="2">
        <v>143.0</v>
      </c>
      <c r="E12" s="2">
        <v>71.0</v>
      </c>
    </row>
    <row r="13">
      <c r="A13" s="1" t="s">
        <v>16</v>
      </c>
      <c r="B13" s="2">
        <v>9737.0</v>
      </c>
      <c r="C13" s="2">
        <v>801.0</v>
      </c>
      <c r="D13" s="2">
        <v>128.0</v>
      </c>
      <c r="E13" s="2">
        <v>70.0</v>
      </c>
    </row>
    <row r="14">
      <c r="A14" s="1" t="s">
        <v>17</v>
      </c>
      <c r="B14" s="2">
        <v>8176.0</v>
      </c>
      <c r="C14" s="2">
        <v>642.0</v>
      </c>
      <c r="D14" s="2">
        <v>122.0</v>
      </c>
      <c r="E14" s="2">
        <v>68.0</v>
      </c>
    </row>
    <row r="15">
      <c r="A15" s="1" t="s">
        <v>18</v>
      </c>
      <c r="B15" s="2">
        <v>9402.0</v>
      </c>
      <c r="C15" s="2">
        <v>697.0</v>
      </c>
      <c r="D15" s="2">
        <v>194.0</v>
      </c>
      <c r="E15" s="2">
        <v>94.0</v>
      </c>
    </row>
    <row r="16">
      <c r="A16" s="1" t="s">
        <v>19</v>
      </c>
      <c r="B16" s="2">
        <v>8669.0</v>
      </c>
      <c r="C16" s="2">
        <v>669.0</v>
      </c>
      <c r="D16" s="2">
        <v>127.0</v>
      </c>
      <c r="E16" s="2">
        <v>81.0</v>
      </c>
    </row>
    <row r="17">
      <c r="A17" s="1" t="s">
        <v>20</v>
      </c>
      <c r="B17" s="2">
        <v>8881.0</v>
      </c>
      <c r="C17" s="2">
        <v>693.0</v>
      </c>
      <c r="D17" s="2">
        <v>153.0</v>
      </c>
      <c r="E17" s="2">
        <v>101.0</v>
      </c>
    </row>
    <row r="18">
      <c r="A18" s="1" t="s">
        <v>21</v>
      </c>
      <c r="B18" s="2">
        <v>9655.0</v>
      </c>
      <c r="C18" s="2">
        <v>771.0</v>
      </c>
      <c r="D18" s="2">
        <v>213.0</v>
      </c>
      <c r="E18" s="2">
        <v>119.0</v>
      </c>
    </row>
    <row r="19">
      <c r="A19" s="1" t="s">
        <v>22</v>
      </c>
      <c r="B19" s="2">
        <v>9396.0</v>
      </c>
      <c r="C19" s="2">
        <v>736.0</v>
      </c>
      <c r="D19" s="2">
        <v>162.0</v>
      </c>
      <c r="E19" s="2">
        <v>120.0</v>
      </c>
    </row>
    <row r="20">
      <c r="A20" s="1" t="s">
        <v>23</v>
      </c>
      <c r="B20" s="2">
        <v>9262.0</v>
      </c>
      <c r="C20" s="2">
        <v>727.0</v>
      </c>
      <c r="D20" s="2">
        <v>201.0</v>
      </c>
      <c r="E20" s="2">
        <v>96.0</v>
      </c>
    </row>
    <row r="21">
      <c r="A21" s="1" t="s">
        <v>24</v>
      </c>
      <c r="B21" s="2">
        <v>9308.0</v>
      </c>
      <c r="C21" s="2">
        <v>728.0</v>
      </c>
      <c r="D21" s="2">
        <v>207.0</v>
      </c>
      <c r="E21" s="2">
        <v>67.0</v>
      </c>
    </row>
    <row r="22">
      <c r="A22" s="1" t="s">
        <v>25</v>
      </c>
      <c r="B22" s="2">
        <v>8715.0</v>
      </c>
      <c r="C22" s="2">
        <v>722.0</v>
      </c>
      <c r="D22" s="2">
        <v>182.0</v>
      </c>
      <c r="E22" s="2">
        <v>123.0</v>
      </c>
    </row>
    <row r="23">
      <c r="A23" s="1" t="s">
        <v>26</v>
      </c>
      <c r="B23" s="2">
        <v>8448.0</v>
      </c>
      <c r="C23" s="2">
        <v>695.0</v>
      </c>
      <c r="D23" s="2">
        <v>142.0</v>
      </c>
      <c r="E23" s="2">
        <v>100.0</v>
      </c>
    </row>
    <row r="24">
      <c r="A24" s="1" t="s">
        <v>27</v>
      </c>
      <c r="B24" s="2">
        <v>8836.0</v>
      </c>
      <c r="C24" s="2">
        <v>724.0</v>
      </c>
      <c r="D24" s="2">
        <v>182.0</v>
      </c>
      <c r="E24" s="2">
        <v>103.0</v>
      </c>
    </row>
    <row r="25">
      <c r="A25" s="1" t="s">
        <v>28</v>
      </c>
      <c r="B25" s="2">
        <v>9359.0</v>
      </c>
      <c r="C25" s="2">
        <v>789.0</v>
      </c>
      <c r="D25" s="3"/>
      <c r="E25" s="3"/>
    </row>
    <row r="26">
      <c r="A26" s="1" t="s">
        <v>29</v>
      </c>
      <c r="B26" s="2">
        <v>9427.0</v>
      </c>
      <c r="C26" s="2">
        <v>743.0</v>
      </c>
      <c r="D26" s="3"/>
      <c r="E26" s="3"/>
    </row>
    <row r="27">
      <c r="A27" s="1" t="s">
        <v>30</v>
      </c>
      <c r="B27" s="2">
        <v>9633.0</v>
      </c>
      <c r="C27" s="2">
        <v>808.0</v>
      </c>
      <c r="D27" s="3"/>
      <c r="E27" s="3"/>
    </row>
    <row r="28">
      <c r="A28" s="1" t="s">
        <v>31</v>
      </c>
      <c r="B28" s="2">
        <v>9842.0</v>
      </c>
      <c r="C28" s="2">
        <v>831.0</v>
      </c>
      <c r="D28" s="3"/>
      <c r="E28" s="3"/>
    </row>
    <row r="29">
      <c r="A29" s="1" t="s">
        <v>32</v>
      </c>
      <c r="B29" s="2">
        <v>9272.0</v>
      </c>
      <c r="C29" s="2">
        <v>767.0</v>
      </c>
      <c r="D29" s="3"/>
      <c r="E29" s="3"/>
    </row>
    <row r="30">
      <c r="A30" s="1" t="s">
        <v>33</v>
      </c>
      <c r="B30" s="2">
        <v>8969.0</v>
      </c>
      <c r="C30" s="2">
        <v>760.0</v>
      </c>
      <c r="D30" s="3"/>
      <c r="E30" s="3"/>
    </row>
    <row r="31">
      <c r="A31" s="1" t="s">
        <v>34</v>
      </c>
      <c r="B31" s="2">
        <v>9697.0</v>
      </c>
      <c r="C31" s="2">
        <v>850.0</v>
      </c>
      <c r="D31" s="3"/>
      <c r="E31" s="3"/>
    </row>
    <row r="32">
      <c r="A32" s="1" t="s">
        <v>35</v>
      </c>
      <c r="B32" s="2">
        <v>10445.0</v>
      </c>
      <c r="C32" s="2">
        <v>851.0</v>
      </c>
      <c r="D32" s="3"/>
      <c r="E32" s="3"/>
    </row>
    <row r="33">
      <c r="A33" s="1" t="s">
        <v>36</v>
      </c>
      <c r="B33" s="2">
        <v>9931.0</v>
      </c>
      <c r="C33" s="2">
        <v>831.0</v>
      </c>
      <c r="D33" s="3"/>
      <c r="E33" s="3"/>
    </row>
    <row r="34">
      <c r="A34" s="1" t="s">
        <v>37</v>
      </c>
      <c r="B34" s="2">
        <v>10042.0</v>
      </c>
      <c r="C34" s="2">
        <v>802.0</v>
      </c>
      <c r="D34" s="3"/>
      <c r="E34" s="3"/>
    </row>
    <row r="35">
      <c r="A35" s="1" t="s">
        <v>38</v>
      </c>
      <c r="B35" s="2">
        <v>9721.0</v>
      </c>
      <c r="C35" s="2">
        <v>829.0</v>
      </c>
      <c r="D35" s="3"/>
      <c r="E35" s="3"/>
    </row>
    <row r="36">
      <c r="A36" s="1" t="s">
        <v>39</v>
      </c>
      <c r="B36" s="2">
        <v>9304.0</v>
      </c>
      <c r="C36" s="2">
        <v>770.0</v>
      </c>
      <c r="D36" s="3"/>
      <c r="E36" s="3"/>
    </row>
    <row r="37">
      <c r="A37" s="1" t="s">
        <v>40</v>
      </c>
      <c r="B37" s="2">
        <v>8668.0</v>
      </c>
      <c r="C37" s="2">
        <v>724.0</v>
      </c>
      <c r="D37" s="3"/>
      <c r="E37" s="3"/>
    </row>
    <row r="38">
      <c r="A38" s="1" t="s">
        <v>41</v>
      </c>
      <c r="B38" s="2">
        <v>8988.0</v>
      </c>
      <c r="C38" s="2">
        <v>710.0</v>
      </c>
      <c r="D38" s="3"/>
      <c r="E3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5.0"/>
  </cols>
  <sheetData>
    <row r="1">
      <c r="B1" s="5" t="s">
        <v>42</v>
      </c>
      <c r="C1" s="5" t="s">
        <v>43</v>
      </c>
    </row>
    <row r="2">
      <c r="A2" s="1" t="s">
        <v>5</v>
      </c>
      <c r="B2" s="2">
        <v>7723.0</v>
      </c>
      <c r="C2" s="2">
        <v>7716.0</v>
      </c>
      <c r="E2" s="5" t="s">
        <v>44</v>
      </c>
      <c r="F2" t="str">
        <f>Sum(B2:B38)</f>
        <v>345543</v>
      </c>
    </row>
    <row r="3">
      <c r="A3" s="1" t="s">
        <v>6</v>
      </c>
      <c r="B3" s="2">
        <v>9102.0</v>
      </c>
      <c r="C3" s="2">
        <v>9288.0</v>
      </c>
      <c r="E3" s="5" t="s">
        <v>45</v>
      </c>
      <c r="F3" t="str">
        <f>sum(C2:C38)</f>
        <v>344660</v>
      </c>
    </row>
    <row r="4">
      <c r="A4" s="1" t="s">
        <v>7</v>
      </c>
      <c r="B4" s="2">
        <v>10511.0</v>
      </c>
      <c r="C4" s="2">
        <v>10480.0</v>
      </c>
    </row>
    <row r="5">
      <c r="A5" s="1" t="s">
        <v>8</v>
      </c>
      <c r="B5" s="2">
        <v>9871.0</v>
      </c>
      <c r="C5" s="2">
        <v>9867.0</v>
      </c>
      <c r="E5" s="5" t="s">
        <v>46</v>
      </c>
      <c r="F5" t="str">
        <f>SQRT((0.5*0.5)/sum(F2:F3))</f>
        <v>0.0006018407403</v>
      </c>
    </row>
    <row r="6">
      <c r="A6" s="1" t="s">
        <v>9</v>
      </c>
      <c r="B6" s="2">
        <v>10014.0</v>
      </c>
      <c r="C6" s="2">
        <v>9793.0</v>
      </c>
      <c r="E6" s="5" t="s">
        <v>47</v>
      </c>
      <c r="F6" t="str">
        <f>F5*1.96</f>
        <v>0.001179607851</v>
      </c>
    </row>
    <row r="7">
      <c r="A7" s="1" t="s">
        <v>10</v>
      </c>
      <c r="B7" s="2">
        <v>9670.0</v>
      </c>
      <c r="C7" s="2">
        <v>9500.0</v>
      </c>
      <c r="E7" s="5" t="s">
        <v>48</v>
      </c>
      <c r="F7" t="str">
        <f>0.5-F6</f>
        <v>0.4988203921</v>
      </c>
      <c r="G7" t="str">
        <f>0.5+F6</f>
        <v>0.5011796079</v>
      </c>
    </row>
    <row r="8">
      <c r="A8" s="1" t="s">
        <v>11</v>
      </c>
      <c r="B8" s="2">
        <v>9008.0</v>
      </c>
      <c r="C8" s="2">
        <v>9088.0</v>
      </c>
      <c r="E8" s="5" t="s">
        <v>49</v>
      </c>
      <c r="F8" t="str">
        <f>F2/sum(F2:F3)</f>
        <v>0.5006396669</v>
      </c>
    </row>
    <row r="9">
      <c r="A9" s="1" t="s">
        <v>12</v>
      </c>
      <c r="B9" s="2">
        <v>7434.0</v>
      </c>
      <c r="C9" s="2">
        <v>7664.0</v>
      </c>
    </row>
    <row r="10">
      <c r="A10" s="1" t="s">
        <v>13</v>
      </c>
      <c r="B10" s="2">
        <v>8459.0</v>
      </c>
      <c r="C10" s="2">
        <v>8434.0</v>
      </c>
    </row>
    <row r="11">
      <c r="A11" s="1" t="s">
        <v>14</v>
      </c>
      <c r="B11" s="2">
        <v>10667.0</v>
      </c>
      <c r="C11" s="2">
        <v>10496.0</v>
      </c>
    </row>
    <row r="12">
      <c r="A12" s="1" t="s">
        <v>15</v>
      </c>
      <c r="B12" s="2">
        <v>10660.0</v>
      </c>
      <c r="C12" s="2">
        <v>10551.0</v>
      </c>
    </row>
    <row r="13">
      <c r="A13" s="1" t="s">
        <v>16</v>
      </c>
      <c r="B13" s="2">
        <v>9947.0</v>
      </c>
      <c r="C13" s="2">
        <v>9737.0</v>
      </c>
    </row>
    <row r="14">
      <c r="A14" s="1" t="s">
        <v>17</v>
      </c>
      <c r="B14" s="2">
        <v>8324.0</v>
      </c>
      <c r="C14" s="2">
        <v>8176.0</v>
      </c>
    </row>
    <row r="15">
      <c r="A15" s="1" t="s">
        <v>18</v>
      </c>
      <c r="B15" s="2">
        <v>9434.0</v>
      </c>
      <c r="C15" s="2">
        <v>9402.0</v>
      </c>
    </row>
    <row r="16">
      <c r="A16" s="1" t="s">
        <v>19</v>
      </c>
      <c r="B16" s="2">
        <v>8687.0</v>
      </c>
      <c r="C16" s="2">
        <v>8669.0</v>
      </c>
    </row>
    <row r="17">
      <c r="A17" s="1" t="s">
        <v>20</v>
      </c>
      <c r="B17" s="2">
        <v>8896.0</v>
      </c>
      <c r="C17" s="2">
        <v>8881.0</v>
      </c>
    </row>
    <row r="18">
      <c r="A18" s="1" t="s">
        <v>21</v>
      </c>
      <c r="B18" s="2">
        <v>9535.0</v>
      </c>
      <c r="C18" s="2">
        <v>9655.0</v>
      </c>
    </row>
    <row r="19">
      <c r="A19" s="1" t="s">
        <v>22</v>
      </c>
      <c r="B19" s="2">
        <v>9363.0</v>
      </c>
      <c r="C19" s="2">
        <v>9396.0</v>
      </c>
    </row>
    <row r="20">
      <c r="A20" s="1" t="s">
        <v>23</v>
      </c>
      <c r="B20" s="2">
        <v>9327.0</v>
      </c>
      <c r="C20" s="2">
        <v>9262.0</v>
      </c>
    </row>
    <row r="21">
      <c r="A21" s="1" t="s">
        <v>24</v>
      </c>
      <c r="B21" s="2">
        <v>9345.0</v>
      </c>
      <c r="C21" s="2">
        <v>9308.0</v>
      </c>
    </row>
    <row r="22">
      <c r="A22" s="1" t="s">
        <v>25</v>
      </c>
      <c r="B22" s="2">
        <v>8890.0</v>
      </c>
      <c r="C22" s="2">
        <v>8715.0</v>
      </c>
    </row>
    <row r="23">
      <c r="A23" s="1" t="s">
        <v>26</v>
      </c>
      <c r="B23" s="2">
        <v>8460.0</v>
      </c>
      <c r="C23" s="2">
        <v>8448.0</v>
      </c>
    </row>
    <row r="24">
      <c r="A24" s="1" t="s">
        <v>27</v>
      </c>
      <c r="B24" s="2">
        <v>8836.0</v>
      </c>
      <c r="C24" s="2">
        <v>8836.0</v>
      </c>
    </row>
    <row r="25">
      <c r="A25" s="1" t="s">
        <v>28</v>
      </c>
      <c r="B25" s="2">
        <v>9437.0</v>
      </c>
      <c r="C25" s="2">
        <v>9359.0</v>
      </c>
    </row>
    <row r="26">
      <c r="A26" s="1" t="s">
        <v>29</v>
      </c>
      <c r="B26" s="2">
        <v>9420.0</v>
      </c>
      <c r="C26" s="2">
        <v>9427.0</v>
      </c>
    </row>
    <row r="27">
      <c r="A27" s="1" t="s">
        <v>30</v>
      </c>
      <c r="B27" s="2">
        <v>9570.0</v>
      </c>
      <c r="C27" s="2">
        <v>9633.0</v>
      </c>
    </row>
    <row r="28">
      <c r="A28" s="1" t="s">
        <v>31</v>
      </c>
      <c r="B28" s="2">
        <v>9921.0</v>
      </c>
      <c r="C28" s="2">
        <v>9842.0</v>
      </c>
    </row>
    <row r="29">
      <c r="A29" s="1" t="s">
        <v>32</v>
      </c>
      <c r="B29" s="2">
        <v>9424.0</v>
      </c>
      <c r="C29" s="2">
        <v>9272.0</v>
      </c>
    </row>
    <row r="30">
      <c r="A30" s="1" t="s">
        <v>33</v>
      </c>
      <c r="B30" s="2">
        <v>9010.0</v>
      </c>
      <c r="C30" s="2">
        <v>8969.0</v>
      </c>
    </row>
    <row r="31">
      <c r="A31" s="1" t="s">
        <v>34</v>
      </c>
      <c r="B31" s="2">
        <v>9656.0</v>
      </c>
      <c r="C31" s="2">
        <v>9697.0</v>
      </c>
    </row>
    <row r="32">
      <c r="A32" s="1" t="s">
        <v>35</v>
      </c>
      <c r="B32" s="2">
        <v>10419.0</v>
      </c>
      <c r="C32" s="2">
        <v>10445.0</v>
      </c>
    </row>
    <row r="33">
      <c r="A33" s="1" t="s">
        <v>36</v>
      </c>
      <c r="B33" s="2">
        <v>9880.0</v>
      </c>
      <c r="C33" s="2">
        <v>9931.0</v>
      </c>
    </row>
    <row r="34">
      <c r="A34" s="1" t="s">
        <v>37</v>
      </c>
      <c r="B34" s="2">
        <v>10134.0</v>
      </c>
      <c r="C34" s="2">
        <v>10042.0</v>
      </c>
    </row>
    <row r="35">
      <c r="A35" s="1" t="s">
        <v>38</v>
      </c>
      <c r="B35" s="2">
        <v>9717.0</v>
      </c>
      <c r="C35" s="2">
        <v>9721.0</v>
      </c>
    </row>
    <row r="36">
      <c r="A36" s="1" t="s">
        <v>39</v>
      </c>
      <c r="B36" s="2">
        <v>9192.0</v>
      </c>
      <c r="C36" s="2">
        <v>9304.0</v>
      </c>
    </row>
    <row r="37">
      <c r="A37" s="1" t="s">
        <v>40</v>
      </c>
      <c r="B37" s="2">
        <v>8630.0</v>
      </c>
      <c r="C37" s="2">
        <v>8668.0</v>
      </c>
    </row>
    <row r="38">
      <c r="A38" s="1" t="s">
        <v>41</v>
      </c>
      <c r="B38" s="2">
        <v>8970.0</v>
      </c>
      <c r="C38" s="2">
        <v>8988.0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5.0"/>
  </cols>
  <sheetData>
    <row r="1">
      <c r="B1" s="5" t="s">
        <v>42</v>
      </c>
      <c r="C1" s="5" t="s">
        <v>43</v>
      </c>
    </row>
    <row r="2">
      <c r="A2" s="1" t="s">
        <v>5</v>
      </c>
      <c r="B2" s="2">
        <v>687.0</v>
      </c>
      <c r="C2" s="2">
        <v>686.0</v>
      </c>
      <c r="E2" s="5" t="s">
        <v>44</v>
      </c>
      <c r="F2" t="str">
        <f>Sum(B2:B38)</f>
        <v>28378</v>
      </c>
    </row>
    <row r="3">
      <c r="A3" s="1" t="s">
        <v>6</v>
      </c>
      <c r="B3" s="2">
        <v>779.0</v>
      </c>
      <c r="C3" s="2">
        <v>785.0</v>
      </c>
      <c r="E3" s="5" t="s">
        <v>45</v>
      </c>
      <c r="F3" t="str">
        <f>sum(C2:C38)</f>
        <v>28325</v>
      </c>
    </row>
    <row r="4">
      <c r="A4" s="1" t="s">
        <v>7</v>
      </c>
      <c r="B4" s="2">
        <v>909.0</v>
      </c>
      <c r="C4" s="2">
        <v>884.0</v>
      </c>
    </row>
    <row r="5">
      <c r="A5" s="1" t="s">
        <v>8</v>
      </c>
      <c r="B5" s="2">
        <v>836.0</v>
      </c>
      <c r="C5" s="2">
        <v>827.0</v>
      </c>
      <c r="E5" s="5" t="s">
        <v>46</v>
      </c>
      <c r="F5" t="str">
        <f>SQRT((0.5*0.5)/sum(F2:F3))</f>
        <v>0.00209974708</v>
      </c>
    </row>
    <row r="6">
      <c r="A6" s="1" t="s">
        <v>9</v>
      </c>
      <c r="B6" s="2">
        <v>837.0</v>
      </c>
      <c r="C6" s="2">
        <v>832.0</v>
      </c>
      <c r="E6" s="5" t="s">
        <v>47</v>
      </c>
      <c r="F6" t="str">
        <f>F5*1.96</f>
        <v>0.004115504276</v>
      </c>
    </row>
    <row r="7">
      <c r="A7" s="1" t="s">
        <v>10</v>
      </c>
      <c r="B7" s="2">
        <v>823.0</v>
      </c>
      <c r="C7" s="2">
        <v>788.0</v>
      </c>
      <c r="E7" s="5" t="s">
        <v>48</v>
      </c>
      <c r="F7" t="str">
        <f>0.5-F6</f>
        <v>0.4958844957</v>
      </c>
      <c r="G7" t="str">
        <f>0.5+F6</f>
        <v>0.5041155043</v>
      </c>
    </row>
    <row r="8">
      <c r="A8" s="1" t="s">
        <v>11</v>
      </c>
      <c r="B8" s="2">
        <v>748.0</v>
      </c>
      <c r="C8" s="2">
        <v>780.0</v>
      </c>
      <c r="E8" s="5" t="s">
        <v>49</v>
      </c>
      <c r="F8" t="str">
        <f>F2/sum(F2:F3)</f>
        <v>0.5004673474</v>
      </c>
    </row>
    <row r="9">
      <c r="A9" s="1" t="s">
        <v>12</v>
      </c>
      <c r="B9" s="2">
        <v>632.0</v>
      </c>
      <c r="C9" s="2">
        <v>652.0</v>
      </c>
    </row>
    <row r="10">
      <c r="A10" s="1" t="s">
        <v>13</v>
      </c>
      <c r="B10" s="2">
        <v>691.0</v>
      </c>
      <c r="C10" s="2">
        <v>697.0</v>
      </c>
    </row>
    <row r="11">
      <c r="A11" s="1" t="s">
        <v>14</v>
      </c>
      <c r="B11" s="2">
        <v>861.0</v>
      </c>
      <c r="C11" s="2">
        <v>860.0</v>
      </c>
    </row>
    <row r="12">
      <c r="A12" s="1" t="s">
        <v>15</v>
      </c>
      <c r="B12" s="2">
        <v>867.0</v>
      </c>
      <c r="C12" s="2">
        <v>864.0</v>
      </c>
    </row>
    <row r="13">
      <c r="A13" s="1" t="s">
        <v>16</v>
      </c>
      <c r="B13" s="2">
        <v>838.0</v>
      </c>
      <c r="C13" s="2">
        <v>801.0</v>
      </c>
    </row>
    <row r="14">
      <c r="A14" s="1" t="s">
        <v>17</v>
      </c>
      <c r="B14" s="2">
        <v>665.0</v>
      </c>
      <c r="C14" s="2">
        <v>642.0</v>
      </c>
    </row>
    <row r="15">
      <c r="A15" s="1" t="s">
        <v>18</v>
      </c>
      <c r="B15" s="2">
        <v>673.0</v>
      </c>
      <c r="C15" s="2">
        <v>697.0</v>
      </c>
    </row>
    <row r="16">
      <c r="A16" s="1" t="s">
        <v>19</v>
      </c>
      <c r="B16" s="2">
        <v>691.0</v>
      </c>
      <c r="C16" s="2">
        <v>669.0</v>
      </c>
    </row>
    <row r="17">
      <c r="A17" s="1" t="s">
        <v>20</v>
      </c>
      <c r="B17" s="2">
        <v>708.0</v>
      </c>
      <c r="C17" s="2">
        <v>693.0</v>
      </c>
    </row>
    <row r="18">
      <c r="A18" s="1" t="s">
        <v>21</v>
      </c>
      <c r="B18" s="2">
        <v>759.0</v>
      </c>
      <c r="C18" s="2">
        <v>771.0</v>
      </c>
    </row>
    <row r="19">
      <c r="A19" s="1" t="s">
        <v>22</v>
      </c>
      <c r="B19" s="2">
        <v>736.0</v>
      </c>
      <c r="C19" s="2">
        <v>736.0</v>
      </c>
    </row>
    <row r="20">
      <c r="A20" s="1" t="s">
        <v>23</v>
      </c>
      <c r="B20" s="2">
        <v>739.0</v>
      </c>
      <c r="C20" s="2">
        <v>727.0</v>
      </c>
    </row>
    <row r="21">
      <c r="A21" s="1" t="s">
        <v>24</v>
      </c>
      <c r="B21" s="2">
        <v>734.0</v>
      </c>
      <c r="C21" s="2">
        <v>728.0</v>
      </c>
    </row>
    <row r="22">
      <c r="A22" s="1" t="s">
        <v>25</v>
      </c>
      <c r="B22" s="2">
        <v>706.0</v>
      </c>
      <c r="C22" s="2">
        <v>722.0</v>
      </c>
    </row>
    <row r="23">
      <c r="A23" s="1" t="s">
        <v>26</v>
      </c>
      <c r="B23" s="2">
        <v>681.0</v>
      </c>
      <c r="C23" s="2">
        <v>695.0</v>
      </c>
    </row>
    <row r="24">
      <c r="A24" s="1" t="s">
        <v>27</v>
      </c>
      <c r="B24" s="2">
        <v>693.0</v>
      </c>
      <c r="C24" s="2">
        <v>724.0</v>
      </c>
    </row>
    <row r="25">
      <c r="A25" s="1" t="s">
        <v>28</v>
      </c>
      <c r="B25" s="2">
        <v>788.0</v>
      </c>
      <c r="C25" s="2">
        <v>789.0</v>
      </c>
    </row>
    <row r="26">
      <c r="A26" s="1" t="s">
        <v>29</v>
      </c>
      <c r="B26" s="2">
        <v>781.0</v>
      </c>
      <c r="C26" s="2">
        <v>743.0</v>
      </c>
    </row>
    <row r="27">
      <c r="A27" s="1" t="s">
        <v>30</v>
      </c>
      <c r="B27" s="2">
        <v>805.0</v>
      </c>
      <c r="C27" s="2">
        <v>808.0</v>
      </c>
    </row>
    <row r="28">
      <c r="A28" s="1" t="s">
        <v>31</v>
      </c>
      <c r="B28" s="2">
        <v>830.0</v>
      </c>
      <c r="C28" s="2">
        <v>831.0</v>
      </c>
    </row>
    <row r="29">
      <c r="A29" s="1" t="s">
        <v>32</v>
      </c>
      <c r="B29" s="2">
        <v>781.0</v>
      </c>
      <c r="C29" s="2">
        <v>767.0</v>
      </c>
    </row>
    <row r="30">
      <c r="A30" s="1" t="s">
        <v>33</v>
      </c>
      <c r="B30" s="2">
        <v>756.0</v>
      </c>
      <c r="C30" s="2">
        <v>760.0</v>
      </c>
    </row>
    <row r="31">
      <c r="A31" s="1" t="s">
        <v>34</v>
      </c>
      <c r="B31" s="2">
        <v>825.0</v>
      </c>
      <c r="C31" s="2">
        <v>850.0</v>
      </c>
    </row>
    <row r="32">
      <c r="A32" s="1" t="s">
        <v>35</v>
      </c>
      <c r="B32" s="2">
        <v>874.0</v>
      </c>
      <c r="C32" s="2">
        <v>851.0</v>
      </c>
    </row>
    <row r="33">
      <c r="A33" s="1" t="s">
        <v>36</v>
      </c>
      <c r="B33" s="2">
        <v>830.0</v>
      </c>
      <c r="C33" s="2">
        <v>831.0</v>
      </c>
    </row>
    <row r="34">
      <c r="A34" s="1" t="s">
        <v>37</v>
      </c>
      <c r="B34" s="2">
        <v>801.0</v>
      </c>
      <c r="C34" s="2">
        <v>802.0</v>
      </c>
    </row>
    <row r="35">
      <c r="A35" s="1" t="s">
        <v>38</v>
      </c>
      <c r="B35" s="2">
        <v>814.0</v>
      </c>
      <c r="C35" s="2">
        <v>829.0</v>
      </c>
    </row>
    <row r="36">
      <c r="A36" s="1" t="s">
        <v>39</v>
      </c>
      <c r="B36" s="2">
        <v>735.0</v>
      </c>
      <c r="C36" s="2">
        <v>770.0</v>
      </c>
    </row>
    <row r="37">
      <c r="A37" s="1" t="s">
        <v>40</v>
      </c>
      <c r="B37" s="2">
        <v>743.0</v>
      </c>
      <c r="C37" s="2">
        <v>724.0</v>
      </c>
    </row>
    <row r="38">
      <c r="A38" s="1" t="s">
        <v>41</v>
      </c>
      <c r="B38" s="2">
        <v>722.0</v>
      </c>
      <c r="C38" s="2">
        <v>710.0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5" t="s">
        <v>50</v>
      </c>
      <c r="C1" s="5" t="s">
        <v>51</v>
      </c>
      <c r="D1" s="5" t="s">
        <v>52</v>
      </c>
      <c r="E1" s="5" t="s">
        <v>53</v>
      </c>
      <c r="G1" s="6"/>
      <c r="H1" s="7" t="s">
        <v>54</v>
      </c>
    </row>
    <row r="2">
      <c r="A2" s="1" t="s">
        <v>5</v>
      </c>
      <c r="B2" s="2">
        <v>687.0</v>
      </c>
      <c r="C2" s="2">
        <v>686.0</v>
      </c>
      <c r="D2" s="2">
        <v>7723.0</v>
      </c>
      <c r="E2" s="2">
        <v>7716.0</v>
      </c>
      <c r="G2" s="7" t="s">
        <v>50</v>
      </c>
      <c r="H2" s="6" t="str">
        <f>sum(B2:B38)</f>
        <v>28378</v>
      </c>
    </row>
    <row r="3">
      <c r="A3" s="1" t="s">
        <v>6</v>
      </c>
      <c r="B3" s="2">
        <v>779.0</v>
      </c>
      <c r="C3" s="2">
        <v>785.0</v>
      </c>
      <c r="D3" s="2">
        <v>9102.0</v>
      </c>
      <c r="E3" s="2">
        <v>9288.0</v>
      </c>
      <c r="G3" s="7" t="s">
        <v>51</v>
      </c>
      <c r="H3" s="6" t="str">
        <f>sum(C2:C38)</f>
        <v>28325</v>
      </c>
    </row>
    <row r="4">
      <c r="A4" s="1" t="s">
        <v>7</v>
      </c>
      <c r="B4" s="2">
        <v>909.0</v>
      </c>
      <c r="C4" s="2">
        <v>884.0</v>
      </c>
      <c r="D4" s="2">
        <v>10511.0</v>
      </c>
      <c r="E4" s="2">
        <v>10480.0</v>
      </c>
      <c r="G4" s="7" t="s">
        <v>52</v>
      </c>
      <c r="H4" s="6" t="str">
        <f>sum(D2:D38)</f>
        <v>345543</v>
      </c>
    </row>
    <row r="5">
      <c r="A5" s="1" t="s">
        <v>8</v>
      </c>
      <c r="B5" s="2">
        <v>836.0</v>
      </c>
      <c r="C5" s="2">
        <v>827.0</v>
      </c>
      <c r="D5" s="2">
        <v>9871.0</v>
      </c>
      <c r="E5" s="2">
        <v>9867.0</v>
      </c>
      <c r="G5" s="7" t="s">
        <v>53</v>
      </c>
      <c r="H5" s="6" t="str">
        <f>sum(E2:E38)</f>
        <v>344660</v>
      </c>
    </row>
    <row r="6">
      <c r="A6" s="1" t="s">
        <v>9</v>
      </c>
      <c r="B6" s="2">
        <v>837.0</v>
      </c>
      <c r="C6" s="2">
        <v>832.0</v>
      </c>
      <c r="D6" s="2">
        <v>10014.0</v>
      </c>
      <c r="E6" s="2">
        <v>9793.0</v>
      </c>
    </row>
    <row r="7">
      <c r="A7" s="1" t="s">
        <v>10</v>
      </c>
      <c r="B7" s="2">
        <v>823.0</v>
      </c>
      <c r="C7" s="2">
        <v>788.0</v>
      </c>
      <c r="D7" s="2">
        <v>9670.0</v>
      </c>
      <c r="E7" s="2">
        <v>9500.0</v>
      </c>
      <c r="G7" s="5" t="s">
        <v>55</v>
      </c>
      <c r="H7" t="str">
        <f>(H2+H3)/(H4+H5)</f>
        <v>0.0821540909</v>
      </c>
    </row>
    <row r="8">
      <c r="A8" s="1" t="s">
        <v>11</v>
      </c>
      <c r="B8" s="2">
        <v>748.0</v>
      </c>
      <c r="C8" s="2">
        <v>780.0</v>
      </c>
      <c r="D8" s="2">
        <v>9008.0</v>
      </c>
      <c r="E8" s="2">
        <v>9088.0</v>
      </c>
      <c r="G8" s="5" t="s">
        <v>56</v>
      </c>
      <c r="H8" t="str">
        <f>SQRT((H7*(1-H7))*((1/H4)+(1/H5)))</f>
        <v>0.0006610608156</v>
      </c>
    </row>
    <row r="9">
      <c r="A9" s="1" t="s">
        <v>12</v>
      </c>
      <c r="B9" s="2">
        <v>632.0</v>
      </c>
      <c r="C9" s="2">
        <v>652.0</v>
      </c>
      <c r="D9" s="2">
        <v>7434.0</v>
      </c>
      <c r="E9" s="2">
        <v>7664.0</v>
      </c>
      <c r="G9" s="5" t="s">
        <v>57</v>
      </c>
      <c r="H9" t="str">
        <f>H8*1.96</f>
        <v>0.001295679199</v>
      </c>
    </row>
    <row r="10">
      <c r="A10" s="1" t="s">
        <v>13</v>
      </c>
      <c r="B10" s="2">
        <v>691.0</v>
      </c>
      <c r="C10" s="2">
        <v>697.0</v>
      </c>
      <c r="D10" s="2">
        <v>8459.0</v>
      </c>
      <c r="E10" s="2">
        <v>8434.0</v>
      </c>
      <c r="G10" s="5" t="s">
        <v>48</v>
      </c>
      <c r="H10" t="str">
        <f>0-H9</f>
        <v>-0.001295679199</v>
      </c>
      <c r="I10" t="str">
        <f>0+H9</f>
        <v>0.001295679199</v>
      </c>
    </row>
    <row r="11">
      <c r="A11" s="1" t="s">
        <v>14</v>
      </c>
      <c r="B11" s="2">
        <v>861.0</v>
      </c>
      <c r="C11" s="2">
        <v>860.0</v>
      </c>
      <c r="D11" s="2">
        <v>10667.0</v>
      </c>
      <c r="E11" s="2">
        <v>10496.0</v>
      </c>
      <c r="G11" s="5" t="s">
        <v>58</v>
      </c>
      <c r="H11" t="str">
        <f>(H3/H5)-(H2/H4)</f>
        <v>0.00005662709159</v>
      </c>
    </row>
    <row r="12">
      <c r="A12" s="1" t="s">
        <v>15</v>
      </c>
      <c r="B12" s="2">
        <v>867.0</v>
      </c>
      <c r="C12" s="2">
        <v>864.0</v>
      </c>
      <c r="D12" s="2">
        <v>10660.0</v>
      </c>
      <c r="E12" s="2">
        <v>10551.0</v>
      </c>
    </row>
    <row r="13">
      <c r="A13" s="1" t="s">
        <v>16</v>
      </c>
      <c r="B13" s="2">
        <v>838.0</v>
      </c>
      <c r="C13" s="2">
        <v>801.0</v>
      </c>
      <c r="D13" s="2">
        <v>9947.0</v>
      </c>
      <c r="E13" s="2">
        <v>9737.0</v>
      </c>
    </row>
    <row r="14">
      <c r="A14" s="1" t="s">
        <v>17</v>
      </c>
      <c r="B14" s="2">
        <v>665.0</v>
      </c>
      <c r="C14" s="2">
        <v>642.0</v>
      </c>
      <c r="D14" s="2">
        <v>8324.0</v>
      </c>
      <c r="E14" s="2">
        <v>8176.0</v>
      </c>
    </row>
    <row r="15">
      <c r="A15" s="1" t="s">
        <v>18</v>
      </c>
      <c r="B15" s="2">
        <v>673.0</v>
      </c>
      <c r="C15" s="2">
        <v>697.0</v>
      </c>
      <c r="D15" s="2">
        <v>9434.0</v>
      </c>
      <c r="E15" s="2">
        <v>9402.0</v>
      </c>
    </row>
    <row r="16">
      <c r="A16" s="1" t="s">
        <v>19</v>
      </c>
      <c r="B16" s="2">
        <v>691.0</v>
      </c>
      <c r="C16" s="2">
        <v>669.0</v>
      </c>
      <c r="D16" s="2">
        <v>8687.0</v>
      </c>
      <c r="E16" s="2">
        <v>8669.0</v>
      </c>
    </row>
    <row r="17">
      <c r="A17" s="1" t="s">
        <v>20</v>
      </c>
      <c r="B17" s="2">
        <v>708.0</v>
      </c>
      <c r="C17" s="2">
        <v>693.0</v>
      </c>
      <c r="D17" s="2">
        <v>8896.0</v>
      </c>
      <c r="E17" s="2">
        <v>8881.0</v>
      </c>
    </row>
    <row r="18">
      <c r="A18" s="1" t="s">
        <v>21</v>
      </c>
      <c r="B18" s="2">
        <v>759.0</v>
      </c>
      <c r="C18" s="2">
        <v>771.0</v>
      </c>
      <c r="D18" s="2">
        <v>9535.0</v>
      </c>
      <c r="E18" s="2">
        <v>9655.0</v>
      </c>
    </row>
    <row r="19">
      <c r="A19" s="1" t="s">
        <v>22</v>
      </c>
      <c r="B19" s="2">
        <v>736.0</v>
      </c>
      <c r="C19" s="2">
        <v>736.0</v>
      </c>
      <c r="D19" s="2">
        <v>9363.0</v>
      </c>
      <c r="E19" s="2">
        <v>9396.0</v>
      </c>
    </row>
    <row r="20">
      <c r="A20" s="1" t="s">
        <v>23</v>
      </c>
      <c r="B20" s="2">
        <v>739.0</v>
      </c>
      <c r="C20" s="2">
        <v>727.0</v>
      </c>
      <c r="D20" s="2">
        <v>9327.0</v>
      </c>
      <c r="E20" s="2">
        <v>9262.0</v>
      </c>
    </row>
    <row r="21">
      <c r="A21" s="1" t="s">
        <v>24</v>
      </c>
      <c r="B21" s="2">
        <v>734.0</v>
      </c>
      <c r="C21" s="2">
        <v>728.0</v>
      </c>
      <c r="D21" s="2">
        <v>9345.0</v>
      </c>
      <c r="E21" s="2">
        <v>9308.0</v>
      </c>
    </row>
    <row r="22">
      <c r="A22" s="1" t="s">
        <v>25</v>
      </c>
      <c r="B22" s="2">
        <v>706.0</v>
      </c>
      <c r="C22" s="2">
        <v>722.0</v>
      </c>
      <c r="D22" s="2">
        <v>8890.0</v>
      </c>
      <c r="E22" s="2">
        <v>8715.0</v>
      </c>
    </row>
    <row r="23">
      <c r="A23" s="1" t="s">
        <v>26</v>
      </c>
      <c r="B23" s="2">
        <v>681.0</v>
      </c>
      <c r="C23" s="2">
        <v>695.0</v>
      </c>
      <c r="D23" s="2">
        <v>8460.0</v>
      </c>
      <c r="E23" s="2">
        <v>8448.0</v>
      </c>
    </row>
    <row r="24">
      <c r="A24" s="1" t="s">
        <v>27</v>
      </c>
      <c r="B24" s="2">
        <v>693.0</v>
      </c>
      <c r="C24" s="2">
        <v>724.0</v>
      </c>
      <c r="D24" s="2">
        <v>8836.0</v>
      </c>
      <c r="E24" s="2">
        <v>8836.0</v>
      </c>
    </row>
    <row r="25">
      <c r="A25" s="1" t="s">
        <v>28</v>
      </c>
      <c r="B25" s="2">
        <v>788.0</v>
      </c>
      <c r="C25" s="2">
        <v>789.0</v>
      </c>
      <c r="D25" s="2">
        <v>9437.0</v>
      </c>
      <c r="E25" s="2">
        <v>9359.0</v>
      </c>
    </row>
    <row r="26">
      <c r="A26" s="1" t="s">
        <v>29</v>
      </c>
      <c r="B26" s="2">
        <v>781.0</v>
      </c>
      <c r="C26" s="2">
        <v>743.0</v>
      </c>
      <c r="D26" s="2">
        <v>9420.0</v>
      </c>
      <c r="E26" s="2">
        <v>9427.0</v>
      </c>
    </row>
    <row r="27">
      <c r="A27" s="1" t="s">
        <v>30</v>
      </c>
      <c r="B27" s="2">
        <v>805.0</v>
      </c>
      <c r="C27" s="2">
        <v>808.0</v>
      </c>
      <c r="D27" s="2">
        <v>9570.0</v>
      </c>
      <c r="E27" s="2">
        <v>9633.0</v>
      </c>
    </row>
    <row r="28">
      <c r="A28" s="1" t="s">
        <v>31</v>
      </c>
      <c r="B28" s="2">
        <v>830.0</v>
      </c>
      <c r="C28" s="2">
        <v>831.0</v>
      </c>
      <c r="D28" s="2">
        <v>9921.0</v>
      </c>
      <c r="E28" s="2">
        <v>9842.0</v>
      </c>
    </row>
    <row r="29">
      <c r="A29" s="1" t="s">
        <v>32</v>
      </c>
      <c r="B29" s="2">
        <v>781.0</v>
      </c>
      <c r="C29" s="2">
        <v>767.0</v>
      </c>
      <c r="D29" s="2">
        <v>9424.0</v>
      </c>
      <c r="E29" s="2">
        <v>9272.0</v>
      </c>
    </row>
    <row r="30">
      <c r="A30" s="1" t="s">
        <v>33</v>
      </c>
      <c r="B30" s="2">
        <v>756.0</v>
      </c>
      <c r="C30" s="2">
        <v>760.0</v>
      </c>
      <c r="D30" s="2">
        <v>9010.0</v>
      </c>
      <c r="E30" s="2">
        <v>8969.0</v>
      </c>
    </row>
    <row r="31">
      <c r="A31" s="1" t="s">
        <v>34</v>
      </c>
      <c r="B31" s="2">
        <v>825.0</v>
      </c>
      <c r="C31" s="2">
        <v>850.0</v>
      </c>
      <c r="D31" s="2">
        <v>9656.0</v>
      </c>
      <c r="E31" s="2">
        <v>9697.0</v>
      </c>
    </row>
    <row r="32">
      <c r="A32" s="1" t="s">
        <v>35</v>
      </c>
      <c r="B32" s="2">
        <v>874.0</v>
      </c>
      <c r="C32" s="2">
        <v>851.0</v>
      </c>
      <c r="D32" s="2">
        <v>10419.0</v>
      </c>
      <c r="E32" s="2">
        <v>10445.0</v>
      </c>
    </row>
    <row r="33">
      <c r="A33" s="1" t="s">
        <v>36</v>
      </c>
      <c r="B33" s="2">
        <v>830.0</v>
      </c>
      <c r="C33" s="2">
        <v>831.0</v>
      </c>
      <c r="D33" s="2">
        <v>9880.0</v>
      </c>
      <c r="E33" s="2">
        <v>9931.0</v>
      </c>
    </row>
    <row r="34">
      <c r="A34" s="1" t="s">
        <v>37</v>
      </c>
      <c r="B34" s="2">
        <v>801.0</v>
      </c>
      <c r="C34" s="2">
        <v>802.0</v>
      </c>
      <c r="D34" s="2">
        <v>10134.0</v>
      </c>
      <c r="E34" s="2">
        <v>10042.0</v>
      </c>
    </row>
    <row r="35">
      <c r="A35" s="1" t="s">
        <v>38</v>
      </c>
      <c r="B35" s="2">
        <v>814.0</v>
      </c>
      <c r="C35" s="2">
        <v>829.0</v>
      </c>
      <c r="D35" s="2">
        <v>9717.0</v>
      </c>
      <c r="E35" s="2">
        <v>9721.0</v>
      </c>
    </row>
    <row r="36">
      <c r="A36" s="1" t="s">
        <v>39</v>
      </c>
      <c r="B36" s="2">
        <v>735.0</v>
      </c>
      <c r="C36" s="2">
        <v>770.0</v>
      </c>
      <c r="D36" s="2">
        <v>9192.0</v>
      </c>
      <c r="E36" s="2">
        <v>9304.0</v>
      </c>
    </row>
    <row r="37">
      <c r="A37" s="1" t="s">
        <v>40</v>
      </c>
      <c r="B37" s="2">
        <v>743.0</v>
      </c>
      <c r="C37" s="2">
        <v>724.0</v>
      </c>
      <c r="D37" s="2">
        <v>8630.0</v>
      </c>
      <c r="E37" s="2">
        <v>8668.0</v>
      </c>
    </row>
    <row r="38">
      <c r="A38" s="1" t="s">
        <v>41</v>
      </c>
      <c r="B38" s="2">
        <v>722.0</v>
      </c>
      <c r="C38" s="2">
        <v>710.0</v>
      </c>
      <c r="D38" s="2">
        <v>8970.0</v>
      </c>
      <c r="E38" s="2">
        <v>8988.0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5" t="s">
        <v>50</v>
      </c>
      <c r="C1" s="5" t="s">
        <v>51</v>
      </c>
      <c r="D1" s="5" t="s">
        <v>52</v>
      </c>
      <c r="E1" s="5" t="s">
        <v>53</v>
      </c>
      <c r="G1" s="6"/>
      <c r="H1" s="7" t="s">
        <v>59</v>
      </c>
      <c r="K1" s="5" t="s">
        <v>60</v>
      </c>
    </row>
    <row r="2">
      <c r="A2" s="1" t="s">
        <v>5</v>
      </c>
      <c r="B2" s="2">
        <v>134.0</v>
      </c>
      <c r="C2" s="2">
        <v>105.0</v>
      </c>
      <c r="D2" s="2">
        <v>687.0</v>
      </c>
      <c r="E2" s="2">
        <v>686.0</v>
      </c>
      <c r="G2" s="7" t="s">
        <v>50</v>
      </c>
      <c r="H2" s="6" t="str">
        <f>sum(B2:B24)</f>
        <v>3785</v>
      </c>
      <c r="K2" s="5" t="s">
        <v>61</v>
      </c>
      <c r="L2" s="5" t="s">
        <v>62</v>
      </c>
    </row>
    <row r="3">
      <c r="A3" s="1" t="s">
        <v>6</v>
      </c>
      <c r="B3" s="2">
        <v>147.0</v>
      </c>
      <c r="C3" s="2">
        <v>116.0</v>
      </c>
      <c r="D3" s="2">
        <v>779.0</v>
      </c>
      <c r="E3" s="2">
        <v>785.0</v>
      </c>
      <c r="G3" s="7" t="s">
        <v>51</v>
      </c>
      <c r="H3" s="6" t="str">
        <f>sum(C2:C24)</f>
        <v>3423</v>
      </c>
      <c r="K3" t="str">
        <f t="shared" ref="K3:L3" si="1">B2/D2</f>
        <v>0.1950509461</v>
      </c>
      <c r="L3" t="str">
        <f t="shared" si="1"/>
        <v>0.1530612245</v>
      </c>
      <c r="M3" t="str">
        <f t="shared" ref="M3:M25" si="3">L3-K3</f>
        <v>-0.04198972165</v>
      </c>
    </row>
    <row r="4">
      <c r="A4" s="1" t="s">
        <v>7</v>
      </c>
      <c r="B4" s="2">
        <v>167.0</v>
      </c>
      <c r="C4" s="2">
        <v>145.0</v>
      </c>
      <c r="D4" s="2">
        <v>909.0</v>
      </c>
      <c r="E4" s="2">
        <v>884.0</v>
      </c>
      <c r="G4" s="7" t="s">
        <v>52</v>
      </c>
      <c r="H4" s="6" t="str">
        <f>sum(D2:D24)</f>
        <v>17293</v>
      </c>
      <c r="K4" t="str">
        <f t="shared" ref="K4:L4" si="2">B3/D3</f>
        <v>0.188703466</v>
      </c>
      <c r="L4" t="str">
        <f t="shared" si="2"/>
        <v>0.1477707006</v>
      </c>
      <c r="M4" t="str">
        <f t="shared" si="3"/>
        <v>-0.04093276535</v>
      </c>
    </row>
    <row r="5">
      <c r="A5" s="1" t="s">
        <v>8</v>
      </c>
      <c r="B5" s="2">
        <v>156.0</v>
      </c>
      <c r="C5" s="2">
        <v>138.0</v>
      </c>
      <c r="D5" s="2">
        <v>836.0</v>
      </c>
      <c r="E5" s="2">
        <v>827.0</v>
      </c>
      <c r="G5" s="7" t="s">
        <v>53</v>
      </c>
      <c r="H5" s="6" t="str">
        <f>sum(E2:E24)</f>
        <v>17260</v>
      </c>
      <c r="K5" t="str">
        <f t="shared" ref="K5:L5" si="4">B4/D4</f>
        <v>0.1837183718</v>
      </c>
      <c r="L5" t="str">
        <f t="shared" si="4"/>
        <v>0.1640271493</v>
      </c>
      <c r="M5" t="str">
        <f t="shared" si="3"/>
        <v>-0.01969122252</v>
      </c>
    </row>
    <row r="6">
      <c r="A6" s="1" t="s">
        <v>9</v>
      </c>
      <c r="B6" s="2">
        <v>163.0</v>
      </c>
      <c r="C6" s="2">
        <v>140.0</v>
      </c>
      <c r="D6" s="2">
        <v>837.0</v>
      </c>
      <c r="E6" s="2">
        <v>832.0</v>
      </c>
      <c r="K6" t="str">
        <f t="shared" ref="K6:L6" si="5">B5/D5</f>
        <v>0.1866028708</v>
      </c>
      <c r="L6" t="str">
        <f t="shared" si="5"/>
        <v>0.1668681983</v>
      </c>
      <c r="M6" t="str">
        <f t="shared" si="3"/>
        <v>-0.01973467251</v>
      </c>
    </row>
    <row r="7">
      <c r="A7" s="1" t="s">
        <v>10</v>
      </c>
      <c r="B7" s="2">
        <v>138.0</v>
      </c>
      <c r="C7" s="2">
        <v>129.0</v>
      </c>
      <c r="D7" s="2">
        <v>823.0</v>
      </c>
      <c r="E7" s="2">
        <v>788.0</v>
      </c>
      <c r="G7" s="5" t="s">
        <v>63</v>
      </c>
      <c r="H7" s="5">
        <v>0.0202</v>
      </c>
      <c r="K7" t="str">
        <f t="shared" ref="K7:L7" si="6">B6/D6</f>
        <v>0.1947431302</v>
      </c>
      <c r="L7" t="str">
        <f t="shared" si="6"/>
        <v>0.1682692308</v>
      </c>
      <c r="M7" t="str">
        <f t="shared" si="3"/>
        <v>-0.02647389946</v>
      </c>
    </row>
    <row r="8">
      <c r="A8" s="1" t="s">
        <v>11</v>
      </c>
      <c r="B8" s="2">
        <v>146.0</v>
      </c>
      <c r="C8" s="2">
        <v>127.0</v>
      </c>
      <c r="D8" s="2">
        <v>748.0</v>
      </c>
      <c r="E8" s="2">
        <v>780.0</v>
      </c>
      <c r="G8" s="5" t="s">
        <v>64</v>
      </c>
      <c r="H8" t="str">
        <f>H7/SQRT((1/5000)+(1/5000))</f>
        <v>1.01</v>
      </c>
      <c r="K8" t="str">
        <f t="shared" ref="K8:L8" si="7">B7/D7</f>
        <v>0.1676792224</v>
      </c>
      <c r="L8" t="str">
        <f t="shared" si="7"/>
        <v>0.1637055838</v>
      </c>
      <c r="M8" t="str">
        <f t="shared" si="3"/>
        <v>-0.003973638601</v>
      </c>
    </row>
    <row r="9">
      <c r="A9" s="1" t="s">
        <v>12</v>
      </c>
      <c r="B9" s="2">
        <v>110.0</v>
      </c>
      <c r="C9" s="2">
        <v>94.0</v>
      </c>
      <c r="D9" s="2">
        <v>632.0</v>
      </c>
      <c r="E9" s="2">
        <v>652.0</v>
      </c>
      <c r="G9" s="5" t="s">
        <v>65</v>
      </c>
      <c r="H9" s="5">
        <v>0.01</v>
      </c>
      <c r="K9" t="str">
        <f t="shared" ref="K9:L9" si="8">B8/D8</f>
        <v>0.1951871658</v>
      </c>
      <c r="L9" t="str">
        <f t="shared" si="8"/>
        <v>0.1628205128</v>
      </c>
      <c r="M9" t="str">
        <f t="shared" si="3"/>
        <v>-0.03236665295</v>
      </c>
    </row>
    <row r="10">
      <c r="A10" s="1" t="s">
        <v>13</v>
      </c>
      <c r="B10" s="2">
        <v>131.0</v>
      </c>
      <c r="C10" s="2">
        <v>120.0</v>
      </c>
      <c r="D10" s="2">
        <v>691.0</v>
      </c>
      <c r="E10" s="2">
        <v>697.0</v>
      </c>
      <c r="G10" s="5" t="s">
        <v>66</v>
      </c>
      <c r="H10" t="str">
        <f>H8*(SQRT((1/H4)+(1/H5)))</f>
        <v>0.01086697549</v>
      </c>
      <c r="K10" t="str">
        <f t="shared" ref="K10:L10" si="9">B9/D9</f>
        <v>0.1740506329</v>
      </c>
      <c r="L10" t="str">
        <f t="shared" si="9"/>
        <v>0.1441717791</v>
      </c>
      <c r="M10" t="str">
        <f t="shared" si="3"/>
        <v>-0.02987885377</v>
      </c>
    </row>
    <row r="11">
      <c r="A11" s="1" t="s">
        <v>14</v>
      </c>
      <c r="B11" s="2">
        <v>165.0</v>
      </c>
      <c r="C11" s="2">
        <v>153.0</v>
      </c>
      <c r="D11" s="2">
        <v>861.0</v>
      </c>
      <c r="E11" s="2">
        <v>860.0</v>
      </c>
      <c r="G11" s="5" t="s">
        <v>67</v>
      </c>
      <c r="H11" t="str">
        <f>H10*1.96</f>
        <v>0.02129927196</v>
      </c>
      <c r="K11" t="str">
        <f t="shared" ref="K11:L11" si="10">B10/D10</f>
        <v>0.1895803184</v>
      </c>
      <c r="L11" t="str">
        <f t="shared" si="10"/>
        <v>0.1721664275</v>
      </c>
      <c r="M11" t="str">
        <f t="shared" si="3"/>
        <v>-0.01741389083</v>
      </c>
    </row>
    <row r="12">
      <c r="A12" s="1" t="s">
        <v>15</v>
      </c>
      <c r="B12" s="2">
        <v>196.0</v>
      </c>
      <c r="C12" s="2">
        <v>143.0</v>
      </c>
      <c r="D12" s="2">
        <v>867.0</v>
      </c>
      <c r="E12" s="2">
        <v>864.0</v>
      </c>
      <c r="G12" s="5" t="s">
        <v>48</v>
      </c>
      <c r="H12" t="str">
        <f>H13-H11</f>
        <v>-0.04185414654</v>
      </c>
      <c r="I12" t="str">
        <f>H13+H11</f>
        <v>0.0007443973754</v>
      </c>
      <c r="K12" t="str">
        <f t="shared" ref="K12:L12" si="11">B11/D11</f>
        <v>0.1916376307</v>
      </c>
      <c r="L12" t="str">
        <f t="shared" si="11"/>
        <v>0.1779069767</v>
      </c>
      <c r="M12" t="str">
        <f t="shared" si="3"/>
        <v>-0.01373065392</v>
      </c>
    </row>
    <row r="13">
      <c r="A13" s="1" t="s">
        <v>16</v>
      </c>
      <c r="B13" s="2">
        <v>162.0</v>
      </c>
      <c r="C13" s="2">
        <v>128.0</v>
      </c>
      <c r="D13" s="2">
        <v>838.0</v>
      </c>
      <c r="E13" s="2">
        <v>801.0</v>
      </c>
      <c r="G13" s="5" t="s">
        <v>58</v>
      </c>
      <c r="H13" t="str">
        <f>(H3/H5)-(H2/H4)</f>
        <v>-0.02055487458</v>
      </c>
      <c r="K13" t="str">
        <f t="shared" ref="K13:L13" si="12">B12/D12</f>
        <v>0.2260668973</v>
      </c>
      <c r="L13" t="str">
        <f t="shared" si="12"/>
        <v>0.1655092593</v>
      </c>
      <c r="M13" t="str">
        <f t="shared" si="3"/>
        <v>-0.06055763809</v>
      </c>
    </row>
    <row r="14">
      <c r="A14" s="1" t="s">
        <v>17</v>
      </c>
      <c r="B14" s="2">
        <v>127.0</v>
      </c>
      <c r="C14" s="2">
        <v>122.0</v>
      </c>
      <c r="D14" s="2">
        <v>665.0</v>
      </c>
      <c r="E14" s="2">
        <v>642.0</v>
      </c>
      <c r="K14" t="str">
        <f t="shared" ref="K14:L14" si="13">B13/D13</f>
        <v>0.1933174224</v>
      </c>
      <c r="L14" t="str">
        <f t="shared" si="13"/>
        <v>0.1598002497</v>
      </c>
      <c r="M14" t="str">
        <f t="shared" si="3"/>
        <v>-0.03351717275</v>
      </c>
    </row>
    <row r="15">
      <c r="A15" s="1" t="s">
        <v>18</v>
      </c>
      <c r="B15" s="2">
        <v>220.0</v>
      </c>
      <c r="C15" s="2">
        <v>194.0</v>
      </c>
      <c r="D15" s="2">
        <v>673.0</v>
      </c>
      <c r="E15" s="2">
        <v>697.0</v>
      </c>
      <c r="G15" s="5" t="s">
        <v>55</v>
      </c>
      <c r="H15" t="str">
        <f>(H2+H3)/(H4+H5)</f>
        <v>0.2086070674</v>
      </c>
      <c r="K15" t="str">
        <f t="shared" ref="K15:L15" si="14">B14/D14</f>
        <v>0.1909774436</v>
      </c>
      <c r="L15" t="str">
        <f t="shared" si="14"/>
        <v>0.1900311526</v>
      </c>
      <c r="M15" t="str">
        <f t="shared" si="3"/>
        <v>-0.000946290961</v>
      </c>
    </row>
    <row r="16">
      <c r="A16" s="1" t="s">
        <v>19</v>
      </c>
      <c r="B16" s="2">
        <v>176.0</v>
      </c>
      <c r="C16" s="2">
        <v>127.0</v>
      </c>
      <c r="D16" s="2">
        <v>691.0</v>
      </c>
      <c r="E16" s="2">
        <v>669.0</v>
      </c>
      <c r="G16" s="5" t="s">
        <v>56</v>
      </c>
      <c r="H16" t="str">
        <f>SQRT((H15*(1-H15))*((1/H4)+(1/H5)))</f>
        <v>0.004371675385</v>
      </c>
      <c r="K16" t="str">
        <f t="shared" ref="K16:L16" si="15">B15/D15</f>
        <v>0.3268945022</v>
      </c>
      <c r="L16" t="str">
        <f t="shared" si="15"/>
        <v>0.2783357245</v>
      </c>
      <c r="M16" t="str">
        <f t="shared" si="3"/>
        <v>-0.0485587777</v>
      </c>
    </row>
    <row r="17">
      <c r="A17" s="1" t="s">
        <v>20</v>
      </c>
      <c r="B17" s="2">
        <v>161.0</v>
      </c>
      <c r="C17" s="2">
        <v>153.0</v>
      </c>
      <c r="D17" s="2">
        <v>708.0</v>
      </c>
      <c r="E17" s="2">
        <v>693.0</v>
      </c>
      <c r="G17" s="5" t="s">
        <v>57</v>
      </c>
      <c r="H17" t="str">
        <f>H16*1.96</f>
        <v>0.008568483755</v>
      </c>
      <c r="K17" t="str">
        <f t="shared" ref="K17:L17" si="16">B16/D16</f>
        <v>0.2547033285</v>
      </c>
      <c r="L17" t="str">
        <f t="shared" si="16"/>
        <v>0.1898355755</v>
      </c>
      <c r="M17" t="str">
        <f t="shared" si="3"/>
        <v>-0.06486775302</v>
      </c>
    </row>
    <row r="18">
      <c r="A18" s="1" t="s">
        <v>21</v>
      </c>
      <c r="B18" s="2">
        <v>233.0</v>
      </c>
      <c r="C18" s="2">
        <v>213.0</v>
      </c>
      <c r="D18" s="2">
        <v>759.0</v>
      </c>
      <c r="E18" s="2">
        <v>771.0</v>
      </c>
      <c r="G18" s="5" t="s">
        <v>48</v>
      </c>
      <c r="H18" t="str">
        <f>H19-H17</f>
        <v>-0.02912335834</v>
      </c>
      <c r="I18" t="str">
        <f>H19+H17</f>
        <v>-0.01198639083</v>
      </c>
      <c r="K18" t="str">
        <f t="shared" ref="K18:L18" si="17">B17/D17</f>
        <v>0.2274011299</v>
      </c>
      <c r="L18" t="str">
        <f t="shared" si="17"/>
        <v>0.2207792208</v>
      </c>
      <c r="M18" t="str">
        <f t="shared" si="3"/>
        <v>-0.006621909164</v>
      </c>
    </row>
    <row r="19">
      <c r="A19" s="1" t="s">
        <v>22</v>
      </c>
      <c r="B19" s="2">
        <v>154.0</v>
      </c>
      <c r="C19" s="2">
        <v>162.0</v>
      </c>
      <c r="D19" s="2">
        <v>736.0</v>
      </c>
      <c r="E19" s="2">
        <v>736.0</v>
      </c>
      <c r="G19" s="5" t="s">
        <v>58</v>
      </c>
      <c r="H19" t="str">
        <f>(H3/H5)-(H2/H4)</f>
        <v>-0.02055487458</v>
      </c>
      <c r="K19" t="str">
        <f t="shared" ref="K19:L19" si="18">B18/D18</f>
        <v>0.3069828722</v>
      </c>
      <c r="L19" t="str">
        <f t="shared" si="18"/>
        <v>0.2762645914</v>
      </c>
      <c r="M19" t="str">
        <f t="shared" si="3"/>
        <v>-0.03071828076</v>
      </c>
    </row>
    <row r="20">
      <c r="A20" s="1" t="s">
        <v>23</v>
      </c>
      <c r="B20" s="8">
        <v>196.0</v>
      </c>
      <c r="C20" s="8">
        <v>201.0</v>
      </c>
      <c r="D20" s="8">
        <v>739.0</v>
      </c>
      <c r="E20" s="8">
        <v>727.0</v>
      </c>
      <c r="K20" t="str">
        <f t="shared" ref="K20:L20" si="19">B19/D19</f>
        <v>0.2092391304</v>
      </c>
      <c r="L20" t="str">
        <f t="shared" si="19"/>
        <v>0.2201086957</v>
      </c>
      <c r="M20" s="9" t="str">
        <f t="shared" si="3"/>
        <v>0.01086956522</v>
      </c>
    </row>
    <row r="21">
      <c r="A21" s="1" t="s">
        <v>24</v>
      </c>
      <c r="B21" s="8">
        <v>167.0</v>
      </c>
      <c r="C21" s="8">
        <v>207.0</v>
      </c>
      <c r="D21" s="8">
        <v>734.0</v>
      </c>
      <c r="E21" s="8">
        <v>728.0</v>
      </c>
      <c r="K21" t="str">
        <f t="shared" ref="K21:L21" si="20">B20/D20</f>
        <v>0.2652232747</v>
      </c>
      <c r="L21" t="str">
        <f t="shared" si="20"/>
        <v>0.2764786795</v>
      </c>
      <c r="M21" s="9" t="str">
        <f t="shared" si="3"/>
        <v>0.01125540481</v>
      </c>
    </row>
    <row r="22">
      <c r="A22" s="1" t="s">
        <v>25</v>
      </c>
      <c r="B22" s="8">
        <v>174.0</v>
      </c>
      <c r="C22" s="8">
        <v>182.0</v>
      </c>
      <c r="D22" s="8">
        <v>706.0</v>
      </c>
      <c r="E22" s="8">
        <v>722.0</v>
      </c>
      <c r="K22" t="str">
        <f t="shared" ref="K22:L22" si="21">B21/D21</f>
        <v>0.227520436</v>
      </c>
      <c r="L22" t="str">
        <f t="shared" si="21"/>
        <v>0.2843406593</v>
      </c>
      <c r="M22" s="9" t="str">
        <f t="shared" si="3"/>
        <v>0.05682022337</v>
      </c>
    </row>
    <row r="23">
      <c r="A23" s="1" t="s">
        <v>26</v>
      </c>
      <c r="B23" s="8">
        <v>156.0</v>
      </c>
      <c r="C23" s="8">
        <v>142.0</v>
      </c>
      <c r="D23" s="8">
        <v>681.0</v>
      </c>
      <c r="E23" s="8">
        <v>695.0</v>
      </c>
      <c r="K23" t="str">
        <f t="shared" ref="K23:L23" si="22">B22/D22</f>
        <v>0.2464589235</v>
      </c>
      <c r="L23" t="str">
        <f t="shared" si="22"/>
        <v>0.2520775623</v>
      </c>
      <c r="M23" s="9" t="str">
        <f t="shared" si="3"/>
        <v>0.005618638814</v>
      </c>
    </row>
    <row r="24">
      <c r="A24" s="1" t="s">
        <v>27</v>
      </c>
      <c r="B24" s="8">
        <v>206.0</v>
      </c>
      <c r="C24" s="8">
        <v>182.0</v>
      </c>
      <c r="D24" s="8">
        <v>693.0</v>
      </c>
      <c r="E24" s="8">
        <v>724.0</v>
      </c>
      <c r="K24" t="str">
        <f t="shared" ref="K24:L24" si="23">B23/D23</f>
        <v>0.2290748899</v>
      </c>
      <c r="L24" t="str">
        <f t="shared" si="23"/>
        <v>0.2043165468</v>
      </c>
      <c r="M24" t="str">
        <f t="shared" si="3"/>
        <v>-0.02475834311</v>
      </c>
    </row>
    <row r="25">
      <c r="A25" s="1" t="s">
        <v>28</v>
      </c>
      <c r="B25" s="8"/>
      <c r="C25" s="8"/>
      <c r="D25" s="8">
        <v>788.0</v>
      </c>
      <c r="E25" s="8">
        <v>789.0</v>
      </c>
      <c r="K25" t="str">
        <f t="shared" ref="K25:L25" si="24">B24/D24</f>
        <v>0.2972582973</v>
      </c>
      <c r="L25" t="str">
        <f t="shared" si="24"/>
        <v>0.2513812155</v>
      </c>
      <c r="M25" t="str">
        <f t="shared" si="3"/>
        <v>-0.04587708179</v>
      </c>
    </row>
    <row r="26">
      <c r="A26" s="1" t="s">
        <v>29</v>
      </c>
      <c r="B26" s="8"/>
      <c r="C26" s="8"/>
      <c r="D26" s="8">
        <v>781.0</v>
      </c>
      <c r="E26" s="8">
        <v>743.0</v>
      </c>
    </row>
    <row r="27">
      <c r="A27" s="1" t="s">
        <v>30</v>
      </c>
      <c r="B27" s="8"/>
      <c r="C27" s="8"/>
      <c r="D27" s="8">
        <v>805.0</v>
      </c>
      <c r="E27" s="8">
        <v>808.0</v>
      </c>
      <c r="J27" s="5" t="s">
        <v>68</v>
      </c>
      <c r="K27" t="str">
        <f t="shared" ref="K27:L27" si="25">AVERAGE(K3:K25)</f>
        <v>0.2203509697</v>
      </c>
      <c r="L27" t="str">
        <f t="shared" si="25"/>
        <v>0.1995663877</v>
      </c>
      <c r="M27" t="str">
        <f>L27-K27</f>
        <v>-0.02078458203</v>
      </c>
    </row>
    <row r="28">
      <c r="A28" s="1" t="s">
        <v>31</v>
      </c>
      <c r="B28" s="8"/>
      <c r="C28" s="8"/>
      <c r="D28" s="8">
        <v>830.0</v>
      </c>
      <c r="E28" s="8">
        <v>831.0</v>
      </c>
    </row>
    <row r="29">
      <c r="A29" s="1" t="s">
        <v>32</v>
      </c>
      <c r="B29" s="8"/>
      <c r="C29" s="8"/>
      <c r="D29" s="8">
        <v>781.0</v>
      </c>
      <c r="E29" s="8">
        <v>767.0</v>
      </c>
    </row>
    <row r="30">
      <c r="A30" s="1" t="s">
        <v>33</v>
      </c>
      <c r="B30" s="8"/>
      <c r="C30" s="8"/>
      <c r="D30" s="8">
        <v>756.0</v>
      </c>
      <c r="E30" s="8">
        <v>760.0</v>
      </c>
    </row>
    <row r="31">
      <c r="A31" s="1" t="s">
        <v>34</v>
      </c>
      <c r="B31" s="8"/>
      <c r="C31" s="8"/>
      <c r="D31" s="8">
        <v>825.0</v>
      </c>
      <c r="E31" s="8">
        <v>850.0</v>
      </c>
    </row>
    <row r="32">
      <c r="A32" s="1" t="s">
        <v>35</v>
      </c>
      <c r="B32" s="8"/>
      <c r="C32" s="8"/>
      <c r="D32" s="8">
        <v>874.0</v>
      </c>
      <c r="E32" s="8">
        <v>851.0</v>
      </c>
    </row>
    <row r="33">
      <c r="A33" s="1" t="s">
        <v>36</v>
      </c>
      <c r="B33" s="8"/>
      <c r="C33" s="8"/>
      <c r="D33" s="8">
        <v>830.0</v>
      </c>
      <c r="E33" s="8">
        <v>831.0</v>
      </c>
    </row>
    <row r="34">
      <c r="A34" s="1" t="s">
        <v>37</v>
      </c>
      <c r="B34" s="8"/>
      <c r="C34" s="8"/>
      <c r="D34" s="8">
        <v>801.0</v>
      </c>
      <c r="E34" s="8">
        <v>802.0</v>
      </c>
    </row>
    <row r="35">
      <c r="A35" s="1" t="s">
        <v>38</v>
      </c>
      <c r="B35" s="8"/>
      <c r="C35" s="8"/>
      <c r="D35" s="8">
        <v>814.0</v>
      </c>
      <c r="E35" s="8">
        <v>829.0</v>
      </c>
    </row>
    <row r="36">
      <c r="A36" s="1" t="s">
        <v>39</v>
      </c>
      <c r="B36" s="8"/>
      <c r="C36" s="8"/>
      <c r="D36" s="8">
        <v>735.0</v>
      </c>
      <c r="E36" s="8">
        <v>770.0</v>
      </c>
    </row>
    <row r="37">
      <c r="A37" s="1" t="s">
        <v>40</v>
      </c>
      <c r="B37" s="8"/>
      <c r="C37" s="8"/>
      <c r="D37" s="8">
        <v>743.0</v>
      </c>
      <c r="E37" s="8">
        <v>724.0</v>
      </c>
    </row>
    <row r="38">
      <c r="A38" s="1" t="s">
        <v>41</v>
      </c>
      <c r="B38" s="8"/>
      <c r="C38" s="8"/>
      <c r="D38" s="8">
        <v>722.0</v>
      </c>
      <c r="E38" s="8">
        <v>710.0</v>
      </c>
    </row>
  </sheetData>
  <mergeCells count="1">
    <mergeCell ref="K1:L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5" t="s">
        <v>50</v>
      </c>
      <c r="C1" s="5" t="s">
        <v>51</v>
      </c>
      <c r="D1" s="5" t="s">
        <v>52</v>
      </c>
      <c r="E1" s="5" t="s">
        <v>53</v>
      </c>
      <c r="G1" s="6"/>
      <c r="H1" s="7" t="s">
        <v>59</v>
      </c>
      <c r="K1" s="5" t="s">
        <v>69</v>
      </c>
    </row>
    <row r="2">
      <c r="A2" s="1" t="s">
        <v>5</v>
      </c>
      <c r="B2" s="2">
        <v>70.0</v>
      </c>
      <c r="C2" s="2">
        <v>34.0</v>
      </c>
      <c r="D2" s="2">
        <v>687.0</v>
      </c>
      <c r="E2" s="2">
        <v>686.0</v>
      </c>
      <c r="G2" s="7" t="s">
        <v>50</v>
      </c>
      <c r="H2" s="6" t="str">
        <f>sum(B2:B24)</f>
        <v>2033</v>
      </c>
      <c r="K2" s="5" t="s">
        <v>61</v>
      </c>
      <c r="L2" s="5" t="s">
        <v>62</v>
      </c>
    </row>
    <row r="3">
      <c r="A3" s="1" t="s">
        <v>6</v>
      </c>
      <c r="B3" s="2">
        <v>70.0</v>
      </c>
      <c r="C3" s="2">
        <v>91.0</v>
      </c>
      <c r="D3" s="2">
        <v>779.0</v>
      </c>
      <c r="E3" s="2">
        <v>785.0</v>
      </c>
      <c r="G3" s="7" t="s">
        <v>51</v>
      </c>
      <c r="H3" s="6" t="str">
        <f>sum(C2:C24)</f>
        <v>1945</v>
      </c>
      <c r="K3" t="str">
        <f t="shared" ref="K3:L3" si="1">B2/D2</f>
        <v>0.1018922853</v>
      </c>
      <c r="L3" t="str">
        <f t="shared" si="1"/>
        <v>0.04956268222</v>
      </c>
      <c r="M3" s="9" t="str">
        <f t="shared" ref="M3:M25" si="3">L3-K3</f>
        <v>-0.05232960308</v>
      </c>
    </row>
    <row r="4">
      <c r="A4" s="1" t="s">
        <v>7</v>
      </c>
      <c r="B4" s="2">
        <v>95.0</v>
      </c>
      <c r="C4" s="2">
        <v>79.0</v>
      </c>
      <c r="D4" s="2">
        <v>909.0</v>
      </c>
      <c r="E4" s="2">
        <v>884.0</v>
      </c>
      <c r="G4" s="7" t="s">
        <v>52</v>
      </c>
      <c r="H4" s="6" t="str">
        <f>sum(D2:D24)</f>
        <v>17293</v>
      </c>
      <c r="K4" t="str">
        <f t="shared" ref="K4:L4" si="2">B3/D3</f>
        <v>0.08985879332</v>
      </c>
      <c r="L4" t="str">
        <f t="shared" si="2"/>
        <v>0.1159235669</v>
      </c>
      <c r="M4" t="str">
        <f t="shared" si="3"/>
        <v>0.02606477355</v>
      </c>
    </row>
    <row r="5">
      <c r="A5" s="1" t="s">
        <v>8</v>
      </c>
      <c r="B5" s="2">
        <v>105.0</v>
      </c>
      <c r="C5" s="2">
        <v>92.0</v>
      </c>
      <c r="D5" s="2">
        <v>836.0</v>
      </c>
      <c r="E5" s="2">
        <v>827.0</v>
      </c>
      <c r="G5" s="7" t="s">
        <v>53</v>
      </c>
      <c r="H5" s="6" t="str">
        <f>sum(E2:E24)</f>
        <v>17260</v>
      </c>
      <c r="K5" t="str">
        <f t="shared" ref="K5:L5" si="4">B4/D4</f>
        <v>0.104510451</v>
      </c>
      <c r="L5" t="str">
        <f t="shared" si="4"/>
        <v>0.08936651584</v>
      </c>
      <c r="M5" s="9" t="str">
        <f t="shared" si="3"/>
        <v>-0.01514393521</v>
      </c>
    </row>
    <row r="6">
      <c r="A6" s="1" t="s">
        <v>9</v>
      </c>
      <c r="B6" s="2">
        <v>64.0</v>
      </c>
      <c r="C6" s="2">
        <v>94.0</v>
      </c>
      <c r="D6" s="2">
        <v>837.0</v>
      </c>
      <c r="E6" s="2">
        <v>832.0</v>
      </c>
      <c r="K6" t="str">
        <f t="shared" ref="K6:L6" si="5">B5/D5</f>
        <v>0.1255980861</v>
      </c>
      <c r="L6" t="str">
        <f t="shared" si="5"/>
        <v>0.1112454655</v>
      </c>
      <c r="M6" s="9" t="str">
        <f t="shared" si="3"/>
        <v>-0.01435262059</v>
      </c>
    </row>
    <row r="7">
      <c r="A7" s="1" t="s">
        <v>10</v>
      </c>
      <c r="B7" s="2">
        <v>82.0</v>
      </c>
      <c r="C7" s="2">
        <v>61.0</v>
      </c>
      <c r="D7" s="2">
        <v>823.0</v>
      </c>
      <c r="E7" s="2">
        <v>788.0</v>
      </c>
      <c r="G7" s="5" t="s">
        <v>63</v>
      </c>
      <c r="H7" s="5">
        <v>0.0156</v>
      </c>
      <c r="K7" t="str">
        <f t="shared" ref="K7:L7" si="6">B6/D6</f>
        <v>0.07646356033</v>
      </c>
      <c r="L7" t="str">
        <f t="shared" si="6"/>
        <v>0.1129807692</v>
      </c>
      <c r="M7" t="str">
        <f t="shared" si="3"/>
        <v>0.0365172089</v>
      </c>
    </row>
    <row r="8">
      <c r="A8" s="1" t="s">
        <v>11</v>
      </c>
      <c r="B8" s="2">
        <v>76.0</v>
      </c>
      <c r="C8" s="2">
        <v>44.0</v>
      </c>
      <c r="D8" s="2">
        <v>748.0</v>
      </c>
      <c r="E8" s="2">
        <v>780.0</v>
      </c>
      <c r="G8" s="5" t="s">
        <v>64</v>
      </c>
      <c r="H8" t="str">
        <f>H7/SQRT((1/5000)+(1/5000))</f>
        <v>0.78</v>
      </c>
      <c r="K8" t="str">
        <f t="shared" ref="K8:L8" si="7">B7/D7</f>
        <v>0.09963547995</v>
      </c>
      <c r="L8" t="str">
        <f t="shared" si="7"/>
        <v>0.07741116751</v>
      </c>
      <c r="M8" s="9" t="str">
        <f t="shared" si="3"/>
        <v>-0.02222431244</v>
      </c>
    </row>
    <row r="9">
      <c r="A9" s="1" t="s">
        <v>12</v>
      </c>
      <c r="B9" s="2">
        <v>70.0</v>
      </c>
      <c r="C9" s="2">
        <v>62.0</v>
      </c>
      <c r="D9" s="2">
        <v>632.0</v>
      </c>
      <c r="E9" s="2">
        <v>652.0</v>
      </c>
      <c r="G9" s="5" t="s">
        <v>65</v>
      </c>
      <c r="H9" s="5">
        <v>0.0075</v>
      </c>
      <c r="K9" t="str">
        <f t="shared" ref="K9:L9" si="8">B8/D8</f>
        <v>0.1016042781</v>
      </c>
      <c r="L9" t="str">
        <f t="shared" si="8"/>
        <v>0.05641025641</v>
      </c>
      <c r="M9" s="9" t="str">
        <f t="shared" si="3"/>
        <v>-0.04519402166</v>
      </c>
    </row>
    <row r="10">
      <c r="A10" s="1" t="s">
        <v>13</v>
      </c>
      <c r="B10" s="2">
        <v>60.0</v>
      </c>
      <c r="C10" s="2">
        <v>77.0</v>
      </c>
      <c r="D10" s="2">
        <v>691.0</v>
      </c>
      <c r="E10" s="2">
        <v>697.0</v>
      </c>
      <c r="G10" s="5" t="s">
        <v>66</v>
      </c>
      <c r="H10" t="str">
        <f>H8*(SQRT((1/H4)+(1/H5)))</f>
        <v>0.008392317703</v>
      </c>
      <c r="K10" t="str">
        <f t="shared" ref="K10:L10" si="9">B9/D9</f>
        <v>0.1107594937</v>
      </c>
      <c r="L10" t="str">
        <f t="shared" si="9"/>
        <v>0.09509202454</v>
      </c>
      <c r="M10" s="9" t="str">
        <f t="shared" si="3"/>
        <v>-0.01566746913</v>
      </c>
    </row>
    <row r="11">
      <c r="A11" s="1" t="s">
        <v>14</v>
      </c>
      <c r="B11" s="2">
        <v>97.0</v>
      </c>
      <c r="C11" s="2">
        <v>98.0</v>
      </c>
      <c r="D11" s="2">
        <v>861.0</v>
      </c>
      <c r="E11" s="2">
        <v>860.0</v>
      </c>
      <c r="G11" s="5" t="s">
        <v>67</v>
      </c>
      <c r="H11" t="str">
        <f>H10*1.96</f>
        <v>0.0164489427</v>
      </c>
      <c r="K11" t="str">
        <f t="shared" ref="K11:L11" si="10">B10/D10</f>
        <v>0.08683068017</v>
      </c>
      <c r="L11" t="str">
        <f t="shared" si="10"/>
        <v>0.1104734577</v>
      </c>
      <c r="M11" t="str">
        <f t="shared" si="3"/>
        <v>0.0236427775</v>
      </c>
    </row>
    <row r="12">
      <c r="A12" s="1" t="s">
        <v>15</v>
      </c>
      <c r="B12" s="2">
        <v>105.0</v>
      </c>
      <c r="C12" s="2">
        <v>71.0</v>
      </c>
      <c r="D12" s="2">
        <v>867.0</v>
      </c>
      <c r="E12" s="2">
        <v>864.0</v>
      </c>
      <c r="G12" s="5" t="s">
        <v>48</v>
      </c>
      <c r="H12" t="str">
        <f>H13-H11</f>
        <v>-0.02132266537</v>
      </c>
      <c r="I12" t="str">
        <f>H13+H11</f>
        <v>0.01157522002</v>
      </c>
      <c r="K12" t="str">
        <f t="shared" ref="K12:L12" si="11">B11/D11</f>
        <v>0.112659698</v>
      </c>
      <c r="L12" t="str">
        <f t="shared" si="11"/>
        <v>0.1139534884</v>
      </c>
      <c r="M12" t="str">
        <f t="shared" si="3"/>
        <v>0.001293790347</v>
      </c>
    </row>
    <row r="13">
      <c r="A13" s="1" t="s">
        <v>16</v>
      </c>
      <c r="B13" s="2">
        <v>92.0</v>
      </c>
      <c r="C13" s="2">
        <v>70.0</v>
      </c>
      <c r="D13" s="2">
        <v>838.0</v>
      </c>
      <c r="E13" s="2">
        <v>801.0</v>
      </c>
      <c r="G13" s="5" t="s">
        <v>58</v>
      </c>
      <c r="H13" t="str">
        <f>(H3/H5)-(H2/H4)</f>
        <v>-0.004873722675</v>
      </c>
      <c r="K13" t="str">
        <f t="shared" ref="K13:L13" si="12">B12/D12</f>
        <v>0.1211072664</v>
      </c>
      <c r="L13" t="str">
        <f t="shared" si="12"/>
        <v>0.08217592593</v>
      </c>
      <c r="M13" s="9" t="str">
        <f t="shared" si="3"/>
        <v>-0.03893134051</v>
      </c>
    </row>
    <row r="14">
      <c r="A14" s="1" t="s">
        <v>17</v>
      </c>
      <c r="B14" s="2">
        <v>56.0</v>
      </c>
      <c r="C14" s="2">
        <v>68.0</v>
      </c>
      <c r="D14" s="2">
        <v>665.0</v>
      </c>
      <c r="E14" s="2">
        <v>642.0</v>
      </c>
      <c r="K14" t="str">
        <f t="shared" ref="K14:L14" si="13">B13/D13</f>
        <v>0.1097852029</v>
      </c>
      <c r="L14" t="str">
        <f t="shared" si="13"/>
        <v>0.08739076155</v>
      </c>
      <c r="M14" s="9" t="str">
        <f t="shared" si="3"/>
        <v>-0.02239444132</v>
      </c>
    </row>
    <row r="15">
      <c r="A15" s="1" t="s">
        <v>18</v>
      </c>
      <c r="B15" s="2">
        <v>122.0</v>
      </c>
      <c r="C15" s="2">
        <v>94.0</v>
      </c>
      <c r="D15" s="2">
        <v>673.0</v>
      </c>
      <c r="E15" s="2">
        <v>697.0</v>
      </c>
      <c r="G15" s="5" t="s">
        <v>55</v>
      </c>
      <c r="H15" t="str">
        <f>(H2+H3)/(H4+H5)</f>
        <v>0.1151274853</v>
      </c>
      <c r="K15" t="str">
        <f t="shared" ref="K15:L15" si="14">B14/D14</f>
        <v>0.08421052632</v>
      </c>
      <c r="L15" t="str">
        <f t="shared" si="14"/>
        <v>0.1059190031</v>
      </c>
      <c r="M15" t="str">
        <f t="shared" si="3"/>
        <v>0.0217084768</v>
      </c>
    </row>
    <row r="16">
      <c r="A16" s="1" t="s">
        <v>19</v>
      </c>
      <c r="B16" s="2">
        <v>128.0</v>
      </c>
      <c r="C16" s="2">
        <v>81.0</v>
      </c>
      <c r="D16" s="2">
        <v>691.0</v>
      </c>
      <c r="E16" s="2">
        <v>669.0</v>
      </c>
      <c r="G16" s="5" t="s">
        <v>56</v>
      </c>
      <c r="H16" t="str">
        <f>SQRT((H15*(1-H15))*((1/H4)+(1/H5)))</f>
        <v>0.003434133513</v>
      </c>
      <c r="K16" t="str">
        <f t="shared" ref="K16:L16" si="15">B15/D15</f>
        <v>0.1812778603</v>
      </c>
      <c r="L16" t="str">
        <f t="shared" si="15"/>
        <v>0.1348637016</v>
      </c>
      <c r="M16" s="9" t="str">
        <f t="shared" si="3"/>
        <v>-0.04641415875</v>
      </c>
    </row>
    <row r="17">
      <c r="A17" s="1" t="s">
        <v>20</v>
      </c>
      <c r="B17" s="2">
        <v>104.0</v>
      </c>
      <c r="C17" s="2">
        <v>101.0</v>
      </c>
      <c r="D17" s="2">
        <v>708.0</v>
      </c>
      <c r="E17" s="2">
        <v>693.0</v>
      </c>
      <c r="G17" s="5" t="s">
        <v>57</v>
      </c>
      <c r="H17" t="str">
        <f>H16*1.96</f>
        <v>0.006730901685</v>
      </c>
      <c r="K17" t="str">
        <f t="shared" ref="K17:L17" si="16">B16/D16</f>
        <v>0.1852387844</v>
      </c>
      <c r="L17" t="str">
        <f t="shared" si="16"/>
        <v>0.1210762332</v>
      </c>
      <c r="M17" s="9" t="str">
        <f t="shared" si="3"/>
        <v>-0.06416255119</v>
      </c>
    </row>
    <row r="18">
      <c r="A18" s="1" t="s">
        <v>21</v>
      </c>
      <c r="B18" s="2">
        <v>124.0</v>
      </c>
      <c r="C18" s="2">
        <v>119.0</v>
      </c>
      <c r="D18" s="2">
        <v>759.0</v>
      </c>
      <c r="E18" s="2">
        <v>771.0</v>
      </c>
      <c r="G18" s="5" t="s">
        <v>48</v>
      </c>
      <c r="H18" t="str">
        <f>H19-H17</f>
        <v>-0.01160462436</v>
      </c>
      <c r="I18" t="str">
        <f>H19+H17</f>
        <v>0.001857179011</v>
      </c>
      <c r="K18" t="str">
        <f t="shared" ref="K18:L18" si="17">B17/D17</f>
        <v>0.1468926554</v>
      </c>
      <c r="L18" t="str">
        <f t="shared" si="17"/>
        <v>0.1457431457</v>
      </c>
      <c r="M18" s="9" t="str">
        <f t="shared" si="3"/>
        <v>-0.001149509624</v>
      </c>
    </row>
    <row r="19">
      <c r="A19" s="1" t="s">
        <v>22</v>
      </c>
      <c r="B19" s="2">
        <v>91.0</v>
      </c>
      <c r="C19" s="2">
        <v>120.0</v>
      </c>
      <c r="D19" s="2">
        <v>736.0</v>
      </c>
      <c r="E19" s="2">
        <v>736.0</v>
      </c>
      <c r="G19" s="5" t="s">
        <v>58</v>
      </c>
      <c r="H19" t="str">
        <f>(H3/H5)-(H2/H4)</f>
        <v>-0.004873722675</v>
      </c>
      <c r="K19" t="str">
        <f t="shared" ref="K19:L19" si="18">B18/D18</f>
        <v>0.163372859</v>
      </c>
      <c r="L19" t="str">
        <f t="shared" si="18"/>
        <v>0.1543450065</v>
      </c>
      <c r="M19" s="9" t="str">
        <f t="shared" si="3"/>
        <v>-0.00902785254</v>
      </c>
    </row>
    <row r="20">
      <c r="A20" s="1" t="s">
        <v>23</v>
      </c>
      <c r="B20" s="8">
        <v>86.0</v>
      </c>
      <c r="C20" s="8">
        <v>96.0</v>
      </c>
      <c r="D20" s="8">
        <v>739.0</v>
      </c>
      <c r="E20" s="8">
        <v>727.0</v>
      </c>
      <c r="K20" t="str">
        <f t="shared" ref="K20:L20" si="19">B19/D19</f>
        <v>0.1236413043</v>
      </c>
      <c r="L20" t="str">
        <f t="shared" si="19"/>
        <v>0.1630434783</v>
      </c>
      <c r="M20" t="str">
        <f t="shared" si="3"/>
        <v>0.03940217391</v>
      </c>
    </row>
    <row r="21">
      <c r="A21" s="1" t="s">
        <v>24</v>
      </c>
      <c r="B21" s="8">
        <v>75.0</v>
      </c>
      <c r="C21" s="8">
        <v>67.0</v>
      </c>
      <c r="D21" s="8">
        <v>734.0</v>
      </c>
      <c r="E21" s="8">
        <v>728.0</v>
      </c>
      <c r="K21" t="str">
        <f t="shared" ref="K21:L21" si="20">B20/D20</f>
        <v>0.1163734777</v>
      </c>
      <c r="L21" t="str">
        <f t="shared" si="20"/>
        <v>0.1320495186</v>
      </c>
      <c r="M21" t="str">
        <f t="shared" si="3"/>
        <v>0.0156760409</v>
      </c>
    </row>
    <row r="22">
      <c r="A22" s="1" t="s">
        <v>25</v>
      </c>
      <c r="B22" s="8">
        <v>101.0</v>
      </c>
      <c r="C22" s="8">
        <v>123.0</v>
      </c>
      <c r="D22" s="8">
        <v>706.0</v>
      </c>
      <c r="E22" s="8">
        <v>722.0</v>
      </c>
      <c r="K22" t="str">
        <f t="shared" ref="K22:L22" si="21">B21/D21</f>
        <v>0.1021798365</v>
      </c>
      <c r="L22" t="str">
        <f t="shared" si="21"/>
        <v>0.09203296703</v>
      </c>
      <c r="M22" s="9" t="str">
        <f t="shared" si="3"/>
        <v>-0.01014686948</v>
      </c>
    </row>
    <row r="23">
      <c r="A23" s="1" t="s">
        <v>26</v>
      </c>
      <c r="B23" s="8">
        <v>93.0</v>
      </c>
      <c r="C23" s="8">
        <v>100.0</v>
      </c>
      <c r="D23" s="8">
        <v>681.0</v>
      </c>
      <c r="E23" s="8">
        <v>695.0</v>
      </c>
      <c r="K23" t="str">
        <f t="shared" ref="K23:L23" si="22">B22/D22</f>
        <v>0.1430594901</v>
      </c>
      <c r="L23" t="str">
        <f t="shared" si="22"/>
        <v>0.1703601108</v>
      </c>
      <c r="M23" t="str">
        <f t="shared" si="3"/>
        <v>0.02730062072</v>
      </c>
    </row>
    <row r="24">
      <c r="A24" s="1" t="s">
        <v>27</v>
      </c>
      <c r="B24" s="8">
        <v>67.0</v>
      </c>
      <c r="C24" s="8">
        <v>103.0</v>
      </c>
      <c r="D24" s="8">
        <v>693.0</v>
      </c>
      <c r="E24" s="8">
        <v>724.0</v>
      </c>
      <c r="K24" t="str">
        <f t="shared" ref="K24:L24" si="23">B23/D23</f>
        <v>0.1365638767</v>
      </c>
      <c r="L24" t="str">
        <f t="shared" si="23"/>
        <v>0.1438848921</v>
      </c>
      <c r="M24" t="str">
        <f t="shared" si="3"/>
        <v>0.007321015434</v>
      </c>
    </row>
    <row r="25">
      <c r="A25" s="1" t="s">
        <v>28</v>
      </c>
      <c r="B25" s="8"/>
      <c r="C25" s="8"/>
      <c r="D25" s="8">
        <v>788.0</v>
      </c>
      <c r="E25" s="8">
        <v>789.0</v>
      </c>
      <c r="K25" t="str">
        <f t="shared" ref="K25:L25" si="24">B24/D24</f>
        <v>0.09668109668</v>
      </c>
      <c r="L25" t="str">
        <f t="shared" si="24"/>
        <v>0.1422651934</v>
      </c>
      <c r="M25" t="str">
        <f t="shared" si="3"/>
        <v>0.04558409669</v>
      </c>
    </row>
    <row r="26">
      <c r="A26" s="1" t="s">
        <v>29</v>
      </c>
      <c r="B26" s="8"/>
      <c r="C26" s="8"/>
      <c r="D26" s="8">
        <v>781.0</v>
      </c>
      <c r="E26" s="8">
        <v>743.0</v>
      </c>
    </row>
    <row r="27">
      <c r="A27" s="1" t="s">
        <v>30</v>
      </c>
      <c r="B27" s="8"/>
      <c r="C27" s="8"/>
      <c r="D27" s="8">
        <v>805.0</v>
      </c>
      <c r="E27" s="8">
        <v>808.0</v>
      </c>
    </row>
    <row r="28">
      <c r="A28" s="1" t="s">
        <v>31</v>
      </c>
      <c r="B28" s="8"/>
      <c r="C28" s="8"/>
      <c r="D28" s="8">
        <v>830.0</v>
      </c>
      <c r="E28" s="8">
        <v>831.0</v>
      </c>
    </row>
    <row r="29">
      <c r="A29" s="1" t="s">
        <v>32</v>
      </c>
      <c r="B29" s="8"/>
      <c r="C29" s="8"/>
      <c r="D29" s="8">
        <v>781.0</v>
      </c>
      <c r="E29" s="8">
        <v>767.0</v>
      </c>
    </row>
    <row r="30">
      <c r="A30" s="1" t="s">
        <v>33</v>
      </c>
      <c r="B30" s="8"/>
      <c r="C30" s="8"/>
      <c r="D30" s="8">
        <v>756.0</v>
      </c>
      <c r="E30" s="8">
        <v>760.0</v>
      </c>
    </row>
    <row r="31">
      <c r="A31" s="1" t="s">
        <v>34</v>
      </c>
      <c r="B31" s="8"/>
      <c r="C31" s="8"/>
      <c r="D31" s="8">
        <v>825.0</v>
      </c>
      <c r="E31" s="8">
        <v>850.0</v>
      </c>
    </row>
    <row r="32">
      <c r="A32" s="1" t="s">
        <v>35</v>
      </c>
      <c r="B32" s="8"/>
      <c r="C32" s="8"/>
      <c r="D32" s="8">
        <v>874.0</v>
      </c>
      <c r="E32" s="8">
        <v>851.0</v>
      </c>
    </row>
    <row r="33">
      <c r="A33" s="1" t="s">
        <v>36</v>
      </c>
      <c r="B33" s="8"/>
      <c r="C33" s="8"/>
      <c r="D33" s="8">
        <v>830.0</v>
      </c>
      <c r="E33" s="8">
        <v>831.0</v>
      </c>
    </row>
    <row r="34">
      <c r="A34" s="1" t="s">
        <v>37</v>
      </c>
      <c r="B34" s="8"/>
      <c r="C34" s="8"/>
      <c r="D34" s="8">
        <v>801.0</v>
      </c>
      <c r="E34" s="8">
        <v>802.0</v>
      </c>
    </row>
    <row r="35">
      <c r="A35" s="1" t="s">
        <v>38</v>
      </c>
      <c r="B35" s="8"/>
      <c r="C35" s="8"/>
      <c r="D35" s="8">
        <v>814.0</v>
      </c>
      <c r="E35" s="8">
        <v>829.0</v>
      </c>
    </row>
    <row r="36">
      <c r="A36" s="1" t="s">
        <v>39</v>
      </c>
      <c r="B36" s="8"/>
      <c r="C36" s="8"/>
      <c r="D36" s="8">
        <v>735.0</v>
      </c>
      <c r="E36" s="8">
        <v>770.0</v>
      </c>
    </row>
    <row r="37">
      <c r="A37" s="1" t="s">
        <v>40</v>
      </c>
      <c r="B37" s="8"/>
      <c r="C37" s="8"/>
      <c r="D37" s="8">
        <v>743.0</v>
      </c>
      <c r="E37" s="8">
        <v>724.0</v>
      </c>
    </row>
    <row r="38">
      <c r="A38" s="1" t="s">
        <v>41</v>
      </c>
      <c r="B38" s="8"/>
      <c r="C38" s="8"/>
      <c r="D38" s="8">
        <v>722.0</v>
      </c>
      <c r="E38" s="8">
        <v>710.0</v>
      </c>
    </row>
  </sheetData>
  <mergeCells count="1">
    <mergeCell ref="K1:L1"/>
  </mergeCells>
  <drawing r:id="rId1"/>
</worksheet>
</file>