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DOE21E\120\"/>
    </mc:Choice>
  </mc:AlternateContent>
  <xr:revisionPtr revIDLastSave="0" documentId="13_ncr:1_{A0A98DD3-253C-4C5F-A676-AEF6D2575CF6}" xr6:coauthVersionLast="47" xr6:coauthVersionMax="47" xr10:uidLastSave="{00000000-0000-0000-0000-000000000000}"/>
  <bookViews>
    <workbookView xWindow="2880" yWindow="810" windowWidth="33600" windowHeight="20790" xr2:uid="{6C5182BB-48B8-4F6B-8426-D0FB240A2181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" i="1" l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M191" i="1"/>
  <c r="H191" i="1"/>
  <c r="AN190" i="1"/>
  <c r="AM190" i="1"/>
  <c r="H190" i="1"/>
  <c r="AN189" i="1"/>
  <c r="AM189" i="1"/>
  <c r="H189" i="1"/>
  <c r="H105" i="1" s="1"/>
  <c r="AN188" i="1"/>
  <c r="AM188" i="1"/>
  <c r="H188" i="1"/>
  <c r="AN187" i="1"/>
  <c r="AM187" i="1"/>
  <c r="H187" i="1"/>
  <c r="AN186" i="1"/>
  <c r="AM186" i="1"/>
  <c r="H186" i="1"/>
  <c r="AN185" i="1"/>
  <c r="AM185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<sst xmlns="http://schemas.openxmlformats.org/spreadsheetml/2006/main" count="679" uniqueCount="221">
  <si>
    <t>E300OUT2.XLS, Mar 20, 2002</t>
  </si>
  <si>
    <t>Output spreadsheet for HVAC BESTEST, Cases Series: E300 - E545</t>
  </si>
  <si>
    <t>DOE-2.1E ESTSC 120, 20 Oct 2003, using COIL-BF-FPLR default curve; input revs: 11/11/03 for TAVE and correct OUTSIDE-FAN-ELEC, 06/16/04 FLOOR-WEIGHT = 0.74 (zone air mass)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</si>
  <si>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</si>
  <si>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</si>
  <si>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</si>
  <si>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</si>
  <si>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</si>
  <si>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</si>
  <si>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</si>
  <si>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</si>
  <si>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</si>
  <si>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</si>
  <si>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</si>
  <si>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</si>
  <si>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</si>
  <si>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</si>
  <si>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</si>
  <si>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</si>
  <si>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</si>
  <si>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</si>
  <si>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</si>
  <si>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</si>
  <si>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</si>
  <si>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</si>
  <si>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</si>
  <si>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</si>
  <si>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</si>
  <si>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</si>
  <si>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</si>
  <si>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</si>
  <si>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</si>
  <si>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</si>
  <si>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</si>
  <si>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</si>
  <si>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</si>
  <si>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</si>
  <si>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</si>
  <si>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</si>
  <si>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</si>
  <si>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</si>
  <si>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</si>
  <si>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</si>
  <si>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</si>
  <si>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</si>
  <si>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</si>
  <si>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</si>
  <si>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</si>
  <si>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</si>
  <si>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</si>
  <si>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</si>
  <si>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</si>
  <si>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</si>
  <si>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</si>
  <si>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</si>
  <si>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</si>
  <si>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</si>
  <si>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</si>
  <si>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</si>
  <si>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</si>
  <si>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</si>
  <si>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</si>
  <si>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</si>
  <si>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</si>
  <si>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</si>
  <si>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</si>
  <si>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</si>
  <si>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</si>
  <si>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</si>
  <si>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</si>
  <si>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</si>
  <si>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</si>
  <si>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</si>
  <si>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</si>
  <si>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</si>
  <si>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</si>
  <si>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</si>
  <si>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</si>
  <si>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</si>
  <si>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</si>
  <si>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</si>
  <si>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</si>
  <si>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</si>
  <si>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</si>
  <si>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</si>
  <si>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</si>
  <si>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</si>
  <si>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</si>
  <si>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</si>
  <si>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</si>
  <si>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</si>
  <si>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</si>
  <si>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</si>
  <si>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</si>
  <si>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</si>
  <si>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</si>
  <si>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</si>
  <si>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</si>
  <si>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</si>
  <si>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</si>
  <si>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</si>
  <si>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</si>
  <si>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</si>
  <si>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</si>
  <si>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</si>
  <si>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</si>
  <si>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</si>
  <si>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</si>
  <si>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</si>
  <si>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</si>
  <si>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</si>
  <si>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</si>
  <si>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</si>
  <si>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</si>
  <si>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</si>
  <si>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</si>
  <si>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</si>
  <si>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</si>
  <si>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</si>
  <si>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</si>
  <si>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</si>
  <si>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</si>
  <si>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</si>
  <si>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</si>
  <si>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</si>
  <si>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</si>
  <si>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</si>
  <si>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</si>
  <si>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</si>
  <si>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</si>
  <si>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</si>
  <si>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</si>
  <si>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</si>
  <si>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</si>
  <si>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</si>
  <si>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</si>
  <si>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</si>
  <si>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</si>
  <si>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</si>
  <si>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</si>
  <si>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</si>
  <si>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</si>
  <si>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</si>
  <si>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</si>
  <si>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</si>
  <si>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</si>
  <si>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</si>
  <si>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</si>
  <si>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</si>
  <si>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</si>
  <si>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</si>
  <si>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</si>
  <si>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</si>
  <si>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</si>
  <si>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</si>
  <si>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</si>
  <si>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</si>
  <si>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</si>
  <si>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</si>
  <si>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</si>
  <si>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</si>
  <si>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</si>
  <si>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</si>
  <si>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</si>
  <si>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</si>
  <si>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</si>
  <si>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</si>
  <si>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</si>
  <si>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</si>
  <si>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</si>
  <si>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</si>
  <si>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</si>
  <si>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</si>
  <si>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</si>
  <si>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</si>
  <si>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</si>
  <si>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</si>
  <si>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</si>
  <si>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</si>
  <si>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</si>
  <si>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</si>
  <si>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</si>
  <si>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</si>
  <si>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</si>
  <si>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</si>
  <si>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</si>
  <si>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</si>
  <si>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</si>
  <si>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</si>
  <si>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</si>
  <si>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</si>
  <si>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</si>
  <si>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</si>
  <si>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</si>
  <si>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</si>
  <si>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</si>
  <si>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</si>
  <si>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</si>
  <si>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</si>
  <si>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</si>
  <si>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</si>
  <si>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</si>
  <si>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</si>
  <si>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</si>
  <si>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</si>
  <si>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</si>
  <si>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</si>
  <si>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</si>
  <si>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</si>
  <si>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</si>
  <si>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</si>
  <si>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</si>
  <si>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>C E 3 0 0   O n l y</t>
  </si>
  <si>
    <t xml:space="preserve">CE500 </t>
  </si>
  <si>
    <t>CE510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</si>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</sst>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topLeftCell="A42" zoomScaleNormal="100" workbookViewId="0">
      <selection activeCell="A75" sqref="A75:A76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0</v>
      </c>
    </row>
    <row r="6" spans="1:4">
      <c r="A6" t="s">
        <v>3</v>
      </c>
    </row>
    <row r="8" spans="1:4">
      <c r="A8" t="s">
        <v>4</v>
      </c>
    </row>
    <row r="10" spans="1:4">
      <c r="B10" s="2" t="s">
        <v>5</v>
      </c>
      <c r="C10" s="2"/>
      <c r="D10" t="s">
        <v>6</v>
      </c>
    </row>
    <row r="11" spans="1:4">
      <c r="B11" s="2" t="s">
        <v>7</v>
      </c>
      <c r="C11" s="2"/>
      <c r="D11" t="s">
        <v>8</v>
      </c>
    </row>
    <row r="12" spans="1:4">
      <c r="B12" s="2" t="s">
        <v>9</v>
      </c>
      <c r="C12" s="2"/>
      <c r="D12" t="s">
        <v>10</v>
      </c>
    </row>
    <row r="13" spans="1:4">
      <c r="B13" s="2" t="s">
        <v>11</v>
      </c>
      <c r="C13" s="2"/>
      <c r="D13" t="s">
        <v>12</v>
      </c>
    </row>
    <row r="14" spans="1:4">
      <c r="B14" s="2" t="s">
        <v>13</v>
      </c>
      <c r="C14" s="2"/>
      <c r="D14" t="s">
        <v>14</v>
      </c>
    </row>
    <row r="15" spans="1:4">
      <c r="B15" s="2" t="s">
        <v>15</v>
      </c>
      <c r="C15" s="2"/>
      <c r="D15" t="s">
        <v>16</v>
      </c>
    </row>
    <row r="16" spans="1:4">
      <c r="B16" s="2" t="s">
        <v>17</v>
      </c>
      <c r="C16" s="2"/>
      <c r="D16" t="s">
        <v>18</v>
      </c>
    </row>
    <row r="17" spans="1:4">
      <c r="B17" s="2" t="s">
        <v>19</v>
      </c>
      <c r="C17" s="2"/>
      <c r="D17" t="s">
        <v>20</v>
      </c>
    </row>
    <row r="18" spans="1:4">
      <c r="B18" s="2"/>
      <c r="C18" s="2"/>
    </row>
    <row r="19" spans="1:4">
      <c r="A19" t="s">
        <v>21</v>
      </c>
    </row>
    <row r="20" spans="1:4">
      <c r="A20" t="s">
        <v>22</v>
      </c>
    </row>
    <row r="21" spans="1:4">
      <c r="A21" t="s">
        <v>23</v>
      </c>
    </row>
    <row r="22" spans="1:4">
      <c r="A22" t="s">
        <v>24</v>
      </c>
    </row>
    <row r="24" spans="1:4">
      <c r="A24" t="s">
        <v>25</v>
      </c>
    </row>
    <row r="25" spans="1:4">
      <c r="A25" t="s">
        <v>26</v>
      </c>
    </row>
    <row r="27" spans="1:4">
      <c r="A27" t="s">
        <v>27</v>
      </c>
    </row>
    <row r="28" spans="1:4">
      <c r="A28" t="s">
        <v>28</v>
      </c>
    </row>
    <row r="30" spans="1:4">
      <c r="A30" t="s">
        <v>29</v>
      </c>
    </row>
    <row r="32" spans="1:4">
      <c r="B32" t="s">
        <v>30</v>
      </c>
      <c r="D32" s="3" t="s">
        <v>31</v>
      </c>
    </row>
    <row r="34" spans="1:4">
      <c r="B34" t="s">
        <v>32</v>
      </c>
      <c r="D34" s="3" t="s">
        <v>33</v>
      </c>
    </row>
    <row r="35" spans="1:4">
      <c r="B35" t="s">
        <v>34</v>
      </c>
      <c r="D35" s="3" t="s">
        <v>35</v>
      </c>
    </row>
    <row r="36" spans="1:4">
      <c r="B36" t="s">
        <v>36</v>
      </c>
      <c r="D36" s="3" t="s">
        <v>37</v>
      </c>
    </row>
    <row r="37" spans="1:4">
      <c r="B37" t="s">
        <v>38</v>
      </c>
      <c r="D37" s="3" t="s">
        <v>39</v>
      </c>
    </row>
    <row r="38" spans="1:4">
      <c r="B38" t="s">
        <v>40</v>
      </c>
      <c r="D38" s="3" t="s">
        <v>41</v>
      </c>
    </row>
    <row r="39" spans="1:4">
      <c r="B39" t="s">
        <v>42</v>
      </c>
      <c r="D39" s="3" t="s">
        <v>43</v>
      </c>
    </row>
    <row r="40" spans="1:4">
      <c r="B40" t="s">
        <v>44</v>
      </c>
      <c r="D40" s="3" t="s">
        <v>45</v>
      </c>
    </row>
    <row r="41" spans="1:4">
      <c r="B41" t="s">
        <v>46</v>
      </c>
      <c r="D41" s="3" t="s">
        <v>47</v>
      </c>
    </row>
    <row r="42" spans="1:4">
      <c r="B42" t="s">
        <v>48</v>
      </c>
      <c r="D42" s="3" t="s">
        <v>49</v>
      </c>
    </row>
    <row r="43" spans="1:4">
      <c r="B43" t="s">
        <v>50</v>
      </c>
      <c r="D43" s="3" t="s">
        <v>51</v>
      </c>
    </row>
    <row r="44" spans="1:4">
      <c r="B44" t="s">
        <v>52</v>
      </c>
      <c r="D44" s="3" t="s">
        <v>53</v>
      </c>
    </row>
    <row r="45" spans="1:4">
      <c r="B45" t="s">
        <v>54</v>
      </c>
      <c r="D45" s="3" t="s">
        <v>55</v>
      </c>
    </row>
    <row r="47" spans="1:4">
      <c r="A47" t="s">
        <v>56</v>
      </c>
    </row>
    <row r="48" spans="1:4">
      <c r="A48" t="s">
        <v>57</v>
      </c>
    </row>
    <row r="49" spans="1:34">
      <c r="B49" s="2" t="s">
        <v>58</v>
      </c>
      <c r="C49" s="2"/>
      <c r="D49" s="3" t="s">
        <v>59</v>
      </c>
    </row>
    <row r="51" spans="1:34">
      <c r="B51" s="4">
        <v>36388</v>
      </c>
      <c r="C51" s="4"/>
      <c r="D51" s="3" t="s">
        <v>60</v>
      </c>
    </row>
    <row r="56" spans="1:34">
      <c r="A56" s="5"/>
      <c r="B56" s="5"/>
      <c r="C56" s="6"/>
      <c r="D56" s="6" t="s">
        <v>61</v>
      </c>
      <c r="E56" s="6"/>
      <c r="F56" s="6"/>
      <c r="G56" s="6"/>
      <c r="H56" s="6"/>
      <c r="I56" s="5" t="s">
        <v>62</v>
      </c>
      <c r="J56" s="6"/>
      <c r="K56" s="6"/>
      <c r="L56" s="6"/>
      <c r="M56" s="5" t="s">
        <v>63</v>
      </c>
      <c r="N56" s="7"/>
      <c r="O56" s="6"/>
      <c r="P56" s="5"/>
      <c r="Q56" s="8" t="s">
        <v>64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215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212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67</v>
      </c>
      <c r="L58" s="2" t="s">
        <v>67</v>
      </c>
      <c r="M58" s="10"/>
      <c r="N58" s="14" t="s">
        <v>68</v>
      </c>
      <c r="O58" s="2"/>
      <c r="P58" s="10"/>
      <c r="Q58" s="5"/>
      <c r="R58" s="6"/>
      <c r="S58" s="7"/>
      <c r="AB58" s="15"/>
      <c r="AD58" t="s">
        <v>69</v>
      </c>
      <c r="AH58" s="7"/>
    </row>
    <row r="59" spans="1:34">
      <c r="A59" s="10"/>
      <c r="B59" s="10" t="s">
        <v>70</v>
      </c>
      <c r="F59" s="10" t="s">
        <v>71</v>
      </c>
      <c r="I59" s="10"/>
      <c r="K59" s="2" t="s">
        <v>72</v>
      </c>
      <c r="L59" s="2" t="s">
        <v>73</v>
      </c>
      <c r="M59" s="10"/>
      <c r="N59" s="14" t="s">
        <v>72</v>
      </c>
      <c r="O59" s="2"/>
      <c r="P59" s="10"/>
      <c r="Q59" s="16" t="s">
        <v>74</v>
      </c>
      <c r="S59" s="15"/>
      <c r="V59" t="s">
        <v>75</v>
      </c>
      <c r="AB59" s="15"/>
      <c r="AE59" s="15"/>
      <c r="AH59" s="15"/>
    </row>
    <row r="60" spans="1:34">
      <c r="A60" s="10" t="s">
        <v>76</v>
      </c>
      <c r="B60" s="17" t="s">
        <v>77</v>
      </c>
      <c r="C60" s="2" t="s">
        <v>78</v>
      </c>
      <c r="D60" s="2" t="s">
        <v>79</v>
      </c>
      <c r="E60" s="2" t="s">
        <v>80</v>
      </c>
      <c r="F60" s="17" t="s">
        <v>77</v>
      </c>
      <c r="G60" s="2" t="s">
        <v>81</v>
      </c>
      <c r="H60" s="2" t="s">
        <v>82</v>
      </c>
      <c r="I60" s="17" t="s">
        <v>83</v>
      </c>
      <c r="J60" s="2" t="s">
        <v>84</v>
      </c>
      <c r="K60" s="2" t="s">
        <v>85</v>
      </c>
      <c r="L60" s="2" t="s">
        <v>72</v>
      </c>
      <c r="M60" s="17" t="s">
        <v>86</v>
      </c>
      <c r="N60" s="14" t="s">
        <v>85</v>
      </c>
      <c r="O60" s="2"/>
      <c r="P60" s="10" t="s">
        <v>76</v>
      </c>
      <c r="Q60" s="10" t="s">
        <v>87</v>
      </c>
      <c r="T60" s="10"/>
      <c r="U60" s="2" t="s">
        <v>81</v>
      </c>
      <c r="W60" s="10"/>
      <c r="X60" s="2" t="s">
        <v>82</v>
      </c>
      <c r="Z60" s="10" t="s">
        <v>88</v>
      </c>
      <c r="AB60" s="15"/>
      <c r="AD60" t="s">
        <v>89</v>
      </c>
      <c r="AE60" s="15"/>
      <c r="AF60" t="s">
        <v>90</v>
      </c>
      <c r="AH60" s="15"/>
    </row>
    <row r="61" spans="1:34">
      <c r="A61" s="11"/>
      <c r="B61" s="18" t="s">
        <v>91</v>
      </c>
      <c r="C61" s="19" t="s">
        <v>91</v>
      </c>
      <c r="D61" s="19" t="s">
        <v>91</v>
      </c>
      <c r="E61" s="19" t="s">
        <v>91</v>
      </c>
      <c r="F61" s="18" t="s">
        <v>91</v>
      </c>
      <c r="G61" s="19" t="s">
        <v>91</v>
      </c>
      <c r="H61" s="19" t="s">
        <v>91</v>
      </c>
      <c r="I61" s="11"/>
      <c r="J61" s="19" t="s">
        <v>92</v>
      </c>
      <c r="K61" s="19" t="s">
        <v>93</v>
      </c>
      <c r="L61" s="19" t="s">
        <v>94</v>
      </c>
      <c r="M61" s="18" t="s">
        <v>92</v>
      </c>
      <c r="N61" s="20" t="s">
        <v>93</v>
      </c>
      <c r="O61" s="19"/>
      <c r="P61" s="11"/>
      <c r="Q61" s="18" t="s">
        <v>95</v>
      </c>
      <c r="R61" s="19" t="s">
        <v>58</v>
      </c>
      <c r="S61" s="19" t="s">
        <v>59</v>
      </c>
      <c r="T61" s="18" t="s">
        <v>95</v>
      </c>
      <c r="U61" s="19" t="s">
        <v>58</v>
      </c>
      <c r="V61" s="19" t="s">
        <v>59</v>
      </c>
      <c r="W61" s="18" t="s">
        <v>95</v>
      </c>
      <c r="X61" s="19" t="s">
        <v>58</v>
      </c>
      <c r="Y61" s="19" t="s">
        <v>59</v>
      </c>
      <c r="Z61" s="18" t="s">
        <v>95</v>
      </c>
      <c r="AA61" s="19" t="s">
        <v>58</v>
      </c>
      <c r="AB61" s="20" t="s">
        <v>59</v>
      </c>
      <c r="AC61" s="18" t="s">
        <v>96</v>
      </c>
      <c r="AD61" s="19" t="s">
        <v>58</v>
      </c>
      <c r="AE61" s="20" t="s">
        <v>59</v>
      </c>
      <c r="AF61" s="19" t="s">
        <v>97</v>
      </c>
      <c r="AG61" s="19" t="s">
        <v>58</v>
      </c>
      <c r="AH61" s="20" t="s">
        <v>59</v>
      </c>
    </row>
    <row r="62" spans="1:34" ht="15.75">
      <c r="A62" s="10" t="s">
        <v>193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193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194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100</v>
      </c>
      <c r="N63" s="36"/>
      <c r="O63" s="22"/>
      <c r="P63" s="10" t="s">
        <v>194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101</v>
      </c>
      <c r="AF63" t="s">
        <v>102</v>
      </c>
    </row>
    <row r="64" spans="1:34" ht="15.75">
      <c r="A64" s="10" t="s">
        <v>195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101</v>
      </c>
      <c r="N64" s="36"/>
      <c r="O64" s="22"/>
      <c r="P64" s="10" t="s">
        <v>195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196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196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197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197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198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198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199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199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200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200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201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201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202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202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203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203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204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204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205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213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219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214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220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206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206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207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207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208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208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209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/>
      <c r="X79" s="30"/>
      <c r="Y79" s="22"/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209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210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/>
      <c r="X80" s="30"/>
      <c r="Y80" s="22"/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210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211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/>
      <c r="X81" s="38"/>
      <c r="Y81" s="39"/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211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216</v>
      </c>
      <c r="F84" s="6"/>
      <c r="G84" s="6"/>
      <c r="H84" s="6"/>
      <c r="I84" s="6"/>
      <c r="J84" s="6"/>
      <c r="K84" s="6"/>
      <c r="L84" s="7"/>
      <c r="M84" s="35" t="s">
        <v>125</v>
      </c>
      <c r="P84" s="5"/>
      <c r="Q84" s="5"/>
      <c r="R84" s="6"/>
      <c r="S84" s="6"/>
      <c r="T84" s="6" t="s">
        <v>126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127</v>
      </c>
      <c r="L85" s="13"/>
      <c r="M85" s="35" t="s">
        <v>128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129</v>
      </c>
      <c r="D86" s="5" t="s">
        <v>130</v>
      </c>
      <c r="G86" s="17" t="s">
        <v>67</v>
      </c>
      <c r="H86" s="49"/>
      <c r="K86" s="7"/>
      <c r="L86" s="50" t="s">
        <v>131</v>
      </c>
      <c r="P86" s="10"/>
      <c r="Q86" s="10"/>
      <c r="S86" t="s">
        <v>132</v>
      </c>
      <c r="W86" s="10"/>
      <c r="X86" t="s">
        <v>133</v>
      </c>
      <c r="AC86" s="10"/>
      <c r="AD86" t="s">
        <v>134</v>
      </c>
      <c r="AI86" s="10"/>
      <c r="AJ86" t="s">
        <v>135</v>
      </c>
      <c r="AN86" s="15"/>
    </row>
    <row r="87" spans="1:40">
      <c r="A87" s="10" t="s">
        <v>59</v>
      </c>
      <c r="B87" s="17" t="s">
        <v>78</v>
      </c>
      <c r="C87" s="2" t="s">
        <v>79</v>
      </c>
      <c r="D87" s="17" t="s">
        <v>77</v>
      </c>
      <c r="E87" s="2" t="s">
        <v>81</v>
      </c>
      <c r="F87" s="2" t="s">
        <v>82</v>
      </c>
      <c r="G87" s="17" t="s">
        <v>136</v>
      </c>
      <c r="H87" s="51" t="s">
        <v>137</v>
      </c>
      <c r="I87" s="2" t="s">
        <v>86</v>
      </c>
      <c r="J87" s="2" t="s">
        <v>138</v>
      </c>
      <c r="K87" s="14" t="s">
        <v>139</v>
      </c>
      <c r="L87" s="14" t="s">
        <v>136</v>
      </c>
      <c r="M87" s="2" t="s">
        <v>140</v>
      </c>
      <c r="N87" s="2" t="s">
        <v>141</v>
      </c>
      <c r="P87" s="10" t="s">
        <v>76</v>
      </c>
      <c r="Q87" s="10"/>
      <c r="R87" t="s">
        <v>142</v>
      </c>
      <c r="T87" s="10"/>
      <c r="U87" t="s">
        <v>143</v>
      </c>
      <c r="W87" s="10"/>
      <c r="X87" t="s">
        <v>142</v>
      </c>
      <c r="Z87" s="10"/>
      <c r="AA87" t="s">
        <v>143</v>
      </c>
      <c r="AC87" s="10"/>
      <c r="AD87" t="s">
        <v>142</v>
      </c>
      <c r="AF87" s="10"/>
      <c r="AG87" t="s">
        <v>143</v>
      </c>
      <c r="AI87" s="10"/>
      <c r="AJ87" t="s">
        <v>142</v>
      </c>
      <c r="AL87" s="10"/>
      <c r="AM87" t="s">
        <v>143</v>
      </c>
      <c r="AN87" s="15"/>
    </row>
    <row r="88" spans="1:40">
      <c r="A88" s="11"/>
      <c r="B88" s="18" t="s">
        <v>144</v>
      </c>
      <c r="C88" s="19" t="s">
        <v>144</v>
      </c>
      <c r="D88" s="18" t="s">
        <v>144</v>
      </c>
      <c r="E88" s="19" t="s">
        <v>144</v>
      </c>
      <c r="F88" s="19" t="s">
        <v>144</v>
      </c>
      <c r="G88" s="18" t="s">
        <v>145</v>
      </c>
      <c r="H88" s="52"/>
      <c r="I88" s="19" t="s">
        <v>92</v>
      </c>
      <c r="J88" s="19" t="s">
        <v>92</v>
      </c>
      <c r="K88" s="20" t="s">
        <v>92</v>
      </c>
      <c r="L88" s="20" t="s">
        <v>93</v>
      </c>
      <c r="M88" s="2" t="s">
        <v>93</v>
      </c>
      <c r="N88" s="2" t="s">
        <v>146</v>
      </c>
      <c r="P88" s="11"/>
      <c r="Q88" s="18" t="s">
        <v>83</v>
      </c>
      <c r="R88" s="19" t="s">
        <v>58</v>
      </c>
      <c r="S88" s="19" t="s">
        <v>59</v>
      </c>
      <c r="T88" s="18" t="s">
        <v>83</v>
      </c>
      <c r="U88" s="19" t="s">
        <v>58</v>
      </c>
      <c r="V88" s="19" t="s">
        <v>59</v>
      </c>
      <c r="W88" s="18" t="s">
        <v>96</v>
      </c>
      <c r="X88" s="19" t="s">
        <v>58</v>
      </c>
      <c r="Y88" s="19" t="s">
        <v>59</v>
      </c>
      <c r="Z88" s="18" t="s">
        <v>96</v>
      </c>
      <c r="AA88" s="19" t="s">
        <v>58</v>
      </c>
      <c r="AB88" s="19" t="s">
        <v>59</v>
      </c>
      <c r="AC88" s="18" t="s">
        <v>97</v>
      </c>
      <c r="AD88" s="19" t="s">
        <v>58</v>
      </c>
      <c r="AE88" s="19" t="s">
        <v>59</v>
      </c>
      <c r="AF88" s="18" t="s">
        <v>97</v>
      </c>
      <c r="AG88" s="19" t="s">
        <v>58</v>
      </c>
      <c r="AH88" s="19" t="s">
        <v>59</v>
      </c>
      <c r="AI88" s="18" t="s">
        <v>147</v>
      </c>
      <c r="AJ88" s="19" t="s">
        <v>58</v>
      </c>
      <c r="AK88" s="19" t="s">
        <v>59</v>
      </c>
      <c r="AL88" s="18" t="s">
        <v>147</v>
      </c>
      <c r="AM88" s="19" t="s">
        <v>58</v>
      </c>
      <c r="AN88" s="20" t="s">
        <v>59</v>
      </c>
    </row>
    <row r="89" spans="1:40" ht="15.75">
      <c r="A89" s="10" t="s">
        <v>148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2">G173</f>
        <v>9.4000000000000004E-3</v>
      </c>
      <c r="H89" s="54">
        <f t="shared" si="12"/>
        <v>3.5405819802909435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193</v>
      </c>
      <c r="Q89" s="25">
        <f t="shared" ref="Q89:AN99" si="14">Q173</f>
        <v>3.8570000000000002</v>
      </c>
      <c r="R89" s="30">
        <f t="shared" si="14"/>
        <v>37376</v>
      </c>
      <c r="S89" s="24">
        <f t="shared" si="14"/>
        <v>16</v>
      </c>
      <c r="T89" s="25">
        <f t="shared" si="14"/>
        <v>2.8010000000000002</v>
      </c>
      <c r="U89" s="30">
        <f t="shared" si="14"/>
        <v>37956</v>
      </c>
      <c r="V89" s="24">
        <f t="shared" si="14"/>
        <v>12</v>
      </c>
      <c r="W89" s="59">
        <f t="shared" si="14"/>
        <v>25.11</v>
      </c>
      <c r="X89" s="30">
        <f t="shared" si="14"/>
        <v>37368</v>
      </c>
      <c r="Y89" s="24">
        <f t="shared" si="14"/>
        <v>15</v>
      </c>
      <c r="Z89" s="59">
        <f t="shared" si="14"/>
        <v>8.83</v>
      </c>
      <c r="AA89" s="30">
        <f t="shared" si="14"/>
        <v>36897</v>
      </c>
      <c r="AB89" s="24">
        <f t="shared" si="14"/>
        <v>6</v>
      </c>
      <c r="AC89" s="53">
        <f t="shared" si="14"/>
        <v>1.37E-2</v>
      </c>
      <c r="AD89" s="30">
        <f t="shared" si="14"/>
        <v>37941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9">
        <f t="shared" si="14"/>
        <v>68.849999999999994</v>
      </c>
      <c r="AJ89" s="30">
        <f t="shared" si="14"/>
        <v>37941</v>
      </c>
      <c r="AK89" s="24">
        <f t="shared" si="14"/>
        <v>16</v>
      </c>
      <c r="AL89" s="59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149</v>
      </c>
      <c r="B90" s="21">
        <f t="shared" ref="B90:B112" si="15">B174-C90</f>
        <v>1941</v>
      </c>
      <c r="C90" s="22">
        <f t="shared" ref="C90:C112" si="16">C174</f>
        <v>241</v>
      </c>
      <c r="D90" s="23">
        <f t="shared" ref="D90:D112" si="17">D174*0.2931</f>
        <v>7627.0482000000011</v>
      </c>
      <c r="E90" s="24">
        <f t="shared" ref="E90:E112" si="18">D90-F90</f>
        <v>6067.170000000001</v>
      </c>
      <c r="F90" s="24">
        <f t="shared" ref="F90:F112" si="19">F174*0.2931</f>
        <v>1559.8782000000001</v>
      </c>
      <c r="G90" s="53">
        <f t="shared" si="12"/>
        <v>9.2999999999999992E-3</v>
      </c>
      <c r="H90" s="54">
        <f t="shared" si="12"/>
        <v>3.4954391384051333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60">
        <f>L174</f>
        <v>1.12E-2</v>
      </c>
      <c r="M90" s="57">
        <f t="shared" ref="M90:M112" si="20">M174</f>
        <v>9.5999999999999992E-3</v>
      </c>
      <c r="N90" s="58">
        <f t="shared" ref="N90:N112" si="21">N174*(14.696/29.921)*(6894.8/1)</f>
        <v>101254.86534273588</v>
      </c>
      <c r="P90" s="10" t="s">
        <v>194</v>
      </c>
      <c r="Q90" s="25">
        <f t="shared" si="14"/>
        <v>4.1280000000000001</v>
      </c>
      <c r="R90" s="30">
        <f t="shared" si="14"/>
        <v>37376</v>
      </c>
      <c r="S90" s="24">
        <f t="shared" si="14"/>
        <v>16</v>
      </c>
      <c r="T90" s="25">
        <f t="shared" si="14"/>
        <v>2.851</v>
      </c>
      <c r="U90" s="30">
        <f t="shared" si="14"/>
        <v>37591</v>
      </c>
      <c r="V90" s="24">
        <f t="shared" si="14"/>
        <v>12</v>
      </c>
      <c r="W90" s="59">
        <f t="shared" si="14"/>
        <v>26.72</v>
      </c>
      <c r="X90" s="30">
        <f t="shared" si="14"/>
        <v>37457</v>
      </c>
      <c r="Y90" s="24">
        <f t="shared" si="14"/>
        <v>16</v>
      </c>
      <c r="Z90" s="59">
        <f t="shared" si="14"/>
        <v>8.83</v>
      </c>
      <c r="AA90" s="30">
        <f t="shared" si="14"/>
        <v>36897</v>
      </c>
      <c r="AB90" s="24">
        <f t="shared" si="14"/>
        <v>6</v>
      </c>
      <c r="AC90" s="53">
        <f t="shared" si="14"/>
        <v>1.89E-2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9">
        <f t="shared" si="14"/>
        <v>100.7</v>
      </c>
      <c r="AJ90" s="30">
        <f t="shared" si="14"/>
        <v>37544</v>
      </c>
      <c r="AK90" s="24">
        <f t="shared" si="14"/>
        <v>9</v>
      </c>
      <c r="AL90" s="59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150</v>
      </c>
      <c r="B91" s="21">
        <f t="shared" si="15"/>
        <v>1894</v>
      </c>
      <c r="C91" s="22">
        <f t="shared" si="16"/>
        <v>237</v>
      </c>
      <c r="D91" s="23">
        <f t="shared" si="17"/>
        <v>7546.1526000000003</v>
      </c>
      <c r="E91" s="24">
        <f t="shared" si="18"/>
        <v>5878.1205</v>
      </c>
      <c r="F91" s="24">
        <f t="shared" si="19"/>
        <v>1668.0321000000001</v>
      </c>
      <c r="G91" s="53">
        <f t="shared" si="12"/>
        <v>9.4000000000000004E-3</v>
      </c>
      <c r="H91" s="54">
        <f t="shared" si="12"/>
        <v>3.541132144533083</v>
      </c>
      <c r="I91" s="55">
        <f t="shared" si="13"/>
        <v>17.777777777777779</v>
      </c>
      <c r="J91" s="55">
        <f t="shared" si="13"/>
        <v>23.833333333333336</v>
      </c>
      <c r="K91" s="55">
        <v>17.37</v>
      </c>
      <c r="L91" s="60">
        <f t="shared" ref="L91:L112" si="22">L175</f>
        <v>1.14E-2</v>
      </c>
      <c r="M91" s="57">
        <f t="shared" si="20"/>
        <v>9.7000000000000003E-3</v>
      </c>
      <c r="N91" s="58">
        <f t="shared" si="21"/>
        <v>101593.51037732697</v>
      </c>
      <c r="P91" s="10" t="s">
        <v>195</v>
      </c>
      <c r="Q91" s="25">
        <f t="shared" si="14"/>
        <v>4.9669999999999996</v>
      </c>
      <c r="R91" s="30">
        <f t="shared" si="14"/>
        <v>37531</v>
      </c>
      <c r="S91" s="24">
        <f t="shared" si="14"/>
        <v>9</v>
      </c>
      <c r="T91" s="25">
        <f t="shared" si="14"/>
        <v>2.8050000000000002</v>
      </c>
      <c r="U91" s="30">
        <f t="shared" si="14"/>
        <v>37956</v>
      </c>
      <c r="V91" s="24">
        <f t="shared" si="14"/>
        <v>15</v>
      </c>
      <c r="W91" s="59">
        <f t="shared" si="14"/>
        <v>31.5</v>
      </c>
      <c r="X91" s="30">
        <f t="shared" si="14"/>
        <v>37810</v>
      </c>
      <c r="Y91" s="24">
        <f t="shared" si="14"/>
        <v>16</v>
      </c>
      <c r="Z91" s="59">
        <f t="shared" si="14"/>
        <v>10.78</v>
      </c>
      <c r="AA91" s="30">
        <f t="shared" si="14"/>
        <v>36897</v>
      </c>
      <c r="AB91" s="24">
        <f t="shared" si="14"/>
        <v>7</v>
      </c>
      <c r="AC91" s="53">
        <f t="shared" si="14"/>
        <v>1.7600000000000001E-2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9">
        <f t="shared" si="14"/>
        <v>83.67</v>
      </c>
      <c r="AJ91" s="30">
        <f t="shared" si="14"/>
        <v>37733</v>
      </c>
      <c r="AK91" s="24">
        <f t="shared" si="14"/>
        <v>18</v>
      </c>
      <c r="AL91" s="59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151</v>
      </c>
      <c r="B92" s="21">
        <f t="shared" si="15"/>
        <v>1890</v>
      </c>
      <c r="C92" s="22">
        <f t="shared" si="16"/>
        <v>236</v>
      </c>
      <c r="D92" s="23">
        <f t="shared" si="17"/>
        <v>7528.2735000000011</v>
      </c>
      <c r="E92" s="24">
        <f t="shared" si="18"/>
        <v>5873.4309000000012</v>
      </c>
      <c r="F92" s="24">
        <f t="shared" si="19"/>
        <v>1654.8426000000002</v>
      </c>
      <c r="G92" s="53">
        <f t="shared" si="12"/>
        <v>9.4000000000000004E-3</v>
      </c>
      <c r="H92" s="54">
        <f t="shared" si="12"/>
        <v>3.5410505644402641</v>
      </c>
      <c r="I92" s="55">
        <f t="shared" si="13"/>
        <v>17.777777777777779</v>
      </c>
      <c r="J92" s="55">
        <f t="shared" si="13"/>
        <v>23.833333333333336</v>
      </c>
      <c r="K92" s="55">
        <v>17.37</v>
      </c>
      <c r="L92" s="60">
        <f t="shared" si="22"/>
        <v>1.14E-2</v>
      </c>
      <c r="M92" s="57">
        <f t="shared" si="20"/>
        <v>9.7000000000000003E-3</v>
      </c>
      <c r="N92" s="58">
        <f t="shared" si="21"/>
        <v>101593.51037732697</v>
      </c>
      <c r="P92" s="10" t="s">
        <v>196</v>
      </c>
      <c r="Q92" s="25">
        <f t="shared" si="14"/>
        <v>5.5949999999999998</v>
      </c>
      <c r="R92" s="30">
        <f t="shared" si="14"/>
        <v>37531</v>
      </c>
      <c r="S92" s="24">
        <f t="shared" si="14"/>
        <v>9</v>
      </c>
      <c r="T92" s="25">
        <f t="shared" si="14"/>
        <v>2.8010000000000002</v>
      </c>
      <c r="U92" s="30">
        <f t="shared" si="14"/>
        <v>37956</v>
      </c>
      <c r="V92" s="24">
        <f t="shared" si="14"/>
        <v>12</v>
      </c>
      <c r="W92" s="59">
        <f t="shared" si="14"/>
        <v>32</v>
      </c>
      <c r="X92" s="30">
        <f t="shared" si="14"/>
        <v>37822</v>
      </c>
      <c r="Y92" s="24">
        <f t="shared" si="14"/>
        <v>16</v>
      </c>
      <c r="Z92" s="59">
        <f t="shared" si="14"/>
        <v>8.83</v>
      </c>
      <c r="AA92" s="30">
        <f t="shared" si="14"/>
        <v>36897</v>
      </c>
      <c r="AB92" s="24">
        <f t="shared" si="14"/>
        <v>6</v>
      </c>
      <c r="AC92" s="53">
        <f t="shared" si="14"/>
        <v>1.77E-2</v>
      </c>
      <c r="AD92" s="30">
        <f t="shared" si="14"/>
        <v>37447</v>
      </c>
      <c r="AE92" s="24">
        <f t="shared" si="14"/>
        <v>13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9">
        <f t="shared" si="14"/>
        <v>77.94</v>
      </c>
      <c r="AJ92" s="30">
        <f t="shared" si="14"/>
        <v>37882</v>
      </c>
      <c r="AK92" s="24">
        <f t="shared" si="14"/>
        <v>9</v>
      </c>
      <c r="AL92" s="59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152</v>
      </c>
      <c r="B93" s="21">
        <f t="shared" si="15"/>
        <v>1694</v>
      </c>
      <c r="C93" s="22">
        <f t="shared" si="16"/>
        <v>215</v>
      </c>
      <c r="D93" s="23">
        <f t="shared" si="17"/>
        <v>6753.0240000000003</v>
      </c>
      <c r="E93" s="24">
        <f t="shared" si="18"/>
        <v>5671.7781000000004</v>
      </c>
      <c r="F93" s="24">
        <f t="shared" si="19"/>
        <v>1081.2459000000001</v>
      </c>
      <c r="G93" s="53">
        <f t="shared" si="12"/>
        <v>8.9999999999999993E-3</v>
      </c>
      <c r="H93" s="54">
        <f t="shared" si="12"/>
        <v>3.5374667365112624</v>
      </c>
      <c r="I93" s="55">
        <f t="shared" si="13"/>
        <v>17.222222222222221</v>
      </c>
      <c r="J93" s="55">
        <f t="shared" si="13"/>
        <v>23.777777777777775</v>
      </c>
      <c r="K93" s="55">
        <v>16.940000000000001</v>
      </c>
      <c r="L93" s="60">
        <f t="shared" si="22"/>
        <v>1.03E-2</v>
      </c>
      <c r="M93" s="57">
        <f t="shared" si="20"/>
        <v>9.1999999999999998E-3</v>
      </c>
      <c r="N93" s="58">
        <f t="shared" si="21"/>
        <v>101593.51037732697</v>
      </c>
      <c r="P93" s="10" t="s">
        <v>197</v>
      </c>
      <c r="Q93" s="25">
        <f t="shared" si="14"/>
        <v>5.3390000000000004</v>
      </c>
      <c r="R93" s="30">
        <f t="shared" si="14"/>
        <v>37531</v>
      </c>
      <c r="S93" s="24">
        <f t="shared" si="14"/>
        <v>9</v>
      </c>
      <c r="T93" s="25">
        <f t="shared" si="14"/>
        <v>2.8010000000000002</v>
      </c>
      <c r="U93" s="30">
        <f t="shared" si="14"/>
        <v>37956</v>
      </c>
      <c r="V93" s="24">
        <f t="shared" si="14"/>
        <v>12</v>
      </c>
      <c r="W93" s="59">
        <f t="shared" si="14"/>
        <v>31.56</v>
      </c>
      <c r="X93" s="30">
        <f t="shared" si="14"/>
        <v>37810</v>
      </c>
      <c r="Y93" s="24">
        <f t="shared" si="14"/>
        <v>16</v>
      </c>
      <c r="Z93" s="59">
        <f t="shared" si="14"/>
        <v>8.83</v>
      </c>
      <c r="AA93" s="30">
        <f t="shared" si="14"/>
        <v>36897</v>
      </c>
      <c r="AB93" s="24">
        <f t="shared" si="14"/>
        <v>6</v>
      </c>
      <c r="AC93" s="53">
        <f t="shared" si="14"/>
        <v>1.7399999999999999E-2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9">
        <f t="shared" si="14"/>
        <v>81.260000000000005</v>
      </c>
      <c r="AJ93" s="30">
        <f t="shared" si="14"/>
        <v>37733</v>
      </c>
      <c r="AK93" s="24">
        <f t="shared" si="14"/>
        <v>18</v>
      </c>
      <c r="AL93" s="59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153</v>
      </c>
      <c r="B94" s="21">
        <f t="shared" si="15"/>
        <v>2133</v>
      </c>
      <c r="C94" s="22">
        <f t="shared" si="16"/>
        <v>259</v>
      </c>
      <c r="D94" s="23">
        <f t="shared" si="17"/>
        <v>8185.1106000000009</v>
      </c>
      <c r="E94" s="24">
        <f t="shared" si="18"/>
        <v>6438.5277000000006</v>
      </c>
      <c r="F94" s="24">
        <f t="shared" si="19"/>
        <v>1746.5829000000001</v>
      </c>
      <c r="G94" s="53">
        <f t="shared" si="12"/>
        <v>9.1999999999999998E-3</v>
      </c>
      <c r="H94" s="54">
        <f t="shared" si="12"/>
        <v>3.4218689799331106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60">
        <f t="shared" si="22"/>
        <v>1.1299999999999999E-2</v>
      </c>
      <c r="M94" s="57">
        <f t="shared" si="20"/>
        <v>9.4999999999999998E-3</v>
      </c>
      <c r="N94" s="58">
        <f t="shared" si="21"/>
        <v>101593.51037732697</v>
      </c>
      <c r="P94" s="10" t="s">
        <v>198</v>
      </c>
      <c r="Q94" s="25">
        <f t="shared" si="14"/>
        <v>3.863</v>
      </c>
      <c r="R94" s="30">
        <f t="shared" si="14"/>
        <v>38265</v>
      </c>
      <c r="S94" s="24">
        <f t="shared" si="14"/>
        <v>3</v>
      </c>
      <c r="T94" s="25">
        <f t="shared" si="14"/>
        <v>2.8010000000000002</v>
      </c>
      <c r="U94" s="30">
        <f t="shared" si="14"/>
        <v>37956</v>
      </c>
      <c r="V94" s="24">
        <f t="shared" si="14"/>
        <v>12</v>
      </c>
      <c r="W94" s="59">
        <f t="shared" si="14"/>
        <v>34.94</v>
      </c>
      <c r="X94" s="30">
        <f t="shared" si="14"/>
        <v>38162</v>
      </c>
      <c r="Y94" s="24">
        <f t="shared" si="14"/>
        <v>24</v>
      </c>
      <c r="Z94" s="59">
        <f t="shared" si="14"/>
        <v>8.83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9">
        <f t="shared" si="14"/>
        <v>81.12</v>
      </c>
      <c r="AJ94" s="30">
        <f t="shared" si="14"/>
        <v>37840</v>
      </c>
      <c r="AK94" s="24">
        <f t="shared" si="14"/>
        <v>21</v>
      </c>
      <c r="AL94" s="59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154</v>
      </c>
      <c r="B95" s="21">
        <f t="shared" si="15"/>
        <v>3223</v>
      </c>
      <c r="C95" s="22">
        <f t="shared" si="16"/>
        <v>353</v>
      </c>
      <c r="D95" s="23">
        <f t="shared" si="17"/>
        <v>11232.764400000002</v>
      </c>
      <c r="E95" s="24">
        <f t="shared" si="18"/>
        <v>8347.781100000002</v>
      </c>
      <c r="F95" s="24">
        <f t="shared" si="19"/>
        <v>2884.9833000000003</v>
      </c>
      <c r="G95" s="53">
        <f t="shared" si="12"/>
        <v>9.7999999999999997E-3</v>
      </c>
      <c r="H95" s="54">
        <f t="shared" si="12"/>
        <v>3.1411533557046987</v>
      </c>
      <c r="I95" s="55">
        <f t="shared" si="13"/>
        <v>25</v>
      </c>
      <c r="J95" s="55">
        <f t="shared" si="13"/>
        <v>24.944444444444446</v>
      </c>
      <c r="K95" s="55">
        <v>18.23</v>
      </c>
      <c r="L95" s="60">
        <f t="shared" si="22"/>
        <v>1.3299999999999999E-2</v>
      </c>
      <c r="M95" s="57">
        <f t="shared" si="20"/>
        <v>1.03E-2</v>
      </c>
      <c r="N95" s="58">
        <f t="shared" si="21"/>
        <v>101593.51037732697</v>
      </c>
      <c r="P95" s="10" t="s">
        <v>199</v>
      </c>
      <c r="Q95" s="25">
        <f t="shared" si="14"/>
        <v>4.4269999999999996</v>
      </c>
      <c r="R95" s="30">
        <f t="shared" si="14"/>
        <v>37533</v>
      </c>
      <c r="S95" s="24">
        <f t="shared" si="14"/>
        <v>24</v>
      </c>
      <c r="T95" s="25">
        <f t="shared" si="14"/>
        <v>2.8010000000000002</v>
      </c>
      <c r="U95" s="30">
        <f t="shared" si="14"/>
        <v>37956</v>
      </c>
      <c r="V95" s="24">
        <f t="shared" si="14"/>
        <v>12</v>
      </c>
      <c r="W95" s="59">
        <f t="shared" si="14"/>
        <v>32.56</v>
      </c>
      <c r="X95" s="30">
        <f t="shared" si="14"/>
        <v>38188</v>
      </c>
      <c r="Y95" s="24">
        <f t="shared" si="14"/>
        <v>16</v>
      </c>
      <c r="Z95" s="59">
        <f t="shared" si="14"/>
        <v>8.83</v>
      </c>
      <c r="AA95" s="30">
        <f t="shared" si="14"/>
        <v>36897</v>
      </c>
      <c r="AB95" s="24">
        <f t="shared" si="14"/>
        <v>6</v>
      </c>
      <c r="AC95" s="53">
        <f t="shared" si="14"/>
        <v>1.37E-2</v>
      </c>
      <c r="AD95" s="30">
        <f t="shared" si="14"/>
        <v>37941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9">
        <f t="shared" si="14"/>
        <v>68.849999999999994</v>
      </c>
      <c r="AJ95" s="30">
        <f t="shared" si="14"/>
        <v>37941</v>
      </c>
      <c r="AK95" s="24">
        <f t="shared" si="14"/>
        <v>16</v>
      </c>
      <c r="AL95" s="59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155</v>
      </c>
      <c r="B96" s="21">
        <f t="shared" si="15"/>
        <v>3145</v>
      </c>
      <c r="C96" s="22">
        <f t="shared" si="16"/>
        <v>335</v>
      </c>
      <c r="D96" s="23">
        <f t="shared" si="17"/>
        <v>10271.6895</v>
      </c>
      <c r="E96" s="24">
        <f t="shared" si="18"/>
        <v>9069.1002000000008</v>
      </c>
      <c r="F96" s="24">
        <f t="shared" si="19"/>
        <v>1202.5893000000001</v>
      </c>
      <c r="G96" s="53">
        <f t="shared" si="12"/>
        <v>9.4000000000000004E-3</v>
      </c>
      <c r="H96" s="54">
        <f t="shared" si="12"/>
        <v>2.9516349137931037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60">
        <f t="shared" si="22"/>
        <v>1.09E-2</v>
      </c>
      <c r="M96" s="57">
        <f t="shared" si="20"/>
        <v>9.5999999999999992E-3</v>
      </c>
      <c r="N96" s="58">
        <f t="shared" si="21"/>
        <v>101593.51037732697</v>
      </c>
      <c r="P96" s="10" t="s">
        <v>200</v>
      </c>
      <c r="Q96" s="25">
        <f t="shared" si="14"/>
        <v>4.7759999999999998</v>
      </c>
      <c r="R96" s="30">
        <f t="shared" si="14"/>
        <v>37882</v>
      </c>
      <c r="S96" s="24">
        <f t="shared" si="14"/>
        <v>15</v>
      </c>
      <c r="T96" s="25">
        <f t="shared" si="14"/>
        <v>2.7349999999999999</v>
      </c>
      <c r="U96" s="30">
        <f t="shared" si="14"/>
        <v>37958</v>
      </c>
      <c r="V96" s="24">
        <f t="shared" si="14"/>
        <v>13</v>
      </c>
      <c r="W96" s="59">
        <f t="shared" si="14"/>
        <v>28.83</v>
      </c>
      <c r="X96" s="30">
        <f t="shared" si="14"/>
        <v>37517</v>
      </c>
      <c r="Y96" s="24">
        <f t="shared" si="14"/>
        <v>16</v>
      </c>
      <c r="Z96" s="59">
        <f t="shared" si="14"/>
        <v>8.83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37716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9">
        <f t="shared" si="14"/>
        <v>85.57</v>
      </c>
      <c r="AJ96" s="30">
        <f t="shared" si="14"/>
        <v>37716</v>
      </c>
      <c r="AK96" s="24">
        <f t="shared" si="14"/>
        <v>21</v>
      </c>
      <c r="AL96" s="59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156</v>
      </c>
      <c r="B97" s="21">
        <f t="shared" si="15"/>
        <v>4526</v>
      </c>
      <c r="C97" s="22">
        <f t="shared" si="16"/>
        <v>467</v>
      </c>
      <c r="D97" s="23">
        <f t="shared" si="17"/>
        <v>14844.049500000001</v>
      </c>
      <c r="E97" s="24">
        <f t="shared" si="18"/>
        <v>11875.239600000001</v>
      </c>
      <c r="F97" s="24">
        <f t="shared" si="19"/>
        <v>2968.8099000000002</v>
      </c>
      <c r="G97" s="53">
        <f t="shared" si="12"/>
        <v>9.9000000000000008E-3</v>
      </c>
      <c r="H97" s="54">
        <f t="shared" si="12"/>
        <v>2.9729720608852395</v>
      </c>
      <c r="I97" s="55">
        <f t="shared" si="13"/>
        <v>28.888888888888886</v>
      </c>
      <c r="J97" s="55">
        <f t="shared" si="13"/>
        <v>25.555555555555554</v>
      </c>
      <c r="K97" s="55">
        <v>18.28</v>
      </c>
      <c r="L97" s="60">
        <f t="shared" si="22"/>
        <v>1.17E-2</v>
      </c>
      <c r="M97" s="57">
        <f t="shared" si="20"/>
        <v>1.01E-2</v>
      </c>
      <c r="N97" s="58">
        <f t="shared" si="21"/>
        <v>101593.51037732697</v>
      </c>
      <c r="P97" s="10" t="s">
        <v>201</v>
      </c>
      <c r="Q97" s="25">
        <f t="shared" si="14"/>
        <v>3.855</v>
      </c>
      <c r="R97" s="30">
        <f t="shared" si="14"/>
        <v>37376</v>
      </c>
      <c r="S97" s="24">
        <f t="shared" si="14"/>
        <v>16</v>
      </c>
      <c r="T97" s="25">
        <f t="shared" si="14"/>
        <v>2.8010000000000002</v>
      </c>
      <c r="U97" s="30">
        <f t="shared" si="14"/>
        <v>37956</v>
      </c>
      <c r="V97" s="24">
        <f t="shared" si="14"/>
        <v>12</v>
      </c>
      <c r="W97" s="59">
        <f t="shared" si="14"/>
        <v>25.11</v>
      </c>
      <c r="X97" s="30">
        <f t="shared" si="14"/>
        <v>37368</v>
      </c>
      <c r="Y97" s="24">
        <f t="shared" si="14"/>
        <v>15</v>
      </c>
      <c r="Z97" s="59">
        <f t="shared" si="14"/>
        <v>8.83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9">
        <f t="shared" si="14"/>
        <v>84.79</v>
      </c>
      <c r="AJ97" s="30">
        <f t="shared" si="14"/>
        <v>37348</v>
      </c>
      <c r="AK97" s="24">
        <f t="shared" si="14"/>
        <v>5</v>
      </c>
      <c r="AL97" s="59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157</v>
      </c>
      <c r="B98" s="21">
        <f t="shared" si="15"/>
        <v>4655</v>
      </c>
      <c r="C98" s="22">
        <f t="shared" si="16"/>
        <v>478</v>
      </c>
      <c r="D98" s="23">
        <f t="shared" si="17"/>
        <v>15392.732700000002</v>
      </c>
      <c r="E98" s="24">
        <f t="shared" si="18"/>
        <v>12041.134200000002</v>
      </c>
      <c r="F98" s="24">
        <f t="shared" si="19"/>
        <v>3351.5985000000005</v>
      </c>
      <c r="G98" s="53">
        <f t="shared" si="12"/>
        <v>1.0200000000000001E-2</v>
      </c>
      <c r="H98" s="54">
        <f t="shared" si="12"/>
        <v>2.9987790181180602</v>
      </c>
      <c r="I98" s="55">
        <f t="shared" si="13"/>
        <v>28.888888888888886</v>
      </c>
      <c r="J98" s="55">
        <f t="shared" si="13"/>
        <v>25.555555555555554</v>
      </c>
      <c r="K98" s="55">
        <v>18.600000000000001</v>
      </c>
      <c r="L98" s="60">
        <f t="shared" si="22"/>
        <v>1.2500000000000001E-2</v>
      </c>
      <c r="M98" s="57">
        <f t="shared" si="20"/>
        <v>1.0500000000000001E-2</v>
      </c>
      <c r="N98" s="58">
        <f t="shared" si="21"/>
        <v>101593.51037732697</v>
      </c>
      <c r="P98" s="10" t="s">
        <v>202</v>
      </c>
      <c r="Q98" s="25">
        <f t="shared" si="14"/>
        <v>3.7589999999999999</v>
      </c>
      <c r="R98" s="30">
        <f t="shared" si="14"/>
        <v>37891</v>
      </c>
      <c r="S98" s="24">
        <f t="shared" si="14"/>
        <v>15</v>
      </c>
      <c r="T98" s="25">
        <f t="shared" si="14"/>
        <v>2.8010000000000002</v>
      </c>
      <c r="U98" s="30">
        <f t="shared" si="14"/>
        <v>37956</v>
      </c>
      <c r="V98" s="24">
        <f t="shared" si="14"/>
        <v>12</v>
      </c>
      <c r="W98" s="59">
        <f t="shared" si="14"/>
        <v>25.11</v>
      </c>
      <c r="X98" s="30">
        <f t="shared" si="14"/>
        <v>37368</v>
      </c>
      <c r="Y98" s="24">
        <f t="shared" si="14"/>
        <v>15</v>
      </c>
      <c r="Z98" s="59">
        <f t="shared" si="14"/>
        <v>8.83</v>
      </c>
      <c r="AA98" s="30">
        <f t="shared" si="14"/>
        <v>36897</v>
      </c>
      <c r="AB98" s="24">
        <f t="shared" si="14"/>
        <v>6</v>
      </c>
      <c r="AC98" s="53">
        <f t="shared" si="14"/>
        <v>1.41E-2</v>
      </c>
      <c r="AD98" s="30">
        <f t="shared" si="14"/>
        <v>37363</v>
      </c>
      <c r="AE98" s="24">
        <f t="shared" si="14"/>
        <v>3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9">
        <f t="shared" si="14"/>
        <v>71.53</v>
      </c>
      <c r="AJ98" s="30">
        <f t="shared" si="14"/>
        <v>37363</v>
      </c>
      <c r="AK98" s="24">
        <f t="shared" si="14"/>
        <v>3</v>
      </c>
      <c r="AL98" s="59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158</v>
      </c>
      <c r="B99" s="21">
        <f t="shared" si="15"/>
        <v>5456</v>
      </c>
      <c r="C99" s="22">
        <f t="shared" si="16"/>
        <v>536</v>
      </c>
      <c r="D99" s="23">
        <f t="shared" si="17"/>
        <v>17605.051500000001</v>
      </c>
      <c r="E99" s="24">
        <f t="shared" si="18"/>
        <v>12817.556100000002</v>
      </c>
      <c r="F99" s="24">
        <f t="shared" si="19"/>
        <v>4787.4954000000007</v>
      </c>
      <c r="G99" s="53">
        <f t="shared" si="12"/>
        <v>1.0699999999999999E-2</v>
      </c>
      <c r="H99" s="54">
        <f t="shared" si="12"/>
        <v>2.9380927069425904</v>
      </c>
      <c r="I99" s="55">
        <f t="shared" si="13"/>
        <v>31.111111111111111</v>
      </c>
      <c r="J99" s="55">
        <f t="shared" si="13"/>
        <v>25.888888888888882</v>
      </c>
      <c r="K99" s="55">
        <v>19.329999999999998</v>
      </c>
      <c r="L99" s="60">
        <f t="shared" si="22"/>
        <v>1.4800000000000001E-2</v>
      </c>
      <c r="M99" s="57">
        <f t="shared" si="20"/>
        <v>1.1299999999999999E-2</v>
      </c>
      <c r="N99" s="58">
        <f t="shared" si="21"/>
        <v>101593.51037732697</v>
      </c>
      <c r="P99" s="10" t="s">
        <v>203</v>
      </c>
      <c r="Q99" s="25">
        <f t="shared" si="14"/>
        <v>3.7589999999999999</v>
      </c>
      <c r="R99" s="30">
        <f t="shared" si="14"/>
        <v>37891</v>
      </c>
      <c r="S99" s="24">
        <f t="shared" si="14"/>
        <v>15</v>
      </c>
      <c r="T99" s="25">
        <f t="shared" si="14"/>
        <v>2.7349999999999999</v>
      </c>
      <c r="U99" s="30">
        <f t="shared" si="14"/>
        <v>37958</v>
      </c>
      <c r="V99" s="24">
        <f t="shared" si="14"/>
        <v>13</v>
      </c>
      <c r="W99" s="59">
        <f t="shared" si="14"/>
        <v>25.11</v>
      </c>
      <c r="X99" s="30">
        <f t="shared" si="14"/>
        <v>37368</v>
      </c>
      <c r="Y99" s="24">
        <f t="shared" si="14"/>
        <v>15</v>
      </c>
      <c r="Z99" s="59">
        <f t="shared" si="14"/>
        <v>8.83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37713</v>
      </c>
      <c r="AE99" s="24">
        <f t="shared" si="14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9">
        <f t="shared" si="23"/>
        <v>78.430000000000007</v>
      </c>
      <c r="AJ99" s="30">
        <f t="shared" si="23"/>
        <v>37713</v>
      </c>
      <c r="AK99" s="24">
        <f t="shared" si="23"/>
        <v>4</v>
      </c>
      <c r="AL99" s="59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159</v>
      </c>
      <c r="B100" s="21">
        <f t="shared" si="15"/>
        <v>5015</v>
      </c>
      <c r="C100" s="22">
        <f t="shared" si="16"/>
        <v>498</v>
      </c>
      <c r="D100" s="23">
        <f t="shared" si="17"/>
        <v>16187.619900000002</v>
      </c>
      <c r="E100" s="24">
        <f t="shared" si="18"/>
        <v>12610.920600000001</v>
      </c>
      <c r="F100" s="24">
        <f t="shared" si="19"/>
        <v>3576.6993000000002</v>
      </c>
      <c r="G100" s="53">
        <f t="shared" si="12"/>
        <v>1.0800000000000001E-2</v>
      </c>
      <c r="H100" s="54">
        <f t="shared" si="12"/>
        <v>2.9362633593324872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60">
        <f t="shared" si="22"/>
        <v>1.34E-2</v>
      </c>
      <c r="M100" s="57">
        <f t="shared" si="20"/>
        <v>1.12E-2</v>
      </c>
      <c r="N100" s="58">
        <f t="shared" si="21"/>
        <v>101593.51037732697</v>
      </c>
      <c r="P100" s="11" t="s">
        <v>204</v>
      </c>
      <c r="Q100" s="25">
        <f t="shared" ref="Q100:AN108" si="24">Q184</f>
        <v>3.7589999999999999</v>
      </c>
      <c r="R100" s="30">
        <f t="shared" si="24"/>
        <v>37526</v>
      </c>
      <c r="S100" s="24">
        <f t="shared" si="24"/>
        <v>15</v>
      </c>
      <c r="T100" s="25">
        <f t="shared" si="24"/>
        <v>2.7349999999999999</v>
      </c>
      <c r="U100" s="30">
        <f t="shared" si="24"/>
        <v>37958</v>
      </c>
      <c r="V100" s="24">
        <f t="shared" si="24"/>
        <v>13</v>
      </c>
      <c r="W100" s="59">
        <f t="shared" si="24"/>
        <v>25.11</v>
      </c>
      <c r="X100" s="38">
        <f t="shared" si="24"/>
        <v>37368</v>
      </c>
      <c r="Y100" s="43">
        <f t="shared" si="24"/>
        <v>15</v>
      </c>
      <c r="Z100" s="59">
        <f t="shared" si="24"/>
        <v>8.83</v>
      </c>
      <c r="AA100" s="30">
        <f t="shared" si="24"/>
        <v>36897</v>
      </c>
      <c r="AB100" s="24">
        <f t="shared" si="24"/>
        <v>6</v>
      </c>
      <c r="AC100" s="61">
        <f t="shared" si="24"/>
        <v>1.37E-2</v>
      </c>
      <c r="AD100" s="38">
        <f t="shared" si="24"/>
        <v>37941</v>
      </c>
      <c r="AE100" s="43">
        <f t="shared" si="24"/>
        <v>16</v>
      </c>
      <c r="AF100" s="61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9">
        <f t="shared" si="24"/>
        <v>68.849999999999994</v>
      </c>
      <c r="AJ100" s="30">
        <f t="shared" si="24"/>
        <v>37941</v>
      </c>
      <c r="AK100" s="24">
        <f t="shared" si="24"/>
        <v>16</v>
      </c>
      <c r="AL100" s="59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160</v>
      </c>
      <c r="B101" s="21">
        <f t="shared" si="15"/>
        <v>6036</v>
      </c>
      <c r="C101" s="22">
        <f t="shared" si="16"/>
        <v>600</v>
      </c>
      <c r="D101" s="23">
        <f t="shared" si="17"/>
        <v>19620.993300000002</v>
      </c>
      <c r="E101" s="24">
        <f t="shared" si="18"/>
        <v>17135.212200000002</v>
      </c>
      <c r="F101" s="24">
        <f t="shared" si="19"/>
        <v>2485.7811000000002</v>
      </c>
      <c r="G101" s="53">
        <f t="shared" si="12"/>
        <v>1.0200000000000001E-2</v>
      </c>
      <c r="H101" s="54">
        <f t="shared" si="12"/>
        <v>2.9567500452079569</v>
      </c>
      <c r="I101" s="55">
        <f t="shared" si="13"/>
        <v>31.111111111111111</v>
      </c>
      <c r="J101" s="55">
        <f t="shared" si="13"/>
        <v>25.944444444444446</v>
      </c>
      <c r="K101" s="55">
        <v>18.64</v>
      </c>
      <c r="L101" s="60">
        <f t="shared" si="22"/>
        <v>1.15E-2</v>
      </c>
      <c r="M101" s="57">
        <f t="shared" si="20"/>
        <v>1.04E-2</v>
      </c>
      <c r="N101" s="58">
        <f t="shared" si="21"/>
        <v>101593.51037732697</v>
      </c>
      <c r="P101" s="10" t="s">
        <v>213</v>
      </c>
      <c r="Q101" s="25">
        <f t="shared" si="24"/>
        <v>5.3010000000000002</v>
      </c>
      <c r="R101" s="30">
        <f t="shared" si="24"/>
        <v>38273</v>
      </c>
      <c r="S101" s="24">
        <f t="shared" si="24"/>
        <v>9</v>
      </c>
      <c r="T101" s="25">
        <f t="shared" si="24"/>
        <v>2.6520000000000001</v>
      </c>
      <c r="U101" s="30">
        <f t="shared" si="24"/>
        <v>38076</v>
      </c>
      <c r="V101" s="24">
        <f t="shared" si="24"/>
        <v>17</v>
      </c>
      <c r="W101" s="59">
        <f t="shared" si="24"/>
        <v>25.11</v>
      </c>
      <c r="X101" s="30">
        <f t="shared" si="24"/>
        <v>37002</v>
      </c>
      <c r="Y101" s="24">
        <f t="shared" si="24"/>
        <v>16</v>
      </c>
      <c r="Z101" s="59">
        <f t="shared" si="24"/>
        <v>7.94</v>
      </c>
      <c r="AA101" s="30">
        <f t="shared" si="24"/>
        <v>37975</v>
      </c>
      <c r="AB101" s="24">
        <f t="shared" si="24"/>
        <v>11</v>
      </c>
      <c r="AC101" s="53">
        <f t="shared" si="24"/>
        <v>1.18E-2</v>
      </c>
      <c r="AD101" s="30">
        <f t="shared" si="24"/>
        <v>38083</v>
      </c>
      <c r="AE101" s="24">
        <f t="shared" si="24"/>
        <v>10</v>
      </c>
      <c r="AF101" s="53"/>
      <c r="AG101" s="30"/>
      <c r="AH101" s="24"/>
      <c r="AI101" s="59"/>
      <c r="AJ101" s="30"/>
      <c r="AK101" s="24"/>
      <c r="AL101" s="59"/>
      <c r="AM101" s="30"/>
      <c r="AN101" s="24"/>
    </row>
    <row r="102" spans="1:40" ht="15.75">
      <c r="A102" s="10" t="s">
        <v>161</v>
      </c>
      <c r="B102" s="21">
        <f t="shared" si="15"/>
        <v>6429</v>
      </c>
      <c r="C102" s="22">
        <f t="shared" si="16"/>
        <v>635</v>
      </c>
      <c r="D102" s="23">
        <f t="shared" si="17"/>
        <v>20819.186100000003</v>
      </c>
      <c r="E102" s="24">
        <f t="shared" si="18"/>
        <v>17639.051100000004</v>
      </c>
      <c r="F102" s="24">
        <f t="shared" si="19"/>
        <v>3180.1350000000002</v>
      </c>
      <c r="G102" s="53">
        <f t="shared" si="12"/>
        <v>0.01</v>
      </c>
      <c r="H102" s="54">
        <f t="shared" si="12"/>
        <v>2.9472234003397513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60">
        <f t="shared" si="22"/>
        <v>1.21E-2</v>
      </c>
      <c r="M102" s="57">
        <f t="shared" si="20"/>
        <v>1.03E-2</v>
      </c>
      <c r="N102" s="58">
        <f t="shared" si="21"/>
        <v>101593.51037732697</v>
      </c>
      <c r="P102" s="10" t="s">
        <v>214</v>
      </c>
      <c r="Q102" s="25">
        <f t="shared" si="24"/>
        <v>5.3010000000000002</v>
      </c>
      <c r="R102" s="30">
        <f t="shared" si="24"/>
        <v>38273</v>
      </c>
      <c r="S102" s="24">
        <f t="shared" si="24"/>
        <v>9</v>
      </c>
      <c r="T102" s="25">
        <f t="shared" si="24"/>
        <v>2.6520000000000001</v>
      </c>
      <c r="U102" s="30">
        <f t="shared" si="24"/>
        <v>38076</v>
      </c>
      <c r="V102" s="24">
        <f t="shared" si="24"/>
        <v>17</v>
      </c>
      <c r="W102" s="59">
        <f t="shared" si="24"/>
        <v>25.11</v>
      </c>
      <c r="X102" s="30">
        <f t="shared" si="24"/>
        <v>37002</v>
      </c>
      <c r="Y102" s="24">
        <f t="shared" si="24"/>
        <v>3</v>
      </c>
      <c r="Z102" s="59">
        <f t="shared" si="24"/>
        <v>7.94</v>
      </c>
      <c r="AA102" s="30">
        <f t="shared" si="24"/>
        <v>37975</v>
      </c>
      <c r="AB102" s="24">
        <f t="shared" si="24"/>
        <v>11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/>
      <c r="AG102" s="30"/>
      <c r="AH102" s="24"/>
      <c r="AI102" s="59"/>
      <c r="AJ102" s="30"/>
      <c r="AK102" s="24"/>
      <c r="AL102" s="59"/>
      <c r="AM102" s="30"/>
      <c r="AN102" s="24"/>
    </row>
    <row r="103" spans="1:40" ht="15.75">
      <c r="A103" s="10" t="s">
        <v>60</v>
      </c>
      <c r="B103" s="21">
        <f t="shared" si="15"/>
        <v>7683</v>
      </c>
      <c r="C103" s="22">
        <f t="shared" si="16"/>
        <v>754</v>
      </c>
      <c r="D103" s="23">
        <f t="shared" si="17"/>
        <v>25392.718500000003</v>
      </c>
      <c r="E103" s="24">
        <f t="shared" si="18"/>
        <v>22196.756100000002</v>
      </c>
      <c r="F103" s="24">
        <f t="shared" si="19"/>
        <v>3195.9624000000003</v>
      </c>
      <c r="G103" s="53">
        <f t="shared" si="12"/>
        <v>9.7999999999999997E-3</v>
      </c>
      <c r="H103" s="54">
        <f t="shared" si="12"/>
        <v>3.0096857295247128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60">
        <f t="shared" si="22"/>
        <v>1.1900000000000001E-2</v>
      </c>
      <c r="M103" s="57">
        <f t="shared" si="20"/>
        <v>1.01E-2</v>
      </c>
      <c r="N103" s="58">
        <f t="shared" si="21"/>
        <v>101593.51037732697</v>
      </c>
      <c r="P103" s="10" t="s">
        <v>206</v>
      </c>
      <c r="Q103" s="25">
        <f t="shared" si="24"/>
        <v>4.6520000000000001</v>
      </c>
      <c r="R103" s="30">
        <f t="shared" si="24"/>
        <v>37696</v>
      </c>
      <c r="S103" s="24">
        <f t="shared" si="24"/>
        <v>10</v>
      </c>
      <c r="T103" s="25">
        <f t="shared" si="24"/>
        <v>2.3940000000000001</v>
      </c>
      <c r="U103" s="30">
        <f t="shared" si="24"/>
        <v>38082</v>
      </c>
      <c r="V103" s="24">
        <f t="shared" si="24"/>
        <v>17</v>
      </c>
      <c r="W103" s="59">
        <f t="shared" si="24"/>
        <v>15.94</v>
      </c>
      <c r="X103" s="30">
        <f t="shared" si="24"/>
        <v>38178</v>
      </c>
      <c r="Y103" s="24">
        <f t="shared" si="24"/>
        <v>16</v>
      </c>
      <c r="Z103" s="59">
        <f t="shared" si="24"/>
        <v>7.89</v>
      </c>
      <c r="AA103" s="30">
        <f t="shared" si="24"/>
        <v>37975</v>
      </c>
      <c r="AB103" s="24">
        <f t="shared" si="24"/>
        <v>12</v>
      </c>
      <c r="AC103" s="53">
        <f t="shared" si="24"/>
        <v>7.7999999999999996E-3</v>
      </c>
      <c r="AD103" s="30">
        <f t="shared" si="24"/>
        <v>38075</v>
      </c>
      <c r="AE103" s="24">
        <f t="shared" si="24"/>
        <v>10</v>
      </c>
      <c r="AF103" s="53"/>
      <c r="AG103" s="30"/>
      <c r="AH103" s="24"/>
      <c r="AI103" s="59"/>
      <c r="AJ103" s="30"/>
      <c r="AK103" s="24"/>
      <c r="AL103" s="59"/>
      <c r="AM103" s="30"/>
      <c r="AN103" s="24"/>
    </row>
    <row r="104" spans="1:40" ht="15.75">
      <c r="A104" s="10" t="s">
        <v>162</v>
      </c>
      <c r="B104" s="21">
        <f t="shared" si="15"/>
        <v>8222</v>
      </c>
      <c r="C104" s="22">
        <f t="shared" si="16"/>
        <v>803</v>
      </c>
      <c r="D104" s="23">
        <f t="shared" si="17"/>
        <v>27721.104900000002</v>
      </c>
      <c r="E104" s="24">
        <f t="shared" si="18"/>
        <v>22533.234900000003</v>
      </c>
      <c r="F104" s="24">
        <f t="shared" si="19"/>
        <v>5187.8700000000008</v>
      </c>
      <c r="G104" s="53">
        <f t="shared" si="12"/>
        <v>9.7999999999999997E-3</v>
      </c>
      <c r="H104" s="54">
        <f t="shared" si="12"/>
        <v>3.0715905706371194</v>
      </c>
      <c r="I104" s="55">
        <f t="shared" si="13"/>
        <v>32.222222222222221</v>
      </c>
      <c r="J104" s="55">
        <f t="shared" si="13"/>
        <v>26.166666666666664</v>
      </c>
      <c r="K104" s="55">
        <v>18.760000000000002</v>
      </c>
      <c r="L104" s="60">
        <f t="shared" si="22"/>
        <v>1.44E-2</v>
      </c>
      <c r="M104" s="57">
        <f t="shared" si="20"/>
        <v>1.0500000000000001E-2</v>
      </c>
      <c r="N104" s="58">
        <f t="shared" si="21"/>
        <v>101254.86534273588</v>
      </c>
      <c r="P104" s="10" t="s">
        <v>207</v>
      </c>
      <c r="Q104" s="25">
        <f t="shared" si="24"/>
        <v>5.6779999999999999</v>
      </c>
      <c r="R104" s="30">
        <f t="shared" si="24"/>
        <v>38057</v>
      </c>
      <c r="S104" s="24">
        <f t="shared" si="24"/>
        <v>10</v>
      </c>
      <c r="T104" s="25">
        <f t="shared" si="24"/>
        <v>2.5619999999999998</v>
      </c>
      <c r="U104" s="30">
        <f t="shared" si="24"/>
        <v>38077</v>
      </c>
      <c r="V104" s="24">
        <f t="shared" si="24"/>
        <v>17</v>
      </c>
      <c r="W104" s="59">
        <f t="shared" si="24"/>
        <v>20.11</v>
      </c>
      <c r="X104" s="30">
        <f t="shared" si="24"/>
        <v>37732</v>
      </c>
      <c r="Y104" s="24">
        <f t="shared" si="24"/>
        <v>15</v>
      </c>
      <c r="Z104" s="59">
        <f t="shared" si="24"/>
        <v>7.94</v>
      </c>
      <c r="AA104" s="30">
        <f t="shared" si="24"/>
        <v>37975</v>
      </c>
      <c r="AB104" s="24">
        <f t="shared" si="24"/>
        <v>11</v>
      </c>
      <c r="AC104" s="53">
        <f t="shared" si="24"/>
        <v>1.38E-2</v>
      </c>
      <c r="AD104" s="30">
        <f t="shared" si="24"/>
        <v>38083</v>
      </c>
      <c r="AE104" s="24">
        <f t="shared" si="24"/>
        <v>10</v>
      </c>
      <c r="AF104" s="53"/>
      <c r="AG104" s="30"/>
      <c r="AH104" s="24"/>
      <c r="AI104" s="59"/>
      <c r="AJ104" s="30"/>
      <c r="AK104" s="24"/>
      <c r="AL104" s="59"/>
      <c r="AM104" s="30"/>
      <c r="AN104" s="24"/>
    </row>
    <row r="105" spans="1:40" ht="15.75">
      <c r="A105" s="10" t="s">
        <v>163</v>
      </c>
      <c r="B105" s="21">
        <f t="shared" si="15"/>
        <v>5696</v>
      </c>
      <c r="C105" s="22">
        <f t="shared" si="16"/>
        <v>556</v>
      </c>
      <c r="D105" s="23">
        <f t="shared" si="17"/>
        <v>18244.595700000002</v>
      </c>
      <c r="E105" s="24">
        <f t="shared" si="18"/>
        <v>13600.133100000001</v>
      </c>
      <c r="F105" s="24">
        <f t="shared" si="19"/>
        <v>4644.4626000000007</v>
      </c>
      <c r="G105" s="53">
        <f t="shared" ref="G105:H112" si="25">G189</f>
        <v>1.0699999999999999E-2</v>
      </c>
      <c r="H105" s="54">
        <f t="shared" si="25"/>
        <v>2.9182014875239926</v>
      </c>
      <c r="I105" s="55">
        <f t="shared" ref="I105:J110" si="26">(I189-32)/180*100</f>
        <v>31.666666666666664</v>
      </c>
      <c r="J105" s="55">
        <f t="shared" si="26"/>
        <v>26.055555555555561</v>
      </c>
      <c r="K105" s="55">
        <v>19.350000000000001</v>
      </c>
      <c r="L105" s="60">
        <f t="shared" si="22"/>
        <v>1.46E-2</v>
      </c>
      <c r="M105" s="57">
        <f t="shared" si="20"/>
        <v>1.1299999999999999E-2</v>
      </c>
      <c r="N105" s="58">
        <f t="shared" si="21"/>
        <v>101254.86534273588</v>
      </c>
      <c r="P105" s="10" t="s">
        <v>208</v>
      </c>
      <c r="Q105" s="25">
        <f t="shared" si="24"/>
        <v>6.0309999999999997</v>
      </c>
      <c r="R105" s="30">
        <f t="shared" si="24"/>
        <v>38062</v>
      </c>
      <c r="S105" s="24">
        <f t="shared" si="24"/>
        <v>10</v>
      </c>
      <c r="T105" s="25">
        <f t="shared" si="24"/>
        <v>2.8140000000000001</v>
      </c>
      <c r="U105" s="30">
        <f t="shared" si="24"/>
        <v>38077</v>
      </c>
      <c r="V105" s="24">
        <f t="shared" si="24"/>
        <v>17</v>
      </c>
      <c r="W105" s="59">
        <f t="shared" si="24"/>
        <v>35.06</v>
      </c>
      <c r="X105" s="30">
        <f t="shared" si="24"/>
        <v>37732</v>
      </c>
      <c r="Y105" s="24">
        <f t="shared" si="24"/>
        <v>16</v>
      </c>
      <c r="Z105" s="59">
        <f t="shared" si="24"/>
        <v>7.94</v>
      </c>
      <c r="AA105" s="30">
        <f t="shared" si="24"/>
        <v>37975</v>
      </c>
      <c r="AB105" s="24">
        <f t="shared" si="24"/>
        <v>12</v>
      </c>
      <c r="AC105" s="53">
        <f t="shared" si="24"/>
        <v>1.7999999999999999E-2</v>
      </c>
      <c r="AD105" s="30">
        <f t="shared" si="24"/>
        <v>37457</v>
      </c>
      <c r="AE105" s="24">
        <f t="shared" si="24"/>
        <v>15</v>
      </c>
      <c r="AF105" s="53"/>
      <c r="AG105" s="30"/>
      <c r="AH105" s="24"/>
      <c r="AI105" s="59"/>
      <c r="AJ105" s="30"/>
      <c r="AK105" s="24"/>
      <c r="AL105" s="59"/>
      <c r="AM105" s="30"/>
      <c r="AN105" s="24"/>
    </row>
    <row r="106" spans="1:40" ht="15.75">
      <c r="A106" s="10" t="s">
        <v>164</v>
      </c>
      <c r="B106" s="21">
        <f t="shared" si="15"/>
        <v>5531</v>
      </c>
      <c r="C106" s="22">
        <f t="shared" si="16"/>
        <v>541</v>
      </c>
      <c r="D106" s="23">
        <f t="shared" si="17"/>
        <v>17977.8747</v>
      </c>
      <c r="E106" s="24">
        <f t="shared" si="18"/>
        <v>12831.624899999999</v>
      </c>
      <c r="F106" s="24">
        <f t="shared" si="19"/>
        <v>5146.2498000000005</v>
      </c>
      <c r="G106" s="53">
        <f t="shared" si="25"/>
        <v>1.12E-2</v>
      </c>
      <c r="H106" s="54">
        <f t="shared" si="25"/>
        <v>2.9607830533596839</v>
      </c>
      <c r="I106" s="55">
        <f t="shared" si="26"/>
        <v>31.111111111111111</v>
      </c>
      <c r="J106" s="55">
        <f t="shared" si="26"/>
        <v>25.944444444444446</v>
      </c>
      <c r="K106" s="55">
        <v>19.68</v>
      </c>
      <c r="L106" s="60">
        <f t="shared" si="22"/>
        <v>1.5699999999999999E-2</v>
      </c>
      <c r="M106" s="57">
        <f t="shared" si="20"/>
        <v>1.18E-2</v>
      </c>
      <c r="N106" s="58">
        <f t="shared" si="21"/>
        <v>101254.86534273588</v>
      </c>
      <c r="P106" s="10" t="s">
        <v>209</v>
      </c>
      <c r="Q106" s="25">
        <f t="shared" si="24"/>
        <v>3.85</v>
      </c>
      <c r="R106" s="30">
        <f t="shared" si="24"/>
        <v>38273</v>
      </c>
      <c r="S106" s="24">
        <f t="shared" si="24"/>
        <v>9</v>
      </c>
      <c r="T106" s="25">
        <f t="shared" si="24"/>
        <v>2.4980000000000002</v>
      </c>
      <c r="U106" s="30">
        <f t="shared" si="24"/>
        <v>37466</v>
      </c>
      <c r="V106" s="24">
        <f t="shared" si="24"/>
        <v>12</v>
      </c>
      <c r="W106" s="59">
        <f t="shared" si="24"/>
        <v>25.06</v>
      </c>
      <c r="X106" s="30">
        <f t="shared" si="24"/>
        <v>37002</v>
      </c>
      <c r="Y106" s="24">
        <f t="shared" si="24"/>
        <v>16</v>
      </c>
      <c r="Z106" s="59">
        <f t="shared" si="24"/>
        <v>7.94</v>
      </c>
      <c r="AA106" s="30">
        <f t="shared" si="24"/>
        <v>37975</v>
      </c>
      <c r="AB106" s="24">
        <f t="shared" si="24"/>
        <v>11</v>
      </c>
      <c r="AC106" s="53">
        <f t="shared" si="24"/>
        <v>8.0999999999999996E-3</v>
      </c>
      <c r="AD106" s="30">
        <f t="shared" si="24"/>
        <v>38188</v>
      </c>
      <c r="AE106" s="24">
        <f t="shared" si="24"/>
        <v>15</v>
      </c>
      <c r="AF106" s="53"/>
      <c r="AG106" s="30"/>
      <c r="AH106" s="24"/>
      <c r="AI106" s="59"/>
      <c r="AJ106" s="30"/>
      <c r="AK106" s="24"/>
      <c r="AL106" s="59"/>
      <c r="AM106" s="30"/>
      <c r="AN106" s="24"/>
    </row>
    <row r="107" spans="1:40" ht="15.75">
      <c r="A107" s="10" t="s">
        <v>165</v>
      </c>
      <c r="B107" s="21">
        <f t="shared" si="15"/>
        <v>4689</v>
      </c>
      <c r="C107" s="22">
        <f t="shared" si="16"/>
        <v>479</v>
      </c>
      <c r="D107" s="23">
        <f t="shared" si="17"/>
        <v>15914.450700000001</v>
      </c>
      <c r="E107" s="24">
        <f t="shared" si="18"/>
        <v>11871.136200000001</v>
      </c>
      <c r="F107" s="24">
        <f t="shared" si="19"/>
        <v>4043.3145000000004</v>
      </c>
      <c r="G107" s="53">
        <f t="shared" si="25"/>
        <v>1.11E-2</v>
      </c>
      <c r="H107" s="54">
        <f t="shared" si="25"/>
        <v>3.0794215750773994</v>
      </c>
      <c r="I107" s="55">
        <f t="shared" si="26"/>
        <v>28.333333333333332</v>
      </c>
      <c r="J107" s="55">
        <f t="shared" si="26"/>
        <v>25.5</v>
      </c>
      <c r="K107" s="55">
        <v>19.399999999999999</v>
      </c>
      <c r="L107" s="60">
        <f t="shared" si="22"/>
        <v>1.43E-2</v>
      </c>
      <c r="M107" s="57">
        <f t="shared" si="20"/>
        <v>1.1599999999999999E-2</v>
      </c>
      <c r="N107" s="58">
        <f t="shared" si="21"/>
        <v>101254.86534273588</v>
      </c>
      <c r="P107" s="10" t="s">
        <v>210</v>
      </c>
      <c r="Q107" s="25">
        <f t="shared" si="24"/>
        <v>3.4550000000000001</v>
      </c>
      <c r="R107" s="30">
        <f t="shared" si="24"/>
        <v>38107</v>
      </c>
      <c r="S107" s="24">
        <f t="shared" si="24"/>
        <v>16</v>
      </c>
      <c r="T107" s="25">
        <f t="shared" si="24"/>
        <v>2.262</v>
      </c>
      <c r="U107" s="30">
        <f t="shared" si="24"/>
        <v>41120</v>
      </c>
      <c r="V107" s="24">
        <f t="shared" si="24"/>
        <v>12</v>
      </c>
      <c r="W107" s="59">
        <f t="shared" si="24"/>
        <v>15.11</v>
      </c>
      <c r="X107" s="30">
        <f t="shared" si="24"/>
        <v>38138</v>
      </c>
      <c r="Y107" s="24">
        <f t="shared" si="24"/>
        <v>16</v>
      </c>
      <c r="Z107" s="59">
        <f t="shared" si="24"/>
        <v>7.89</v>
      </c>
      <c r="AA107" s="30">
        <f t="shared" si="24"/>
        <v>37975</v>
      </c>
      <c r="AB107" s="24">
        <f t="shared" si="24"/>
        <v>12</v>
      </c>
      <c r="AC107" s="53">
        <f t="shared" si="24"/>
        <v>6.3E-3</v>
      </c>
      <c r="AD107" s="30">
        <f t="shared" si="24"/>
        <v>38085</v>
      </c>
      <c r="AE107" s="24">
        <f t="shared" si="24"/>
        <v>8</v>
      </c>
      <c r="AF107" s="53"/>
      <c r="AG107" s="30"/>
      <c r="AH107" s="24"/>
      <c r="AI107" s="59"/>
      <c r="AJ107" s="30"/>
      <c r="AK107" s="24"/>
      <c r="AL107" s="59"/>
      <c r="AM107" s="30"/>
      <c r="AN107" s="24"/>
    </row>
    <row r="108" spans="1:40" ht="15.75">
      <c r="A108" s="10" t="s">
        <v>166</v>
      </c>
      <c r="B108" s="21">
        <f t="shared" si="15"/>
        <v>4855</v>
      </c>
      <c r="C108" s="22">
        <f t="shared" si="16"/>
        <v>503</v>
      </c>
      <c r="D108" s="23">
        <f t="shared" si="17"/>
        <v>17120.2641</v>
      </c>
      <c r="E108" s="24">
        <f t="shared" si="18"/>
        <v>11534.071199999998</v>
      </c>
      <c r="F108" s="24">
        <f t="shared" si="19"/>
        <v>5586.1929000000009</v>
      </c>
      <c r="G108" s="53">
        <f t="shared" si="25"/>
        <v>1.1299999999999999E-2</v>
      </c>
      <c r="H108" s="54">
        <f t="shared" si="25"/>
        <v>3.1952713885778277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60">
        <f t="shared" si="22"/>
        <v>1.6400000000000001E-2</v>
      </c>
      <c r="M108" s="57">
        <f t="shared" si="20"/>
        <v>1.21E-2</v>
      </c>
      <c r="N108" s="58">
        <f t="shared" si="21"/>
        <v>101593.51037732697</v>
      </c>
      <c r="P108" s="11" t="s">
        <v>211</v>
      </c>
      <c r="Q108" s="25">
        <f t="shared" si="24"/>
        <v>4.4279999999999999</v>
      </c>
      <c r="R108" s="30">
        <f t="shared" si="24"/>
        <v>38062</v>
      </c>
      <c r="S108" s="24">
        <f t="shared" si="24"/>
        <v>10</v>
      </c>
      <c r="T108" s="25">
        <f t="shared" si="24"/>
        <v>2.722</v>
      </c>
      <c r="U108" s="30">
        <f t="shared" si="24"/>
        <v>37467</v>
      </c>
      <c r="V108" s="24">
        <f t="shared" si="24"/>
        <v>12</v>
      </c>
      <c r="W108" s="59">
        <f t="shared" si="24"/>
        <v>35</v>
      </c>
      <c r="X108" s="38">
        <f t="shared" si="24"/>
        <v>38098</v>
      </c>
      <c r="Y108" s="43">
        <f t="shared" si="24"/>
        <v>15</v>
      </c>
      <c r="Z108" s="59">
        <f t="shared" si="24"/>
        <v>7.94</v>
      </c>
      <c r="AA108" s="30">
        <f t="shared" si="24"/>
        <v>37975</v>
      </c>
      <c r="AB108" s="24">
        <f t="shared" si="24"/>
        <v>12</v>
      </c>
      <c r="AC108" s="61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1"/>
      <c r="AG108" s="38"/>
      <c r="AH108" s="43"/>
      <c r="AI108" s="59"/>
      <c r="AJ108" s="30"/>
      <c r="AK108" s="24"/>
      <c r="AL108" s="59"/>
      <c r="AM108" s="30"/>
      <c r="AN108" s="24"/>
    </row>
    <row r="109" spans="1:40" ht="15.75">
      <c r="A109" s="10" t="s">
        <v>167</v>
      </c>
      <c r="B109" s="21">
        <f t="shared" si="15"/>
        <v>3918</v>
      </c>
      <c r="C109" s="22">
        <f t="shared" si="16"/>
        <v>406</v>
      </c>
      <c r="D109" s="23">
        <f t="shared" si="17"/>
        <v>13445.083200000001</v>
      </c>
      <c r="E109" s="24">
        <f t="shared" si="18"/>
        <v>9302.7008999999998</v>
      </c>
      <c r="F109" s="24">
        <f t="shared" si="19"/>
        <v>4142.3823000000002</v>
      </c>
      <c r="G109" s="53">
        <f t="shared" si="25"/>
        <v>1.1299999999999999E-2</v>
      </c>
      <c r="H109" s="54">
        <f t="shared" si="25"/>
        <v>3.1094086956521743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60">
        <f t="shared" si="22"/>
        <v>1.6400000000000001E-2</v>
      </c>
      <c r="M109" s="57">
        <f t="shared" si="20"/>
        <v>1.21E-2</v>
      </c>
      <c r="N109" s="58">
        <f t="shared" si="21"/>
        <v>101593.51037732697</v>
      </c>
    </row>
    <row r="110" spans="1:40" ht="15.75">
      <c r="A110" s="10" t="s">
        <v>168</v>
      </c>
      <c r="B110" s="21">
        <f t="shared" si="15"/>
        <v>3823</v>
      </c>
      <c r="C110" s="22">
        <f t="shared" si="16"/>
        <v>399</v>
      </c>
      <c r="D110" s="23">
        <f t="shared" si="17"/>
        <v>13285.0506</v>
      </c>
      <c r="E110" s="24">
        <f t="shared" si="18"/>
        <v>8973.8427000000011</v>
      </c>
      <c r="F110" s="24">
        <f t="shared" si="19"/>
        <v>4311.2079000000003</v>
      </c>
      <c r="G110" s="53">
        <f t="shared" si="25"/>
        <v>1.14E-2</v>
      </c>
      <c r="H110" s="54">
        <f t="shared" si="25"/>
        <v>3.1466249644718145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60">
        <f t="shared" si="22"/>
        <v>1.67E-2</v>
      </c>
      <c r="M110" s="57">
        <f t="shared" si="20"/>
        <v>1.2200000000000001E-2</v>
      </c>
      <c r="N110" s="58">
        <f t="shared" si="21"/>
        <v>101593.51037732697</v>
      </c>
    </row>
    <row r="111" spans="1:40" ht="15.75">
      <c r="A111" s="10" t="s">
        <v>169</v>
      </c>
      <c r="B111" s="21">
        <f t="shared" si="15"/>
        <v>3748</v>
      </c>
      <c r="C111" s="22">
        <f t="shared" si="16"/>
        <v>394</v>
      </c>
      <c r="D111" s="23">
        <f t="shared" si="17"/>
        <v>13192.137900000002</v>
      </c>
      <c r="E111" s="24">
        <f t="shared" si="18"/>
        <v>8787.4311000000016</v>
      </c>
      <c r="F111" s="24">
        <f t="shared" si="19"/>
        <v>4404.7068000000008</v>
      </c>
      <c r="G111" s="53">
        <f t="shared" si="25"/>
        <v>1.15E-2</v>
      </c>
      <c r="H111" s="54">
        <f t="shared" si="25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2"/>
        <v>1.6899999999999998E-2</v>
      </c>
      <c r="M111" s="57">
        <f t="shared" si="20"/>
        <v>1.23E-2</v>
      </c>
      <c r="N111" s="58">
        <f t="shared" si="21"/>
        <v>101593.51037732697</v>
      </c>
    </row>
    <row r="112" spans="1:40" ht="15.75">
      <c r="A112" s="11" t="s">
        <v>170</v>
      </c>
      <c r="B112" s="41">
        <f t="shared" si="15"/>
        <v>3880</v>
      </c>
      <c r="C112" s="39">
        <f t="shared" si="16"/>
        <v>407</v>
      </c>
      <c r="D112" s="42">
        <f t="shared" si="17"/>
        <v>13754.3037</v>
      </c>
      <c r="E112" s="43">
        <f t="shared" si="18"/>
        <v>8799.7412999999997</v>
      </c>
      <c r="F112" s="43">
        <f t="shared" si="19"/>
        <v>4954.5624000000007</v>
      </c>
      <c r="G112" s="61">
        <f t="shared" si="25"/>
        <v>1.17E-2</v>
      </c>
      <c r="H112" s="62">
        <f t="shared" si="25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2"/>
        <v>1.78E-2</v>
      </c>
      <c r="M112" s="57">
        <f t="shared" si="20"/>
        <v>1.26E-2</v>
      </c>
      <c r="N112" s="58">
        <f t="shared" si="21"/>
        <v>101593.51037732697</v>
      </c>
    </row>
    <row r="115" spans="1:12">
      <c r="A115" s="5"/>
      <c r="B115" s="5" t="s">
        <v>217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5" t="s">
        <v>129</v>
      </c>
      <c r="C117" s="136"/>
      <c r="D117" s="136"/>
      <c r="E117" s="137"/>
      <c r="F117" s="10" t="s">
        <v>172</v>
      </c>
      <c r="I117" s="17" t="s">
        <v>67</v>
      </c>
      <c r="J117" s="49"/>
      <c r="K117" s="5"/>
      <c r="L117" s="7"/>
    </row>
    <row r="118" spans="1:12">
      <c r="A118" s="10" t="s">
        <v>173</v>
      </c>
      <c r="B118" s="17" t="s">
        <v>77</v>
      </c>
      <c r="C118" s="2" t="s">
        <v>78</v>
      </c>
      <c r="D118" s="2" t="s">
        <v>79</v>
      </c>
      <c r="E118" s="2" t="s">
        <v>80</v>
      </c>
      <c r="F118" s="17" t="s">
        <v>77</v>
      </c>
      <c r="G118" s="2" t="s">
        <v>81</v>
      </c>
      <c r="H118" s="2" t="s">
        <v>82</v>
      </c>
      <c r="I118" s="17" t="s">
        <v>174</v>
      </c>
      <c r="J118" s="51" t="s">
        <v>137</v>
      </c>
      <c r="K118" s="17" t="s">
        <v>86</v>
      </c>
      <c r="L118" s="14" t="s">
        <v>138</v>
      </c>
    </row>
    <row r="119" spans="1:12">
      <c r="A119" s="11"/>
      <c r="B119" s="18" t="s">
        <v>144</v>
      </c>
      <c r="C119" s="19" t="s">
        <v>144</v>
      </c>
      <c r="D119" s="19" t="s">
        <v>144</v>
      </c>
      <c r="E119" s="19" t="s">
        <v>144</v>
      </c>
      <c r="F119" s="18" t="s">
        <v>144</v>
      </c>
      <c r="G119" s="19" t="s">
        <v>144</v>
      </c>
      <c r="H119" s="19" t="s">
        <v>144</v>
      </c>
      <c r="I119" s="18" t="s">
        <v>145</v>
      </c>
      <c r="J119" s="52"/>
      <c r="K119" s="18" t="s">
        <v>92</v>
      </c>
      <c r="L119" s="20" t="s">
        <v>92</v>
      </c>
    </row>
    <row r="120" spans="1:12" ht="15.75">
      <c r="A120" s="64" t="s">
        <v>175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5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6">
        <f>(K204-32)/180*100</f>
        <v>16.833333333333332</v>
      </c>
      <c r="L120" s="67">
        <f>(L204-32)/180*100</f>
        <v>24.944444444444446</v>
      </c>
    </row>
    <row r="121" spans="1:12" ht="15.75">
      <c r="A121" s="68" t="s">
        <v>176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69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0">
        <f>(K205-32)/180*100</f>
        <v>29.5</v>
      </c>
      <c r="L121" s="71">
        <f>(L205-32)/180*100</f>
        <v>25</v>
      </c>
    </row>
    <row r="124" spans="1:12">
      <c r="A124" s="5"/>
      <c r="B124" s="5" t="s">
        <v>218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5" t="s">
        <v>129</v>
      </c>
      <c r="C126" s="136"/>
      <c r="D126" s="136"/>
      <c r="E126" s="137"/>
      <c r="F126" s="10" t="s">
        <v>172</v>
      </c>
      <c r="I126" s="17" t="s">
        <v>67</v>
      </c>
      <c r="J126" s="49"/>
      <c r="K126" s="5"/>
      <c r="L126" s="7"/>
    </row>
    <row r="127" spans="1:12">
      <c r="A127" s="10" t="s">
        <v>173</v>
      </c>
      <c r="B127" s="17" t="s">
        <v>77</v>
      </c>
      <c r="C127" s="2" t="s">
        <v>78</v>
      </c>
      <c r="D127" s="2" t="s">
        <v>79</v>
      </c>
      <c r="E127" s="2" t="s">
        <v>80</v>
      </c>
      <c r="F127" s="17" t="s">
        <v>77</v>
      </c>
      <c r="G127" s="2" t="s">
        <v>81</v>
      </c>
      <c r="H127" s="2" t="s">
        <v>82</v>
      </c>
      <c r="I127" s="17" t="s">
        <v>174</v>
      </c>
      <c r="J127" s="51" t="s">
        <v>137</v>
      </c>
      <c r="K127" s="17" t="s">
        <v>86</v>
      </c>
      <c r="L127" s="14" t="s">
        <v>138</v>
      </c>
    </row>
    <row r="128" spans="1:12">
      <c r="A128" s="11"/>
      <c r="B128" s="18" t="s">
        <v>144</v>
      </c>
      <c r="C128" s="19" t="s">
        <v>144</v>
      </c>
      <c r="D128" s="19" t="s">
        <v>144</v>
      </c>
      <c r="E128" s="19" t="s">
        <v>144</v>
      </c>
      <c r="F128" s="18" t="s">
        <v>144</v>
      </c>
      <c r="G128" s="19" t="s">
        <v>144</v>
      </c>
      <c r="H128" s="19" t="s">
        <v>144</v>
      </c>
      <c r="I128" s="18" t="s">
        <v>145</v>
      </c>
      <c r="J128" s="52"/>
      <c r="K128" s="18" t="s">
        <v>92</v>
      </c>
      <c r="L128" s="20" t="s">
        <v>92</v>
      </c>
    </row>
    <row r="129" spans="1:40" ht="15.75">
      <c r="A129" s="64" t="s">
        <v>175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5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6">
        <f>(K213-32)/180*100</f>
        <v>16.833333333333332</v>
      </c>
      <c r="L129" s="67">
        <f>(L213-32)/180*100</f>
        <v>24.666666666666671</v>
      </c>
    </row>
    <row r="130" spans="1:40" ht="15.75">
      <c r="A130" s="68" t="s">
        <v>176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69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0">
        <f>(K214-32)/180*100</f>
        <v>29.5</v>
      </c>
      <c r="L130" s="71">
        <f>(L214-32)/180*100</f>
        <v>24.944444444444446</v>
      </c>
    </row>
    <row r="137" spans="1:40">
      <c r="A137" t="s">
        <v>178</v>
      </c>
    </row>
    <row r="138" spans="1:40" ht="15.75">
      <c r="A138" s="1" t="s">
        <v>179</v>
      </c>
    </row>
    <row r="139" spans="1:40" ht="15.75">
      <c r="K139" s="1" t="s">
        <v>180</v>
      </c>
    </row>
    <row r="140" spans="1:40" ht="15.75">
      <c r="A140" s="72"/>
      <c r="B140" s="72"/>
      <c r="C140" s="73"/>
      <c r="D140" s="73" t="s">
        <v>61</v>
      </c>
      <c r="E140" s="73"/>
      <c r="F140" s="73"/>
      <c r="G140" s="73"/>
      <c r="H140" s="73"/>
      <c r="I140" s="72" t="s">
        <v>62</v>
      </c>
      <c r="J140" s="73"/>
      <c r="K140" s="73"/>
      <c r="L140" s="73"/>
      <c r="M140" s="72" t="s">
        <v>63</v>
      </c>
      <c r="N140" s="74"/>
      <c r="O140" s="75"/>
      <c r="P140" s="72"/>
      <c r="Q140" s="76" t="s">
        <v>64</v>
      </c>
      <c r="R140" s="77"/>
      <c r="S140" s="77"/>
      <c r="T140" s="77"/>
      <c r="U140" s="77"/>
      <c r="V140" s="77"/>
      <c r="W140" s="73"/>
      <c r="X140" s="73"/>
      <c r="Y140" s="73"/>
      <c r="Z140" s="73"/>
      <c r="AA140" s="73"/>
      <c r="AB140" s="74"/>
      <c r="AC140" s="72"/>
      <c r="AD140" s="73" t="s">
        <v>65</v>
      </c>
      <c r="AE140" s="73"/>
      <c r="AF140" s="73"/>
      <c r="AG140" s="73"/>
      <c r="AH140" s="74"/>
      <c r="AI140" s="78"/>
      <c r="AJ140" s="78"/>
      <c r="AK140" s="78"/>
      <c r="AL140" s="78"/>
      <c r="AM140" s="78"/>
      <c r="AN140" s="78"/>
    </row>
    <row r="141" spans="1:40" ht="15.75">
      <c r="A141" s="79"/>
      <c r="B141" s="80"/>
      <c r="C141" s="81"/>
      <c r="D141" s="81"/>
      <c r="E141" s="81"/>
      <c r="F141" s="81"/>
      <c r="G141" s="81"/>
      <c r="H141" s="81"/>
      <c r="I141" s="80"/>
      <c r="J141" s="81"/>
      <c r="K141" s="81"/>
      <c r="L141" s="81"/>
      <c r="M141" s="80" t="s">
        <v>66</v>
      </c>
      <c r="N141" s="82"/>
      <c r="O141" s="1"/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2"/>
      <c r="AC141" s="80"/>
      <c r="AD141" s="81"/>
      <c r="AE141" s="81"/>
      <c r="AF141" s="81"/>
      <c r="AG141" s="81"/>
      <c r="AH141" s="82"/>
      <c r="AI141" s="78"/>
      <c r="AJ141" s="78"/>
      <c r="AK141" s="78"/>
      <c r="AL141" s="78"/>
      <c r="AM141" s="78"/>
      <c r="AN141" s="78"/>
    </row>
    <row r="142" spans="1:40" ht="15.75">
      <c r="A142" s="79"/>
      <c r="B142" s="79"/>
      <c r="C142" s="78"/>
      <c r="D142" s="78"/>
      <c r="E142" s="78"/>
      <c r="F142" s="78"/>
      <c r="G142" s="78"/>
      <c r="H142" s="78"/>
      <c r="I142" s="79"/>
      <c r="J142" s="78"/>
      <c r="K142" s="83" t="s">
        <v>67</v>
      </c>
      <c r="L142" s="83" t="s">
        <v>67</v>
      </c>
      <c r="M142" s="79"/>
      <c r="N142" s="84" t="s">
        <v>68</v>
      </c>
      <c r="O142" s="85"/>
      <c r="P142" s="79"/>
      <c r="Q142" s="72"/>
      <c r="R142" s="73"/>
      <c r="S142" s="74"/>
      <c r="T142" s="78"/>
      <c r="U142" s="78"/>
      <c r="V142" s="78"/>
      <c r="W142" s="78"/>
      <c r="X142" s="78"/>
      <c r="Y142" s="78"/>
      <c r="Z142" s="78"/>
      <c r="AA142" s="78"/>
      <c r="AB142" s="86"/>
      <c r="AC142" s="78"/>
      <c r="AD142" s="78" t="s">
        <v>69</v>
      </c>
      <c r="AE142" s="78"/>
      <c r="AF142" s="78"/>
      <c r="AG142" s="78"/>
      <c r="AH142" s="74"/>
      <c r="AI142" s="78"/>
      <c r="AJ142" s="78"/>
      <c r="AK142" s="78"/>
      <c r="AL142" s="78"/>
      <c r="AM142" s="78"/>
      <c r="AN142" s="78"/>
    </row>
    <row r="143" spans="1:40" ht="15.75">
      <c r="A143" s="79"/>
      <c r="B143" s="79" t="s">
        <v>70</v>
      </c>
      <c r="C143" s="78"/>
      <c r="D143" s="78"/>
      <c r="E143" s="78"/>
      <c r="F143" s="79" t="s">
        <v>71</v>
      </c>
      <c r="G143" s="78"/>
      <c r="H143" s="78"/>
      <c r="I143" s="79"/>
      <c r="J143" s="78"/>
      <c r="K143" s="83" t="s">
        <v>72</v>
      </c>
      <c r="L143" s="83" t="s">
        <v>73</v>
      </c>
      <c r="M143" s="79"/>
      <c r="N143" s="84" t="s">
        <v>72</v>
      </c>
      <c r="O143" s="85"/>
      <c r="P143" s="79"/>
      <c r="Q143" s="87" t="s">
        <v>74</v>
      </c>
      <c r="R143" s="78"/>
      <c r="S143" s="86"/>
      <c r="T143" s="78"/>
      <c r="U143" s="78"/>
      <c r="V143" s="78" t="s">
        <v>75</v>
      </c>
      <c r="W143" s="78"/>
      <c r="X143" s="78"/>
      <c r="Y143" s="78"/>
      <c r="Z143" s="78"/>
      <c r="AA143" s="78"/>
      <c r="AB143" s="86"/>
      <c r="AC143" s="78"/>
      <c r="AD143" s="78"/>
      <c r="AE143" s="86"/>
      <c r="AF143" s="78"/>
      <c r="AG143" s="78"/>
      <c r="AH143" s="86"/>
      <c r="AI143" s="78"/>
      <c r="AJ143" s="78"/>
      <c r="AK143" s="78"/>
      <c r="AL143" s="78"/>
      <c r="AM143" s="78"/>
      <c r="AN143" s="78"/>
    </row>
    <row r="144" spans="1:40" ht="15.75">
      <c r="A144" s="79" t="s">
        <v>76</v>
      </c>
      <c r="B144" s="88" t="s">
        <v>77</v>
      </c>
      <c r="C144" s="17" t="s">
        <v>181</v>
      </c>
      <c r="D144" s="83" t="s">
        <v>79</v>
      </c>
      <c r="E144" s="83" t="s">
        <v>80</v>
      </c>
      <c r="F144" s="88" t="s">
        <v>77</v>
      </c>
      <c r="G144" s="83" t="s">
        <v>81</v>
      </c>
      <c r="H144" s="83" t="s">
        <v>82</v>
      </c>
      <c r="I144" s="88" t="s">
        <v>83</v>
      </c>
      <c r="J144" s="83" t="s">
        <v>84</v>
      </c>
      <c r="K144" s="83" t="s">
        <v>85</v>
      </c>
      <c r="L144" s="83" t="s">
        <v>72</v>
      </c>
      <c r="M144" s="88" t="s">
        <v>86</v>
      </c>
      <c r="N144" s="84" t="s">
        <v>85</v>
      </c>
      <c r="O144" s="85"/>
      <c r="P144" s="79" t="s">
        <v>76</v>
      </c>
      <c r="Q144" s="79" t="s">
        <v>87</v>
      </c>
      <c r="R144" s="78"/>
      <c r="S144" s="78"/>
      <c r="T144" s="79"/>
      <c r="U144" s="83" t="s">
        <v>81</v>
      </c>
      <c r="V144" s="78"/>
      <c r="W144" s="79"/>
      <c r="X144" s="83" t="s">
        <v>82</v>
      </c>
      <c r="Y144" s="78"/>
      <c r="Z144" s="79" t="s">
        <v>88</v>
      </c>
      <c r="AA144" s="78"/>
      <c r="AB144" s="86"/>
      <c r="AC144" s="78"/>
      <c r="AD144" s="78" t="s">
        <v>89</v>
      </c>
      <c r="AE144" s="86"/>
      <c r="AF144" s="78" t="s">
        <v>90</v>
      </c>
      <c r="AG144" s="78"/>
      <c r="AH144" s="86"/>
      <c r="AI144" s="78"/>
      <c r="AJ144" s="78"/>
      <c r="AK144" s="78"/>
      <c r="AL144" s="78"/>
      <c r="AM144" s="78"/>
      <c r="AN144" s="78"/>
    </row>
    <row r="145" spans="1:40" ht="15.75">
      <c r="A145" s="80"/>
      <c r="B145" s="89" t="s">
        <v>91</v>
      </c>
      <c r="C145" s="90" t="s">
        <v>91</v>
      </c>
      <c r="D145" s="90" t="s">
        <v>91</v>
      </c>
      <c r="E145" s="90" t="s">
        <v>91</v>
      </c>
      <c r="F145" s="18" t="s">
        <v>182</v>
      </c>
      <c r="G145" s="18" t="s">
        <v>182</v>
      </c>
      <c r="H145" s="19" t="s">
        <v>182</v>
      </c>
      <c r="I145" s="80"/>
      <c r="J145" s="90" t="s">
        <v>183</v>
      </c>
      <c r="K145" s="90" t="s">
        <v>93</v>
      </c>
      <c r="L145" s="90" t="s">
        <v>94</v>
      </c>
      <c r="M145" s="89" t="s">
        <v>183</v>
      </c>
      <c r="N145" s="91" t="s">
        <v>93</v>
      </c>
      <c r="O145" s="92"/>
      <c r="P145" s="80"/>
      <c r="Q145" s="89" t="s">
        <v>95</v>
      </c>
      <c r="R145" s="90" t="s">
        <v>58</v>
      </c>
      <c r="S145" s="90" t="s">
        <v>59</v>
      </c>
      <c r="T145" s="93" t="s">
        <v>184</v>
      </c>
      <c r="U145" s="90" t="s">
        <v>58</v>
      </c>
      <c r="V145" s="90" t="s">
        <v>59</v>
      </c>
      <c r="W145" s="93" t="s">
        <v>184</v>
      </c>
      <c r="X145" s="90" t="s">
        <v>58</v>
      </c>
      <c r="Y145" s="90" t="s">
        <v>59</v>
      </c>
      <c r="Z145" s="93" t="s">
        <v>184</v>
      </c>
      <c r="AA145" s="90" t="s">
        <v>58</v>
      </c>
      <c r="AB145" s="91" t="s">
        <v>59</v>
      </c>
      <c r="AC145" s="89" t="s">
        <v>185</v>
      </c>
      <c r="AD145" s="90" t="s">
        <v>58</v>
      </c>
      <c r="AE145" s="91" t="s">
        <v>59</v>
      </c>
      <c r="AF145" s="90" t="s">
        <v>97</v>
      </c>
      <c r="AG145" s="90" t="s">
        <v>58</v>
      </c>
      <c r="AH145" s="91" t="s">
        <v>59</v>
      </c>
      <c r="AI145" s="78"/>
      <c r="AJ145" s="78"/>
      <c r="AK145" s="78"/>
      <c r="AL145" s="78"/>
      <c r="AM145" s="78"/>
      <c r="AN145" s="78"/>
    </row>
    <row r="146" spans="1:40" ht="15.75">
      <c r="A146" s="79" t="s">
        <v>98</v>
      </c>
      <c r="B146" s="21"/>
      <c r="C146" s="94">
        <v>23875</v>
      </c>
      <c r="D146" s="22">
        <v>2302</v>
      </c>
      <c r="E146" s="22">
        <v>10880</v>
      </c>
      <c r="F146" s="23">
        <v>263705</v>
      </c>
      <c r="G146" s="78"/>
      <c r="H146" s="24">
        <v>73310</v>
      </c>
      <c r="I146" s="25">
        <f>(F146)*0.2931/(C146)</f>
        <v>3.2373585549738224</v>
      </c>
      <c r="J146" s="95">
        <v>75.3</v>
      </c>
      <c r="K146" s="22">
        <v>9.1999999999999998E-3</v>
      </c>
      <c r="L146" s="26">
        <v>48.28</v>
      </c>
      <c r="M146" s="96">
        <v>67.8</v>
      </c>
      <c r="N146" s="34">
        <v>1.1599999999999999E-2</v>
      </c>
      <c r="O146" s="22"/>
      <c r="P146" s="79" t="s">
        <v>98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97">
        <v>95</v>
      </c>
      <c r="AD146" s="98">
        <v>37457</v>
      </c>
      <c r="AE146" s="99">
        <v>15</v>
      </c>
      <c r="AF146" s="100">
        <v>2.2499999999999999E-2</v>
      </c>
      <c r="AG146" s="98">
        <v>37531</v>
      </c>
      <c r="AH146" s="99">
        <v>9</v>
      </c>
      <c r="AI146" s="78"/>
      <c r="AJ146" s="78"/>
      <c r="AK146" s="78"/>
      <c r="AL146" s="78"/>
      <c r="AM146" s="78"/>
      <c r="AN146" s="78"/>
    </row>
    <row r="147" spans="1:40" ht="15.75">
      <c r="A147" s="79" t="s">
        <v>99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78"/>
      <c r="H147" s="22">
        <v>140223</v>
      </c>
      <c r="I147" s="25">
        <f t="shared" ref="I147:I166" si="27">(F147)*0.2931/(C147)</f>
        <v>3.4174880051922543</v>
      </c>
      <c r="J147" s="95">
        <v>75.3</v>
      </c>
      <c r="K147" s="22">
        <v>1.1299999999999999E-2</v>
      </c>
      <c r="L147" s="26">
        <v>58.53</v>
      </c>
      <c r="M147" s="21"/>
      <c r="N147" s="22"/>
      <c r="O147" s="22"/>
      <c r="P147" s="79" t="s">
        <v>99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101</v>
      </c>
      <c r="AF147" t="s">
        <v>102</v>
      </c>
      <c r="AH147" s="78"/>
      <c r="AI147" s="78"/>
      <c r="AJ147" s="78"/>
      <c r="AK147" s="78"/>
      <c r="AL147" s="78"/>
      <c r="AM147" s="78"/>
      <c r="AN147" s="78"/>
    </row>
    <row r="148" spans="1:40" ht="15.75">
      <c r="A148" s="79" t="s">
        <v>103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78"/>
      <c r="H148" s="22">
        <v>115136</v>
      </c>
      <c r="I148" s="25">
        <f t="shared" si="27"/>
        <v>3.4570510748065351</v>
      </c>
      <c r="J148" s="95">
        <v>75.900000000000006</v>
      </c>
      <c r="K148" s="22">
        <v>1.01E-2</v>
      </c>
      <c r="L148" s="26">
        <v>51.25</v>
      </c>
      <c r="M148" s="21"/>
      <c r="N148" s="22"/>
      <c r="O148" s="22"/>
      <c r="P148" s="79" t="s">
        <v>103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5.75">
      <c r="A149" s="79" t="s">
        <v>104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78"/>
      <c r="H149" s="22">
        <v>128508</v>
      </c>
      <c r="I149" s="25">
        <f t="shared" si="27"/>
        <v>3.5364334687303032</v>
      </c>
      <c r="J149" s="95">
        <v>75.7</v>
      </c>
      <c r="K149" s="22">
        <v>9.9000000000000008E-3</v>
      </c>
      <c r="L149" s="26">
        <v>50.65</v>
      </c>
      <c r="M149" s="21"/>
      <c r="N149" s="22"/>
      <c r="O149" s="22"/>
      <c r="P149" s="79" t="s">
        <v>104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5.75">
      <c r="A150" s="79" t="s">
        <v>105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78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79" t="s">
        <v>105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5.75">
      <c r="A151" s="79" t="s">
        <v>106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78"/>
      <c r="H151" s="22">
        <v>54446</v>
      </c>
      <c r="I151" s="25">
        <f t="shared" si="27"/>
        <v>3.235440710799268</v>
      </c>
      <c r="J151" s="95">
        <v>79.099999999999994</v>
      </c>
      <c r="K151" s="27">
        <v>0.01</v>
      </c>
      <c r="L151" s="26">
        <v>45.55</v>
      </c>
      <c r="M151" s="21"/>
      <c r="N151" s="22"/>
      <c r="O151" s="22"/>
      <c r="P151" s="79" t="s">
        <v>106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5.75">
      <c r="A152" s="79" t="s">
        <v>107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78"/>
      <c r="H152" s="22">
        <v>85002</v>
      </c>
      <c r="I152" s="25">
        <f t="shared" si="27"/>
        <v>3.705809741283383</v>
      </c>
      <c r="J152" s="95">
        <v>78</v>
      </c>
      <c r="K152" s="27">
        <v>8.6999999999999994E-3</v>
      </c>
      <c r="L152" s="26">
        <v>41.49</v>
      </c>
      <c r="M152" s="21"/>
      <c r="N152" s="22"/>
      <c r="O152" s="22"/>
      <c r="P152" s="79" t="s">
        <v>107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5.75">
      <c r="A153" s="79" t="s">
        <v>108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78"/>
      <c r="H153" s="22">
        <v>80478</v>
      </c>
      <c r="I153" s="25">
        <f t="shared" si="27"/>
        <v>3.2519060962192441</v>
      </c>
      <c r="J153" s="95">
        <v>75.3</v>
      </c>
      <c r="K153" s="27">
        <v>0.01</v>
      </c>
      <c r="L153" s="26">
        <v>52.25</v>
      </c>
      <c r="M153" s="21"/>
      <c r="N153" s="22"/>
      <c r="O153" s="22"/>
      <c r="P153" s="79" t="s">
        <v>108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1">
        <v>15</v>
      </c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5.75">
      <c r="A154" s="79" t="s">
        <v>109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78"/>
      <c r="H154" s="22">
        <v>65451</v>
      </c>
      <c r="I154" s="25">
        <f>(F154)*0.2931/(C154)</f>
        <v>3.2106972813295553</v>
      </c>
      <c r="J154" s="95">
        <v>75.3</v>
      </c>
      <c r="K154" s="27">
        <v>9.4999999999999998E-3</v>
      </c>
      <c r="L154" s="26">
        <v>49.63</v>
      </c>
      <c r="M154" s="21"/>
      <c r="N154" s="22"/>
      <c r="O154" s="22"/>
      <c r="P154" s="79" t="s">
        <v>109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5.75">
      <c r="A155" s="79" t="s">
        <v>110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78"/>
      <c r="H155" s="22">
        <v>69157</v>
      </c>
      <c r="I155" s="25">
        <f t="shared" si="27"/>
        <v>3.2175275351793013</v>
      </c>
      <c r="J155" s="95">
        <v>75.3</v>
      </c>
      <c r="K155" s="27">
        <v>9.4000000000000004E-3</v>
      </c>
      <c r="L155" s="26">
        <v>48.97</v>
      </c>
      <c r="M155" s="21"/>
      <c r="N155" s="22"/>
      <c r="O155" s="22"/>
      <c r="P155" s="79" t="s">
        <v>110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5.75">
      <c r="A156" s="79" t="s">
        <v>111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78"/>
      <c r="H156" s="22">
        <v>67435</v>
      </c>
      <c r="I156" s="25">
        <f t="shared" si="27"/>
        <v>3.2114691557976212</v>
      </c>
      <c r="J156" s="95">
        <v>75.3</v>
      </c>
      <c r="K156" s="27">
        <v>9.4000000000000004E-3</v>
      </c>
      <c r="L156" s="26">
        <v>49.3</v>
      </c>
      <c r="M156" s="21"/>
      <c r="N156" s="22"/>
      <c r="O156" s="22"/>
      <c r="P156" s="79" t="s">
        <v>111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5.75">
      <c r="A157" s="79" t="s">
        <v>112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78"/>
      <c r="H157" s="22">
        <v>70587</v>
      </c>
      <c r="I157" s="25">
        <f>(F157)*0.2931/(C157)</f>
        <v>3.2218844701941793</v>
      </c>
      <c r="J157" s="95">
        <v>75.3</v>
      </c>
      <c r="K157" s="27">
        <v>9.2999999999999992E-3</v>
      </c>
      <c r="L157" s="26">
        <v>48.57</v>
      </c>
      <c r="M157" s="21"/>
      <c r="N157" s="22"/>
      <c r="O157" s="22"/>
      <c r="P157" s="79" t="s">
        <v>112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5.75">
      <c r="A158" s="79" t="s">
        <v>113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78"/>
      <c r="H158" s="22">
        <v>62594</v>
      </c>
      <c r="I158" s="25">
        <f t="shared" si="27"/>
        <v>3.2265361707329006</v>
      </c>
      <c r="J158" s="95">
        <v>69</v>
      </c>
      <c r="K158" s="102"/>
      <c r="L158" s="103"/>
      <c r="M158" s="21"/>
      <c r="N158" s="22"/>
      <c r="O158" s="22"/>
      <c r="P158" s="79" t="s">
        <v>114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1">
        <v>16</v>
      </c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5.75">
      <c r="A159" s="79" t="s">
        <v>115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78"/>
      <c r="H159" s="22">
        <v>48097</v>
      </c>
      <c r="I159" s="25">
        <f>(F159)*0.2931/(C159)</f>
        <v>3.1616336680596273</v>
      </c>
      <c r="J159" s="95">
        <v>77</v>
      </c>
      <c r="K159" s="22">
        <v>1.14E-2</v>
      </c>
      <c r="L159" s="26">
        <v>57.47</v>
      </c>
      <c r="M159" s="104"/>
      <c r="N159" s="105"/>
      <c r="O159" s="105"/>
      <c r="P159" s="79" t="s">
        <v>116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1">
        <v>15</v>
      </c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5.75">
      <c r="A160" s="79" t="s">
        <v>117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78"/>
      <c r="H160" s="22">
        <v>108196</v>
      </c>
      <c r="I160" s="25">
        <f t="shared" si="27"/>
        <v>3.5773999497976217</v>
      </c>
      <c r="J160" s="95">
        <v>77.2</v>
      </c>
      <c r="K160" s="22">
        <v>1.14E-2</v>
      </c>
      <c r="L160" s="26">
        <v>57.36</v>
      </c>
      <c r="M160" s="104"/>
      <c r="N160" s="105"/>
      <c r="O160" s="105"/>
      <c r="P160" s="79" t="s">
        <v>118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1" ht="15.75">
      <c r="A161" s="79" t="s">
        <v>118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78"/>
      <c r="H161" s="22">
        <v>63015</v>
      </c>
      <c r="I161" s="25">
        <f>(F161)*0.2931/(C161)</f>
        <v>2.9559640658999067</v>
      </c>
      <c r="J161" s="95">
        <v>56.7</v>
      </c>
      <c r="K161" s="105"/>
      <c r="L161" s="103"/>
      <c r="M161" s="104"/>
      <c r="N161" s="105"/>
      <c r="O161" s="105"/>
      <c r="P161" s="79" t="s">
        <v>119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1" ht="15.75">
      <c r="A162" s="79" t="s">
        <v>119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78"/>
      <c r="H162" s="22">
        <v>62813</v>
      </c>
      <c r="I162" s="25">
        <f t="shared" si="27"/>
        <v>3.072773555555556</v>
      </c>
      <c r="J162" s="95">
        <v>63</v>
      </c>
      <c r="K162" s="105"/>
      <c r="L162" s="103"/>
      <c r="M162" s="104"/>
      <c r="N162" s="105"/>
      <c r="O162" s="105"/>
      <c r="P162" s="79" t="s">
        <v>120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1" ht="15.75">
      <c r="A163" s="79" t="s">
        <v>120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78"/>
      <c r="H163" s="22">
        <v>62032</v>
      </c>
      <c r="I163" s="25">
        <f t="shared" si="27"/>
        <v>3.5279999190763922</v>
      </c>
      <c r="J163" s="95">
        <v>81.099999999999994</v>
      </c>
      <c r="K163" s="105"/>
      <c r="L163" s="103"/>
      <c r="M163" s="104"/>
      <c r="N163" s="105"/>
      <c r="O163" s="105"/>
      <c r="P163" s="79" t="s">
        <v>121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1" ht="15.75">
      <c r="A164" s="79" t="s">
        <v>121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78"/>
      <c r="H164" s="22">
        <v>207</v>
      </c>
      <c r="I164" s="25">
        <f t="shared" si="27"/>
        <v>2.969354591186959</v>
      </c>
      <c r="J164" s="95">
        <v>69</v>
      </c>
      <c r="K164" s="105"/>
      <c r="L164" s="103"/>
      <c r="M164" s="104"/>
      <c r="N164" s="105"/>
      <c r="O164" s="105"/>
      <c r="P164" s="79" t="s">
        <v>122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1" ht="15.75">
      <c r="A165" s="79" t="s">
        <v>122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78"/>
      <c r="H165" s="22">
        <v>365</v>
      </c>
      <c r="I165" s="25">
        <f t="shared" si="27"/>
        <v>2.6751863930517716</v>
      </c>
      <c r="J165" s="95">
        <v>56.7</v>
      </c>
      <c r="K165" s="105"/>
      <c r="L165" s="103"/>
      <c r="M165" s="104"/>
      <c r="N165" s="105"/>
      <c r="O165" s="105"/>
      <c r="P165" s="80" t="s">
        <v>123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1" ht="15.75">
      <c r="A166" s="80" t="s">
        <v>123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78"/>
      <c r="H166" s="39">
        <v>87</v>
      </c>
      <c r="I166" s="25">
        <f t="shared" si="27"/>
        <v>3.2355450524842548</v>
      </c>
      <c r="J166" s="106">
        <v>81.099999999999994</v>
      </c>
      <c r="K166" s="107"/>
      <c r="L166" s="108"/>
      <c r="M166" s="104"/>
      <c r="N166" s="105"/>
      <c r="O166" s="105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1" ht="15.7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1" ht="15.75">
      <c r="A168" s="72"/>
      <c r="B168" s="72"/>
      <c r="C168" s="73"/>
      <c r="D168" s="73"/>
      <c r="E168" s="73" t="s">
        <v>124</v>
      </c>
      <c r="F168" s="73"/>
      <c r="G168" s="73"/>
      <c r="H168" s="73"/>
      <c r="I168" s="73"/>
      <c r="J168" s="73"/>
      <c r="K168" s="73"/>
      <c r="L168" s="74"/>
      <c r="M168" s="35" t="s">
        <v>125</v>
      </c>
      <c r="N168" s="1"/>
      <c r="O168" s="1"/>
      <c r="P168" s="72"/>
      <c r="Q168" s="72"/>
      <c r="R168" s="73"/>
      <c r="S168" s="73"/>
      <c r="T168" s="73" t="s">
        <v>126</v>
      </c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4"/>
    </row>
    <row r="169" spans="1:41" ht="15.75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2"/>
      <c r="M169" s="35" t="s">
        <v>128</v>
      </c>
      <c r="N169" s="1"/>
      <c r="O169" s="1"/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2"/>
    </row>
    <row r="170" spans="1:41" ht="15.75">
      <c r="A170" s="79"/>
      <c r="B170" s="79" t="s">
        <v>129</v>
      </c>
      <c r="C170" s="78"/>
      <c r="D170" s="72" t="s">
        <v>130</v>
      </c>
      <c r="E170" s="78"/>
      <c r="F170" s="78"/>
      <c r="G170" s="88" t="s">
        <v>67</v>
      </c>
      <c r="H170" s="109"/>
      <c r="I170" s="78"/>
      <c r="J170" s="78"/>
      <c r="K170" s="74"/>
      <c r="L170" s="110" t="s">
        <v>131</v>
      </c>
      <c r="M170" s="1"/>
      <c r="N170" s="1"/>
      <c r="O170" s="1"/>
      <c r="P170" s="79"/>
      <c r="Q170" s="79"/>
      <c r="R170" s="78"/>
      <c r="S170" s="78" t="s">
        <v>132</v>
      </c>
      <c r="T170" s="78"/>
      <c r="U170" s="78"/>
      <c r="V170" s="78"/>
      <c r="W170" s="79"/>
      <c r="X170" s="78" t="s">
        <v>133</v>
      </c>
      <c r="Y170" s="78"/>
      <c r="Z170" s="78"/>
      <c r="AA170" s="78"/>
      <c r="AB170" s="78"/>
      <c r="AC170" s="79"/>
      <c r="AD170" s="78" t="s">
        <v>134</v>
      </c>
      <c r="AE170" s="78"/>
      <c r="AF170" s="78"/>
      <c r="AG170" s="78"/>
      <c r="AH170" s="78"/>
      <c r="AI170" s="79"/>
      <c r="AJ170" s="78" t="s">
        <v>135</v>
      </c>
      <c r="AK170" s="78"/>
      <c r="AL170" s="78"/>
      <c r="AM170" s="78"/>
      <c r="AN170" s="86"/>
    </row>
    <row r="171" spans="1:41" ht="15.75">
      <c r="A171" s="79" t="s">
        <v>59</v>
      </c>
      <c r="B171" s="17" t="s">
        <v>181</v>
      </c>
      <c r="C171" s="83" t="s">
        <v>79</v>
      </c>
      <c r="D171" s="88" t="s">
        <v>77</v>
      </c>
      <c r="E171" s="83" t="s">
        <v>81</v>
      </c>
      <c r="F171" s="83" t="s">
        <v>82</v>
      </c>
      <c r="G171" s="88" t="s">
        <v>136</v>
      </c>
      <c r="H171" s="111" t="s">
        <v>137</v>
      </c>
      <c r="I171" s="83" t="s">
        <v>86</v>
      </c>
      <c r="J171" s="83" t="s">
        <v>138</v>
      </c>
      <c r="K171" s="84" t="s">
        <v>139</v>
      </c>
      <c r="L171" s="84" t="s">
        <v>136</v>
      </c>
      <c r="M171" s="2" t="s">
        <v>140</v>
      </c>
      <c r="N171" s="83" t="s">
        <v>141</v>
      </c>
      <c r="O171" s="1"/>
      <c r="P171" s="79" t="s">
        <v>76</v>
      </c>
      <c r="Q171" s="79"/>
      <c r="R171" s="78" t="s">
        <v>142</v>
      </c>
      <c r="S171" s="78"/>
      <c r="T171" s="79"/>
      <c r="U171" s="78" t="s">
        <v>143</v>
      </c>
      <c r="V171" s="78"/>
      <c r="W171" s="79"/>
      <c r="X171" s="78" t="s">
        <v>142</v>
      </c>
      <c r="Y171" s="78"/>
      <c r="Z171" s="79"/>
      <c r="AA171" s="78" t="s">
        <v>143</v>
      </c>
      <c r="AB171" s="78"/>
      <c r="AC171" s="79"/>
      <c r="AD171" s="78" t="s">
        <v>142</v>
      </c>
      <c r="AE171" s="78"/>
      <c r="AF171" s="79"/>
      <c r="AG171" s="78" t="s">
        <v>143</v>
      </c>
      <c r="AH171" s="78"/>
      <c r="AI171" s="79"/>
      <c r="AJ171" s="78" t="s">
        <v>142</v>
      </c>
      <c r="AK171" s="78"/>
      <c r="AL171" s="79"/>
      <c r="AM171" s="78" t="s">
        <v>143</v>
      </c>
      <c r="AN171" s="86"/>
    </row>
    <row r="172" spans="1:41" ht="15.75">
      <c r="A172" s="80"/>
      <c r="B172" s="89" t="s">
        <v>144</v>
      </c>
      <c r="C172" s="90" t="s">
        <v>144</v>
      </c>
      <c r="D172" s="18" t="s">
        <v>186</v>
      </c>
      <c r="E172" s="18" t="s">
        <v>186</v>
      </c>
      <c r="F172" s="19" t="s">
        <v>186</v>
      </c>
      <c r="G172" s="89" t="s">
        <v>145</v>
      </c>
      <c r="H172" s="112"/>
      <c r="I172" s="19" t="s">
        <v>183</v>
      </c>
      <c r="J172" s="19" t="s">
        <v>183</v>
      </c>
      <c r="K172" s="20" t="s">
        <v>183</v>
      </c>
      <c r="L172" s="91" t="s">
        <v>93</v>
      </c>
      <c r="M172" s="2" t="s">
        <v>93</v>
      </c>
      <c r="N172" s="83" t="s">
        <v>187</v>
      </c>
      <c r="O172" s="1"/>
      <c r="P172" s="80"/>
      <c r="Q172" s="89" t="s">
        <v>83</v>
      </c>
      <c r="R172" s="90" t="s">
        <v>58</v>
      </c>
      <c r="S172" s="90" t="s">
        <v>59</v>
      </c>
      <c r="T172" s="89" t="s">
        <v>83</v>
      </c>
      <c r="U172" s="90" t="s">
        <v>58</v>
      </c>
      <c r="V172" s="90" t="s">
        <v>59</v>
      </c>
      <c r="W172" s="93" t="s">
        <v>96</v>
      </c>
      <c r="X172" s="90" t="s">
        <v>58</v>
      </c>
      <c r="Y172" s="90" t="s">
        <v>59</v>
      </c>
      <c r="Z172" s="93" t="s">
        <v>96</v>
      </c>
      <c r="AA172" s="90" t="s">
        <v>58</v>
      </c>
      <c r="AB172" s="90" t="s">
        <v>59</v>
      </c>
      <c r="AC172" s="89" t="s">
        <v>97</v>
      </c>
      <c r="AD172" s="90" t="s">
        <v>58</v>
      </c>
      <c r="AE172" s="90" t="s">
        <v>59</v>
      </c>
      <c r="AF172" s="89" t="s">
        <v>97</v>
      </c>
      <c r="AG172" s="90" t="s">
        <v>58</v>
      </c>
      <c r="AH172" s="90" t="s">
        <v>59</v>
      </c>
      <c r="AI172" s="89" t="s">
        <v>147</v>
      </c>
      <c r="AJ172" s="90" t="s">
        <v>58</v>
      </c>
      <c r="AK172" s="90" t="s">
        <v>59</v>
      </c>
      <c r="AL172" s="89" t="s">
        <v>147</v>
      </c>
      <c r="AM172" s="90" t="s">
        <v>58</v>
      </c>
      <c r="AN172" s="91" t="s">
        <v>59</v>
      </c>
    </row>
    <row r="173" spans="1:41" ht="15.75">
      <c r="A173" s="79" t="s">
        <v>148</v>
      </c>
      <c r="B173" s="21">
        <v>2131</v>
      </c>
      <c r="C173" s="22">
        <v>237</v>
      </c>
      <c r="D173" s="21">
        <v>25742</v>
      </c>
      <c r="E173" s="78"/>
      <c r="F173" s="22">
        <v>5657</v>
      </c>
      <c r="G173" s="53">
        <v>9.4000000000000004E-3</v>
      </c>
      <c r="H173" s="54">
        <f>D173*0.2931/B173</f>
        <v>3.5405819802909435</v>
      </c>
      <c r="I173" s="95">
        <v>64</v>
      </c>
      <c r="J173" s="95">
        <v>74.900000000000006</v>
      </c>
      <c r="K173" s="113">
        <f>K89/100*180+32</f>
        <v>63.212000000000003</v>
      </c>
      <c r="L173" s="56">
        <v>1.14E-2</v>
      </c>
      <c r="M173" s="56">
        <v>9.7000000000000003E-3</v>
      </c>
      <c r="N173" s="114">
        <v>29.9</v>
      </c>
      <c r="O173" s="78"/>
      <c r="P173" s="79" t="s">
        <v>98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5">
        <v>4</v>
      </c>
      <c r="AO173" s="79" t="s">
        <v>98</v>
      </c>
    </row>
    <row r="174" spans="1:41" ht="15.75">
      <c r="A174" s="79" t="s">
        <v>149</v>
      </c>
      <c r="B174" s="21">
        <v>2182</v>
      </c>
      <c r="C174" s="22">
        <v>241</v>
      </c>
      <c r="D174" s="21">
        <v>26022</v>
      </c>
      <c r="E174" s="78"/>
      <c r="F174" s="22">
        <v>5322</v>
      </c>
      <c r="G174" s="53">
        <v>9.2999999999999992E-3</v>
      </c>
      <c r="H174" s="54">
        <f t="shared" ref="H174:H196" si="28">D174*0.2931/B174</f>
        <v>3.4954391384051333</v>
      </c>
      <c r="I174" s="95">
        <v>65</v>
      </c>
      <c r="J174" s="95">
        <v>75.099999999999994</v>
      </c>
      <c r="K174" s="116" t="s">
        <v>188</v>
      </c>
      <c r="L174" s="60">
        <v>1.12E-2</v>
      </c>
      <c r="M174" s="60">
        <v>9.5999999999999992E-3</v>
      </c>
      <c r="N174" s="114">
        <v>29.9</v>
      </c>
      <c r="O174" s="78"/>
      <c r="P174" s="79" t="s">
        <v>99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5">
        <v>4</v>
      </c>
      <c r="AO174" s="79" t="s">
        <v>99</v>
      </c>
    </row>
    <row r="175" spans="1:41" ht="15.75">
      <c r="A175" s="79" t="s">
        <v>150</v>
      </c>
      <c r="B175" s="21">
        <v>2131</v>
      </c>
      <c r="C175" s="22">
        <v>237</v>
      </c>
      <c r="D175" s="21">
        <v>25746</v>
      </c>
      <c r="E175" s="78"/>
      <c r="F175" s="22">
        <v>5691</v>
      </c>
      <c r="G175" s="53">
        <v>9.4000000000000004E-3</v>
      </c>
      <c r="H175" s="54">
        <f t="shared" si="28"/>
        <v>3.541132144533083</v>
      </c>
      <c r="I175" s="95">
        <v>64</v>
      </c>
      <c r="J175" s="95">
        <v>74.900000000000006</v>
      </c>
      <c r="K175" s="116" t="s">
        <v>189</v>
      </c>
      <c r="L175" s="60">
        <v>1.14E-2</v>
      </c>
      <c r="M175" s="60">
        <v>9.7000000000000003E-3</v>
      </c>
      <c r="N175" s="114">
        <v>30</v>
      </c>
      <c r="O175" s="78"/>
      <c r="P175" s="79" t="s">
        <v>103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5">
        <v>18</v>
      </c>
      <c r="AL175" s="59">
        <v>11.97</v>
      </c>
      <c r="AM175" s="30">
        <v>37566</v>
      </c>
      <c r="AN175" s="115">
        <v>4</v>
      </c>
      <c r="AO175" s="79" t="s">
        <v>103</v>
      </c>
    </row>
    <row r="176" spans="1:41" ht="15.75">
      <c r="A176" s="79" t="s">
        <v>151</v>
      </c>
      <c r="B176" s="21">
        <v>2126</v>
      </c>
      <c r="C176" s="22">
        <v>236</v>
      </c>
      <c r="D176" s="21">
        <v>25685</v>
      </c>
      <c r="E176" s="78"/>
      <c r="F176" s="22">
        <v>5646</v>
      </c>
      <c r="G176" s="53">
        <v>9.4000000000000004E-3</v>
      </c>
      <c r="H176" s="54">
        <f t="shared" si="28"/>
        <v>3.5410505644402641</v>
      </c>
      <c r="I176" s="95">
        <v>64</v>
      </c>
      <c r="J176" s="95">
        <v>74.900000000000006</v>
      </c>
      <c r="K176" s="117"/>
      <c r="L176" s="60">
        <v>1.14E-2</v>
      </c>
      <c r="M176" s="60">
        <v>9.7000000000000003E-3</v>
      </c>
      <c r="N176" s="114">
        <v>30</v>
      </c>
      <c r="O176" s="78"/>
      <c r="P176" s="79" t="s">
        <v>104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5">
        <v>4</v>
      </c>
      <c r="AO176" s="79" t="s">
        <v>104</v>
      </c>
    </row>
    <row r="177" spans="1:41" ht="15.75">
      <c r="A177" s="79" t="s">
        <v>152</v>
      </c>
      <c r="B177" s="21">
        <v>1909</v>
      </c>
      <c r="C177" s="22">
        <v>215</v>
      </c>
      <c r="D177" s="21">
        <v>23040</v>
      </c>
      <c r="E177" s="78"/>
      <c r="F177" s="22">
        <v>3689</v>
      </c>
      <c r="G177" s="53">
        <v>8.9999999999999993E-3</v>
      </c>
      <c r="H177" s="54">
        <f t="shared" si="28"/>
        <v>3.5374667365112624</v>
      </c>
      <c r="I177" s="95">
        <v>63</v>
      </c>
      <c r="J177" s="95">
        <v>74.8</v>
      </c>
      <c r="K177" s="117"/>
      <c r="L177" s="60">
        <v>1.03E-2</v>
      </c>
      <c r="M177" s="60">
        <v>9.1999999999999998E-3</v>
      </c>
      <c r="N177" s="114">
        <v>30</v>
      </c>
      <c r="O177" s="78"/>
      <c r="P177" s="79" t="s">
        <v>105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5">
        <v>18</v>
      </c>
      <c r="AL177" s="59">
        <v>11.97</v>
      </c>
      <c r="AM177" s="30">
        <v>37566</v>
      </c>
      <c r="AN177" s="115">
        <v>4</v>
      </c>
      <c r="AO177" s="79" t="s">
        <v>105</v>
      </c>
    </row>
    <row r="178" spans="1:41" ht="15.75">
      <c r="A178" s="79" t="s">
        <v>153</v>
      </c>
      <c r="B178" s="21">
        <v>2392</v>
      </c>
      <c r="C178" s="22">
        <v>259</v>
      </c>
      <c r="D178" s="21">
        <v>27926</v>
      </c>
      <c r="E178" s="78"/>
      <c r="F178" s="22">
        <v>5959</v>
      </c>
      <c r="G178" s="53">
        <v>9.1999999999999998E-3</v>
      </c>
      <c r="H178" s="54">
        <f t="shared" si="28"/>
        <v>3.4218689799331106</v>
      </c>
      <c r="I178" s="95">
        <v>67</v>
      </c>
      <c r="J178" s="95">
        <v>75.400000000000006</v>
      </c>
      <c r="K178" s="117"/>
      <c r="L178" s="60">
        <v>1.1299999999999999E-2</v>
      </c>
      <c r="M178" s="60">
        <v>9.4999999999999998E-3</v>
      </c>
      <c r="N178" s="114">
        <v>30</v>
      </c>
      <c r="O178" s="78"/>
      <c r="P178" s="79" t="s">
        <v>106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5">
        <v>4</v>
      </c>
      <c r="AO178" s="79" t="s">
        <v>106</v>
      </c>
    </row>
    <row r="179" spans="1:41" ht="15.75">
      <c r="A179" s="79" t="s">
        <v>154</v>
      </c>
      <c r="B179" s="21">
        <v>3576</v>
      </c>
      <c r="C179" s="22">
        <v>353</v>
      </c>
      <c r="D179" s="21">
        <v>38324</v>
      </c>
      <c r="E179" s="78"/>
      <c r="F179" s="22">
        <v>9843</v>
      </c>
      <c r="G179" s="53">
        <v>9.7999999999999997E-3</v>
      </c>
      <c r="H179" s="54">
        <f t="shared" si="28"/>
        <v>3.1411533557046987</v>
      </c>
      <c r="I179" s="95">
        <v>77</v>
      </c>
      <c r="J179" s="95">
        <v>76.900000000000006</v>
      </c>
      <c r="K179" s="117"/>
      <c r="L179" s="60">
        <v>1.3299999999999999E-2</v>
      </c>
      <c r="M179" s="60">
        <v>1.03E-2</v>
      </c>
      <c r="N179" s="114">
        <v>30</v>
      </c>
      <c r="O179" s="78"/>
      <c r="P179" s="79" t="s">
        <v>107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5">
        <v>4</v>
      </c>
      <c r="AO179" s="79" t="s">
        <v>107</v>
      </c>
    </row>
    <row r="180" spans="1:41" ht="15.75">
      <c r="A180" s="79" t="s">
        <v>155</v>
      </c>
      <c r="B180" s="21">
        <v>3480</v>
      </c>
      <c r="C180" s="22">
        <v>335</v>
      </c>
      <c r="D180" s="21">
        <v>35045</v>
      </c>
      <c r="E180" s="78"/>
      <c r="F180" s="22">
        <v>4103</v>
      </c>
      <c r="G180" s="53">
        <v>9.4000000000000004E-3</v>
      </c>
      <c r="H180" s="54">
        <f t="shared" si="28"/>
        <v>2.9516349137931037</v>
      </c>
      <c r="I180" s="95">
        <v>81</v>
      </c>
      <c r="J180" s="95">
        <v>77.5</v>
      </c>
      <c r="K180" s="117"/>
      <c r="L180" s="60">
        <v>1.09E-2</v>
      </c>
      <c r="M180" s="60">
        <v>9.5999999999999992E-3</v>
      </c>
      <c r="N180" s="114">
        <v>30</v>
      </c>
      <c r="O180" s="78"/>
      <c r="P180" s="79" t="s">
        <v>108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5">
        <v>4</v>
      </c>
      <c r="AO180" s="79" t="s">
        <v>108</v>
      </c>
    </row>
    <row r="181" spans="1:41" ht="15.75">
      <c r="A181" s="79" t="s">
        <v>156</v>
      </c>
      <c r="B181" s="21">
        <v>4993</v>
      </c>
      <c r="C181" s="22">
        <v>467</v>
      </c>
      <c r="D181" s="21">
        <v>50645</v>
      </c>
      <c r="E181" s="78"/>
      <c r="F181" s="22">
        <v>10129</v>
      </c>
      <c r="G181" s="53">
        <v>9.9000000000000008E-3</v>
      </c>
      <c r="H181" s="54">
        <f t="shared" si="28"/>
        <v>2.9729720608852395</v>
      </c>
      <c r="I181" s="95">
        <v>84</v>
      </c>
      <c r="J181" s="95">
        <v>78</v>
      </c>
      <c r="K181" s="117"/>
      <c r="L181" s="60">
        <v>1.17E-2</v>
      </c>
      <c r="M181" s="60">
        <v>1.01E-2</v>
      </c>
      <c r="N181" s="114">
        <v>30</v>
      </c>
      <c r="O181" s="78"/>
      <c r="P181" s="79" t="s">
        <v>109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5">
        <v>4</v>
      </c>
      <c r="AO181" s="79" t="s">
        <v>109</v>
      </c>
    </row>
    <row r="182" spans="1:41" ht="15.75">
      <c r="A182" s="79" t="s">
        <v>157</v>
      </c>
      <c r="B182" s="21">
        <v>5133</v>
      </c>
      <c r="C182" s="22">
        <v>478</v>
      </c>
      <c r="D182" s="21">
        <v>52517</v>
      </c>
      <c r="E182" s="78"/>
      <c r="F182" s="22">
        <v>11435</v>
      </c>
      <c r="G182" s="53">
        <v>1.0200000000000001E-2</v>
      </c>
      <c r="H182" s="54">
        <f t="shared" si="28"/>
        <v>2.9987790181180602</v>
      </c>
      <c r="I182" s="95">
        <v>84</v>
      </c>
      <c r="J182" s="95">
        <v>78</v>
      </c>
      <c r="K182" s="117"/>
      <c r="L182" s="60">
        <v>1.2500000000000001E-2</v>
      </c>
      <c r="M182" s="60">
        <v>1.0500000000000001E-2</v>
      </c>
      <c r="N182" s="114">
        <v>30</v>
      </c>
      <c r="O182" s="78"/>
      <c r="P182" s="79" t="s">
        <v>110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5">
        <v>4</v>
      </c>
      <c r="AO182" s="79" t="s">
        <v>110</v>
      </c>
    </row>
    <row r="183" spans="1:41" ht="15.75">
      <c r="A183" s="79" t="s">
        <v>158</v>
      </c>
      <c r="B183" s="21">
        <v>5992</v>
      </c>
      <c r="C183" s="22">
        <v>536</v>
      </c>
      <c r="D183" s="21">
        <v>60065</v>
      </c>
      <c r="E183" s="78"/>
      <c r="F183" s="22">
        <v>16334</v>
      </c>
      <c r="G183" s="53">
        <v>1.0699999999999999E-2</v>
      </c>
      <c r="H183" s="54">
        <f t="shared" si="28"/>
        <v>2.9380927069425904</v>
      </c>
      <c r="I183" s="95">
        <v>88</v>
      </c>
      <c r="J183" s="95">
        <v>78.599999999999994</v>
      </c>
      <c r="K183" s="117"/>
      <c r="L183" s="60">
        <v>1.4800000000000001E-2</v>
      </c>
      <c r="M183" s="60">
        <v>1.1299999999999999E-2</v>
      </c>
      <c r="N183" s="114">
        <v>30</v>
      </c>
      <c r="O183" s="78"/>
      <c r="P183" s="79" t="s">
        <v>111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5">
        <v>4</v>
      </c>
      <c r="AO183" s="79" t="s">
        <v>111</v>
      </c>
    </row>
    <row r="184" spans="1:41" ht="15.75">
      <c r="A184" s="79" t="s">
        <v>159</v>
      </c>
      <c r="B184" s="21">
        <v>5513</v>
      </c>
      <c r="C184" s="22">
        <v>498</v>
      </c>
      <c r="D184" s="21">
        <v>55229</v>
      </c>
      <c r="E184" s="78"/>
      <c r="F184" s="22">
        <v>12203</v>
      </c>
      <c r="G184" s="53">
        <v>1.0800000000000001E-2</v>
      </c>
      <c r="H184" s="54">
        <f t="shared" si="28"/>
        <v>2.9362633593324872</v>
      </c>
      <c r="I184" s="95">
        <v>87</v>
      </c>
      <c r="J184" s="95">
        <v>78.5</v>
      </c>
      <c r="K184" s="117"/>
      <c r="L184" s="60">
        <v>1.34E-2</v>
      </c>
      <c r="M184" s="60">
        <v>1.12E-2</v>
      </c>
      <c r="N184" s="114">
        <v>30</v>
      </c>
      <c r="O184" s="78"/>
      <c r="P184" s="79" t="s">
        <v>112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18">
        <v>68.849999999999994</v>
      </c>
      <c r="AJ184" s="38">
        <v>37941</v>
      </c>
      <c r="AK184" s="43">
        <v>16</v>
      </c>
      <c r="AL184" s="118">
        <v>11.97</v>
      </c>
      <c r="AM184" s="38">
        <v>37566</v>
      </c>
      <c r="AN184" s="119">
        <v>4</v>
      </c>
      <c r="AO184" s="79" t="s">
        <v>112</v>
      </c>
    </row>
    <row r="185" spans="1:41" ht="15.75">
      <c r="A185" s="79" t="s">
        <v>160</v>
      </c>
      <c r="B185" s="21">
        <v>6636</v>
      </c>
      <c r="C185" s="22">
        <v>600</v>
      </c>
      <c r="D185" s="21">
        <v>66943</v>
      </c>
      <c r="E185" s="78"/>
      <c r="F185" s="22">
        <v>8481</v>
      </c>
      <c r="G185" s="53">
        <v>1.0200000000000001E-2</v>
      </c>
      <c r="H185" s="54">
        <f t="shared" si="28"/>
        <v>2.9567500452079569</v>
      </c>
      <c r="I185" s="95">
        <v>88</v>
      </c>
      <c r="J185" s="95">
        <v>78.7</v>
      </c>
      <c r="K185" s="117"/>
      <c r="L185" s="60">
        <v>1.15E-2</v>
      </c>
      <c r="M185" s="60">
        <v>1.04E-2</v>
      </c>
      <c r="N185" s="114">
        <v>30</v>
      </c>
      <c r="O185" s="78"/>
      <c r="P185" s="79" t="s">
        <v>114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190</v>
      </c>
      <c r="AG185" s="22"/>
      <c r="AH185" s="22"/>
      <c r="AI185" s="21" t="s">
        <v>190</v>
      </c>
      <c r="AJ185" s="30"/>
      <c r="AK185" s="115"/>
      <c r="AL185" s="21" t="s">
        <v>190</v>
      </c>
      <c r="AM185" s="30">
        <f t="shared" ref="AM185:AN192" si="29">AM269</f>
        <v>0</v>
      </c>
      <c r="AN185" s="115">
        <f t="shared" si="29"/>
        <v>0</v>
      </c>
      <c r="AO185" s="79" t="s">
        <v>114</v>
      </c>
    </row>
    <row r="186" spans="1:41" ht="15.75">
      <c r="A186" s="79" t="s">
        <v>161</v>
      </c>
      <c r="B186" s="21">
        <v>7064</v>
      </c>
      <c r="C186" s="22">
        <v>635</v>
      </c>
      <c r="D186" s="21">
        <v>71031</v>
      </c>
      <c r="E186" s="78"/>
      <c r="F186" s="22">
        <v>10850</v>
      </c>
      <c r="G186" s="53">
        <v>0.01</v>
      </c>
      <c r="H186" s="54">
        <f t="shared" si="28"/>
        <v>2.9472234003397513</v>
      </c>
      <c r="I186" s="95">
        <v>89</v>
      </c>
      <c r="J186" s="95">
        <v>78.900000000000006</v>
      </c>
      <c r="K186" s="117"/>
      <c r="L186" s="60">
        <v>1.21E-2</v>
      </c>
      <c r="M186" s="60">
        <v>1.03E-2</v>
      </c>
      <c r="N186" s="114">
        <v>30</v>
      </c>
      <c r="O186" s="78"/>
      <c r="P186" s="79" t="s">
        <v>116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190</v>
      </c>
      <c r="AG186" s="22"/>
      <c r="AH186" s="22"/>
      <c r="AI186" s="21" t="s">
        <v>190</v>
      </c>
      <c r="AJ186" s="30"/>
      <c r="AK186" s="115"/>
      <c r="AL186" s="21" t="s">
        <v>190</v>
      </c>
      <c r="AM186" s="30">
        <f t="shared" si="29"/>
        <v>0</v>
      </c>
      <c r="AN186" s="115">
        <f t="shared" si="29"/>
        <v>0</v>
      </c>
      <c r="AO186" s="79" t="s">
        <v>116</v>
      </c>
    </row>
    <row r="187" spans="1:41" ht="15.75">
      <c r="A187" s="79" t="s">
        <v>60</v>
      </c>
      <c r="B187" s="21">
        <v>8437</v>
      </c>
      <c r="C187" s="22">
        <v>754</v>
      </c>
      <c r="D187" s="21">
        <v>86635</v>
      </c>
      <c r="E187" s="78"/>
      <c r="F187" s="22">
        <v>10904</v>
      </c>
      <c r="G187" s="53">
        <v>9.7999999999999997E-3</v>
      </c>
      <c r="H187" s="54">
        <f t="shared" si="28"/>
        <v>3.0096857295247128</v>
      </c>
      <c r="I187" s="95">
        <v>90</v>
      </c>
      <c r="J187" s="95">
        <v>79</v>
      </c>
      <c r="K187" s="120"/>
      <c r="L187" s="60">
        <v>1.1900000000000001E-2</v>
      </c>
      <c r="M187" s="60">
        <v>1.01E-2</v>
      </c>
      <c r="N187" s="114">
        <v>30</v>
      </c>
      <c r="O187" s="78"/>
      <c r="P187" s="79" t="s">
        <v>118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190</v>
      </c>
      <c r="AG187" s="22"/>
      <c r="AH187" s="22"/>
      <c r="AI187" s="21" t="s">
        <v>190</v>
      </c>
      <c r="AJ187" s="30"/>
      <c r="AK187" s="115"/>
      <c r="AL187" s="21" t="s">
        <v>190</v>
      </c>
      <c r="AM187" s="30">
        <f t="shared" si="29"/>
        <v>0</v>
      </c>
      <c r="AN187" s="115">
        <f t="shared" si="29"/>
        <v>0</v>
      </c>
      <c r="AO187" s="79" t="s">
        <v>118</v>
      </c>
    </row>
    <row r="188" spans="1:41" ht="15.75">
      <c r="A188" s="79" t="s">
        <v>162</v>
      </c>
      <c r="B188" s="21">
        <v>9025</v>
      </c>
      <c r="C188" s="22">
        <v>803</v>
      </c>
      <c r="D188" s="21">
        <v>94579</v>
      </c>
      <c r="E188" s="78"/>
      <c r="F188" s="22">
        <v>17700</v>
      </c>
      <c r="G188" s="53">
        <v>9.7999999999999997E-3</v>
      </c>
      <c r="H188" s="54">
        <f t="shared" si="28"/>
        <v>3.0715905706371194</v>
      </c>
      <c r="I188" s="95">
        <v>90</v>
      </c>
      <c r="J188" s="95">
        <v>79.099999999999994</v>
      </c>
      <c r="K188" s="120"/>
      <c r="L188" s="60">
        <v>1.44E-2</v>
      </c>
      <c r="M188" s="60">
        <v>1.0500000000000001E-2</v>
      </c>
      <c r="N188" s="114">
        <v>29.9</v>
      </c>
      <c r="O188" s="78"/>
      <c r="P188" s="79" t="s">
        <v>119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190</v>
      </c>
      <c r="AG188" s="22"/>
      <c r="AH188" s="22"/>
      <c r="AI188" s="21" t="s">
        <v>190</v>
      </c>
      <c r="AJ188" s="30"/>
      <c r="AK188" s="115"/>
      <c r="AL188" s="21" t="s">
        <v>190</v>
      </c>
      <c r="AM188" s="30">
        <f t="shared" si="29"/>
        <v>0</v>
      </c>
      <c r="AN188" s="115">
        <f t="shared" si="29"/>
        <v>0</v>
      </c>
      <c r="AO188" s="79" t="s">
        <v>119</v>
      </c>
    </row>
    <row r="189" spans="1:41" ht="15.75">
      <c r="A189" s="79" t="s">
        <v>163</v>
      </c>
      <c r="B189" s="21">
        <v>6252</v>
      </c>
      <c r="C189" s="22">
        <v>556</v>
      </c>
      <c r="D189" s="21">
        <v>62247</v>
      </c>
      <c r="E189" s="78"/>
      <c r="F189" s="22">
        <v>15846</v>
      </c>
      <c r="G189" s="53">
        <v>1.0699999999999999E-2</v>
      </c>
      <c r="H189" s="54">
        <f t="shared" si="28"/>
        <v>2.9182014875239926</v>
      </c>
      <c r="I189" s="95">
        <v>89</v>
      </c>
      <c r="J189" s="95">
        <v>78.900000000000006</v>
      </c>
      <c r="K189" s="120"/>
      <c r="L189" s="60">
        <v>1.46E-2</v>
      </c>
      <c r="M189" s="60">
        <v>1.1299999999999999E-2</v>
      </c>
      <c r="N189" s="114">
        <v>29.9</v>
      </c>
      <c r="O189" s="78"/>
      <c r="P189" s="79" t="s">
        <v>120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190</v>
      </c>
      <c r="AG189" s="22"/>
      <c r="AH189" s="22"/>
      <c r="AI189" s="21" t="s">
        <v>190</v>
      </c>
      <c r="AJ189" s="30"/>
      <c r="AK189" s="115"/>
      <c r="AL189" s="21" t="s">
        <v>190</v>
      </c>
      <c r="AM189" s="30">
        <f t="shared" si="29"/>
        <v>0</v>
      </c>
      <c r="AN189" s="115">
        <f t="shared" si="29"/>
        <v>0</v>
      </c>
      <c r="AO189" s="79" t="s">
        <v>120</v>
      </c>
    </row>
    <row r="190" spans="1:41" ht="15.75">
      <c r="A190" s="79" t="s">
        <v>164</v>
      </c>
      <c r="B190" s="21">
        <v>6072</v>
      </c>
      <c r="C190" s="22">
        <v>541</v>
      </c>
      <c r="D190" s="21">
        <v>61337</v>
      </c>
      <c r="E190" s="78"/>
      <c r="F190" s="22">
        <v>17558</v>
      </c>
      <c r="G190" s="53">
        <v>1.12E-2</v>
      </c>
      <c r="H190" s="54">
        <f t="shared" si="28"/>
        <v>2.9607830533596839</v>
      </c>
      <c r="I190" s="95">
        <v>88</v>
      </c>
      <c r="J190" s="95">
        <v>78.7</v>
      </c>
      <c r="K190" s="120"/>
      <c r="L190" s="60">
        <v>1.5699999999999999E-2</v>
      </c>
      <c r="M190" s="60">
        <v>1.18E-2</v>
      </c>
      <c r="N190" s="114">
        <v>29.9</v>
      </c>
      <c r="O190" s="78"/>
      <c r="P190" s="79" t="s">
        <v>121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1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2">
        <v>8.0999999999999996E-3</v>
      </c>
      <c r="AD190" s="30">
        <v>38188</v>
      </c>
      <c r="AE190" s="22">
        <v>15</v>
      </c>
      <c r="AF190" s="21" t="s">
        <v>190</v>
      </c>
      <c r="AG190" s="78"/>
      <c r="AH190" s="78"/>
      <c r="AI190" s="21" t="s">
        <v>190</v>
      </c>
      <c r="AJ190" s="30"/>
      <c r="AK190" s="115"/>
      <c r="AL190" s="21" t="s">
        <v>190</v>
      </c>
      <c r="AM190" s="30">
        <f t="shared" si="29"/>
        <v>0</v>
      </c>
      <c r="AN190" s="115">
        <f t="shared" si="29"/>
        <v>0</v>
      </c>
      <c r="AO190" s="79" t="s">
        <v>121</v>
      </c>
    </row>
    <row r="191" spans="1:41" ht="15.75">
      <c r="A191" s="79" t="s">
        <v>165</v>
      </c>
      <c r="B191" s="21">
        <v>5168</v>
      </c>
      <c r="C191" s="22">
        <v>479</v>
      </c>
      <c r="D191" s="21">
        <v>54297</v>
      </c>
      <c r="E191" s="78"/>
      <c r="F191" s="22">
        <v>13795</v>
      </c>
      <c r="G191" s="53">
        <v>1.11E-2</v>
      </c>
      <c r="H191" s="54">
        <f t="shared" si="28"/>
        <v>3.0794215750773994</v>
      </c>
      <c r="I191" s="95">
        <v>83</v>
      </c>
      <c r="J191" s="95">
        <v>77.900000000000006</v>
      </c>
      <c r="K191" s="117"/>
      <c r="L191" s="60">
        <v>1.43E-2</v>
      </c>
      <c r="M191" s="60">
        <v>1.1599999999999999E-2</v>
      </c>
      <c r="N191" s="114">
        <v>29.9</v>
      </c>
      <c r="O191" s="78"/>
      <c r="P191" s="79" t="s">
        <v>122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3">
        <v>12</v>
      </c>
      <c r="W191" s="121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2">
        <v>6.3E-3</v>
      </c>
      <c r="AD191" s="30">
        <v>38085</v>
      </c>
      <c r="AE191" s="22">
        <v>8</v>
      </c>
      <c r="AF191" s="21" t="s">
        <v>190</v>
      </c>
      <c r="AG191" s="78"/>
      <c r="AH191" s="78"/>
      <c r="AI191" s="21" t="s">
        <v>190</v>
      </c>
      <c r="AJ191" s="30"/>
      <c r="AK191" s="115"/>
      <c r="AL191" s="21" t="s">
        <v>190</v>
      </c>
      <c r="AM191" s="30">
        <f t="shared" si="29"/>
        <v>0</v>
      </c>
      <c r="AN191" s="115">
        <f t="shared" si="29"/>
        <v>0</v>
      </c>
      <c r="AO191" s="79" t="s">
        <v>122</v>
      </c>
    </row>
    <row r="192" spans="1:41" ht="15.75">
      <c r="A192" s="79" t="s">
        <v>166</v>
      </c>
      <c r="B192" s="21">
        <v>5358</v>
      </c>
      <c r="C192" s="22">
        <v>503</v>
      </c>
      <c r="D192" s="21">
        <v>58411</v>
      </c>
      <c r="E192" s="78"/>
      <c r="F192" s="22">
        <v>19059</v>
      </c>
      <c r="G192" s="53">
        <v>1.1299999999999999E-2</v>
      </c>
      <c r="H192" s="54">
        <f t="shared" si="28"/>
        <v>3.1952713885778277</v>
      </c>
      <c r="I192" s="95">
        <v>81</v>
      </c>
      <c r="J192" s="95">
        <v>77.599999999999994</v>
      </c>
      <c r="K192" s="117"/>
      <c r="L192" s="60">
        <v>1.6400000000000001E-2</v>
      </c>
      <c r="M192" s="60">
        <v>1.21E-2</v>
      </c>
      <c r="N192" s="114">
        <v>30</v>
      </c>
      <c r="O192" s="78"/>
      <c r="P192" s="80" t="s">
        <v>123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4">
        <v>35</v>
      </c>
      <c r="X192" s="125">
        <v>38098</v>
      </c>
      <c r="Y192" s="126">
        <v>15</v>
      </c>
      <c r="Z192" s="59">
        <v>7.94</v>
      </c>
      <c r="AA192" s="30">
        <v>37975</v>
      </c>
      <c r="AB192" s="22">
        <v>12</v>
      </c>
      <c r="AC192" s="127">
        <v>1.2200000000000001E-2</v>
      </c>
      <c r="AD192" s="125">
        <v>38188</v>
      </c>
      <c r="AE192" s="126">
        <v>15</v>
      </c>
      <c r="AF192" s="41" t="s">
        <v>190</v>
      </c>
      <c r="AG192" s="128"/>
      <c r="AH192" s="128"/>
      <c r="AI192" s="41" t="s">
        <v>190</v>
      </c>
      <c r="AJ192" s="38"/>
      <c r="AK192" s="119"/>
      <c r="AL192" s="41" t="s">
        <v>190</v>
      </c>
      <c r="AM192" s="38">
        <f t="shared" si="29"/>
        <v>0</v>
      </c>
      <c r="AN192" s="119">
        <f t="shared" si="29"/>
        <v>0</v>
      </c>
      <c r="AO192" s="80" t="s">
        <v>123</v>
      </c>
    </row>
    <row r="193" spans="1:40" ht="15.75">
      <c r="A193" s="79" t="s">
        <v>167</v>
      </c>
      <c r="B193" s="21">
        <v>4324</v>
      </c>
      <c r="C193" s="22">
        <v>406</v>
      </c>
      <c r="D193" s="21">
        <v>45872</v>
      </c>
      <c r="E193" s="78"/>
      <c r="F193" s="22">
        <v>14133</v>
      </c>
      <c r="G193" s="53">
        <v>1.1299999999999999E-2</v>
      </c>
      <c r="H193" s="54">
        <f t="shared" si="28"/>
        <v>3.1094086956521743</v>
      </c>
      <c r="I193" s="95">
        <v>81</v>
      </c>
      <c r="J193" s="95">
        <v>77.599999999999994</v>
      </c>
      <c r="K193" s="117"/>
      <c r="L193" s="60">
        <v>1.6400000000000001E-2</v>
      </c>
      <c r="M193" s="60">
        <v>1.21E-2</v>
      </c>
      <c r="N193" s="114">
        <v>30</v>
      </c>
      <c r="O193" s="7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191</v>
      </c>
      <c r="AJ193" s="1"/>
      <c r="AK193" s="1"/>
      <c r="AL193" s="1"/>
      <c r="AM193" s="1"/>
      <c r="AN193" s="1"/>
    </row>
    <row r="194" spans="1:40" ht="15.75">
      <c r="A194" s="79" t="s">
        <v>168</v>
      </c>
      <c r="B194" s="21">
        <v>4222</v>
      </c>
      <c r="C194" s="22">
        <v>399</v>
      </c>
      <c r="D194" s="21">
        <v>45326</v>
      </c>
      <c r="E194" s="78"/>
      <c r="F194" s="22">
        <v>14709</v>
      </c>
      <c r="G194" s="53">
        <v>1.14E-2</v>
      </c>
      <c r="H194" s="54">
        <f t="shared" si="28"/>
        <v>3.1466249644718145</v>
      </c>
      <c r="I194" s="95">
        <v>80</v>
      </c>
      <c r="J194" s="95">
        <v>77.400000000000006</v>
      </c>
      <c r="K194" s="117"/>
      <c r="L194" s="60">
        <v>1.67E-2</v>
      </c>
      <c r="M194" s="60">
        <v>1.2200000000000001E-2</v>
      </c>
      <c r="N194" s="114">
        <v>30</v>
      </c>
      <c r="O194" s="7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9" t="s">
        <v>169</v>
      </c>
      <c r="B195" s="21">
        <v>4142</v>
      </c>
      <c r="C195" s="22">
        <v>394</v>
      </c>
      <c r="D195" s="21">
        <v>45009</v>
      </c>
      <c r="E195" s="78"/>
      <c r="F195" s="22">
        <v>15028</v>
      </c>
      <c r="G195" s="53">
        <v>1.15E-2</v>
      </c>
      <c r="H195" s="54">
        <f t="shared" si="28"/>
        <v>3.1849681071945923</v>
      </c>
      <c r="I195" s="95">
        <v>79</v>
      </c>
      <c r="J195" s="95">
        <v>77.2</v>
      </c>
      <c r="K195" s="117"/>
      <c r="L195" s="60">
        <v>1.6899999999999998E-2</v>
      </c>
      <c r="M195" s="60">
        <v>1.23E-2</v>
      </c>
      <c r="N195" s="114">
        <v>30</v>
      </c>
      <c r="O195" s="7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0" t="s">
        <v>170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28"/>
        <v>3.2083750174947516</v>
      </c>
      <c r="I196" s="129">
        <v>79</v>
      </c>
      <c r="J196" s="130">
        <v>77.2</v>
      </c>
      <c r="K196" s="131"/>
      <c r="L196" s="60">
        <v>1.78E-2</v>
      </c>
      <c r="M196" s="60">
        <v>1.26E-2</v>
      </c>
      <c r="N196" s="114">
        <v>30</v>
      </c>
      <c r="O196" s="7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1"/>
      <c r="N197" s="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1"/>
      <c r="N198" s="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2"/>
      <c r="B199" s="72" t="s">
        <v>171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  <c r="M199" s="1"/>
      <c r="N199" s="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9"/>
      <c r="B201" s="138" t="s">
        <v>129</v>
      </c>
      <c r="C201" s="139"/>
      <c r="D201" s="139"/>
      <c r="E201" s="140"/>
      <c r="F201" s="79" t="s">
        <v>172</v>
      </c>
      <c r="G201" s="78"/>
      <c r="H201" s="78"/>
      <c r="I201" s="88" t="s">
        <v>67</v>
      </c>
      <c r="J201" s="109"/>
      <c r="K201" s="72"/>
      <c r="L201" s="7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9" t="s">
        <v>173</v>
      </c>
      <c r="B202" s="88" t="s">
        <v>77</v>
      </c>
      <c r="C202" s="17" t="s">
        <v>181</v>
      </c>
      <c r="D202" s="2" t="s">
        <v>79</v>
      </c>
      <c r="E202" s="2" t="s">
        <v>80</v>
      </c>
      <c r="F202" s="17" t="s">
        <v>192</v>
      </c>
      <c r="G202" s="83" t="s">
        <v>81</v>
      </c>
      <c r="H202" s="83" t="s">
        <v>82</v>
      </c>
      <c r="I202" s="88" t="s">
        <v>174</v>
      </c>
      <c r="J202" s="111" t="s">
        <v>137</v>
      </c>
      <c r="K202" s="88" t="s">
        <v>86</v>
      </c>
      <c r="L202" s="84" t="s">
        <v>138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0"/>
      <c r="B203" s="89" t="s">
        <v>144</v>
      </c>
      <c r="C203" s="18" t="s">
        <v>144</v>
      </c>
      <c r="D203" s="19" t="s">
        <v>144</v>
      </c>
      <c r="E203" s="19" t="s">
        <v>144</v>
      </c>
      <c r="F203" s="18" t="s">
        <v>182</v>
      </c>
      <c r="G203" s="18" t="s">
        <v>182</v>
      </c>
      <c r="H203" s="18" t="s">
        <v>182</v>
      </c>
      <c r="I203" s="89" t="s">
        <v>145</v>
      </c>
      <c r="J203" s="112"/>
      <c r="K203" s="89" t="s">
        <v>183</v>
      </c>
      <c r="L203" s="91" t="s">
        <v>183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2" t="s">
        <v>175</v>
      </c>
      <c r="B204" s="104"/>
      <c r="C204" s="21">
        <v>84210</v>
      </c>
      <c r="D204" s="22">
        <v>9338</v>
      </c>
      <c r="E204" s="78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78">
        <v>62.3</v>
      </c>
      <c r="L204" s="78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3" t="s">
        <v>176</v>
      </c>
      <c r="B205" s="134"/>
      <c r="C205" s="41">
        <v>112554</v>
      </c>
      <c r="D205" s="39">
        <v>10232</v>
      </c>
      <c r="E205" s="81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2"/>
      <c r="B208" s="72" t="s">
        <v>177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9"/>
      <c r="B210" s="138" t="s">
        <v>129</v>
      </c>
      <c r="C210" s="139"/>
      <c r="D210" s="139"/>
      <c r="E210" s="140"/>
      <c r="F210" s="79" t="s">
        <v>172</v>
      </c>
      <c r="G210" s="78"/>
      <c r="H210" s="78"/>
      <c r="I210" s="88" t="s">
        <v>67</v>
      </c>
      <c r="J210" s="109"/>
      <c r="K210" s="72"/>
      <c r="L210" s="7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9" t="s">
        <v>173</v>
      </c>
      <c r="B211" s="88" t="s">
        <v>77</v>
      </c>
      <c r="C211" s="88" t="s">
        <v>181</v>
      </c>
      <c r="D211" s="83" t="s">
        <v>79</v>
      </c>
      <c r="E211" s="83" t="s">
        <v>80</v>
      </c>
      <c r="F211" s="88" t="s">
        <v>192</v>
      </c>
      <c r="G211" s="83" t="s">
        <v>81</v>
      </c>
      <c r="H211" s="83" t="s">
        <v>82</v>
      </c>
      <c r="I211" s="88" t="s">
        <v>174</v>
      </c>
      <c r="J211" s="111" t="s">
        <v>137</v>
      </c>
      <c r="K211" s="88" t="s">
        <v>86</v>
      </c>
      <c r="L211" s="84" t="s">
        <v>138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0"/>
      <c r="B212" s="89" t="s">
        <v>144</v>
      </c>
      <c r="C212" s="89" t="s">
        <v>144</v>
      </c>
      <c r="D212" s="90" t="s">
        <v>144</v>
      </c>
      <c r="E212" s="90" t="s">
        <v>144</v>
      </c>
      <c r="F212" s="89" t="s">
        <v>182</v>
      </c>
      <c r="G212" s="89" t="s">
        <v>182</v>
      </c>
      <c r="H212" s="89" t="s">
        <v>182</v>
      </c>
      <c r="I212" s="89" t="s">
        <v>145</v>
      </c>
      <c r="J212" s="112"/>
      <c r="K212" s="89" t="s">
        <v>183</v>
      </c>
      <c r="L212" s="91" t="s">
        <v>183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2" t="s">
        <v>175</v>
      </c>
      <c r="B213" s="104"/>
      <c r="C213" s="21">
        <v>64825</v>
      </c>
      <c r="D213" s="22">
        <v>7467</v>
      </c>
      <c r="E213" s="78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78">
        <f>K204</f>
        <v>62.3</v>
      </c>
      <c r="L213" s="78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3" t="s">
        <v>176</v>
      </c>
      <c r="B214" s="134"/>
      <c r="C214" s="41">
        <v>85982</v>
      </c>
      <c r="D214" s="39">
        <v>8151</v>
      </c>
      <c r="E214" s="81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2025-05-21T20:08:32Z</dcterms:modified>
</cp:coreProperties>
</file>