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08"/>
  <workbookPr defaultThemeVersion="124226"/>
  <xr:revisionPtr revIDLastSave="0" documentId="11_F57262CD8B223F89CD3B4D36BD4D84834D61DDCF" xr6:coauthVersionLast="47" xr6:coauthVersionMax="47" xr10:uidLastSave="{00000000-0000-0000-0000-000000000000}"/>
  <bookViews>
    <workbookView xWindow="90" yWindow="120" windowWidth="12195" windowHeight="5190" xr2:uid="{00000000-000D-0000-FFFF-FFFF00000000}"/>
  </bookViews>
  <sheets>
    <sheet name="Arrhenius" sheetId="3" r:id="rId1"/>
    <sheet name="JEDEC 218B" sheetId="7" r:id="rId2"/>
  </sheets>
  <definedNames>
    <definedName name="Boltz">Arrhenius!$E$3</definedName>
    <definedName name="Boltzmann" localSheetId="1">#REF!</definedName>
    <definedName name="Boltzmann">#REF!</definedName>
    <definedName name="Ea" localSheetId="1">#REF!</definedName>
    <definedName name="Ea">#REF!</definedName>
    <definedName name="Hour_R1" localSheetId="1">#REF!</definedName>
    <definedName name="Hour_R1">#REF!</definedName>
    <definedName name="Hour_R2" localSheetId="1">#REF!</definedName>
    <definedName name="Hour_R2">#REF!</definedName>
    <definedName name="Rop" localSheetId="1">#REF!</definedName>
    <definedName name="Rop">#REF!</definedName>
    <definedName name="T1_K" localSheetId="1">#REF!</definedName>
    <definedName name="T1_K">#REF!</definedName>
    <definedName name="T2_K" localSheetId="1">#REF!</definedName>
    <definedName name="T2_K">#REF!</definedName>
    <definedName name="Top" localSheetId="1">#REF!</definedName>
    <definedName name="Top">#REF!</definedName>
    <definedName name="Tstr" localSheetId="1">#REF!</definedName>
    <definedName name="Tstr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7" l="1"/>
  <c r="M11" i="7"/>
  <c r="M19" i="7" s="1"/>
  <c r="N9" i="7"/>
  <c r="I12" i="3"/>
  <c r="F12" i="3"/>
  <c r="E10" i="3"/>
  <c r="E17" i="3" s="1"/>
  <c r="E9" i="3"/>
  <c r="I8" i="3"/>
  <c r="F8" i="3"/>
  <c r="E3" i="3"/>
  <c r="H9" i="3" s="1"/>
  <c r="E13" i="3" l="1"/>
  <c r="E16" i="3" s="1"/>
  <c r="E14" i="3" s="1"/>
  <c r="H13" i="3"/>
  <c r="H16" i="3" s="1"/>
  <c r="H10" i="3" s="1"/>
  <c r="H17" i="3" s="1"/>
  <c r="M15" i="7"/>
  <c r="M6" i="7"/>
  <c r="N12" i="7" s="1"/>
  <c r="M12" i="7" s="1"/>
  <c r="M13" i="7" s="1"/>
</calcChain>
</file>

<file path=xl/sharedStrings.xml><?xml version="1.0" encoding="utf-8"?>
<sst xmlns="http://schemas.openxmlformats.org/spreadsheetml/2006/main" count="42" uniqueCount="40">
  <si>
    <t>Arrhenius Equation</t>
    <phoneticPr fontId="2" type="noConversion"/>
  </si>
  <si>
    <t>KB (Boltzmann Constant)</t>
    <phoneticPr fontId="2" type="noConversion"/>
  </si>
  <si>
    <t>A (constant)</t>
    <phoneticPr fontId="2" type="noConversion"/>
  </si>
  <si>
    <t>Parameters</t>
    <phoneticPr fontId="2" type="noConversion"/>
  </si>
  <si>
    <t>tbk Calculation</t>
    <phoneticPr fontId="2" type="noConversion"/>
  </si>
  <si>
    <t>top Calculation</t>
    <phoneticPr fontId="2" type="noConversion"/>
  </si>
  <si>
    <t>Ea (eV)</t>
    <phoneticPr fontId="2" type="noConversion"/>
  </si>
  <si>
    <t>Operation Temprature,  Top (in K)</t>
    <phoneticPr fontId="2" type="noConversion"/>
  </si>
  <si>
    <t>Failure Rate, Rop  = A * exp(-Ea/KB/Top)</t>
    <phoneticPr fontId="2" type="noConversion"/>
  </si>
  <si>
    <r>
      <t xml:space="preserve">time for Operation, </t>
    </r>
    <r>
      <rPr>
        <sz val="12"/>
        <color rgb="FFFF0000"/>
        <rFont val="Arial Unicode MS"/>
        <family val="2"/>
        <charset val="136"/>
      </rPr>
      <t>top</t>
    </r>
    <r>
      <rPr>
        <sz val="12"/>
        <color theme="1"/>
        <rFont val="Arial Unicode MS"/>
        <family val="2"/>
        <charset val="136"/>
      </rPr>
      <t xml:space="preserve"> (in hour) - </t>
    </r>
    <r>
      <rPr>
        <b/>
        <sz val="12"/>
        <color rgb="FFFF0000"/>
        <rFont val="Arial Unicode MS"/>
        <family val="2"/>
        <charset val="136"/>
      </rPr>
      <t>Target</t>
    </r>
    <phoneticPr fontId="2" type="noConversion"/>
  </si>
  <si>
    <t>Bake Temprature,  Tbk (in K)</t>
    <phoneticPr fontId="2" type="noConversion"/>
  </si>
  <si>
    <t>Failure Rate, Rbk  = A * exp(-Ea/KB/Tbk)</t>
    <phoneticPr fontId="2" type="noConversion"/>
  </si>
  <si>
    <r>
      <t xml:space="preserve">time for Bake, </t>
    </r>
    <r>
      <rPr>
        <sz val="12"/>
        <color rgb="FFFF0000"/>
        <rFont val="Arial Unicode MS"/>
        <family val="2"/>
        <charset val="136"/>
      </rPr>
      <t>tbk</t>
    </r>
    <r>
      <rPr>
        <sz val="12"/>
        <color theme="1"/>
        <rFont val="Arial Unicode MS"/>
        <family val="2"/>
        <charset val="136"/>
      </rPr>
      <t xml:space="preserve"> (in hour)</t>
    </r>
    <phoneticPr fontId="2" type="noConversion"/>
  </si>
  <si>
    <t>Acceleration Factor (AF)</t>
    <phoneticPr fontId="2" type="noConversion"/>
  </si>
  <si>
    <t>AF = Rbk/Rop = exp(-Ea/Kb(1/Tbk-1/Top))
      = top/tbk</t>
    <phoneticPr fontId="2" type="noConversion"/>
  </si>
  <si>
    <t>LifeTime (Year) @ Top</t>
    <phoneticPr fontId="2" type="noConversion"/>
  </si>
  <si>
    <t>= AF * tbk / (24*365) = top</t>
    <phoneticPr fontId="2" type="noConversion"/>
  </si>
  <si>
    <t>Calculation</t>
    <phoneticPr fontId="2" type="noConversion"/>
  </si>
  <si>
    <t>Dwell</t>
    <phoneticPr fontId="2" type="noConversion"/>
  </si>
  <si>
    <r>
      <t>T</t>
    </r>
    <r>
      <rPr>
        <vertAlign val="subscript"/>
        <sz val="12"/>
        <color theme="1"/>
        <rFont val="Arial Unicode MS"/>
        <family val="2"/>
        <charset val="136"/>
      </rPr>
      <t>D</t>
    </r>
    <phoneticPr fontId="2" type="noConversion"/>
  </si>
  <si>
    <r>
      <t>A(T</t>
    </r>
    <r>
      <rPr>
        <vertAlign val="subscript"/>
        <sz val="12"/>
        <color theme="1"/>
        <rFont val="Arial Unicode MS"/>
        <family val="2"/>
        <charset val="136"/>
      </rPr>
      <t>D</t>
    </r>
    <r>
      <rPr>
        <sz val="12"/>
        <color theme="1"/>
        <rFont val="Arial Unicode MS"/>
        <family val="2"/>
        <charset val="136"/>
      </rPr>
      <t>)</t>
    </r>
    <phoneticPr fontId="2" type="noConversion"/>
  </si>
  <si>
    <r>
      <t>t</t>
    </r>
    <r>
      <rPr>
        <vertAlign val="subscript"/>
        <sz val="12"/>
        <color theme="1"/>
        <rFont val="Arial Unicode MS"/>
        <family val="2"/>
        <charset val="136"/>
      </rPr>
      <t>U</t>
    </r>
    <phoneticPr fontId="2" type="noConversion"/>
  </si>
  <si>
    <t>TD Delay of endurance stress (hour)</t>
  </si>
  <si>
    <t>unit: hours</t>
    <phoneticPr fontId="2" type="noConversion"/>
  </si>
  <si>
    <t>T</t>
    <phoneticPr fontId="2" type="noConversion"/>
  </si>
  <si>
    <r>
      <t>E</t>
    </r>
    <r>
      <rPr>
        <vertAlign val="subscript"/>
        <sz val="12"/>
        <color theme="1"/>
        <rFont val="Arial Unicode MS"/>
        <family val="2"/>
        <charset val="136"/>
      </rPr>
      <t>A (eV)</t>
    </r>
    <phoneticPr fontId="2" type="noConversion"/>
  </si>
  <si>
    <t>K</t>
    <phoneticPr fontId="2" type="noConversion"/>
  </si>
  <si>
    <r>
      <t>T</t>
    </r>
    <r>
      <rPr>
        <vertAlign val="subscript"/>
        <sz val="12"/>
        <color theme="1"/>
        <rFont val="Arial Unicode MS"/>
        <family val="2"/>
        <charset val="136"/>
      </rPr>
      <t>S,H</t>
    </r>
    <phoneticPr fontId="2" type="noConversion"/>
  </si>
  <si>
    <t>unit: C</t>
    <phoneticPr fontId="2" type="noConversion"/>
  </si>
  <si>
    <r>
      <t>A(T</t>
    </r>
    <r>
      <rPr>
        <vertAlign val="subscript"/>
        <sz val="12"/>
        <color theme="1"/>
        <rFont val="Arial Unicode MS"/>
        <family val="2"/>
        <charset val="136"/>
      </rPr>
      <t>S,H</t>
    </r>
    <r>
      <rPr>
        <sz val="12"/>
        <color theme="1"/>
        <rFont val="Arial Unicode MS"/>
        <family val="2"/>
        <charset val="136"/>
      </rPr>
      <t>)</t>
    </r>
    <phoneticPr fontId="2" type="noConversion"/>
  </si>
  <si>
    <r>
      <t>T</t>
    </r>
    <r>
      <rPr>
        <vertAlign val="subscript"/>
        <sz val="12"/>
        <color theme="1"/>
        <rFont val="Arial Unicode MS"/>
        <family val="2"/>
        <charset val="136"/>
      </rPr>
      <t>S,L</t>
    </r>
    <phoneticPr fontId="2" type="noConversion"/>
  </si>
  <si>
    <r>
      <t>A(T</t>
    </r>
    <r>
      <rPr>
        <vertAlign val="subscript"/>
        <sz val="12"/>
        <color theme="1"/>
        <rFont val="Arial Unicode MS"/>
        <family val="2"/>
        <charset val="136"/>
      </rPr>
      <t>S,L</t>
    </r>
    <r>
      <rPr>
        <sz val="12"/>
        <color theme="1"/>
        <rFont val="Arial Unicode MS"/>
        <family val="2"/>
        <charset val="136"/>
      </rPr>
      <t>)</t>
    </r>
    <phoneticPr fontId="2" type="noConversion"/>
  </si>
  <si>
    <r>
      <t>T</t>
    </r>
    <r>
      <rPr>
        <vertAlign val="subscript"/>
        <sz val="12"/>
        <color theme="1"/>
        <rFont val="Arial Unicode MS"/>
        <family val="2"/>
        <charset val="136"/>
      </rPr>
      <t>U,H</t>
    </r>
    <phoneticPr fontId="2" type="noConversion"/>
  </si>
  <si>
    <r>
      <t>A(T</t>
    </r>
    <r>
      <rPr>
        <vertAlign val="subscript"/>
        <sz val="12"/>
        <color theme="1"/>
        <rFont val="Arial Unicode MS"/>
        <family val="2"/>
        <charset val="136"/>
      </rPr>
      <t>U,H</t>
    </r>
    <r>
      <rPr>
        <sz val="12"/>
        <color theme="1"/>
        <rFont val="Arial Unicode MS"/>
        <family val="2"/>
        <charset val="136"/>
      </rPr>
      <t>)</t>
    </r>
    <phoneticPr fontId="2" type="noConversion"/>
  </si>
  <si>
    <r>
      <t>T</t>
    </r>
    <r>
      <rPr>
        <vertAlign val="subscript"/>
        <sz val="12"/>
        <color theme="1"/>
        <rFont val="Arial Unicode MS"/>
        <family val="2"/>
        <charset val="136"/>
      </rPr>
      <t>U,L</t>
    </r>
    <phoneticPr fontId="2" type="noConversion"/>
  </si>
  <si>
    <t>unit: C</t>
  </si>
  <si>
    <r>
      <t>A(T</t>
    </r>
    <r>
      <rPr>
        <vertAlign val="subscript"/>
        <sz val="12"/>
        <color theme="1"/>
        <rFont val="Arial Unicode MS"/>
        <family val="2"/>
        <charset val="136"/>
      </rPr>
      <t>U,L</t>
    </r>
    <r>
      <rPr>
        <sz val="12"/>
        <color theme="1"/>
        <rFont val="Arial Unicode MS"/>
        <family val="2"/>
        <charset val="136"/>
      </rPr>
      <t>)</t>
    </r>
    <phoneticPr fontId="2" type="noConversion"/>
  </si>
  <si>
    <r>
      <t>FH</t>
    </r>
    <r>
      <rPr>
        <vertAlign val="subscript"/>
        <sz val="12"/>
        <color theme="1"/>
        <rFont val="Arial Unicode MS"/>
        <family val="2"/>
        <charset val="136"/>
      </rPr>
      <t>S</t>
    </r>
    <phoneticPr fontId="2" type="noConversion"/>
  </si>
  <si>
    <r>
      <t>FH</t>
    </r>
    <r>
      <rPr>
        <vertAlign val="subscript"/>
        <sz val="12"/>
        <color theme="1"/>
        <rFont val="Arial Unicode MS"/>
        <family val="2"/>
        <charset val="136"/>
      </rPr>
      <t>U</t>
    </r>
    <phoneticPr fontId="2" type="noConversion"/>
  </si>
  <si>
    <t>unit: day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</si>
</sst>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 "/>
    <numFmt numFmtId="165" formatCode="0.00_ "/>
    <numFmt numFmtId="166" formatCode="0.0_ "/>
    <numFmt numFmtId="167" formatCode="0.0000E+00"/>
  </numFmts>
  <fonts count="9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 Unicode MS"/>
      <family val="2"/>
      <charset val="136"/>
    </font>
    <font>
      <sz val="12"/>
      <color theme="0"/>
      <name val="Arial Unicode MS"/>
      <family val="2"/>
      <charset val="136"/>
    </font>
    <font>
      <b/>
      <sz val="12"/>
      <color theme="1"/>
      <name val="Arial Unicode MS"/>
      <family val="2"/>
      <charset val="136"/>
    </font>
    <font>
      <sz val="12"/>
      <color rgb="FFFF0000"/>
      <name val="Arial Unicode MS"/>
      <family val="2"/>
      <charset val="136"/>
    </font>
    <font>
      <b/>
      <sz val="12"/>
      <color rgb="FFFF0000"/>
      <name val="Arial Unicode MS"/>
      <family val="2"/>
      <charset val="136"/>
    </font>
    <font>
      <vertAlign val="subscript"/>
      <sz val="12"/>
      <color theme="1"/>
      <name val="Arial Unicode MS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4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0" xfId="0" applyNumberFormat="1" applyFont="1" applyAlignment="1">
      <alignment vertical="center" wrapText="1"/>
    </xf>
    <xf numFmtId="49" fontId="3" fillId="4" borderId="1" xfId="0" applyNumberFormat="1" applyFon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10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6" fontId="3" fillId="10" borderId="0" xfId="0" applyNumberFormat="1" applyFont="1" applyFill="1" applyAlignment="1">
      <alignment horizontal="center" vertical="center"/>
    </xf>
    <xf numFmtId="165" fontId="4" fillId="7" borderId="8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4" fillId="7" borderId="0" xfId="0" applyNumberFormat="1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3" fillId="6" borderId="0" xfId="0" applyNumberFormat="1" applyFont="1" applyFill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11" fontId="3" fillId="6" borderId="6" xfId="0" applyNumberFormat="1" applyFont="1" applyFill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2" fontId="3" fillId="12" borderId="9" xfId="0" applyNumberFormat="1" applyFont="1" applyFill="1" applyBorder="1" applyAlignment="1">
      <alignment horizontal="center" vertical="center"/>
    </xf>
    <xf numFmtId="12" fontId="3" fillId="12" borderId="10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167" fontId="3" fillId="0" borderId="9" xfId="0" applyNumberFormat="1" applyFont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130627</xdr:colOff>
      <xdr:row>2</xdr:row>
      <xdr:rowOff>87085</xdr:rowOff>
    </xdr:from>
    <xdr:to>
      <xdr:col>2</xdr:col>
      <xdr:colOff>424540</xdr:colOff>
      <xdr:row>4</xdr:row>
      <xdr:rowOff>20533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227" y="522514"/>
          <a:ext cx="1817913" cy="368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627669</xdr:colOff>
      <xdr:row>2</xdr:row>
      <xdr:rowOff>9525</xdr:rowOff>
    </xdr:from>
    <xdr:ext cx="5857143" cy="2514286"/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669" y="438150"/>
          <a:ext cx="5857143" cy="2514286"/>
        </a:xfrm>
        <a:prstGeom prst="rect">
          <a:avLst/>
        </a:prstGeom>
      </xdr:spPr>
    </xdr:pic>
    <xdr:clientData/>
  </xdr:oneCellAnchor>
  <xdr:oneCellAnchor>
    <xdr:from>
      <xdr:col>11</xdr:col>
      <xdr:colOff>19050</xdr:colOff>
      <xdr:row>0</xdr:row>
      <xdr:rowOff>69056</xdr:rowOff>
    </xdr:from>
    <xdr:ext cx="3653885" cy="337978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615238" y="69056"/>
          <a:ext cx="3653885" cy="337978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 b="1" i="0">
              <a:solidFill>
                <a:schemeClr val="bg1"/>
              </a:solidFill>
              <a:effectLst/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rPr>
            <a:t>Calculations of Temperature-Accelerated Stress Times</a:t>
          </a:r>
          <a:r>
            <a:rPr lang="en-US" altLang="zh-TW">
              <a:solidFill>
                <a:schemeClr val="bg1"/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rPr>
            <a:t> </a:t>
          </a:r>
          <a:endParaRPr lang="zh-TW" altLang="en-US" sz="1100">
            <a:solidFill>
              <a:schemeClr val="bg1"/>
            </a:solidFill>
            <a:latin typeface="Arial Unicode MS" panose="020B0604020202020204" pitchFamily="34" charset="-120"/>
            <a:ea typeface="Arial Unicode MS" panose="020B0604020202020204" pitchFamily="34" charset="-120"/>
            <a:cs typeface="Arial Unicode MS" panose="020B0604020202020204" pitchFamily="34" charset="-120"/>
          </a:endParaRPr>
        </a:p>
      </xdr:txBody>
    </xdr:sp>
    <xdr:clientData/>
  </xdr:oneCellAnchor>
  <xdr:twoCellAnchor editAs="oneCell">
    <xdr:from>
      <xdr:col>0</xdr:col>
      <xdr:colOff>627669</xdr:colOff>
      <xdr:row>13</xdr:row>
      <xdr:rowOff>199635</xdr:rowOff>
    </xdr:from>
    <xdr:to>
      <xdr:col>8</xdr:col>
      <xdr:colOff>98411</xdr:colOff>
      <xdr:row>21</xdr:row>
      <xdr:rowOff>204862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7669" y="3128573"/>
          <a:ext cx="4995242" cy="1910227"/>
        </a:xfrm>
        <a:prstGeom prst="rect">
          <a:avLst/>
        </a:prstGeom>
      </xdr:spPr>
    </xdr:pic>
    <xdr:clientData/>
  </xdr:twoCellAnchor>
  <xdr:twoCellAnchor editAs="oneCell">
    <xdr:from>
      <xdr:col>0</xdr:col>
      <xdr:colOff>627669</xdr:colOff>
      <xdr:row>22</xdr:row>
      <xdr:rowOff>166686</xdr:rowOff>
    </xdr:from>
    <xdr:to>
      <xdr:col>7</xdr:col>
      <xdr:colOff>499901</xdr:colOff>
      <xdr:row>33</xdr:row>
      <xdr:rowOff>101129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7669" y="5214936"/>
          <a:ext cx="4706170" cy="2291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7"/>
  <sheetViews>
    <sheetView tabSelected="1" zoomScale="70" zoomScaleNormal="70" workbookViewId="0">
      <selection activeCell="E14" sqref="E14:F14"/>
    </sheetView>
  </sheetViews>
  <sheetFormatPr defaultColWidth="8.875" defaultRowHeight="17.25"/>
  <cols>
    <col min="1" max="1" width="8.875" style="1"/>
    <col min="2" max="2" width="22.25" style="1" bestFit="1" customWidth="1"/>
    <col min="3" max="3" width="26.625" style="1" bestFit="1" customWidth="1"/>
    <col min="4" max="4" width="46.875" style="1" bestFit="1" customWidth="1"/>
    <col min="5" max="5" width="12.25" style="12" customWidth="1"/>
    <col min="6" max="6" width="11.125" style="12" bestFit="1" customWidth="1"/>
    <col min="7" max="7" width="8.875" style="12"/>
    <col min="8" max="8" width="9.125" style="12" bestFit="1" customWidth="1"/>
    <col min="9" max="9" width="11.125" style="12" bestFit="1" customWidth="1"/>
    <col min="10" max="16384" width="8.875" style="1"/>
  </cols>
  <sheetData>
    <row r="2" spans="2:9">
      <c r="B2" s="17" t="s">
        <v>0</v>
      </c>
    </row>
    <row r="3" spans="2:9">
      <c r="D3" s="1" t="s">
        <v>1</v>
      </c>
      <c r="E3" s="12">
        <f>8.6171*10^(-5)</f>
        <v>8.6171000000000012E-5</v>
      </c>
    </row>
    <row r="4" spans="2:9">
      <c r="D4" s="1" t="s">
        <v>2</v>
      </c>
      <c r="E4" s="12">
        <v>1</v>
      </c>
    </row>
    <row r="5" spans="2:9">
      <c r="E5" s="1"/>
    </row>
    <row r="6" spans="2:9">
      <c r="D6" s="6" t="s">
        <v>3</v>
      </c>
      <c r="E6" s="32" t="s">
        <v>4</v>
      </c>
      <c r="F6" s="33"/>
      <c r="G6" s="7"/>
      <c r="H6" s="32" t="s">
        <v>5</v>
      </c>
      <c r="I6" s="34"/>
    </row>
    <row r="7" spans="2:9">
      <c r="D7" s="2" t="s">
        <v>6</v>
      </c>
      <c r="E7" s="38">
        <v>1.1000000000000001</v>
      </c>
      <c r="F7" s="21"/>
      <c r="H7" s="37">
        <v>1.1000000000000001</v>
      </c>
      <c r="I7" s="30"/>
    </row>
    <row r="8" spans="2:9">
      <c r="C8"/>
      <c r="D8" s="3" t="s">
        <v>7</v>
      </c>
      <c r="E8" s="12">
        <v>55</v>
      </c>
      <c r="F8" s="12">
        <f>273.15+E8</f>
        <v>328.15</v>
      </c>
      <c r="H8" s="12">
        <v>40</v>
      </c>
      <c r="I8" s="13">
        <f>273.15+H8</f>
        <v>313.14999999999998</v>
      </c>
    </row>
    <row r="9" spans="2:9">
      <c r="B9"/>
      <c r="D9" s="9" t="s">
        <v>8</v>
      </c>
      <c r="E9" s="35">
        <f>EXP(-E7/Boltz/F8)</f>
        <v>1.2751857545747682E-17</v>
      </c>
      <c r="F9" s="21"/>
      <c r="H9" s="31">
        <f>EXP(-H7/Boltz/I8)</f>
        <v>1.9784460707391581E-18</v>
      </c>
      <c r="I9" s="30"/>
    </row>
    <row r="10" spans="2:9">
      <c r="D10" s="9" t="s">
        <v>9</v>
      </c>
      <c r="E10" s="36">
        <f>24*30*12*1.5</f>
        <v>12960</v>
      </c>
      <c r="F10" s="21"/>
      <c r="H10" s="29">
        <f>H16*H14</f>
        <v>60188.198408409407</v>
      </c>
      <c r="I10" s="30"/>
    </row>
    <row r="11" spans="2:9">
      <c r="D11" s="14"/>
      <c r="I11" s="13"/>
    </row>
    <row r="12" spans="2:9">
      <c r="D12" s="4" t="s">
        <v>10</v>
      </c>
      <c r="E12" s="12">
        <v>85</v>
      </c>
      <c r="F12" s="12">
        <f>273.15+E12</f>
        <v>358.15</v>
      </c>
      <c r="H12" s="12">
        <v>125</v>
      </c>
      <c r="I12" s="13">
        <f>273.15+H12</f>
        <v>398.15</v>
      </c>
    </row>
    <row r="13" spans="2:9">
      <c r="D13" s="10" t="s">
        <v>11</v>
      </c>
      <c r="E13" s="35">
        <f>EXP(-E7/Boltz/F12)</f>
        <v>3.3167641031158438E-16</v>
      </c>
      <c r="F13" s="21"/>
      <c r="H13" s="31">
        <f>EXP(-H7/Boltz/I12)</f>
        <v>1.1907910464598645E-14</v>
      </c>
      <c r="I13" s="30"/>
    </row>
    <row r="14" spans="2:9">
      <c r="D14" s="10" t="s">
        <v>12</v>
      </c>
      <c r="E14" s="25">
        <f>E10/E16</f>
        <v>498.26900151758491</v>
      </c>
      <c r="F14" s="26"/>
      <c r="G14" s="15"/>
      <c r="H14" s="27">
        <v>10</v>
      </c>
      <c r="I14" s="28"/>
    </row>
    <row r="16" spans="2:9" ht="34.5">
      <c r="C16" s="5" t="s">
        <v>13</v>
      </c>
      <c r="D16" s="11" t="s">
        <v>14</v>
      </c>
      <c r="E16" s="20">
        <f>E13/E9</f>
        <v>26.010046702739977</v>
      </c>
      <c r="F16" s="21"/>
      <c r="H16" s="20">
        <f>H13/H9</f>
        <v>6018.8198408409407</v>
      </c>
      <c r="I16" s="21"/>
    </row>
    <row r="17" spans="3:9">
      <c r="C17" s="16" t="s">
        <v>15</v>
      </c>
      <c r="D17" s="8" t="s">
        <v>16</v>
      </c>
      <c r="E17" s="22">
        <f>E10/365/24</f>
        <v>1.4794520547945205</v>
      </c>
      <c r="F17" s="23"/>
      <c r="H17" s="24">
        <f>H10/365/24</f>
        <v>6.8707989050695666</v>
      </c>
      <c r="I17" s="23"/>
    </row>
  </sheetData>
  <mergeCells count="16">
    <mergeCell ref="H10:I10"/>
    <mergeCell ref="H13:I13"/>
    <mergeCell ref="H9:I9"/>
    <mergeCell ref="E6:F6"/>
    <mergeCell ref="H6:I6"/>
    <mergeCell ref="E9:F9"/>
    <mergeCell ref="E13:F13"/>
    <mergeCell ref="E10:F10"/>
    <mergeCell ref="H7:I7"/>
    <mergeCell ref="E7:F7"/>
    <mergeCell ref="E16:F16"/>
    <mergeCell ref="H16:I16"/>
    <mergeCell ref="E17:F17"/>
    <mergeCell ref="H17:I17"/>
    <mergeCell ref="E14:F14"/>
    <mergeCell ref="H14:I1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L3:O21"/>
  <sheetViews>
    <sheetView topLeftCell="C1" zoomScale="80" zoomScaleNormal="80" workbookViewId="0">
      <selection activeCell="M16" sqref="M16:N16"/>
    </sheetView>
  </sheetViews>
  <sheetFormatPr defaultRowHeight="16.5"/>
  <cols>
    <col min="12" max="12" width="37.75" bestFit="1" customWidth="1"/>
    <col min="13" max="13" width="12.75" customWidth="1"/>
    <col min="14" max="14" width="12.875" bestFit="1" customWidth="1"/>
  </cols>
  <sheetData>
    <row r="3" spans="12:15" ht="17.25">
      <c r="L3" s="6" t="s">
        <v>3</v>
      </c>
      <c r="M3" s="47" t="s">
        <v>17</v>
      </c>
      <c r="N3" s="47"/>
    </row>
    <row r="4" spans="12:15" ht="17.25">
      <c r="L4" s="2" t="s">
        <v>18</v>
      </c>
      <c r="M4" s="48">
        <v>0</v>
      </c>
      <c r="N4" s="48"/>
    </row>
    <row r="5" spans="12:15" ht="18.75">
      <c r="L5" s="2" t="s">
        <v>19</v>
      </c>
      <c r="M5" s="48">
        <v>0</v>
      </c>
      <c r="N5" s="48"/>
    </row>
    <row r="6" spans="12:15" ht="18.75">
      <c r="L6" s="2" t="s">
        <v>20</v>
      </c>
      <c r="M6" s="48">
        <f>EXP((-1.1)/M11/(M5+273.15))</f>
        <v>5.0559585960538981E-21</v>
      </c>
      <c r="N6" s="48"/>
    </row>
    <row r="7" spans="12:15" ht="18.75">
      <c r="L7" s="2" t="s">
        <v>21</v>
      </c>
      <c r="M7" s="48">
        <v>13149</v>
      </c>
      <c r="N7" s="48"/>
    </row>
    <row r="8" spans="12:15" ht="17.25">
      <c r="L8" s="2" t="s">
        <v>22</v>
      </c>
      <c r="M8" s="49">
        <v>2000</v>
      </c>
      <c r="N8" s="49"/>
      <c r="O8" t="s">
        <v>23</v>
      </c>
    </row>
    <row r="9" spans="12:15" ht="17.25">
      <c r="L9" s="2" t="s">
        <v>24</v>
      </c>
      <c r="M9" s="18">
        <v>30</v>
      </c>
      <c r="N9" s="18">
        <f>M9+273.15</f>
        <v>303.14999999999998</v>
      </c>
    </row>
    <row r="10" spans="12:15" ht="18.75">
      <c r="L10" s="2" t="s">
        <v>25</v>
      </c>
      <c r="M10" s="41">
        <v>1.1000000000000001</v>
      </c>
      <c r="N10" s="42"/>
    </row>
    <row r="11" spans="12:15" ht="17.25">
      <c r="L11" s="2" t="s">
        <v>26</v>
      </c>
      <c r="M11" s="45">
        <f>8.6171*10^(-5)</f>
        <v>8.6171000000000012E-5</v>
      </c>
      <c r="N11" s="46"/>
    </row>
    <row r="12" spans="12:15" ht="18.75">
      <c r="L12" s="2" t="s">
        <v>27</v>
      </c>
      <c r="M12" s="19">
        <f>(-M10)/M11/(LN(N12)) - 273.15</f>
        <v>71.693968798023718</v>
      </c>
      <c r="N12" s="18">
        <f>(((M7*(M21*M17+(1-M21)*M19)-M5*M6)/M8)-(1-M20)*M14)/M20</f>
        <v>8.383708743451814E-17</v>
      </c>
      <c r="O12" t="s">
        <v>28</v>
      </c>
    </row>
    <row r="13" spans="12:15" ht="18.75">
      <c r="L13" s="2" t="s">
        <v>29</v>
      </c>
      <c r="M13" s="41">
        <f>EXP((-1.1)/M11/(M12+273.15))</f>
        <v>8.3837087434517992E-17</v>
      </c>
      <c r="N13" s="42"/>
    </row>
    <row r="14" spans="12:15" ht="18.75">
      <c r="L14" s="2" t="s">
        <v>30</v>
      </c>
      <c r="M14" s="41">
        <v>25</v>
      </c>
      <c r="N14" s="42"/>
    </row>
    <row r="15" spans="12:15" ht="18.75">
      <c r="L15" s="2" t="s">
        <v>31</v>
      </c>
      <c r="M15" s="41">
        <f>EXP((-1.1)/M11/(M14+273.15))</f>
        <v>2.5447664100599853E-19</v>
      </c>
      <c r="N15" s="42"/>
    </row>
    <row r="16" spans="12:15" ht="18.75">
      <c r="L16" s="2" t="s">
        <v>32</v>
      </c>
      <c r="M16" s="43">
        <v>55</v>
      </c>
      <c r="N16" s="44"/>
      <c r="O16" t="s">
        <v>28</v>
      </c>
    </row>
    <row r="17" spans="12:15" ht="18.75">
      <c r="L17" s="2" t="s">
        <v>33</v>
      </c>
      <c r="M17" s="41">
        <f>EXP((-1.1)/M11/(M16+273.15))</f>
        <v>1.2751857545747682E-17</v>
      </c>
      <c r="N17" s="42"/>
    </row>
    <row r="18" spans="12:15" ht="18.75">
      <c r="L18" s="2" t="s">
        <v>34</v>
      </c>
      <c r="M18" s="43">
        <v>40</v>
      </c>
      <c r="N18" s="44"/>
      <c r="O18" t="s">
        <v>35</v>
      </c>
    </row>
    <row r="19" spans="12:15" ht="18.75">
      <c r="L19" s="2" t="s">
        <v>36</v>
      </c>
      <c r="M19" s="41">
        <f>EXP((-1.1)/M11/(M18+273.15))</f>
        <v>1.9784460707391581E-18</v>
      </c>
      <c r="N19" s="42"/>
    </row>
    <row r="20" spans="12:15" ht="18.75">
      <c r="L20" s="2" t="s">
        <v>37</v>
      </c>
      <c r="M20" s="41">
        <v>1</v>
      </c>
      <c r="N20" s="42"/>
    </row>
    <row r="21" spans="12:15" ht="18.75">
      <c r="L21" s="2" t="s">
        <v>38</v>
      </c>
      <c r="M21" s="39">
        <v>1</v>
      </c>
      <c r="N21" s="40"/>
      <c r="O21" t="s">
        <v>39</v>
      </c>
    </row>
  </sheetData>
  <mergeCells count="17">
    <mergeCell ref="M10:N10"/>
    <mergeCell ref="M11:N11"/>
    <mergeCell ref="M13:N13"/>
    <mergeCell ref="M14:N14"/>
    <mergeCell ref="M3:N3"/>
    <mergeCell ref="M4:N4"/>
    <mergeCell ref="M5:N5"/>
    <mergeCell ref="M6:N6"/>
    <mergeCell ref="M7:N7"/>
    <mergeCell ref="M8:N8"/>
    <mergeCell ref="M21:N21"/>
    <mergeCell ref="M15:N15"/>
    <mergeCell ref="M16:N16"/>
    <mergeCell ref="M17:N17"/>
    <mergeCell ref="M18:N18"/>
    <mergeCell ref="M19:N19"/>
    <mergeCell ref="M20:N2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USER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Miles Liu</dc:creator>
  <cp:keywords/>
  <dc:description/>
  <cp:lastModifiedBy>Jason JZ Huang</cp:lastModifiedBy>
  <cp:revision/>
  <dcterms:created xsi:type="dcterms:W3CDTF">2012-05-13T17:26:02Z</dcterms:created>
  <dcterms:modified xsi:type="dcterms:W3CDTF">2025-07-16T06:57:16Z</dcterms:modified>
  <cp:category/>
  <cp:contentStatus/>
</cp:coreProperties>
</file>