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 Wu\Desktop\EH Database\EH 1.9.1 1394\Mods\Event-Horizon-ES-mod\"/>
    </mc:Choice>
  </mc:AlternateContent>
  <xr:revisionPtr revIDLastSave="0" documentId="13_ncr:1_{DA635ACD-1455-4A1E-B5CF-F917A080CDFF}" xr6:coauthVersionLast="47" xr6:coauthVersionMax="47" xr10:uidLastSave="{00000000-0000-0000-0000-000000000000}"/>
  <bookViews>
    <workbookView xWindow="-120" yWindow="-120" windowWidth="20730" windowHeight="11760" xr2:uid="{67DBE6CA-64D5-4C55-9ABA-59F80FECF4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G15" i="1" s="1"/>
  <c r="E15" i="1"/>
  <c r="F15" i="1"/>
  <c r="C16" i="1"/>
  <c r="E16" i="1" s="1"/>
  <c r="C4" i="1"/>
  <c r="E4" i="1" s="1"/>
  <c r="E12" i="1"/>
  <c r="F9" i="1"/>
  <c r="F8" i="1"/>
  <c r="F7" i="1"/>
  <c r="F5" i="1"/>
  <c r="F4" i="1"/>
  <c r="H4" i="1" s="1"/>
  <c r="F3" i="1"/>
  <c r="F2" i="1"/>
  <c r="H2" i="1" s="1"/>
  <c r="F6" i="1"/>
  <c r="H6" i="1" s="1"/>
  <c r="C2" i="1"/>
  <c r="E2" i="1" s="1"/>
  <c r="G2" i="1" s="1"/>
  <c r="C11" i="1"/>
  <c r="F18" i="1"/>
  <c r="E18" i="1"/>
  <c r="C9" i="1"/>
  <c r="C8" i="1"/>
  <c r="C7" i="1"/>
  <c r="E7" i="1" s="1"/>
  <c r="C6" i="1"/>
  <c r="E6" i="1" s="1"/>
  <c r="G6" i="1" s="1"/>
  <c r="C5" i="1"/>
  <c r="E5" i="1" s="1"/>
  <c r="C3" i="1"/>
  <c r="E3" i="1" s="1"/>
  <c r="G4" i="1" l="1"/>
</calcChain>
</file>

<file path=xl/sharedStrings.xml><?xml version="1.0" encoding="utf-8"?>
<sst xmlns="http://schemas.openxmlformats.org/spreadsheetml/2006/main" count="55" uniqueCount="43">
  <si>
    <t>Source</t>
  </si>
  <si>
    <t>In-Mod</t>
  </si>
  <si>
    <t>Armor Regen</t>
  </si>
  <si>
    <t>Energy Regen</t>
  </si>
  <si>
    <t>Shield Regen</t>
  </si>
  <si>
    <t>Engine Power</t>
  </si>
  <si>
    <t>Turning Power</t>
  </si>
  <si>
    <t>Size</t>
  </si>
  <si>
    <t>Projectiles</t>
  </si>
  <si>
    <t>Missiles + Torpedoes</t>
  </si>
  <si>
    <t>Lasers</t>
  </si>
  <si>
    <t>/250 for normal modules, /500 for some active coolers</t>
  </si>
  <si>
    <t>Per Unit of Outfit Space</t>
  </si>
  <si>
    <t>Energy Cost (per shot)</t>
  </si>
  <si>
    <t>Range</t>
  </si>
  <si>
    <t>See C15</t>
  </si>
  <si>
    <t>/10 for missiles instead of 50</t>
  </si>
  <si>
    <t>x2 for system cores and bird reactors</t>
  </si>
  <si>
    <t>/100 for superweapons, /20 for ions (/50 for strong ions)</t>
  </si>
  <si>
    <t>Modifier Notes (replaces default modifiers)</t>
  </si>
  <si>
    <t>Reload</t>
  </si>
  <si>
    <t>"In-game" describes shots/s</t>
  </si>
  <si>
    <t>n/a</t>
  </si>
  <si>
    <t>See C11</t>
  </si>
  <si>
    <t>Divide by 5</t>
  </si>
  <si>
    <t>See D5</t>
  </si>
  <si>
    <t>In-Game (calculated)</t>
  </si>
  <si>
    <t>In-Game (encyclopedia)</t>
  </si>
  <si>
    <t>PUOS (encyclopedia)</t>
  </si>
  <si>
    <t>In-Mod (pedia)</t>
  </si>
  <si>
    <t>See E3/E4</t>
  </si>
  <si>
    <t>Never set size to 0</t>
  </si>
  <si>
    <t>Energy Cost (sum)</t>
  </si>
  <si>
    <t>Heat / Cooling (sum)</t>
  </si>
  <si>
    <t>10% of G6</t>
  </si>
  <si>
    <t>minus 20% for systems cores</t>
  </si>
  <si>
    <t>Energy Storage</t>
  </si>
  <si>
    <t>Shield HP</t>
  </si>
  <si>
    <t>In-game (calculated)</t>
  </si>
  <si>
    <t>In-game (encyclopedia)</t>
  </si>
  <si>
    <t>Damage (continuous)</t>
  </si>
  <si>
    <t>Damage (per shot)</t>
  </si>
  <si>
    <t>See B17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</si>
</sst>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DF3EA-211C-4B44-95A2-4E20E8C2A341}">
  <dimension ref="A1:I19"/>
  <sheetViews>
    <sheetView tabSelected="1" workbookViewId="0">
      <selection activeCell="G15" sqref="G15"/>
    </sheetView>
  </sheetViews>
  <sheetFormatPr defaultRowHeight="15" x14ac:dyDescent="0.25"/>
  <cols>
    <col min="1" max="1" width="22.28515625" customWidth="1"/>
    <col min="3" max="3" width="19.5703125" customWidth="1"/>
    <col min="4" max="4" width="22.140625" customWidth="1"/>
    <col min="5" max="5" width="21.28515625" customWidth="1"/>
    <col min="6" max="6" width="19.5703125" customWidth="1"/>
    <col min="7" max="7" width="9.140625" customWidth="1"/>
    <col min="8" max="8" width="16.7109375" customWidth="1"/>
    <col min="9" max="9" width="19.28515625" customWidth="1"/>
    <col min="10" max="10" width="9.85546875" customWidth="1"/>
  </cols>
  <sheetData>
    <row r="1" spans="1:9" x14ac:dyDescent="0.25">
      <c r="B1" t="s">
        <v>0</v>
      </c>
      <c r="C1" t="s">
        <v>26</v>
      </c>
      <c r="D1" t="s">
        <v>27</v>
      </c>
      <c r="E1" t="s">
        <v>12</v>
      </c>
      <c r="F1" t="s">
        <v>28</v>
      </c>
      <c r="G1" t="s">
        <v>1</v>
      </c>
      <c r="H1" t="s">
        <v>29</v>
      </c>
      <c r="I1" t="s">
        <v>19</v>
      </c>
    </row>
    <row r="2" spans="1:9" x14ac:dyDescent="0.25">
      <c r="A2" t="s">
        <v>33</v>
      </c>
      <c r="B2">
        <v>0</v>
      </c>
      <c r="C2" t="str">
        <f>IMPRODUCT(60, B2)</f>
        <v>0</v>
      </c>
      <c r="D2">
        <v>0</v>
      </c>
      <c r="E2" t="str">
        <f>IMDIV(C2, B10)</f>
        <v>0</v>
      </c>
      <c r="F2" t="str">
        <f>IMDIV(D2,B10)</f>
        <v>0</v>
      </c>
      <c r="G2" t="str">
        <f>IMPRODUCT(E2, 1/250)</f>
        <v>0</v>
      </c>
      <c r="H2" t="str">
        <f>IMPRODUCT(F2, 1/250)</f>
        <v>0</v>
      </c>
      <c r="I2" t="s">
        <v>11</v>
      </c>
    </row>
    <row r="3" spans="1:9" x14ac:dyDescent="0.25">
      <c r="A3" t="s">
        <v>2</v>
      </c>
      <c r="B3">
        <v>0</v>
      </c>
      <c r="C3" t="str">
        <f>IMPRODUCT(60,B3)</f>
        <v>0</v>
      </c>
      <c r="D3">
        <v>0</v>
      </c>
      <c r="E3" t="str">
        <f>IMDIV(C3, B10)</f>
        <v>0</v>
      </c>
      <c r="F3" t="str">
        <f>IMDIV(D3,B10)</f>
        <v>0</v>
      </c>
      <c r="G3" t="s">
        <v>30</v>
      </c>
      <c r="H3" t="s">
        <v>30</v>
      </c>
    </row>
    <row r="4" spans="1:9" x14ac:dyDescent="0.25">
      <c r="A4" t="s">
        <v>36</v>
      </c>
      <c r="B4">
        <v>0</v>
      </c>
      <c r="C4" t="str">
        <f>IMPRODUCT(B4, 1)</f>
        <v>0</v>
      </c>
      <c r="D4">
        <v>0</v>
      </c>
      <c r="E4" t="str">
        <f>IMDIV(C4, B10)</f>
        <v>0</v>
      </c>
      <c r="F4" t="str">
        <f>IMDIV(D4,B10)</f>
        <v>0</v>
      </c>
      <c r="G4" t="str">
        <f>IMPRODUCT(E4,1/10)</f>
        <v>0</v>
      </c>
      <c r="H4" t="str">
        <f>IMPRODUCT(F4,1/10)</f>
        <v>0</v>
      </c>
      <c r="I4" t="s">
        <v>17</v>
      </c>
    </row>
    <row r="5" spans="1:9" x14ac:dyDescent="0.25">
      <c r="A5" t="s">
        <v>3</v>
      </c>
      <c r="B5">
        <v>0</v>
      </c>
      <c r="C5" t="str">
        <f>IMPRODUCT(B5, 60)</f>
        <v>0</v>
      </c>
      <c r="D5">
        <v>0</v>
      </c>
      <c r="E5" t="str">
        <f>IMDIV(C5, B10)</f>
        <v>0</v>
      </c>
      <c r="F5" t="str">
        <f>IMDIV(D5,B10)</f>
        <v>0</v>
      </c>
      <c r="G5" t="s">
        <v>25</v>
      </c>
      <c r="H5" t="s">
        <v>25</v>
      </c>
      <c r="I5" t="s">
        <v>35</v>
      </c>
    </row>
    <row r="6" spans="1:9" x14ac:dyDescent="0.25">
      <c r="A6" t="s">
        <v>37</v>
      </c>
      <c r="B6">
        <v>0</v>
      </c>
      <c r="C6" t="str">
        <f>IMPRODUCT(B6, 60)</f>
        <v>0</v>
      </c>
      <c r="D6">
        <v>0</v>
      </c>
      <c r="E6" t="str">
        <f>IMDIV(C6,B10)</f>
        <v>0</v>
      </c>
      <c r="F6" t="str">
        <f>IMDIV(D6,B10)</f>
        <v>0</v>
      </c>
      <c r="G6" t="str">
        <f>IMPRODUCT(E6,5)</f>
        <v>0</v>
      </c>
      <c r="H6" t="str">
        <f>IMPRODUCT(F6,5)</f>
        <v>0</v>
      </c>
    </row>
    <row r="7" spans="1:9" x14ac:dyDescent="0.25">
      <c r="A7" t="s">
        <v>4</v>
      </c>
      <c r="B7">
        <v>0</v>
      </c>
      <c r="C7" t="str">
        <f>IMPRODUCT(B7, 60)</f>
        <v>0</v>
      </c>
      <c r="D7">
        <v>0</v>
      </c>
      <c r="E7" t="str">
        <f>IMDIV(C7, B10)</f>
        <v>0</v>
      </c>
      <c r="F7" t="str">
        <f>IMDIV(D7,B10)</f>
        <v>0</v>
      </c>
      <c r="G7" t="s">
        <v>34</v>
      </c>
    </row>
    <row r="8" spans="1:9" x14ac:dyDescent="0.25">
      <c r="A8" t="s">
        <v>5</v>
      </c>
      <c r="B8">
        <v>0</v>
      </c>
      <c r="C8" t="str">
        <f>IMPRODUCT(B8, 60)</f>
        <v>0</v>
      </c>
      <c r="D8">
        <v>0</v>
      </c>
      <c r="F8" t="str">
        <f>IMDIV(D8,B10)</f>
        <v>0</v>
      </c>
    </row>
    <row r="9" spans="1:9" x14ac:dyDescent="0.25">
      <c r="A9" t="s">
        <v>6</v>
      </c>
      <c r="B9">
        <v>0</v>
      </c>
      <c r="C9" t="str">
        <f>IMPRODUCT(B9, 3600)</f>
        <v>0</v>
      </c>
      <c r="D9">
        <v>0</v>
      </c>
      <c r="F9" t="str">
        <f>IMDIV(D9,B10)</f>
        <v>0</v>
      </c>
    </row>
    <row r="10" spans="1:9" x14ac:dyDescent="0.25">
      <c r="A10" t="s">
        <v>7</v>
      </c>
      <c r="B10">
        <v>1</v>
      </c>
      <c r="C10" t="s">
        <v>22</v>
      </c>
      <c r="D10" t="s">
        <v>22</v>
      </c>
      <c r="E10" t="s">
        <v>22</v>
      </c>
      <c r="F10" t="s">
        <v>22</v>
      </c>
      <c r="G10" t="s">
        <v>22</v>
      </c>
      <c r="H10" t="s">
        <v>22</v>
      </c>
      <c r="I10" t="s">
        <v>31</v>
      </c>
    </row>
    <row r="11" spans="1:9" x14ac:dyDescent="0.25">
      <c r="A11" t="s">
        <v>20</v>
      </c>
      <c r="B11">
        <v>0</v>
      </c>
      <c r="C11" t="str">
        <f>IMPRODUCT(B11,1/10)</f>
        <v>0</v>
      </c>
      <c r="E11" t="s">
        <v>22</v>
      </c>
      <c r="I11" t="s">
        <v>21</v>
      </c>
    </row>
    <row r="12" spans="1:9" x14ac:dyDescent="0.25">
      <c r="A12" t="s">
        <v>32</v>
      </c>
      <c r="D12">
        <v>0</v>
      </c>
      <c r="E12" t="str">
        <f>IMDIV(D12,B10)</f>
        <v>0</v>
      </c>
    </row>
    <row r="14" spans="1:9" x14ac:dyDescent="0.25">
      <c r="B14" t="s">
        <v>0</v>
      </c>
      <c r="C14" t="s">
        <v>38</v>
      </c>
      <c r="D14" t="s">
        <v>39</v>
      </c>
      <c r="E14" t="s">
        <v>8</v>
      </c>
      <c r="F14" t="s">
        <v>9</v>
      </c>
      <c r="G14" t="s">
        <v>10</v>
      </c>
    </row>
    <row r="15" spans="1:9" x14ac:dyDescent="0.25">
      <c r="A15" t="s">
        <v>40</v>
      </c>
      <c r="B15">
        <v>10.199999999999999</v>
      </c>
      <c r="C15" t="str">
        <f>IMPRODUCT(B15,60)</f>
        <v>612</v>
      </c>
      <c r="E15" t="str">
        <f>IMPRODUCT(B17,1/10)</f>
        <v>340</v>
      </c>
      <c r="F15" t="str">
        <f>IMPRODUCT(B17,1/20)</f>
        <v>170</v>
      </c>
      <c r="G15" t="str">
        <f>IMPRODUCT(C15,1/15)</f>
        <v>40.8</v>
      </c>
      <c r="I15" t="s">
        <v>18</v>
      </c>
    </row>
    <row r="16" spans="1:9" x14ac:dyDescent="0.25">
      <c r="A16" t="s">
        <v>13</v>
      </c>
      <c r="B16">
        <v>2.5</v>
      </c>
      <c r="C16" t="str">
        <f>IMPRODUCT(B16,60)</f>
        <v>150</v>
      </c>
      <c r="E16" t="str">
        <f>IMPRODUCT(C16,1/10)</f>
        <v>15</v>
      </c>
      <c r="F16" t="s">
        <v>15</v>
      </c>
      <c r="G16" t="s">
        <v>15</v>
      </c>
    </row>
    <row r="17" spans="1:9" x14ac:dyDescent="0.25">
      <c r="A17" t="s">
        <v>41</v>
      </c>
      <c r="B17">
        <v>3400</v>
      </c>
      <c r="C17" t="s">
        <v>42</v>
      </c>
    </row>
    <row r="18" spans="1:9" x14ac:dyDescent="0.25">
      <c r="A18" t="s">
        <v>14</v>
      </c>
      <c r="B18">
        <v>0</v>
      </c>
      <c r="E18" t="str">
        <f>IMPRODUCT(B18,1/10)</f>
        <v>0</v>
      </c>
      <c r="F18" t="str">
        <f>IMPRODUCT(B18,1/50)</f>
        <v>0</v>
      </c>
      <c r="I18" t="s">
        <v>16</v>
      </c>
    </row>
    <row r="19" spans="1:9" x14ac:dyDescent="0.25">
      <c r="A19" t="s">
        <v>20</v>
      </c>
      <c r="B19" t="s">
        <v>23</v>
      </c>
      <c r="E19" t="s">
        <v>23</v>
      </c>
      <c r="F1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Wu</dc:creator>
  <cp:lastModifiedBy>Jason Wu</cp:lastModifiedBy>
  <dcterms:created xsi:type="dcterms:W3CDTF">2022-12-27T21:59:49Z</dcterms:created>
  <dcterms:modified xsi:type="dcterms:W3CDTF">2023-03-02T04:08:16Z</dcterms:modified>
</cp:coreProperties>
</file>