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OneDrive\Desktop\EH_Database\Mods\Event-Horizon-ES-Mod\"/>
    </mc:Choice>
  </mc:AlternateContent>
  <xr:revisionPtr revIDLastSave="0" documentId="13_ncr:1_{94C554FD-79BC-4451-8754-74AF3ABCB130}" xr6:coauthVersionLast="47" xr6:coauthVersionMax="47" xr10:uidLastSave="{00000000-0000-0000-0000-000000000000}"/>
  <bookViews>
    <workbookView xWindow="11484" yWindow="0" windowWidth="11724" windowHeight="13056" xr2:uid="{67DBE6CA-64D5-4C55-9ABA-59F80FECF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C24" i="1" s="1"/>
  <c r="B22" i="1"/>
  <c r="C22" i="1" s="1"/>
  <c r="G4" i="1"/>
  <c r="L7" i="1"/>
  <c r="G35" i="1"/>
  <c r="G34" i="1"/>
  <c r="G33" i="1"/>
  <c r="G32" i="1"/>
  <c r="G31" i="1"/>
  <c r="E28" i="1"/>
  <c r="G28" i="1" s="1"/>
  <c r="C23" i="1"/>
  <c r="E35" i="1"/>
  <c r="E34" i="1"/>
  <c r="E33" i="1"/>
  <c r="E32" i="1"/>
  <c r="E31" i="1"/>
  <c r="E26" i="1"/>
  <c r="G26" i="1" s="1"/>
  <c r="C9" i="1"/>
  <c r="E9" i="1" s="1"/>
  <c r="C8" i="1"/>
  <c r="E8" i="1" s="1"/>
  <c r="C15" i="1"/>
  <c r="G15" i="1" s="1"/>
  <c r="E15" i="1"/>
  <c r="F15" i="1"/>
  <c r="C16" i="1"/>
  <c r="E16" i="1" s="1"/>
  <c r="C4" i="1"/>
  <c r="E4" i="1" s="1"/>
  <c r="E12" i="1"/>
  <c r="F9" i="1"/>
  <c r="F8" i="1"/>
  <c r="F7" i="1"/>
  <c r="F5" i="1"/>
  <c r="F4" i="1"/>
  <c r="H4" i="1" s="1"/>
  <c r="F3" i="1"/>
  <c r="F2" i="1"/>
  <c r="H2" i="1" s="1"/>
  <c r="F6" i="1"/>
  <c r="H6" i="1" s="1"/>
  <c r="C2" i="1"/>
  <c r="E2" i="1" s="1"/>
  <c r="G2" i="1" s="1"/>
  <c r="C11" i="1"/>
  <c r="F18" i="1"/>
  <c r="E18" i="1"/>
  <c r="C7" i="1"/>
  <c r="E7" i="1" s="1"/>
  <c r="C6" i="1"/>
  <c r="E6" i="1" s="1"/>
  <c r="G6" i="1" s="1"/>
  <c r="G7" i="1" s="1"/>
  <c r="C5" i="1"/>
  <c r="E5" i="1" s="1"/>
  <c r="G5" i="1" s="1"/>
  <c r="C3" i="1"/>
  <c r="E3" i="1" s="1"/>
</calcChain>
</file>

<file path=xl/sharedStrings.xml><?xml version="1.0" encoding="utf-8"?>
<sst xmlns="http://schemas.openxmlformats.org/spreadsheetml/2006/main" count="75" uniqueCount="62">
  <si>
    <t>Source</t>
  </si>
  <si>
    <t>In-Mod</t>
  </si>
  <si>
    <t>Armor Regen</t>
  </si>
  <si>
    <t>Energy Regen</t>
  </si>
  <si>
    <t>Shield Regen</t>
  </si>
  <si>
    <t>Engine Power</t>
  </si>
  <si>
    <t>Turning Power</t>
  </si>
  <si>
    <t>Size</t>
  </si>
  <si>
    <t>Projectiles</t>
  </si>
  <si>
    <t>Missiles + Torpedoes</t>
  </si>
  <si>
    <t>Lasers</t>
  </si>
  <si>
    <t>/250 for normal modules, /500 for some active coolers</t>
  </si>
  <si>
    <t>Per Unit of Outfit Space</t>
  </si>
  <si>
    <t>Energy Cost (per shot)</t>
  </si>
  <si>
    <t>Range</t>
  </si>
  <si>
    <t>See C15</t>
  </si>
  <si>
    <t>/10 for missiles instead of 50</t>
  </si>
  <si>
    <t>x2 for system cores and bird reactors</t>
  </si>
  <si>
    <t>/100 for superweapons, /20 for ions (/50 for strong ions)</t>
  </si>
  <si>
    <t>Modifier Notes (replaces default modifiers)</t>
  </si>
  <si>
    <t>Reload</t>
  </si>
  <si>
    <t>"In-game" describes shots/s</t>
  </si>
  <si>
    <t>n/a</t>
  </si>
  <si>
    <t>See C11</t>
  </si>
  <si>
    <t>Divide by 5</t>
  </si>
  <si>
    <t>In-Game (calculated)</t>
  </si>
  <si>
    <t>In-Game (encyclopedia)</t>
  </si>
  <si>
    <t>PUOS (encyclopedia)</t>
  </si>
  <si>
    <t>In-Mod (pedia)</t>
  </si>
  <si>
    <t>See E3/E4</t>
  </si>
  <si>
    <t>Never set size to 0</t>
  </si>
  <si>
    <t>Energy Cost (sum)</t>
  </si>
  <si>
    <t>Heat / Cooling (sum)</t>
  </si>
  <si>
    <t>minus 20% for systems cores</t>
  </si>
  <si>
    <t>Energy Storage</t>
  </si>
  <si>
    <t>Shield HP</t>
  </si>
  <si>
    <t>In-game (calculated)</t>
  </si>
  <si>
    <t>In-game (encyclopedia)</t>
  </si>
  <si>
    <t>Damage (continuous)</t>
  </si>
  <si>
    <t>Damage (per shot)</t>
  </si>
  <si>
    <t>See B17</t>
  </si>
  <si>
    <t>E5</t>
  </si>
  <si>
    <t>Thrust</t>
  </si>
  <si>
    <t>Steering</t>
  </si>
  <si>
    <t>Ion engine comparison</t>
  </si>
  <si>
    <t>Multiplier</t>
  </si>
  <si>
    <t>Reference ion values</t>
  </si>
  <si>
    <t>Total size</t>
  </si>
  <si>
    <t>X1</t>
  </si>
  <si>
    <t>X2</t>
  </si>
  <si>
    <t>X3</t>
  </si>
  <si>
    <t>X4</t>
  </si>
  <si>
    <t>X5</t>
  </si>
  <si>
    <t>thrust</t>
  </si>
  <si>
    <t>turn</t>
  </si>
  <si>
    <t>In-game</t>
  </si>
  <si>
    <t>Engine push</t>
  </si>
  <si>
    <t>Engine energy cost</t>
  </si>
  <si>
    <t>Value per outfit space</t>
  </si>
  <si>
    <t>energy cost</t>
  </si>
  <si>
    <t>avg</t>
  </si>
  <si>
    <t>Active cooling 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</si>
</sst>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F3EA-211C-4B44-95A2-4E20E8C2A341}">
  <dimension ref="A1:L35"/>
  <sheetViews>
    <sheetView tabSelected="1" topLeftCell="D7" workbookViewId="0">
      <selection activeCell="G29" sqref="G29"/>
    </sheetView>
  </sheetViews>
  <sheetFormatPr defaultRowHeight="14.4"/>
  <cols>
    <col min="1" max="1" width="22.33203125" customWidth="1"/>
    <col min="3" max="3" width="19.5546875" customWidth="1"/>
    <col min="4" max="4" width="22.109375" customWidth="1"/>
    <col min="5" max="5" width="21.33203125" customWidth="1"/>
    <col min="6" max="6" width="19.5546875" customWidth="1"/>
    <col min="7" max="7" width="9.109375" customWidth="1"/>
    <col min="8" max="8" width="16.6640625" customWidth="1"/>
    <col min="9" max="9" width="19.33203125" customWidth="1"/>
    <col min="10" max="10" width="9.88671875" customWidth="1"/>
  </cols>
  <sheetData>
    <row r="1" spans="1:12">
      <c r="B1" t="s">
        <v>0</v>
      </c>
      <c r="C1" t="s">
        <v>25</v>
      </c>
      <c r="D1" t="s">
        <v>26</v>
      </c>
      <c r="E1" t="s">
        <v>12</v>
      </c>
      <c r="F1" t="s">
        <v>27</v>
      </c>
      <c r="G1" t="s">
        <v>1</v>
      </c>
      <c r="H1" t="s">
        <v>28</v>
      </c>
      <c r="I1" t="s">
        <v>19</v>
      </c>
    </row>
    <row r="2" spans="1:12">
      <c r="A2" t="s">
        <v>32</v>
      </c>
      <c r="B2">
        <v>0.375</v>
      </c>
      <c r="C2" t="str">
        <f>IMPRODUCT(60, B2)</f>
        <v>22.5</v>
      </c>
      <c r="D2">
        <v>0</v>
      </c>
      <c r="E2" t="str">
        <f>IMDIV(C2, B10)</f>
        <v>0.45</v>
      </c>
      <c r="F2" t="str">
        <f>IMDIV(D2,B10)</f>
        <v>0</v>
      </c>
      <c r="G2" t="str">
        <f>IMPRODUCT(E2, 1/250)</f>
        <v>0.0018</v>
      </c>
      <c r="H2" t="str">
        <f>IMPRODUCT(F2, 1/250)</f>
        <v>0</v>
      </c>
      <c r="I2" t="s">
        <v>11</v>
      </c>
    </row>
    <row r="3" spans="1:12">
      <c r="A3" t="s">
        <v>2</v>
      </c>
      <c r="B3">
        <v>0</v>
      </c>
      <c r="C3" t="str">
        <f>IMPRODUCT(60,B3)</f>
        <v>0</v>
      </c>
      <c r="D3">
        <v>0</v>
      </c>
      <c r="E3" t="str">
        <f>IMDIV(C3, B10)</f>
        <v>0</v>
      </c>
      <c r="F3" t="str">
        <f>IMDIV(D3,B10)</f>
        <v>0</v>
      </c>
      <c r="G3" t="s">
        <v>29</v>
      </c>
      <c r="H3" t="s">
        <v>29</v>
      </c>
    </row>
    <row r="4" spans="1:12">
      <c r="A4" t="s">
        <v>34</v>
      </c>
      <c r="B4">
        <v>16850</v>
      </c>
      <c r="C4" t="str">
        <f>IMPRODUCT(B4, 1)</f>
        <v>16850</v>
      </c>
      <c r="D4">
        <v>0</v>
      </c>
      <c r="E4" t="str">
        <f>IMDIV(C4, B10)</f>
        <v>337</v>
      </c>
      <c r="F4" t="str">
        <f>IMDIV(D4,B10)</f>
        <v>0</v>
      </c>
      <c r="G4" t="str">
        <f>IMPRODUCT(E4,1/40)</f>
        <v>8.425</v>
      </c>
      <c r="H4" t="str">
        <f>IMPRODUCT(F4,1/10)</f>
        <v>0</v>
      </c>
      <c r="I4" t="s">
        <v>17</v>
      </c>
    </row>
    <row r="5" spans="1:12">
      <c r="A5" t="s">
        <v>3</v>
      </c>
      <c r="B5">
        <v>0.375</v>
      </c>
      <c r="C5" t="str">
        <f>IMPRODUCT(B5, 60)</f>
        <v>22.5</v>
      </c>
      <c r="D5">
        <v>0</v>
      </c>
      <c r="E5" t="str">
        <f>IMDIV(C5, B10)</f>
        <v>0.45</v>
      </c>
      <c r="F5" t="str">
        <f>IMDIV(D5,B10)</f>
        <v>0</v>
      </c>
      <c r="G5" t="str">
        <f>E5</f>
        <v>0.45</v>
      </c>
      <c r="H5" t="s">
        <v>41</v>
      </c>
      <c r="I5" t="s">
        <v>33</v>
      </c>
    </row>
    <row r="6" spans="1:12">
      <c r="A6" t="s">
        <v>35</v>
      </c>
      <c r="B6">
        <v>0.375</v>
      </c>
      <c r="C6" t="str">
        <f>IMPRODUCT(B6, 60)</f>
        <v>22.5</v>
      </c>
      <c r="D6">
        <v>0</v>
      </c>
      <c r="E6" t="str">
        <f>IMDIV(C6,B10)</f>
        <v>0.45</v>
      </c>
      <c r="F6" t="str">
        <f>IMDIV(D6,B10)</f>
        <v>0</v>
      </c>
      <c r="G6" t="str">
        <f>IMPRODUCT(E6,5)</f>
        <v>2.25</v>
      </c>
      <c r="H6" t="str">
        <f>IMPRODUCT(F6,5)</f>
        <v>0</v>
      </c>
      <c r="L6" t="s">
        <v>61</v>
      </c>
    </row>
    <row r="7" spans="1:12">
      <c r="A7" t="s">
        <v>4</v>
      </c>
      <c r="B7">
        <v>0</v>
      </c>
      <c r="C7" t="str">
        <f>IMPRODUCT(B7, 60)</f>
        <v>0</v>
      </c>
      <c r="D7">
        <v>0</v>
      </c>
      <c r="E7" t="str">
        <f>IMDIV(C7, B10)</f>
        <v>0</v>
      </c>
      <c r="F7" t="str">
        <f>IMDIV(D7,B10)</f>
        <v>0</v>
      </c>
      <c r="G7" t="str">
        <f>IMPRODUCT(G6,0.1)</f>
        <v>0.225</v>
      </c>
      <c r="L7">
        <f>G5/5</f>
        <v>0.09</v>
      </c>
    </row>
    <row r="8" spans="1:12">
      <c r="A8" t="s">
        <v>5</v>
      </c>
      <c r="B8">
        <v>0</v>
      </c>
      <c r="C8" t="str">
        <f>IMPRODUCT(B8, 3600)</f>
        <v>0</v>
      </c>
      <c r="D8">
        <v>0</v>
      </c>
      <c r="E8" t="str">
        <f>IMDIV(C8, B10)</f>
        <v>0</v>
      </c>
      <c r="F8" t="str">
        <f>IMDIV(D8,B10)</f>
        <v>0</v>
      </c>
    </row>
    <row r="9" spans="1:12">
      <c r="A9" t="s">
        <v>6</v>
      </c>
      <c r="B9">
        <v>0</v>
      </c>
      <c r="C9" t="str">
        <f>IMPRODUCT(B9,60)</f>
        <v>0</v>
      </c>
      <c r="D9">
        <v>0</v>
      </c>
      <c r="E9" t="str">
        <f>IMDIV(C9, B10)</f>
        <v>0</v>
      </c>
      <c r="F9" t="str">
        <f>IMDIV(D9,B10)</f>
        <v>0</v>
      </c>
    </row>
    <row r="10" spans="1:12">
      <c r="A10" t="s">
        <v>7</v>
      </c>
      <c r="B10">
        <v>50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30</v>
      </c>
    </row>
    <row r="11" spans="1:12">
      <c r="A11" t="s">
        <v>20</v>
      </c>
      <c r="B11">
        <v>0</v>
      </c>
      <c r="C11" t="str">
        <f>IMPRODUCT(B11,1/10)</f>
        <v>0</v>
      </c>
      <c r="E11" t="s">
        <v>22</v>
      </c>
      <c r="I11" t="s">
        <v>21</v>
      </c>
    </row>
    <row r="12" spans="1:12">
      <c r="A12" t="s">
        <v>31</v>
      </c>
      <c r="D12">
        <v>0</v>
      </c>
      <c r="E12" t="str">
        <f>IMDIV(D12,B10)</f>
        <v>0</v>
      </c>
    </row>
    <row r="14" spans="1:12">
      <c r="B14" t="s">
        <v>0</v>
      </c>
      <c r="C14" t="s">
        <v>36</v>
      </c>
      <c r="D14" t="s">
        <v>37</v>
      </c>
      <c r="E14" t="s">
        <v>8</v>
      </c>
      <c r="F14" t="s">
        <v>9</v>
      </c>
      <c r="G14" t="s">
        <v>10</v>
      </c>
    </row>
    <row r="15" spans="1:12">
      <c r="A15" t="s">
        <v>38</v>
      </c>
      <c r="B15">
        <v>4.2</v>
      </c>
      <c r="C15" t="str">
        <f>IMPRODUCT(B15,60)</f>
        <v>252</v>
      </c>
      <c r="E15" t="str">
        <f>IMPRODUCT(B17,1/10)</f>
        <v>340</v>
      </c>
      <c r="F15" t="str">
        <f>IMPRODUCT(B17,1/20)</f>
        <v>170</v>
      </c>
      <c r="G15" t="str">
        <f>IMPRODUCT(C15,1/15)</f>
        <v>16.8</v>
      </c>
      <c r="I15" t="s">
        <v>18</v>
      </c>
    </row>
    <row r="16" spans="1:12">
      <c r="A16" t="s">
        <v>13</v>
      </c>
      <c r="B16">
        <v>4.87</v>
      </c>
      <c r="C16" t="str">
        <f>IMPRODUCT(B16,60)</f>
        <v>292.2</v>
      </c>
      <c r="E16" t="str">
        <f>IMPRODUCT(C16,1/10)</f>
        <v>29.22</v>
      </c>
      <c r="F16" t="s">
        <v>15</v>
      </c>
      <c r="G16" t="s">
        <v>15</v>
      </c>
    </row>
    <row r="17" spans="1:9">
      <c r="A17" t="s">
        <v>39</v>
      </c>
      <c r="B17">
        <v>3400</v>
      </c>
      <c r="C17" t="s">
        <v>40</v>
      </c>
    </row>
    <row r="18" spans="1:9">
      <c r="A18" t="s">
        <v>14</v>
      </c>
      <c r="B18">
        <v>3600</v>
      </c>
      <c r="E18" t="str">
        <f>IMPRODUCT(B18,1/10)</f>
        <v>360</v>
      </c>
      <c r="F18" t="str">
        <f>IMPRODUCT(B18,1/50)</f>
        <v>72</v>
      </c>
      <c r="I18" t="s">
        <v>16</v>
      </c>
    </row>
    <row r="19" spans="1:9">
      <c r="A19" t="s">
        <v>20</v>
      </c>
      <c r="B19" t="s">
        <v>23</v>
      </c>
      <c r="E19" t="s">
        <v>23</v>
      </c>
      <c r="F19" t="s">
        <v>24</v>
      </c>
    </row>
    <row r="21" spans="1:9">
      <c r="B21" t="s">
        <v>0</v>
      </c>
      <c r="C21" t="s">
        <v>55</v>
      </c>
    </row>
    <row r="22" spans="1:9">
      <c r="A22" t="s">
        <v>53</v>
      </c>
      <c r="B22">
        <f>112+28.4</f>
        <v>140.4</v>
      </c>
      <c r="C22">
        <f>B22*3600</f>
        <v>505440</v>
      </c>
    </row>
    <row r="23" spans="1:9">
      <c r="A23" t="s">
        <v>54</v>
      </c>
      <c r="B23" s="1">
        <v>1750</v>
      </c>
      <c r="C23">
        <f>B23*60</f>
        <v>105000</v>
      </c>
    </row>
    <row r="24" spans="1:9">
      <c r="A24" t="s">
        <v>59</v>
      </c>
      <c r="B24">
        <f>3+8.8+2.3</f>
        <v>14.100000000000001</v>
      </c>
      <c r="C24">
        <f>B24*60</f>
        <v>846.00000000000011</v>
      </c>
    </row>
    <row r="25" spans="1:9">
      <c r="B25" t="s">
        <v>42</v>
      </c>
      <c r="C25" t="s">
        <v>43</v>
      </c>
      <c r="D25" t="s">
        <v>47</v>
      </c>
      <c r="E25" t="s">
        <v>58</v>
      </c>
      <c r="F25" t="s">
        <v>44</v>
      </c>
      <c r="G25" t="s">
        <v>45</v>
      </c>
    </row>
    <row r="26" spans="1:9">
      <c r="A26" t="s">
        <v>56</v>
      </c>
      <c r="B26">
        <v>505440</v>
      </c>
      <c r="C26">
        <v>105000</v>
      </c>
      <c r="D26">
        <v>156</v>
      </c>
      <c r="E26" t="str">
        <f>IMDIV(IMSUM(B26,C26),D26)</f>
        <v>3913.07692307692</v>
      </c>
      <c r="F26">
        <v>1900.6</v>
      </c>
      <c r="G26" t="str">
        <f>IMDIV(E26,F26)</f>
        <v>2.05886400246076</v>
      </c>
    </row>
    <row r="28" spans="1:9">
      <c r="A28" t="s">
        <v>57</v>
      </c>
      <c r="C28">
        <v>846</v>
      </c>
      <c r="D28">
        <v>101</v>
      </c>
      <c r="E28" t="str">
        <f>IMDIV(C28,D28)</f>
        <v>8.37623762376238</v>
      </c>
      <c r="F28">
        <v>2.63</v>
      </c>
      <c r="G28" t="str">
        <f>IMDIV(E28,F28)</f>
        <v>3.18488122576516</v>
      </c>
    </row>
    <row r="30" spans="1:9">
      <c r="A30" t="s">
        <v>46</v>
      </c>
      <c r="F30" t="s">
        <v>59</v>
      </c>
      <c r="G30" t="s">
        <v>60</v>
      </c>
    </row>
    <row r="31" spans="1:9">
      <c r="A31" t="s">
        <v>48</v>
      </c>
      <c r="B31">
        <v>21600</v>
      </c>
      <c r="C31">
        <v>9600</v>
      </c>
      <c r="D31">
        <v>28</v>
      </c>
      <c r="E31" t="str">
        <f>IMDIV(IMSUM(B31,C31),D31)</f>
        <v>1114.28571428571</v>
      </c>
      <c r="F31">
        <v>54</v>
      </c>
      <c r="G31" t="str">
        <f>IMDIV(F31,D31)</f>
        <v>1.92857142857143</v>
      </c>
    </row>
    <row r="32" spans="1:9">
      <c r="A32" t="s">
        <v>49</v>
      </c>
      <c r="B32">
        <v>42400</v>
      </c>
      <c r="C32">
        <v>12420</v>
      </c>
      <c r="D32">
        <v>47</v>
      </c>
      <c r="E32" t="str">
        <f>IMDIV(IMSUM(B32,C32),D32)</f>
        <v>1166.3829787234</v>
      </c>
      <c r="F32">
        <v>102</v>
      </c>
      <c r="G32" t="str">
        <f>IMDIV(F32,D32)</f>
        <v>2.17021276595745</v>
      </c>
    </row>
    <row r="33" spans="1:7">
      <c r="A33" t="s">
        <v>50</v>
      </c>
      <c r="B33">
        <v>79560</v>
      </c>
      <c r="C33">
        <v>35400</v>
      </c>
      <c r="D33">
        <v>81</v>
      </c>
      <c r="E33" t="str">
        <f>IMDIV(IMSUM(B33,C33),D33)</f>
        <v>1419.25925925926</v>
      </c>
      <c r="F33">
        <v>180</v>
      </c>
      <c r="G33" t="str">
        <f>IMDIV(F33,D33)</f>
        <v>2.22222222222222</v>
      </c>
    </row>
    <row r="34" spans="1:7">
      <c r="A34" t="s">
        <v>51</v>
      </c>
      <c r="B34">
        <v>153000</v>
      </c>
      <c r="C34">
        <v>67920</v>
      </c>
      <c r="D34">
        <v>138</v>
      </c>
      <c r="E34" t="str">
        <f>IMDIV(IMSUM(B34,C34),D34)</f>
        <v>1600.86956521739</v>
      </c>
      <c r="F34">
        <v>324</v>
      </c>
      <c r="G34" t="str">
        <f>IMDIV(F34,D34)</f>
        <v>2.34782608695652</v>
      </c>
    </row>
    <row r="35" spans="1:7">
      <c r="A35" t="s">
        <v>52</v>
      </c>
      <c r="B35">
        <v>293400</v>
      </c>
      <c r="C35">
        <v>130440</v>
      </c>
      <c r="D35">
        <v>223</v>
      </c>
      <c r="E35" t="str">
        <f>IMDIV(IMSUM(B35,C35),D35)</f>
        <v>1900.62780269058</v>
      </c>
      <c r="F35">
        <v>588</v>
      </c>
      <c r="G35" t="str">
        <f>IMDIV(F35,D35)</f>
        <v>2.63677130044843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Wu</dc:creator>
  <cp:lastModifiedBy>Ze Hong Wu</cp:lastModifiedBy>
  <dcterms:created xsi:type="dcterms:W3CDTF">2022-12-27T21:59:49Z</dcterms:created>
  <dcterms:modified xsi:type="dcterms:W3CDTF">2024-06-02T20:07:14Z</dcterms:modified>
</cp:coreProperties>
</file>