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823"/>
  <workbookPr autoCompressPictures="0"/>
  <bookViews>
    <workbookView xWindow="600" yWindow="280" windowWidth="32040" windowHeight="16340"/>
  </bookViews>
  <sheets>
    <sheet name="Marks" sheetId="1" r:id="rId1"/>
    <sheet name="AND, OR &amp; NOT" sheetId="2" r:id="rId2"/>
    <sheet name="Nested IF" sheetId="3" r:id="rId3"/>
    <sheet name="VLOOKUP Function" sheetId="4" r:id="rId4"/>
    <sheet name="MATCH" sheetId="5" r:id="rId5"/>
    <sheet name="MATCH Grade" sheetId="6" r:id="rId6"/>
    <sheet name="INDEX" sheetId="7" r:id="rId7"/>
    <sheet name="MATCH&amp;INDEX" sheetId="8" r:id="rId8"/>
    <sheet name="IFERROR" sheetId="9" r:id="rId9"/>
    <sheet name="Match and ISNA" sheetId="10" r:id="rId10"/>
    <sheet name="Choose" sheetId="11" r:id="rId11"/>
  </sheets>
  <definedNames>
    <definedName name="Grade_Scale">'VLOOKUP Function'!$A$1:$B$8</definedName>
    <definedName name="my_array">INDEX!$B$5:$D$7</definedName>
    <definedName name="Score2">ScoreTable[]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L2" i="1"/>
  <c r="B23" i="1"/>
  <c r="B8" i="11"/>
  <c r="C5" i="8"/>
  <c r="H3" i="7"/>
  <c r="B4" i="11"/>
  <c r="B5" i="11"/>
  <c r="H10" i="2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4" i="9"/>
  <c r="C4" i="8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C18" i="5"/>
  <c r="C10" i="5"/>
  <c r="C2" i="5"/>
  <c r="M5" i="4"/>
  <c r="N5" i="4"/>
  <c r="M7" i="4"/>
  <c r="N7" i="4"/>
  <c r="M9" i="4"/>
  <c r="N9" i="4"/>
  <c r="M11" i="4"/>
  <c r="N11" i="4"/>
  <c r="M13" i="4"/>
  <c r="N13" i="4"/>
  <c r="M15" i="4"/>
  <c r="N15" i="4"/>
  <c r="M17" i="4"/>
  <c r="N17" i="4"/>
  <c r="M19" i="4"/>
  <c r="N19" i="4"/>
  <c r="M21" i="4"/>
  <c r="N21" i="4"/>
  <c r="M20" i="4"/>
  <c r="N20" i="4"/>
  <c r="M18" i="4"/>
  <c r="N18" i="4"/>
  <c r="M16" i="4"/>
  <c r="N16" i="4"/>
  <c r="M14" i="4"/>
  <c r="N14" i="4"/>
  <c r="M12" i="4"/>
  <c r="N12" i="4"/>
  <c r="M10" i="4"/>
  <c r="N10" i="4"/>
  <c r="M8" i="4"/>
  <c r="N8" i="4"/>
  <c r="M6" i="4"/>
  <c r="N6" i="4"/>
  <c r="M4" i="4"/>
  <c r="N4" i="4"/>
  <c r="M3" i="4"/>
  <c r="N3" i="4"/>
  <c r="M2" i="4"/>
  <c r="N2" i="4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B22" i="1"/>
  <c r="I2" i="3"/>
  <c r="J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B16" i="10"/>
</calcChain>
</file>

<file path=xl/sharedStrings.xml><?xml version="1.0" encoding="utf-8"?>
<sst xmlns="http://schemas.openxmlformats.org/spreadsheetml/2006/main" count="205" uniqueCount="65">
  <si>
    <t>ID</t>
  </si>
  <si>
    <t>Home1</t>
  </si>
  <si>
    <t>Home2</t>
  </si>
  <si>
    <t>Home3</t>
  </si>
  <si>
    <t>Home4</t>
  </si>
  <si>
    <t>Exam1</t>
  </si>
  <si>
    <t>Exam2</t>
  </si>
  <si>
    <t>Final</t>
  </si>
  <si>
    <t>Overall</t>
  </si>
  <si>
    <t>Marking scheme:</t>
  </si>
  <si>
    <t xml:space="preserve"> Result 1:</t>
  </si>
  <si>
    <t>If the mark for both tests are &gt; 49, the result is "Pass".</t>
  </si>
  <si>
    <t xml:space="preserve"> Result 2:</t>
  </si>
  <si>
    <t>If the mark for either of the test &gt; 49, then the result is "Pass".</t>
  </si>
  <si>
    <t xml:space="preserve"> Result 3:</t>
  </si>
  <si>
    <t>If the mark for test 2 not less then 49, the result is "Pass".</t>
  </si>
  <si>
    <t xml:space="preserve">SEMESTER TESTS: </t>
  </si>
  <si>
    <t>FINAL RESULT:</t>
  </si>
  <si>
    <t>TEST1</t>
  </si>
  <si>
    <t>TEST2</t>
  </si>
  <si>
    <t>RESULT1</t>
  </si>
  <si>
    <t>RESULT2</t>
  </si>
  <si>
    <t>RESULT3</t>
  </si>
  <si>
    <t>Grade</t>
  </si>
  <si>
    <t>Score</t>
  </si>
  <si>
    <t>F</t>
  </si>
  <si>
    <t>D</t>
  </si>
  <si>
    <t>C</t>
  </si>
  <si>
    <t>BC</t>
  </si>
  <si>
    <t>B</t>
  </si>
  <si>
    <t>AB</t>
  </si>
  <si>
    <t>A</t>
  </si>
  <si>
    <t>(Lookup value)</t>
  </si>
  <si>
    <t>Return of the Match function</t>
  </si>
  <si>
    <t>if match type is 0, the array can be in any order</t>
  </si>
  <si>
    <t>the function finds the first value exactly equal to look-up value</t>
  </si>
  <si>
    <t>if match type is 1, the array must be ascending</t>
  </si>
  <si>
    <t>it finds the largest value less than or equal to look-up value</t>
  </si>
  <si>
    <t>if match type is -1, the array must be descending</t>
  </si>
  <si>
    <t>it  finds the smallest value greater than or equal to look-up value</t>
  </si>
  <si>
    <t>Find the row number of the mark range corresponding to the grade</t>
  </si>
  <si>
    <t>GRADE</t>
  </si>
  <si>
    <t>ROW NUMBER OF GRADE</t>
  </si>
  <si>
    <t>0-&lt;30</t>
  </si>
  <si>
    <t>30-&lt;50</t>
  </si>
  <si>
    <t>50-&lt;60</t>
  </si>
  <si>
    <t>60-&lt;70</t>
  </si>
  <si>
    <t>70-&lt;77</t>
  </si>
  <si>
    <t>77-&lt;84</t>
  </si>
  <si>
    <t>84-100</t>
  </si>
  <si>
    <t>Example of Index Function</t>
  </si>
  <si>
    <t>Return value of Index() for Row 2, Column 3 in the table:</t>
  </si>
  <si>
    <t>Finding the Mark Range Based on Given Grade</t>
  </si>
  <si>
    <t>SCORE RANGE FOR GRADE</t>
  </si>
  <si>
    <t>E</t>
  </si>
  <si>
    <t>AA</t>
  </si>
  <si>
    <t>Values</t>
  </si>
  <si>
    <t>Mylist</t>
  </si>
  <si>
    <t>Value In MyList?</t>
  </si>
  <si>
    <t>matching row  in My List</t>
  </si>
  <si>
    <t>Total No. Found in MyList</t>
  </si>
  <si>
    <t>Number of weekday:</t>
  </si>
  <si>
    <t>Enter date:</t>
  </si>
  <si>
    <t>Weekday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</si>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</sst>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0" fillId="0" borderId="0" xfId="0" applyNumberFormat="1"/>
    <xf numFmtId="0" fontId="1" fillId="2" borderId="0" xfId="2"/>
    <xf numFmtId="0" fontId="2" fillId="0" borderId="1" xfId="1"/>
    <xf numFmtId="0" fontId="2" fillId="3" borderId="0" xfId="1" applyFill="1" applyBorder="1"/>
    <xf numFmtId="0" fontId="1" fillId="3" borderId="2" xfId="3" applyBorder="1"/>
    <xf numFmtId="0" fontId="0" fillId="0" borderId="0" xfId="0" applyBorder="1"/>
    <xf numFmtId="0" fontId="0" fillId="5" borderId="0" xfId="0" applyFill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7" borderId="0" xfId="0" applyFill="1"/>
    <xf numFmtId="0" fontId="0" fillId="6" borderId="0" xfId="0" applyFill="1"/>
    <xf numFmtId="0" fontId="1" fillId="4" borderId="0" xfId="4"/>
    <xf numFmtId="0" fontId="2" fillId="4" borderId="1" xfId="1" applyFill="1"/>
    <xf numFmtId="0" fontId="2" fillId="2" borderId="1" xfId="1" applyFill="1"/>
    <xf numFmtId="0" fontId="1" fillId="3" borderId="0" xfId="3"/>
    <xf numFmtId="0" fontId="0" fillId="8" borderId="0" xfId="0" applyFill="1"/>
    <xf numFmtId="0" fontId="5" fillId="0" borderId="0" xfId="0" applyFont="1"/>
    <xf numFmtId="0" fontId="0" fillId="2" borderId="0" xfId="2" applyFont="1"/>
    <xf numFmtId="0" fontId="6" fillId="0" borderId="0" xfId="0" applyFont="1" applyAlignment="1">
      <alignment horizontal="right" wrapText="1"/>
    </xf>
    <xf numFmtId="0" fontId="6" fillId="0" borderId="0" xfId="0" applyFont="1" applyFill="1" applyAlignment="1">
      <alignment horizontal="right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</cellXfs>
  <cellStyles count="5">
    <cellStyle name="40% - Accent1" xfId="2" builtinId="31"/>
    <cellStyle name="40% - Accent2" xfId="4" builtinId="35"/>
    <cellStyle name="40% - Accent6" xfId="3" builtinId="51"/>
    <cellStyle name="Heading 1" xfId="1" builtinId="16"/>
    <cellStyle name="Normal" xfId="0" builtinId="0"/>
  </cellStyles>
  <dxfs count="21">
    <dxf>
      <border outline="0">
        <bottom style="thick">
          <color theme="4"/>
        </bottom>
      </border>
    </dxf>
    <dxf>
      <fill>
        <patternFill patternType="solid">
          <fgColor indexed="64"/>
          <bgColor theme="5" tint="0.59999389629810485"/>
        </patternFill>
      </fill>
    </dxf>
    <dxf>
      <border outline="0">
        <bottom style="thick">
          <color theme="4"/>
        </bottom>
      </border>
    </dxf>
    <dxf>
      <fill>
        <patternFill patternType="solid">
          <fgColor indexed="64"/>
          <bgColor theme="5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15</xdr:row>
      <xdr:rowOff>104775</xdr:rowOff>
    </xdr:from>
    <xdr:to>
      <xdr:col>2</xdr:col>
      <xdr:colOff>38100</xdr:colOff>
      <xdr:row>15</xdr:row>
      <xdr:rowOff>104775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 flipH="1">
          <a:off x="1066800" y="3267075"/>
          <a:ext cx="190500" cy="0"/>
        </a:xfrm>
        <a:prstGeom prst="line">
          <a:avLst/>
        </a:prstGeom>
        <a:noFill/>
        <a:ln w="25400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428625</xdr:colOff>
      <xdr:row>2</xdr:row>
      <xdr:rowOff>47625</xdr:rowOff>
    </xdr:from>
    <xdr:to>
      <xdr:col>10</xdr:col>
      <xdr:colOff>85725</xdr:colOff>
      <xdr:row>7</xdr:row>
      <xdr:rowOff>57150</xdr:rowOff>
    </xdr:to>
    <xdr:sp macro="" textlink="">
      <xdr:nvSpPr>
        <xdr:cNvPr id="6" name="TextBox 5"/>
        <xdr:cNvSpPr txBox="1"/>
      </xdr:nvSpPr>
      <xdr:spPr>
        <a:xfrm>
          <a:off x="3562350" y="733425"/>
          <a:ext cx="2705100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1" i="0">
              <a:solidFill>
                <a:schemeClr val="dk1"/>
              </a:solidFill>
              <a:latin typeface="+mn-lt"/>
              <a:ea typeface="+mn-ea"/>
              <a:cs typeface="+mn-cs"/>
            </a:rPr>
            <a:t>Use of MATCH and ISNA for checking whether a specific value from the Values list appears in MyList</a:t>
          </a:r>
          <a:endParaRPr lang="en-GB" sz="1400"/>
        </a:p>
        <a:p>
          <a:endParaRPr lang="en-GB" sz="1100"/>
        </a:p>
      </xdr:txBody>
    </xdr:sp>
    <xdr:clientData/>
  </xdr:twoCellAnchor>
</xdr:wsDr>
</file>

<file path=xl/tables/table1.xml><?xml version="1.0" encoding="utf-8"?>
<table xmlns="http://schemas.openxmlformats.org/spreadsheetml/2006/main" id="3" name="Marks1" displayName="Marks1" ref="A1:J22" totalsRowCount="1">
  <tableColumns count="10">
    <tableColumn id="1" name="ID" totalsRowDxfId="20"/>
    <tableColumn id="2" name="Home1" totalsRowFunction="custom" totalsRowDxfId="19">
      <totalsRowFormula>AVERAGE(Marks1[Home1])</totalsRowFormula>
    </tableColumn>
    <tableColumn id="3" name="Home2" totalsRowDxfId="18"/>
    <tableColumn id="4" name="Home3" totalsRowDxfId="17"/>
    <tableColumn id="5" name="Home4" totalsRowDxfId="16"/>
    <tableColumn id="6" name="Exam1" totalsRowDxfId="15"/>
    <tableColumn id="7" name="Exam2" totalsRowDxfId="14"/>
    <tableColumn id="8" name="Final" totalsRowDxfId="13"/>
    <tableColumn id="9" name="Overall" totalsRowDxfId="12"/>
    <tableColumn id="10" name="Column1" dataDxfId="11" totalsRow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ests" displayName="Tests" ref="A9:F29" totalsRowShown="0">
  <tableColumns count="6">
    <tableColumn id="1" name="ID"/>
    <tableColumn id="2" name="TEST1"/>
    <tableColumn id="3" name="TEST2"/>
    <tableColumn id="4" name="RESULT1" dataDxfId="9">
      <calculatedColumnFormula>IF(AND($B10&gt;49,$C10&gt;49),"Pass","Fail")</calculatedColumnFormula>
    </tableColumn>
    <tableColumn id="5" name="RESULT2" dataDxfId="8">
      <calculatedColumnFormula>IF(OR($B10&gt;49,$C10&gt;49),"Pass","Fail")</calculatedColumnFormula>
    </tableColumn>
    <tableColumn id="6" name="RESULT3" dataDxfId="7">
      <calculatedColumnFormula>IF(NOT($C10&lt;=49),"Pass","Fail")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Marks2" displayName="Marks2" ref="A1:J21" totalsRowShown="0">
  <tableColumns count="10">
    <tableColumn id="1" name="ID"/>
    <tableColumn id="2" name="Home1"/>
    <tableColumn id="3" name="Home2"/>
    <tableColumn id="4" name="Home3"/>
    <tableColumn id="5" name="Home4"/>
    <tableColumn id="6" name="Exam1"/>
    <tableColumn id="7" name="Exam2"/>
    <tableColumn id="8" name="Final"/>
    <tableColumn id="9" name="Overall" dataDxfId="6">
      <calculatedColumnFormula>IF(ISERR(0.2*AVERAGE(B2:E2)+0.4*AVERAGE(F2:G2)+0.4*H2),"",0.2*AVERAGE(B2:E2)+0.4*AVERAGE(F2:G2)+0.4*H2)</calculatedColumnFormula>
    </tableColumn>
    <tableColumn id="10" name="Grade" dataDxfId="5">
      <calculatedColumnFormula>IF(I2&gt;=$L$10,$M$10,IF(I2&gt;=$L$9,$M$9,IF(I2&gt;=$L$8,$M$8,IF(I2&gt;=$L$7,$M$7,IF(I2&gt;=$L$6,$M$6,IF(I2&gt;=$L$5,$M$5,$M$4))))))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GradeTable" displayName="GradeTable" ref="A1:B8" totalsRowShown="0">
  <tableColumns count="2">
    <tableColumn id="1" name="Score"/>
    <tableColumn id="2" name="Grade"/>
  </tableColumns>
  <tableStyleInfo name="TableStyleMedium10" showFirstColumn="0" showLastColumn="0" showRowStripes="0" showColumnStripes="0"/>
</table>
</file>

<file path=xl/tables/table5.xml><?xml version="1.0" encoding="utf-8"?>
<table xmlns="http://schemas.openxmlformats.org/spreadsheetml/2006/main" id="5" name="Marks3" displayName="Marks3" ref="E1:N21" totalsRowShown="0">
  <tableColumns count="10">
    <tableColumn id="1" name="ID"/>
    <tableColumn id="2" name="Home1"/>
    <tableColumn id="3" name="Home2"/>
    <tableColumn id="4" name="Home3"/>
    <tableColumn id="5" name="Home4"/>
    <tableColumn id="6" name="Exam1"/>
    <tableColumn id="7" name="Exam2"/>
    <tableColumn id="8" name="Final"/>
    <tableColumn id="9" name="Overall">
      <calculatedColumnFormula>IF(ISERR(0.2*AVERAGE(F2:I2)+0.4*AVERAGE(J2:K2)+0.4*L2),"",0.2*AVERAGE(F2:I2)+0.4*AVERAGE(J2:K2)+0.4*L2)</calculatedColumnFormula>
    </tableColumn>
    <tableColumn id="10" name="Grade" dataDxfId="4">
      <calculatedColumnFormula>VLOOKUP(M2,GradeTable[],2)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Score" displayName="Score" ref="G3:H10" totalsRowShown="0" headerRowDxfId="3" headerRowBorderDxfId="2" headerRowCellStyle="Heading 1" dataCellStyle="40% - Accent2">
  <tableColumns count="2">
    <tableColumn id="1" name="Score" dataCellStyle="40% - Accent2"/>
    <tableColumn id="2" name="Grade" dataCellStyle="40% - Accent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ScoreTable" displayName="ScoreTable" ref="G3:H10" totalsRowShown="0" headerRowDxfId="1" headerRowBorderDxfId="0" headerRowCellStyle="Heading 1" dataCellStyle="40% - Accent2">
  <tableColumns count="2">
    <tableColumn id="1" name="Score" dataCellStyle="40% - Accent2"/>
    <tableColumn id="2" name="Grade" dataCellStyle="40% - Accent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MyList" displayName="MyList" ref="E1:E7" totalsRowShown="0">
  <tableColumns count="1">
    <tableColumn id="1" name="Mylist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D26" sqref="D26"/>
    </sheetView>
  </sheetViews>
  <sheetFormatPr baseColWidth="10" defaultColWidth="9.1640625" defaultRowHeight="14" x14ac:dyDescent="0"/>
  <cols>
    <col min="2" max="5" width="9.5" customWidth="1"/>
    <col min="9" max="9" width="9.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64</v>
      </c>
    </row>
    <row r="2" spans="1:12">
      <c r="A2">
        <v>3301</v>
      </c>
      <c r="B2">
        <v>81</v>
      </c>
      <c r="C2">
        <v>76</v>
      </c>
      <c r="D2">
        <v>86</v>
      </c>
      <c r="E2">
        <v>87</v>
      </c>
      <c r="F2">
        <v>85</v>
      </c>
      <c r="G2">
        <v>79</v>
      </c>
      <c r="H2">
        <v>68</v>
      </c>
      <c r="I2">
        <v>76.5</v>
      </c>
      <c r="J2">
        <f>AVERAGE(Marks1[[#This Row],[Home1]:[Exam2]])</f>
        <v>82.333333333333329</v>
      </c>
      <c r="L2">
        <f>AVERAGE(Marks1[#Data])</f>
        <v>438.79410681399634</v>
      </c>
    </row>
    <row r="3" spans="1:12">
      <c r="A3">
        <v>3302</v>
      </c>
      <c r="B3">
        <v>83</v>
      </c>
      <c r="C3">
        <v>84</v>
      </c>
      <c r="D3">
        <v>88</v>
      </c>
      <c r="E3">
        <v>96</v>
      </c>
      <c r="F3">
        <v>82</v>
      </c>
      <c r="G3">
        <v>77</v>
      </c>
      <c r="H3">
        <v>76</v>
      </c>
      <c r="I3">
        <v>79.75</v>
      </c>
    </row>
    <row r="4" spans="1:12">
      <c r="A4">
        <v>3303</v>
      </c>
      <c r="B4">
        <v>71</v>
      </c>
      <c r="C4">
        <v>79</v>
      </c>
      <c r="D4">
        <v>73</v>
      </c>
      <c r="E4">
        <v>79</v>
      </c>
      <c r="F4">
        <v>68</v>
      </c>
      <c r="G4">
        <v>73</v>
      </c>
      <c r="H4">
        <v>66</v>
      </c>
      <c r="I4">
        <v>69.7</v>
      </c>
    </row>
    <row r="5" spans="1:12">
      <c r="A5">
        <v>3304</v>
      </c>
      <c r="B5">
        <v>100</v>
      </c>
      <c r="C5">
        <v>100</v>
      </c>
      <c r="D5">
        <v>100</v>
      </c>
      <c r="E5">
        <v>87</v>
      </c>
      <c r="F5">
        <v>97</v>
      </c>
      <c r="G5">
        <v>91</v>
      </c>
      <c r="H5">
        <v>86</v>
      </c>
      <c r="I5">
        <v>91.35</v>
      </c>
    </row>
    <row r="6" spans="1:12">
      <c r="A6">
        <v>3305</v>
      </c>
      <c r="B6">
        <v>87</v>
      </c>
      <c r="C6">
        <v>87</v>
      </c>
      <c r="D6">
        <v>92</v>
      </c>
      <c r="E6">
        <v>75</v>
      </c>
      <c r="F6">
        <v>85</v>
      </c>
      <c r="G6">
        <v>79</v>
      </c>
      <c r="H6">
        <v>74</v>
      </c>
      <c r="I6">
        <v>79.450000000000017</v>
      </c>
    </row>
    <row r="7" spans="1:12">
      <c r="A7">
        <v>3306</v>
      </c>
      <c r="B7">
        <v>90</v>
      </c>
      <c r="C7">
        <v>80</v>
      </c>
      <c r="D7">
        <v>85</v>
      </c>
      <c r="E7">
        <v>91</v>
      </c>
      <c r="F7">
        <v>80</v>
      </c>
      <c r="G7">
        <v>85</v>
      </c>
      <c r="H7">
        <v>78</v>
      </c>
      <c r="I7">
        <v>81.5</v>
      </c>
    </row>
    <row r="8" spans="1:12">
      <c r="A8">
        <v>3307</v>
      </c>
      <c r="B8">
        <v>90</v>
      </c>
      <c r="C8">
        <v>96</v>
      </c>
      <c r="D8">
        <v>83</v>
      </c>
      <c r="E8">
        <v>92</v>
      </c>
      <c r="F8">
        <v>99</v>
      </c>
      <c r="G8">
        <v>89</v>
      </c>
      <c r="H8">
        <v>82</v>
      </c>
      <c r="I8">
        <v>88.450000000000017</v>
      </c>
    </row>
    <row r="9" spans="1:12">
      <c r="A9">
        <v>3308</v>
      </c>
      <c r="B9">
        <v>68</v>
      </c>
      <c r="C9">
        <v>68</v>
      </c>
      <c r="D9">
        <v>72</v>
      </c>
      <c r="E9">
        <v>73</v>
      </c>
      <c r="F9">
        <v>72</v>
      </c>
      <c r="G9">
        <v>55</v>
      </c>
      <c r="H9">
        <v>61</v>
      </c>
      <c r="I9">
        <v>63.850000000000009</v>
      </c>
    </row>
    <row r="10" spans="1:12">
      <c r="A10">
        <v>3309</v>
      </c>
      <c r="B10">
        <v>75</v>
      </c>
      <c r="C10">
        <v>75</v>
      </c>
      <c r="D10">
        <v>74</v>
      </c>
      <c r="E10">
        <v>76</v>
      </c>
      <c r="F10">
        <v>70</v>
      </c>
      <c r="G10">
        <v>64</v>
      </c>
      <c r="H10">
        <v>57</v>
      </c>
      <c r="I10">
        <v>64.599999999999994</v>
      </c>
    </row>
    <row r="11" spans="1:12">
      <c r="A11">
        <v>3310</v>
      </c>
      <c r="B11">
        <v>86</v>
      </c>
      <c r="C11">
        <v>96</v>
      </c>
      <c r="D11">
        <v>86</v>
      </c>
      <c r="E11">
        <v>98</v>
      </c>
      <c r="F11">
        <v>90</v>
      </c>
      <c r="G11">
        <v>82</v>
      </c>
      <c r="H11">
        <v>81</v>
      </c>
      <c r="I11">
        <v>85.1</v>
      </c>
    </row>
    <row r="12" spans="1:12">
      <c r="A12">
        <v>3311</v>
      </c>
      <c r="B12">
        <v>96</v>
      </c>
      <c r="C12">
        <v>92</v>
      </c>
      <c r="D12">
        <v>91</v>
      </c>
      <c r="E12">
        <v>87</v>
      </c>
      <c r="F12">
        <v>91</v>
      </c>
      <c r="G12">
        <v>80</v>
      </c>
      <c r="H12">
        <v>84</v>
      </c>
      <c r="I12">
        <v>86.1</v>
      </c>
    </row>
    <row r="13" spans="1:12">
      <c r="A13">
        <v>3312</v>
      </c>
      <c r="B13">
        <v>98</v>
      </c>
      <c r="C13">
        <v>100</v>
      </c>
      <c r="D13">
        <v>100</v>
      </c>
      <c r="E13">
        <v>95</v>
      </c>
      <c r="F13">
        <v>98</v>
      </c>
      <c r="G13">
        <v>92</v>
      </c>
      <c r="H13">
        <v>91</v>
      </c>
      <c r="I13">
        <v>94.050000000000011</v>
      </c>
    </row>
    <row r="14" spans="1:12">
      <c r="A14">
        <v>3313</v>
      </c>
      <c r="B14">
        <v>81</v>
      </c>
      <c r="C14">
        <v>71</v>
      </c>
      <c r="D14">
        <v>70</v>
      </c>
      <c r="E14">
        <v>77</v>
      </c>
      <c r="F14">
        <v>76</v>
      </c>
      <c r="G14">
        <v>65</v>
      </c>
      <c r="H14">
        <v>64</v>
      </c>
      <c r="I14">
        <v>68.75</v>
      </c>
    </row>
    <row r="15" spans="1:12">
      <c r="A15">
        <v>3314</v>
      </c>
      <c r="B15">
        <v>84</v>
      </c>
      <c r="C15">
        <v>83</v>
      </c>
      <c r="D15">
        <v>88</v>
      </c>
      <c r="E15">
        <v>91</v>
      </c>
      <c r="F15">
        <v>88</v>
      </c>
      <c r="G15">
        <v>72</v>
      </c>
      <c r="H15">
        <v>76</v>
      </c>
      <c r="I15">
        <v>79.7</v>
      </c>
    </row>
    <row r="16" spans="1:12">
      <c r="A16">
        <v>3315</v>
      </c>
      <c r="B16">
        <v>85</v>
      </c>
      <c r="C16">
        <v>79</v>
      </c>
      <c r="D16">
        <v>84</v>
      </c>
      <c r="E16">
        <v>79</v>
      </c>
      <c r="F16">
        <v>74</v>
      </c>
      <c r="G16">
        <v>73</v>
      </c>
      <c r="H16">
        <v>77</v>
      </c>
      <c r="I16">
        <v>76.55</v>
      </c>
    </row>
    <row r="17" spans="1:10">
      <c r="A17">
        <v>3316</v>
      </c>
      <c r="B17">
        <v>86</v>
      </c>
      <c r="C17">
        <v>91</v>
      </c>
      <c r="D17">
        <v>90</v>
      </c>
      <c r="E17">
        <v>80</v>
      </c>
      <c r="F17">
        <v>96</v>
      </c>
      <c r="G17">
        <v>72</v>
      </c>
      <c r="H17">
        <v>91</v>
      </c>
      <c r="I17">
        <v>87.35</v>
      </c>
    </row>
    <row r="18" spans="1:10">
      <c r="A18">
        <v>3317</v>
      </c>
      <c r="B18">
        <v>74</v>
      </c>
      <c r="C18">
        <v>78</v>
      </c>
      <c r="D18">
        <v>66</v>
      </c>
      <c r="E18">
        <v>74</v>
      </c>
      <c r="F18">
        <v>74</v>
      </c>
      <c r="G18">
        <v>72</v>
      </c>
      <c r="H18">
        <v>70</v>
      </c>
      <c r="I18">
        <v>71.800000000000011</v>
      </c>
    </row>
    <row r="19" spans="1:10">
      <c r="A19">
        <v>3318</v>
      </c>
      <c r="B19">
        <v>100</v>
      </c>
      <c r="C19">
        <v>95</v>
      </c>
      <c r="D19">
        <v>89</v>
      </c>
      <c r="E19">
        <v>90</v>
      </c>
      <c r="F19">
        <v>88</v>
      </c>
      <c r="G19">
        <v>87</v>
      </c>
      <c r="H19">
        <v>81</v>
      </c>
      <c r="I19">
        <v>86.1</v>
      </c>
    </row>
    <row r="20" spans="1:10">
      <c r="A20">
        <v>3319</v>
      </c>
      <c r="B20">
        <v>78</v>
      </c>
      <c r="C20">
        <v>83</v>
      </c>
      <c r="D20">
        <v>70</v>
      </c>
      <c r="E20">
        <v>83</v>
      </c>
      <c r="F20">
        <v>88</v>
      </c>
      <c r="G20">
        <v>70</v>
      </c>
      <c r="H20">
        <v>70</v>
      </c>
      <c r="I20">
        <v>75.300000000000011</v>
      </c>
    </row>
    <row r="21" spans="1:10">
      <c r="A21">
        <v>3320</v>
      </c>
      <c r="B21">
        <v>93</v>
      </c>
      <c r="C21">
        <v>89</v>
      </c>
      <c r="D21">
        <v>89</v>
      </c>
      <c r="E21">
        <v>82</v>
      </c>
      <c r="F21">
        <v>89</v>
      </c>
      <c r="G21">
        <v>86</v>
      </c>
      <c r="H21">
        <v>92</v>
      </c>
      <c r="I21">
        <v>89.450000000000017</v>
      </c>
    </row>
    <row r="22" spans="1:10">
      <c r="A22" s="6"/>
      <c r="B22" s="6">
        <f>AVERAGE(Marks1[Home1])</f>
        <v>85.3</v>
      </c>
      <c r="C22" s="6"/>
      <c r="D22" s="6"/>
      <c r="E22" s="6"/>
      <c r="F22" s="6"/>
      <c r="G22" s="6"/>
      <c r="H22" s="6"/>
      <c r="I22" s="6"/>
      <c r="J22" s="6"/>
    </row>
    <row r="23" spans="1:10">
      <c r="B23">
        <f>AVERAGE(Marks1[Home1])</f>
        <v>85.3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" sqref="C2"/>
    </sheetView>
  </sheetViews>
  <sheetFormatPr baseColWidth="10" defaultColWidth="8.83203125" defaultRowHeight="14" x14ac:dyDescent="0"/>
  <cols>
    <col min="3" max="3" width="10.5" customWidth="1"/>
  </cols>
  <sheetData>
    <row r="1" spans="1:5" ht="37">
      <c r="A1" s="20" t="s">
        <v>56</v>
      </c>
      <c r="B1" s="20" t="s">
        <v>58</v>
      </c>
      <c r="C1" s="21" t="s">
        <v>59</v>
      </c>
      <c r="E1" t="s">
        <v>57</v>
      </c>
    </row>
    <row r="2" spans="1:5">
      <c r="A2">
        <v>1</v>
      </c>
      <c r="B2" s="22">
        <f>IF(ISNA(MATCH(A2,MyList[],0)),0,1)</f>
        <v>1</v>
      </c>
      <c r="C2">
        <f>MATCH(A2,MyList[],0)</f>
        <v>4</v>
      </c>
      <c r="E2">
        <v>3</v>
      </c>
    </row>
    <row r="3" spans="1:5">
      <c r="A3">
        <v>2</v>
      </c>
      <c r="B3" s="22">
        <f>IF(ISNA(MATCH(A3,MyList[],0)),0,1)</f>
        <v>0</v>
      </c>
      <c r="C3" t="e">
        <f>MATCH(A3,MyList[],0)</f>
        <v>#N/A</v>
      </c>
      <c r="E3">
        <v>5</v>
      </c>
    </row>
    <row r="4" spans="1:5">
      <c r="A4">
        <v>3</v>
      </c>
      <c r="B4" s="22">
        <f>IF(ISNA(MATCH(A4,MyList[],0)),0,1)</f>
        <v>1</v>
      </c>
      <c r="C4">
        <f>MATCH(A4,MyList[],0)</f>
        <v>1</v>
      </c>
      <c r="E4">
        <v>4</v>
      </c>
    </row>
    <row r="5" spans="1:5">
      <c r="A5">
        <v>4</v>
      </c>
      <c r="B5" s="22">
        <f>IF(ISNA(MATCH(A5,MyList[],0)),0,1)</f>
        <v>1</v>
      </c>
      <c r="C5">
        <f>MATCH(A5,MyList[],0)</f>
        <v>3</v>
      </c>
      <c r="E5">
        <v>1</v>
      </c>
    </row>
    <row r="6" spans="1:5">
      <c r="A6">
        <v>5</v>
      </c>
      <c r="B6" s="22">
        <f>IF(ISNA(MATCH(A6,MyList[],0)),0,1)</f>
        <v>1</v>
      </c>
      <c r="C6">
        <f>MATCH(A6,MyList[],0)</f>
        <v>2</v>
      </c>
      <c r="E6">
        <v>11</v>
      </c>
    </row>
    <row r="7" spans="1:5">
      <c r="A7">
        <v>6</v>
      </c>
      <c r="B7" s="22">
        <f>IF(ISNA(MATCH(A7,MyList[],0)),0,1)</f>
        <v>0</v>
      </c>
      <c r="C7" t="e">
        <f>MATCH(A7,MyList[],0)</f>
        <v>#N/A</v>
      </c>
      <c r="E7">
        <v>9</v>
      </c>
    </row>
    <row r="8" spans="1:5">
      <c r="A8">
        <v>7</v>
      </c>
      <c r="B8" s="22">
        <f>IF(ISNA(MATCH(A8,MyList[],0)),0,1)</f>
        <v>0</v>
      </c>
      <c r="C8" t="e">
        <f>MATCH(A8,MyList[],0)</f>
        <v>#N/A</v>
      </c>
    </row>
    <row r="9" spans="1:5">
      <c r="A9">
        <v>8</v>
      </c>
      <c r="B9" s="22">
        <f>IF(ISNA(MATCH(A9,MyList[],0)),0,1)</f>
        <v>0</v>
      </c>
      <c r="C9" t="e">
        <f>MATCH(A9,MyList[],0)</f>
        <v>#N/A</v>
      </c>
    </row>
    <row r="10" spans="1:5">
      <c r="A10">
        <v>9</v>
      </c>
      <c r="B10" s="22">
        <f>IF(ISNA(MATCH(A10,MyList[],0)),0,1)</f>
        <v>1</v>
      </c>
      <c r="C10">
        <f>MATCH(A10,MyList[],0)</f>
        <v>6</v>
      </c>
    </row>
    <row r="11" spans="1:5">
      <c r="A11">
        <v>10</v>
      </c>
      <c r="B11" s="22">
        <f>IF(ISNA(MATCH(A11,MyList[],0)),0,1)</f>
        <v>0</v>
      </c>
      <c r="C11" t="e">
        <f>MATCH(A11,MyList[],0)</f>
        <v>#N/A</v>
      </c>
    </row>
    <row r="12" spans="1:5">
      <c r="A12">
        <v>11</v>
      </c>
      <c r="B12" s="22">
        <f>IF(ISNA(MATCH(A12,MyList[],0)),0,1)</f>
        <v>1</v>
      </c>
      <c r="C12">
        <f>MATCH(A12,MyList[],0)</f>
        <v>5</v>
      </c>
    </row>
    <row r="13" spans="1:5">
      <c r="A13">
        <v>12</v>
      </c>
      <c r="B13" s="22">
        <f>IF(ISNA(MATCH(A13,MyList[],0)),0,1)</f>
        <v>0</v>
      </c>
      <c r="C13" t="e">
        <f>MATCH(A13,MyList[],0)</f>
        <v>#N/A</v>
      </c>
    </row>
    <row r="14" spans="1:5">
      <c r="A14">
        <v>13</v>
      </c>
      <c r="B14" s="22">
        <f>IF(ISNA(MATCH(A14,MyList[],0)),0,1)</f>
        <v>0</v>
      </c>
      <c r="C14" t="e">
        <f>MATCH(A14,MyList[],0)</f>
        <v>#N/A</v>
      </c>
    </row>
    <row r="15" spans="1:5">
      <c r="A15">
        <v>14</v>
      </c>
      <c r="B15" s="22">
        <f>IF(ISNA(MATCH(A15,MyList[],0)),0,1)</f>
        <v>0</v>
      </c>
      <c r="C15" t="e">
        <f>MATCH(A15,MyList[],0)</f>
        <v>#N/A</v>
      </c>
    </row>
    <row r="16" spans="1:5">
      <c r="B16" s="22">
        <f>SUM(B2:B15)</f>
        <v>6</v>
      </c>
      <c r="C16" t="s">
        <v>60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37" sqref="B37"/>
    </sheetView>
  </sheetViews>
  <sheetFormatPr baseColWidth="10" defaultColWidth="8.83203125" defaultRowHeight="14" x14ac:dyDescent="0"/>
  <cols>
    <col min="1" max="1" width="19.83203125" bestFit="1" customWidth="1"/>
    <col min="2" max="2" width="13" customWidth="1"/>
  </cols>
  <sheetData>
    <row r="3" spans="1:2">
      <c r="A3" s="17" t="s">
        <v>62</v>
      </c>
      <c r="B3" s="24">
        <v>37140</v>
      </c>
    </row>
    <row r="4" spans="1:2">
      <c r="A4" s="17" t="s">
        <v>61</v>
      </c>
      <c r="B4" s="23">
        <f>WEEKDAY(B3,2)</f>
        <v>4</v>
      </c>
    </row>
    <row r="5" spans="1:2">
      <c r="A5" s="17" t="s">
        <v>63</v>
      </c>
      <c r="B5" s="23" t="str">
        <f>CHOOSE(B4,"Mon","Tues","Wed","Thurs","Fri","Sat","Sun")</f>
        <v>Thurs</v>
      </c>
    </row>
    <row r="8" spans="1:2">
      <c r="B8" s="23" t="str">
        <f>CHOOSE(7,"Mon","Tues","Wed","Thurs","Fri","Sat","Sun")</f>
        <v>Sun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H10" sqref="H10"/>
    </sheetView>
  </sheetViews>
  <sheetFormatPr baseColWidth="10" defaultColWidth="8.83203125" defaultRowHeight="14" x14ac:dyDescent="0"/>
  <cols>
    <col min="4" max="6" width="10.5" customWidth="1"/>
  </cols>
  <sheetData>
    <row r="1" spans="1:8" ht="20" thickBot="1">
      <c r="A1" s="3" t="s">
        <v>9</v>
      </c>
    </row>
    <row r="2" spans="1:8" ht="15" thickTop="1">
      <c r="A2" s="2" t="s">
        <v>10</v>
      </c>
      <c r="B2" s="2" t="s">
        <v>11</v>
      </c>
      <c r="C2" s="2"/>
      <c r="D2" s="2"/>
      <c r="E2" s="2"/>
      <c r="F2" s="2"/>
    </row>
    <row r="3" spans="1:8">
      <c r="A3" s="2" t="s">
        <v>12</v>
      </c>
      <c r="B3" s="2" t="s">
        <v>13</v>
      </c>
      <c r="C3" s="2"/>
      <c r="D3" s="2"/>
      <c r="E3" s="2"/>
      <c r="F3" s="2"/>
    </row>
    <row r="4" spans="1:8">
      <c r="A4" s="2" t="s">
        <v>14</v>
      </c>
      <c r="B4" s="2" t="s">
        <v>15</v>
      </c>
      <c r="C4" s="2"/>
      <c r="D4" s="2"/>
      <c r="E4" s="2"/>
      <c r="F4" s="2"/>
    </row>
    <row r="7" spans="1:8">
      <c r="A7" t="s">
        <v>16</v>
      </c>
      <c r="D7" t="s">
        <v>17</v>
      </c>
    </row>
    <row r="9" spans="1:8">
      <c r="A9" t="s">
        <v>0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</row>
    <row r="10" spans="1:8">
      <c r="A10">
        <v>3301</v>
      </c>
      <c r="B10">
        <v>87</v>
      </c>
      <c r="C10">
        <v>85</v>
      </c>
      <c r="D10" s="1" t="str">
        <f t="shared" ref="D10:D29" si="0">IF(AND($B10&gt;49,$C10&gt;49),"Pass","Fail")</f>
        <v>Pass</v>
      </c>
      <c r="E10" s="1" t="str">
        <f t="shared" ref="E10:E29" si="1">IF(OR($B10&gt;49,$C10&gt;49),"Pass","Fail")</f>
        <v>Pass</v>
      </c>
      <c r="F10" s="1" t="str">
        <f t="shared" ref="F10:F29" si="2">IF(NOT($C10&lt;=49),"Pass","Fail")</f>
        <v>Pass</v>
      </c>
      <c r="H10" t="str">
        <f>IF(AND(Tests[TEST1]&gt;0,Tests[TEST2]&gt;0),"pass","fail")</f>
        <v>pass</v>
      </c>
    </row>
    <row r="11" spans="1:8">
      <c r="A11">
        <v>3302</v>
      </c>
      <c r="B11">
        <v>96</v>
      </c>
      <c r="C11">
        <v>82</v>
      </c>
      <c r="D11" s="1" t="str">
        <f t="shared" si="0"/>
        <v>Pass</v>
      </c>
      <c r="E11" s="1" t="str">
        <f t="shared" si="1"/>
        <v>Pass</v>
      </c>
      <c r="F11" s="1" t="str">
        <f t="shared" si="2"/>
        <v>Pass</v>
      </c>
    </row>
    <row r="12" spans="1:8">
      <c r="A12">
        <v>3303</v>
      </c>
      <c r="B12">
        <v>79</v>
      </c>
      <c r="C12">
        <v>68</v>
      </c>
      <c r="D12" s="1" t="str">
        <f t="shared" si="0"/>
        <v>Pass</v>
      </c>
      <c r="E12" s="1" t="str">
        <f t="shared" si="1"/>
        <v>Pass</v>
      </c>
      <c r="F12" s="1" t="str">
        <f t="shared" si="2"/>
        <v>Pass</v>
      </c>
    </row>
    <row r="13" spans="1:8">
      <c r="A13">
        <v>3304</v>
      </c>
      <c r="B13">
        <v>87</v>
      </c>
      <c r="C13">
        <v>42</v>
      </c>
      <c r="D13" s="1" t="str">
        <f t="shared" si="0"/>
        <v>Fail</v>
      </c>
      <c r="E13" s="1" t="str">
        <f t="shared" si="1"/>
        <v>Pass</v>
      </c>
      <c r="F13" s="1" t="str">
        <f t="shared" si="2"/>
        <v>Fail</v>
      </c>
    </row>
    <row r="14" spans="1:8">
      <c r="A14">
        <v>3305</v>
      </c>
      <c r="B14">
        <v>75</v>
      </c>
      <c r="C14">
        <v>85</v>
      </c>
      <c r="D14" s="1" t="str">
        <f t="shared" si="0"/>
        <v>Pass</v>
      </c>
      <c r="E14" s="1" t="str">
        <f t="shared" si="1"/>
        <v>Pass</v>
      </c>
      <c r="F14" s="1" t="str">
        <f t="shared" si="2"/>
        <v>Pass</v>
      </c>
    </row>
    <row r="15" spans="1:8">
      <c r="A15">
        <v>3306</v>
      </c>
      <c r="B15">
        <v>91</v>
      </c>
      <c r="C15">
        <v>80</v>
      </c>
      <c r="D15" s="1" t="str">
        <f t="shared" si="0"/>
        <v>Pass</v>
      </c>
      <c r="E15" s="1" t="str">
        <f t="shared" si="1"/>
        <v>Pass</v>
      </c>
      <c r="F15" s="1" t="str">
        <f t="shared" si="2"/>
        <v>Pass</v>
      </c>
    </row>
    <row r="16" spans="1:8">
      <c r="A16">
        <v>3307</v>
      </c>
      <c r="B16">
        <v>55</v>
      </c>
      <c r="C16">
        <v>34</v>
      </c>
      <c r="D16" s="1" t="str">
        <f t="shared" si="0"/>
        <v>Fail</v>
      </c>
      <c r="E16" s="1" t="str">
        <f t="shared" si="1"/>
        <v>Pass</v>
      </c>
      <c r="F16" s="1" t="str">
        <f t="shared" si="2"/>
        <v>Fail</v>
      </c>
    </row>
    <row r="17" spans="1:6">
      <c r="A17">
        <v>3308</v>
      </c>
      <c r="B17">
        <v>73</v>
      </c>
      <c r="C17">
        <v>72</v>
      </c>
      <c r="D17" s="1" t="str">
        <f t="shared" si="0"/>
        <v>Pass</v>
      </c>
      <c r="E17" s="1" t="str">
        <f t="shared" si="1"/>
        <v>Pass</v>
      </c>
      <c r="F17" s="1" t="str">
        <f t="shared" si="2"/>
        <v>Pass</v>
      </c>
    </row>
    <row r="18" spans="1:6">
      <c r="A18">
        <v>3309</v>
      </c>
      <c r="B18">
        <v>76</v>
      </c>
      <c r="C18">
        <v>70</v>
      </c>
      <c r="D18" s="1" t="str">
        <f t="shared" si="0"/>
        <v>Pass</v>
      </c>
      <c r="E18" s="1" t="str">
        <f t="shared" si="1"/>
        <v>Pass</v>
      </c>
      <c r="F18" s="1" t="str">
        <f t="shared" si="2"/>
        <v>Pass</v>
      </c>
    </row>
    <row r="19" spans="1:6">
      <c r="A19">
        <v>3310</v>
      </c>
      <c r="B19">
        <v>45</v>
      </c>
      <c r="C19">
        <v>54</v>
      </c>
      <c r="D19" s="1" t="str">
        <f t="shared" si="0"/>
        <v>Fail</v>
      </c>
      <c r="E19" s="1" t="str">
        <f t="shared" si="1"/>
        <v>Pass</v>
      </c>
      <c r="F19" s="1" t="str">
        <f t="shared" si="2"/>
        <v>Pass</v>
      </c>
    </row>
    <row r="20" spans="1:6">
      <c r="A20">
        <v>3311</v>
      </c>
      <c r="B20">
        <v>87</v>
      </c>
      <c r="C20">
        <v>91</v>
      </c>
      <c r="D20" s="1" t="str">
        <f t="shared" si="0"/>
        <v>Pass</v>
      </c>
      <c r="E20" s="1" t="str">
        <f t="shared" si="1"/>
        <v>Pass</v>
      </c>
      <c r="F20" s="1" t="str">
        <f t="shared" si="2"/>
        <v>Pass</v>
      </c>
    </row>
    <row r="21" spans="1:6">
      <c r="A21">
        <v>3312</v>
      </c>
      <c r="B21">
        <v>23</v>
      </c>
      <c r="C21">
        <v>98</v>
      </c>
      <c r="D21" s="1" t="str">
        <f t="shared" si="0"/>
        <v>Fail</v>
      </c>
      <c r="E21" s="1" t="str">
        <f t="shared" si="1"/>
        <v>Pass</v>
      </c>
      <c r="F21" s="1" t="str">
        <f t="shared" si="2"/>
        <v>Pass</v>
      </c>
    </row>
    <row r="22" spans="1:6">
      <c r="A22">
        <v>3313</v>
      </c>
      <c r="B22">
        <v>77</v>
      </c>
      <c r="C22">
        <v>76</v>
      </c>
      <c r="D22" s="1" t="str">
        <f t="shared" si="0"/>
        <v>Pass</v>
      </c>
      <c r="E22" s="1" t="str">
        <f t="shared" si="1"/>
        <v>Pass</v>
      </c>
      <c r="F22" s="1" t="str">
        <f t="shared" si="2"/>
        <v>Pass</v>
      </c>
    </row>
    <row r="23" spans="1:6">
      <c r="A23">
        <v>3314</v>
      </c>
      <c r="B23">
        <v>91</v>
      </c>
      <c r="C23">
        <v>63</v>
      </c>
      <c r="D23" s="1" t="str">
        <f t="shared" si="0"/>
        <v>Pass</v>
      </c>
      <c r="E23" s="1" t="str">
        <f t="shared" si="1"/>
        <v>Pass</v>
      </c>
      <c r="F23" s="1" t="str">
        <f t="shared" si="2"/>
        <v>Pass</v>
      </c>
    </row>
    <row r="24" spans="1:6">
      <c r="A24">
        <v>3315</v>
      </c>
      <c r="B24">
        <v>79</v>
      </c>
      <c r="C24">
        <v>74</v>
      </c>
      <c r="D24" s="1" t="str">
        <f t="shared" si="0"/>
        <v>Pass</v>
      </c>
      <c r="E24" s="1" t="str">
        <f t="shared" si="1"/>
        <v>Pass</v>
      </c>
      <c r="F24" s="1" t="str">
        <f t="shared" si="2"/>
        <v>Pass</v>
      </c>
    </row>
    <row r="25" spans="1:6">
      <c r="A25">
        <v>3316</v>
      </c>
      <c r="B25">
        <v>54</v>
      </c>
      <c r="C25">
        <v>96</v>
      </c>
      <c r="D25" s="1" t="str">
        <f t="shared" si="0"/>
        <v>Pass</v>
      </c>
      <c r="E25" s="1" t="str">
        <f t="shared" si="1"/>
        <v>Pass</v>
      </c>
      <c r="F25" s="1" t="str">
        <f t="shared" si="2"/>
        <v>Pass</v>
      </c>
    </row>
    <row r="26" spans="1:6">
      <c r="A26">
        <v>3317</v>
      </c>
      <c r="B26">
        <v>74</v>
      </c>
      <c r="C26">
        <v>74</v>
      </c>
      <c r="D26" s="1" t="str">
        <f t="shared" si="0"/>
        <v>Pass</v>
      </c>
      <c r="E26" s="1" t="str">
        <f t="shared" si="1"/>
        <v>Pass</v>
      </c>
      <c r="F26" s="1" t="str">
        <f t="shared" si="2"/>
        <v>Pass</v>
      </c>
    </row>
    <row r="27" spans="1:6">
      <c r="A27">
        <v>3318</v>
      </c>
      <c r="B27">
        <v>33</v>
      </c>
      <c r="C27">
        <v>49</v>
      </c>
      <c r="D27" s="1" t="str">
        <f t="shared" si="0"/>
        <v>Fail</v>
      </c>
      <c r="E27" s="1" t="str">
        <f t="shared" si="1"/>
        <v>Fail</v>
      </c>
      <c r="F27" s="1" t="str">
        <f t="shared" si="2"/>
        <v>Fail</v>
      </c>
    </row>
    <row r="28" spans="1:6">
      <c r="A28">
        <v>3319</v>
      </c>
      <c r="B28">
        <v>83</v>
      </c>
      <c r="C28">
        <v>88</v>
      </c>
      <c r="D28" s="1" t="str">
        <f t="shared" si="0"/>
        <v>Pass</v>
      </c>
      <c r="E28" s="1" t="str">
        <f t="shared" si="1"/>
        <v>Pass</v>
      </c>
      <c r="F28" s="1" t="str">
        <f t="shared" si="2"/>
        <v>Pass</v>
      </c>
    </row>
    <row r="29" spans="1:6">
      <c r="A29">
        <v>3320</v>
      </c>
      <c r="B29">
        <v>82</v>
      </c>
      <c r="C29">
        <v>89</v>
      </c>
      <c r="D29" s="1" t="str">
        <f t="shared" si="0"/>
        <v>Pass</v>
      </c>
      <c r="E29" s="1" t="str">
        <f t="shared" si="1"/>
        <v>Pass</v>
      </c>
      <c r="F29" s="1" t="str">
        <f t="shared" si="2"/>
        <v>Pass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I2" sqref="I2"/>
    </sheetView>
  </sheetViews>
  <sheetFormatPr baseColWidth="10" defaultColWidth="8.83203125" defaultRowHeight="14" x14ac:dyDescent="0"/>
  <cols>
    <col min="2" max="5" width="9.5" customWidth="1"/>
    <col min="9" max="9" width="9.5" customWidth="1"/>
    <col min="14" max="14" width="15.832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23</v>
      </c>
    </row>
    <row r="2" spans="1:13">
      <c r="A2">
        <v>3301</v>
      </c>
      <c r="B2">
        <v>81</v>
      </c>
      <c r="C2">
        <v>76</v>
      </c>
      <c r="D2">
        <v>86</v>
      </c>
      <c r="E2">
        <v>87</v>
      </c>
      <c r="F2">
        <v>85</v>
      </c>
      <c r="G2">
        <v>79</v>
      </c>
      <c r="H2">
        <v>68</v>
      </c>
      <c r="I2" s="1">
        <f t="shared" ref="I2:I21" si="0">IF(ISERR(0.2*AVERAGE(B2:E2)+0.4*AVERAGE(F2:G2)+0.4*H2),"",0.2*AVERAGE(B2:E2)+0.4*AVERAGE(F2:G2)+0.4*H2)</f>
        <v>76.5</v>
      </c>
      <c r="J2" s="1" t="str">
        <f t="shared" ref="J2:J21" si="1">IF(I2&gt;=$L$10,$M$10,IF(I2&gt;=$L$9,$M$9,IF(I2&gt;=$L$8,$M$8,IF(I2&gt;=$L$7,$M$7,IF(I2&gt;=$L$6,$M$6,IF(I2&gt;=$L$5,$M$5,$M$4))))))</f>
        <v>B</v>
      </c>
    </row>
    <row r="3" spans="1:13" ht="19">
      <c r="A3">
        <v>3302</v>
      </c>
      <c r="B3">
        <v>83</v>
      </c>
      <c r="C3">
        <v>84</v>
      </c>
      <c r="D3">
        <v>88</v>
      </c>
      <c r="E3">
        <v>96</v>
      </c>
      <c r="F3">
        <v>82</v>
      </c>
      <c r="G3">
        <v>77</v>
      </c>
      <c r="H3">
        <v>76</v>
      </c>
      <c r="I3" s="1">
        <f t="shared" si="0"/>
        <v>79.75</v>
      </c>
      <c r="J3" s="1" t="str">
        <f t="shared" si="1"/>
        <v>AB</v>
      </c>
      <c r="L3" s="4" t="s">
        <v>24</v>
      </c>
      <c r="M3" s="4" t="s">
        <v>23</v>
      </c>
    </row>
    <row r="4" spans="1:13">
      <c r="A4">
        <v>3303</v>
      </c>
      <c r="B4">
        <v>71</v>
      </c>
      <c r="C4">
        <v>79</v>
      </c>
      <c r="D4">
        <v>73</v>
      </c>
      <c r="E4">
        <v>79</v>
      </c>
      <c r="F4">
        <v>68</v>
      </c>
      <c r="G4">
        <v>73</v>
      </c>
      <c r="H4">
        <v>66</v>
      </c>
      <c r="I4" s="1">
        <f t="shared" si="0"/>
        <v>69.7</v>
      </c>
      <c r="J4" s="1" t="str">
        <f t="shared" si="1"/>
        <v>BC</v>
      </c>
      <c r="L4" s="5">
        <v>0</v>
      </c>
      <c r="M4" s="5" t="s">
        <v>25</v>
      </c>
    </row>
    <row r="5" spans="1:13">
      <c r="A5">
        <v>3304</v>
      </c>
      <c r="B5">
        <v>100</v>
      </c>
      <c r="C5">
        <v>100</v>
      </c>
      <c r="D5">
        <v>100</v>
      </c>
      <c r="E5">
        <v>87</v>
      </c>
      <c r="F5">
        <v>97</v>
      </c>
      <c r="G5">
        <v>91</v>
      </c>
      <c r="H5">
        <v>86</v>
      </c>
      <c r="I5" s="1">
        <f t="shared" si="0"/>
        <v>91.35</v>
      </c>
      <c r="J5" s="1" t="str">
        <f t="shared" si="1"/>
        <v>A</v>
      </c>
      <c r="L5" s="5">
        <v>30</v>
      </c>
      <c r="M5" s="5" t="s">
        <v>26</v>
      </c>
    </row>
    <row r="6" spans="1:13">
      <c r="A6">
        <v>3305</v>
      </c>
      <c r="B6">
        <v>87</v>
      </c>
      <c r="C6">
        <v>87</v>
      </c>
      <c r="D6">
        <v>92</v>
      </c>
      <c r="E6">
        <v>75</v>
      </c>
      <c r="F6">
        <v>85</v>
      </c>
      <c r="G6">
        <v>79</v>
      </c>
      <c r="H6">
        <v>74</v>
      </c>
      <c r="I6" s="1">
        <f t="shared" si="0"/>
        <v>79.450000000000017</v>
      </c>
      <c r="J6" s="1" t="str">
        <f t="shared" si="1"/>
        <v>AB</v>
      </c>
      <c r="L6" s="5">
        <v>50</v>
      </c>
      <c r="M6" s="5" t="s">
        <v>27</v>
      </c>
    </row>
    <row r="7" spans="1:13">
      <c r="A7">
        <v>3306</v>
      </c>
      <c r="B7">
        <v>90</v>
      </c>
      <c r="C7">
        <v>80</v>
      </c>
      <c r="D7">
        <v>85</v>
      </c>
      <c r="E7">
        <v>91</v>
      </c>
      <c r="F7">
        <v>80</v>
      </c>
      <c r="G7">
        <v>85</v>
      </c>
      <c r="H7">
        <v>78</v>
      </c>
      <c r="I7" s="1">
        <f t="shared" si="0"/>
        <v>81.5</v>
      </c>
      <c r="J7" s="1" t="str">
        <f t="shared" si="1"/>
        <v>AB</v>
      </c>
      <c r="L7" s="5">
        <v>60</v>
      </c>
      <c r="M7" s="5" t="s">
        <v>28</v>
      </c>
    </row>
    <row r="8" spans="1:13">
      <c r="A8">
        <v>3307</v>
      </c>
      <c r="B8">
        <v>90</v>
      </c>
      <c r="C8">
        <v>96</v>
      </c>
      <c r="D8">
        <v>83</v>
      </c>
      <c r="E8">
        <v>92</v>
      </c>
      <c r="F8">
        <v>99</v>
      </c>
      <c r="G8">
        <v>89</v>
      </c>
      <c r="H8">
        <v>82</v>
      </c>
      <c r="I8" s="1">
        <f t="shared" si="0"/>
        <v>88.450000000000017</v>
      </c>
      <c r="J8" s="1" t="str">
        <f t="shared" si="1"/>
        <v>A</v>
      </c>
      <c r="L8" s="5">
        <v>70</v>
      </c>
      <c r="M8" s="5" t="s">
        <v>29</v>
      </c>
    </row>
    <row r="9" spans="1:13">
      <c r="A9">
        <v>3308</v>
      </c>
      <c r="B9">
        <v>68</v>
      </c>
      <c r="C9">
        <v>68</v>
      </c>
      <c r="D9">
        <v>72</v>
      </c>
      <c r="E9">
        <v>73</v>
      </c>
      <c r="F9">
        <v>72</v>
      </c>
      <c r="G9">
        <v>55</v>
      </c>
      <c r="H9">
        <v>61</v>
      </c>
      <c r="I9" s="1">
        <f t="shared" si="0"/>
        <v>63.850000000000009</v>
      </c>
      <c r="J9" s="1" t="str">
        <f t="shared" si="1"/>
        <v>BC</v>
      </c>
      <c r="L9" s="5">
        <v>77</v>
      </c>
      <c r="M9" s="5" t="s">
        <v>30</v>
      </c>
    </row>
    <row r="10" spans="1:13">
      <c r="A10">
        <v>3309</v>
      </c>
      <c r="B10">
        <v>75</v>
      </c>
      <c r="C10">
        <v>75</v>
      </c>
      <c r="D10">
        <v>74</v>
      </c>
      <c r="E10">
        <v>76</v>
      </c>
      <c r="F10">
        <v>70</v>
      </c>
      <c r="G10">
        <v>64</v>
      </c>
      <c r="H10">
        <v>57</v>
      </c>
      <c r="I10" s="1">
        <f t="shared" si="0"/>
        <v>64.599999999999994</v>
      </c>
      <c r="J10" s="1" t="str">
        <f t="shared" si="1"/>
        <v>BC</v>
      </c>
      <c r="L10" s="5">
        <v>84</v>
      </c>
      <c r="M10" s="5" t="s">
        <v>31</v>
      </c>
    </row>
    <row r="11" spans="1:13">
      <c r="A11">
        <v>3310</v>
      </c>
      <c r="B11">
        <v>86</v>
      </c>
      <c r="C11">
        <v>96</v>
      </c>
      <c r="D11">
        <v>86</v>
      </c>
      <c r="E11">
        <v>98</v>
      </c>
      <c r="F11">
        <v>90</v>
      </c>
      <c r="G11">
        <v>82</v>
      </c>
      <c r="H11">
        <v>81</v>
      </c>
      <c r="I11" s="1">
        <f t="shared" si="0"/>
        <v>85.1</v>
      </c>
      <c r="J11" s="1" t="str">
        <f t="shared" si="1"/>
        <v>A</v>
      </c>
    </row>
    <row r="12" spans="1:13">
      <c r="A12">
        <v>3311</v>
      </c>
      <c r="B12">
        <v>96</v>
      </c>
      <c r="C12">
        <v>92</v>
      </c>
      <c r="D12">
        <v>91</v>
      </c>
      <c r="E12">
        <v>87</v>
      </c>
      <c r="F12">
        <v>91</v>
      </c>
      <c r="G12">
        <v>80</v>
      </c>
      <c r="H12">
        <v>84</v>
      </c>
      <c r="I12" s="1">
        <f t="shared" si="0"/>
        <v>86.1</v>
      </c>
      <c r="J12" s="1" t="str">
        <f t="shared" si="1"/>
        <v>A</v>
      </c>
    </row>
    <row r="13" spans="1:13">
      <c r="A13">
        <v>3312</v>
      </c>
      <c r="B13">
        <v>98</v>
      </c>
      <c r="C13">
        <v>100</v>
      </c>
      <c r="D13">
        <v>100</v>
      </c>
      <c r="E13">
        <v>95</v>
      </c>
      <c r="F13">
        <v>98</v>
      </c>
      <c r="G13">
        <v>92</v>
      </c>
      <c r="H13">
        <v>91</v>
      </c>
      <c r="I13" s="1">
        <f t="shared" si="0"/>
        <v>94.050000000000011</v>
      </c>
      <c r="J13" s="1" t="str">
        <f t="shared" si="1"/>
        <v>A</v>
      </c>
    </row>
    <row r="14" spans="1:13">
      <c r="A14">
        <v>3313</v>
      </c>
      <c r="B14">
        <v>81</v>
      </c>
      <c r="C14">
        <v>71</v>
      </c>
      <c r="D14">
        <v>70</v>
      </c>
      <c r="E14">
        <v>77</v>
      </c>
      <c r="F14">
        <v>76</v>
      </c>
      <c r="G14">
        <v>65</v>
      </c>
      <c r="H14">
        <v>64</v>
      </c>
      <c r="I14" s="1">
        <f t="shared" si="0"/>
        <v>68.75</v>
      </c>
      <c r="J14" s="1" t="str">
        <f t="shared" si="1"/>
        <v>BC</v>
      </c>
    </row>
    <row r="15" spans="1:13">
      <c r="A15">
        <v>3314</v>
      </c>
      <c r="B15">
        <v>84</v>
      </c>
      <c r="C15">
        <v>83</v>
      </c>
      <c r="D15">
        <v>88</v>
      </c>
      <c r="E15">
        <v>91</v>
      </c>
      <c r="F15">
        <v>88</v>
      </c>
      <c r="G15">
        <v>72</v>
      </c>
      <c r="H15">
        <v>76</v>
      </c>
      <c r="I15" s="1">
        <f t="shared" si="0"/>
        <v>79.7</v>
      </c>
      <c r="J15" s="1" t="str">
        <f t="shared" si="1"/>
        <v>AB</v>
      </c>
    </row>
    <row r="16" spans="1:13">
      <c r="A16">
        <v>3315</v>
      </c>
      <c r="B16">
        <v>85</v>
      </c>
      <c r="C16">
        <v>79</v>
      </c>
      <c r="D16">
        <v>84</v>
      </c>
      <c r="E16">
        <v>79</v>
      </c>
      <c r="F16">
        <v>74</v>
      </c>
      <c r="G16">
        <v>73</v>
      </c>
      <c r="H16">
        <v>77</v>
      </c>
      <c r="I16" s="1">
        <f t="shared" si="0"/>
        <v>76.55</v>
      </c>
      <c r="J16" s="1" t="str">
        <f t="shared" si="1"/>
        <v>B</v>
      </c>
    </row>
    <row r="17" spans="1:10">
      <c r="A17">
        <v>3316</v>
      </c>
      <c r="B17">
        <v>86</v>
      </c>
      <c r="C17">
        <v>91</v>
      </c>
      <c r="D17">
        <v>90</v>
      </c>
      <c r="E17">
        <v>80</v>
      </c>
      <c r="F17">
        <v>96</v>
      </c>
      <c r="G17">
        <v>72</v>
      </c>
      <c r="H17">
        <v>91</v>
      </c>
      <c r="I17" s="1">
        <f t="shared" si="0"/>
        <v>87.35</v>
      </c>
      <c r="J17" s="1" t="str">
        <f t="shared" si="1"/>
        <v>A</v>
      </c>
    </row>
    <row r="18" spans="1:10">
      <c r="A18">
        <v>3317</v>
      </c>
      <c r="B18">
        <v>74</v>
      </c>
      <c r="C18">
        <v>78</v>
      </c>
      <c r="D18">
        <v>66</v>
      </c>
      <c r="E18">
        <v>74</v>
      </c>
      <c r="F18">
        <v>74</v>
      </c>
      <c r="G18">
        <v>72</v>
      </c>
      <c r="H18">
        <v>70</v>
      </c>
      <c r="I18" s="1">
        <f t="shared" si="0"/>
        <v>71.800000000000011</v>
      </c>
      <c r="J18" s="1" t="str">
        <f t="shared" si="1"/>
        <v>B</v>
      </c>
    </row>
    <row r="19" spans="1:10">
      <c r="A19">
        <v>3318</v>
      </c>
      <c r="B19">
        <v>100</v>
      </c>
      <c r="C19">
        <v>95</v>
      </c>
      <c r="D19">
        <v>89</v>
      </c>
      <c r="E19">
        <v>90</v>
      </c>
      <c r="F19">
        <v>88</v>
      </c>
      <c r="G19">
        <v>87</v>
      </c>
      <c r="H19">
        <v>81</v>
      </c>
      <c r="I19" s="1">
        <f t="shared" si="0"/>
        <v>86.1</v>
      </c>
      <c r="J19" s="1" t="str">
        <f t="shared" si="1"/>
        <v>A</v>
      </c>
    </row>
    <row r="20" spans="1:10">
      <c r="A20">
        <v>3319</v>
      </c>
      <c r="B20">
        <v>78</v>
      </c>
      <c r="C20">
        <v>83</v>
      </c>
      <c r="D20">
        <v>70</v>
      </c>
      <c r="E20">
        <v>83</v>
      </c>
      <c r="F20">
        <v>88</v>
      </c>
      <c r="G20">
        <v>70</v>
      </c>
      <c r="H20">
        <v>70</v>
      </c>
      <c r="I20" s="1">
        <f t="shared" si="0"/>
        <v>75.300000000000011</v>
      </c>
      <c r="J20" s="1" t="str">
        <f t="shared" si="1"/>
        <v>B</v>
      </c>
    </row>
    <row r="21" spans="1:10">
      <c r="A21">
        <v>3320</v>
      </c>
      <c r="B21">
        <v>93</v>
      </c>
      <c r="C21">
        <v>89</v>
      </c>
      <c r="D21">
        <v>89</v>
      </c>
      <c r="E21">
        <v>82</v>
      </c>
      <c r="F21">
        <v>89</v>
      </c>
      <c r="G21">
        <v>86</v>
      </c>
      <c r="H21">
        <v>92</v>
      </c>
      <c r="I21" s="1">
        <f t="shared" si="0"/>
        <v>89.450000000000017</v>
      </c>
      <c r="J21" s="1" t="str">
        <f t="shared" si="1"/>
        <v>A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N2" sqref="N2"/>
    </sheetView>
  </sheetViews>
  <sheetFormatPr baseColWidth="10" defaultColWidth="8.83203125" defaultRowHeight="14" x14ac:dyDescent="0"/>
  <cols>
    <col min="6" max="9" width="9.5" customWidth="1"/>
    <col min="13" max="13" width="9.5" customWidth="1"/>
  </cols>
  <sheetData>
    <row r="1" spans="1:14">
      <c r="A1" t="s">
        <v>24</v>
      </c>
      <c r="B1" t="s">
        <v>23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23</v>
      </c>
    </row>
    <row r="2" spans="1:14">
      <c r="A2">
        <v>0</v>
      </c>
      <c r="B2" t="s">
        <v>25</v>
      </c>
      <c r="E2">
        <v>3301</v>
      </c>
      <c r="F2">
        <v>81</v>
      </c>
      <c r="G2">
        <v>76</v>
      </c>
      <c r="H2">
        <v>86</v>
      </c>
      <c r="I2">
        <v>87</v>
      </c>
      <c r="J2">
        <v>85</v>
      </c>
      <c r="K2">
        <v>79</v>
      </c>
      <c r="L2">
        <v>68</v>
      </c>
      <c r="M2">
        <f>IF(ISERR(0.2*AVERAGE(F2:I2)+0.4*AVERAGE(J2:K2)+0.4*L2),"",0.2*AVERAGE(F2:I2)+0.4*AVERAGE(J2:K2)+0.4*L2)</f>
        <v>76.5</v>
      </c>
      <c r="N2" s="1" t="str">
        <f>VLOOKUP(M2,GradeTable[],2)</f>
        <v>B</v>
      </c>
    </row>
    <row r="3" spans="1:14">
      <c r="A3">
        <v>30</v>
      </c>
      <c r="B3" t="s">
        <v>26</v>
      </c>
      <c r="E3">
        <v>3302</v>
      </c>
      <c r="F3">
        <v>83</v>
      </c>
      <c r="G3">
        <v>84</v>
      </c>
      <c r="H3">
        <v>88</v>
      </c>
      <c r="I3">
        <v>96</v>
      </c>
      <c r="J3">
        <v>82</v>
      </c>
      <c r="K3">
        <v>77</v>
      </c>
      <c r="L3">
        <v>76</v>
      </c>
      <c r="M3">
        <f t="shared" ref="M3:M21" si="0">IF(ISERR(0.2*AVERAGE(F3:I3)+0.4*AVERAGE(J3:K3)+0.4*L3),"",0.2*AVERAGE(F3:I3)+0.4*AVERAGE(J3:K3)+0.4*L3)</f>
        <v>79.75</v>
      </c>
      <c r="N3" s="1" t="str">
        <f>VLOOKUP(M3,GradeTable[],2)</f>
        <v>AB</v>
      </c>
    </row>
    <row r="4" spans="1:14">
      <c r="A4">
        <v>50</v>
      </c>
      <c r="B4" t="s">
        <v>27</v>
      </c>
      <c r="E4">
        <v>3303</v>
      </c>
      <c r="F4">
        <v>71</v>
      </c>
      <c r="G4">
        <v>79</v>
      </c>
      <c r="H4">
        <v>73</v>
      </c>
      <c r="I4">
        <v>79</v>
      </c>
      <c r="J4">
        <v>68</v>
      </c>
      <c r="K4">
        <v>73</v>
      </c>
      <c r="L4">
        <v>66</v>
      </c>
      <c r="M4">
        <f t="shared" si="0"/>
        <v>69.7</v>
      </c>
      <c r="N4" s="1" t="str">
        <f>VLOOKUP(M4,GradeTable[],2)</f>
        <v>BC</v>
      </c>
    </row>
    <row r="5" spans="1:14">
      <c r="A5">
        <v>60</v>
      </c>
      <c r="B5" t="s">
        <v>28</v>
      </c>
      <c r="E5">
        <v>3304</v>
      </c>
      <c r="F5">
        <v>100</v>
      </c>
      <c r="G5">
        <v>100</v>
      </c>
      <c r="H5">
        <v>100</v>
      </c>
      <c r="I5">
        <v>87</v>
      </c>
      <c r="J5">
        <v>97</v>
      </c>
      <c r="K5">
        <v>91</v>
      </c>
      <c r="L5">
        <v>86</v>
      </c>
      <c r="M5">
        <f t="shared" si="0"/>
        <v>91.35</v>
      </c>
      <c r="N5" s="1" t="str">
        <f>VLOOKUP(M5,GradeTable[],2)</f>
        <v>A</v>
      </c>
    </row>
    <row r="6" spans="1:14">
      <c r="A6">
        <v>70</v>
      </c>
      <c r="B6" t="s">
        <v>29</v>
      </c>
      <c r="E6">
        <v>3305</v>
      </c>
      <c r="F6">
        <v>87</v>
      </c>
      <c r="G6">
        <v>87</v>
      </c>
      <c r="H6">
        <v>92</v>
      </c>
      <c r="I6">
        <v>75</v>
      </c>
      <c r="J6">
        <v>85</v>
      </c>
      <c r="K6">
        <v>79</v>
      </c>
      <c r="L6">
        <v>74</v>
      </c>
      <c r="M6">
        <f t="shared" si="0"/>
        <v>79.450000000000017</v>
      </c>
      <c r="N6" s="1" t="str">
        <f>VLOOKUP(M6,GradeTable[],2)</f>
        <v>AB</v>
      </c>
    </row>
    <row r="7" spans="1:14">
      <c r="A7">
        <v>77</v>
      </c>
      <c r="B7" t="s">
        <v>30</v>
      </c>
      <c r="E7">
        <v>3306</v>
      </c>
      <c r="F7">
        <v>90</v>
      </c>
      <c r="G7">
        <v>80</v>
      </c>
      <c r="H7">
        <v>85</v>
      </c>
      <c r="I7">
        <v>91</v>
      </c>
      <c r="J7">
        <v>80</v>
      </c>
      <c r="K7">
        <v>85</v>
      </c>
      <c r="L7">
        <v>78</v>
      </c>
      <c r="M7">
        <f t="shared" si="0"/>
        <v>81.5</v>
      </c>
      <c r="N7" s="1" t="str">
        <f>VLOOKUP(M7,GradeTable[],2)</f>
        <v>AB</v>
      </c>
    </row>
    <row r="8" spans="1:14">
      <c r="A8">
        <v>84</v>
      </c>
      <c r="B8" t="s">
        <v>31</v>
      </c>
      <c r="E8">
        <v>3307</v>
      </c>
      <c r="F8">
        <v>90</v>
      </c>
      <c r="G8">
        <v>96</v>
      </c>
      <c r="H8">
        <v>83</v>
      </c>
      <c r="I8">
        <v>92</v>
      </c>
      <c r="J8">
        <v>99</v>
      </c>
      <c r="K8">
        <v>89</v>
      </c>
      <c r="L8">
        <v>82</v>
      </c>
      <c r="M8">
        <f t="shared" si="0"/>
        <v>88.450000000000017</v>
      </c>
      <c r="N8" s="1" t="str">
        <f>VLOOKUP(M8,GradeTable[],2)</f>
        <v>A</v>
      </c>
    </row>
    <row r="9" spans="1:14">
      <c r="E9">
        <v>3308</v>
      </c>
      <c r="F9">
        <v>68</v>
      </c>
      <c r="G9">
        <v>68</v>
      </c>
      <c r="H9">
        <v>72</v>
      </c>
      <c r="I9">
        <v>73</v>
      </c>
      <c r="J9">
        <v>72</v>
      </c>
      <c r="K9">
        <v>55</v>
      </c>
      <c r="L9">
        <v>61</v>
      </c>
      <c r="M9">
        <f t="shared" si="0"/>
        <v>63.850000000000009</v>
      </c>
      <c r="N9" s="1" t="str">
        <f>VLOOKUP(M9,GradeTable[],2)</f>
        <v>BC</v>
      </c>
    </row>
    <row r="10" spans="1:14">
      <c r="E10">
        <v>3309</v>
      </c>
      <c r="F10">
        <v>75</v>
      </c>
      <c r="G10">
        <v>75</v>
      </c>
      <c r="H10">
        <v>74</v>
      </c>
      <c r="I10">
        <v>76</v>
      </c>
      <c r="J10">
        <v>70</v>
      </c>
      <c r="K10">
        <v>64</v>
      </c>
      <c r="L10">
        <v>57</v>
      </c>
      <c r="M10">
        <f t="shared" si="0"/>
        <v>64.599999999999994</v>
      </c>
      <c r="N10" s="1" t="str">
        <f>VLOOKUP(M10,GradeTable[],2)</f>
        <v>BC</v>
      </c>
    </row>
    <row r="11" spans="1:14">
      <c r="E11">
        <v>3310</v>
      </c>
      <c r="F11">
        <v>86</v>
      </c>
      <c r="G11">
        <v>96</v>
      </c>
      <c r="H11">
        <v>86</v>
      </c>
      <c r="I11">
        <v>98</v>
      </c>
      <c r="J11">
        <v>90</v>
      </c>
      <c r="K11">
        <v>82</v>
      </c>
      <c r="L11">
        <v>81</v>
      </c>
      <c r="M11">
        <f t="shared" si="0"/>
        <v>85.1</v>
      </c>
      <c r="N11" s="1" t="str">
        <f>VLOOKUP(M11,GradeTable[],2)</f>
        <v>A</v>
      </c>
    </row>
    <row r="12" spans="1:14">
      <c r="E12">
        <v>3311</v>
      </c>
      <c r="F12">
        <v>96</v>
      </c>
      <c r="G12">
        <v>92</v>
      </c>
      <c r="H12">
        <v>91</v>
      </c>
      <c r="I12">
        <v>87</v>
      </c>
      <c r="J12">
        <v>91</v>
      </c>
      <c r="K12">
        <v>80</v>
      </c>
      <c r="L12">
        <v>84</v>
      </c>
      <c r="M12">
        <f t="shared" si="0"/>
        <v>86.1</v>
      </c>
      <c r="N12" s="1" t="str">
        <f>VLOOKUP(M12,GradeTable[],2)</f>
        <v>A</v>
      </c>
    </row>
    <row r="13" spans="1:14">
      <c r="E13">
        <v>3312</v>
      </c>
      <c r="F13">
        <v>98</v>
      </c>
      <c r="G13">
        <v>100</v>
      </c>
      <c r="H13">
        <v>100</v>
      </c>
      <c r="I13">
        <v>95</v>
      </c>
      <c r="J13">
        <v>98</v>
      </c>
      <c r="K13">
        <v>92</v>
      </c>
      <c r="L13">
        <v>91</v>
      </c>
      <c r="M13">
        <f t="shared" si="0"/>
        <v>94.050000000000011</v>
      </c>
      <c r="N13" s="1" t="str">
        <f>VLOOKUP(M13,GradeTable[],2)</f>
        <v>A</v>
      </c>
    </row>
    <row r="14" spans="1:14">
      <c r="E14">
        <v>3313</v>
      </c>
      <c r="F14">
        <v>81</v>
      </c>
      <c r="G14">
        <v>71</v>
      </c>
      <c r="H14">
        <v>70</v>
      </c>
      <c r="I14">
        <v>77</v>
      </c>
      <c r="J14">
        <v>76</v>
      </c>
      <c r="K14">
        <v>65</v>
      </c>
      <c r="L14">
        <v>64</v>
      </c>
      <c r="M14">
        <f t="shared" si="0"/>
        <v>68.75</v>
      </c>
      <c r="N14" s="1" t="str">
        <f>VLOOKUP(M14,GradeTable[],2)</f>
        <v>BC</v>
      </c>
    </row>
    <row r="15" spans="1:14">
      <c r="E15">
        <v>3314</v>
      </c>
      <c r="F15">
        <v>84</v>
      </c>
      <c r="G15">
        <v>83</v>
      </c>
      <c r="H15">
        <v>88</v>
      </c>
      <c r="I15">
        <v>91</v>
      </c>
      <c r="J15">
        <v>88</v>
      </c>
      <c r="K15">
        <v>72</v>
      </c>
      <c r="L15">
        <v>76</v>
      </c>
      <c r="M15">
        <f t="shared" si="0"/>
        <v>79.7</v>
      </c>
      <c r="N15" s="1" t="str">
        <f>VLOOKUP(M15,GradeTable[],2)</f>
        <v>AB</v>
      </c>
    </row>
    <row r="16" spans="1:14">
      <c r="E16">
        <v>3315</v>
      </c>
      <c r="F16">
        <v>85</v>
      </c>
      <c r="G16">
        <v>79</v>
      </c>
      <c r="H16">
        <v>84</v>
      </c>
      <c r="I16">
        <v>79</v>
      </c>
      <c r="J16">
        <v>74</v>
      </c>
      <c r="K16">
        <v>73</v>
      </c>
      <c r="L16">
        <v>77</v>
      </c>
      <c r="M16">
        <f t="shared" si="0"/>
        <v>76.55</v>
      </c>
      <c r="N16" s="1" t="str">
        <f>VLOOKUP(M16,GradeTable[],2)</f>
        <v>B</v>
      </c>
    </row>
    <row r="17" spans="5:14">
      <c r="E17">
        <v>3316</v>
      </c>
      <c r="F17">
        <v>86</v>
      </c>
      <c r="G17">
        <v>91</v>
      </c>
      <c r="H17">
        <v>90</v>
      </c>
      <c r="I17">
        <v>80</v>
      </c>
      <c r="J17">
        <v>96</v>
      </c>
      <c r="K17">
        <v>72</v>
      </c>
      <c r="L17">
        <v>91</v>
      </c>
      <c r="M17">
        <f t="shared" si="0"/>
        <v>87.35</v>
      </c>
      <c r="N17" s="1" t="str">
        <f>VLOOKUP(M17,GradeTable[],2)</f>
        <v>A</v>
      </c>
    </row>
    <row r="18" spans="5:14">
      <c r="E18">
        <v>3317</v>
      </c>
      <c r="F18">
        <v>74</v>
      </c>
      <c r="G18">
        <v>78</v>
      </c>
      <c r="H18">
        <v>66</v>
      </c>
      <c r="I18">
        <v>74</v>
      </c>
      <c r="J18">
        <v>74</v>
      </c>
      <c r="K18">
        <v>72</v>
      </c>
      <c r="L18">
        <v>70</v>
      </c>
      <c r="M18">
        <f t="shared" si="0"/>
        <v>71.800000000000011</v>
      </c>
      <c r="N18" s="1" t="str">
        <f>VLOOKUP(M18,GradeTable[],2)</f>
        <v>B</v>
      </c>
    </row>
    <row r="19" spans="5:14">
      <c r="E19">
        <v>3318</v>
      </c>
      <c r="F19">
        <v>100</v>
      </c>
      <c r="G19">
        <v>95</v>
      </c>
      <c r="H19">
        <v>89</v>
      </c>
      <c r="I19">
        <v>90</v>
      </c>
      <c r="J19">
        <v>88</v>
      </c>
      <c r="K19">
        <v>87</v>
      </c>
      <c r="L19">
        <v>81</v>
      </c>
      <c r="M19">
        <f t="shared" si="0"/>
        <v>86.1</v>
      </c>
      <c r="N19" s="1" t="str">
        <f>VLOOKUP(M19,GradeTable[],2)</f>
        <v>A</v>
      </c>
    </row>
    <row r="20" spans="5:14">
      <c r="E20">
        <v>3319</v>
      </c>
      <c r="F20">
        <v>78</v>
      </c>
      <c r="G20">
        <v>83</v>
      </c>
      <c r="H20">
        <v>70</v>
      </c>
      <c r="I20">
        <v>83</v>
      </c>
      <c r="J20">
        <v>88</v>
      </c>
      <c r="K20">
        <v>70</v>
      </c>
      <c r="L20">
        <v>70</v>
      </c>
      <c r="M20">
        <f t="shared" si="0"/>
        <v>75.300000000000011</v>
      </c>
      <c r="N20" s="1" t="str">
        <f>VLOOKUP(M20,GradeTable[],2)</f>
        <v>B</v>
      </c>
    </row>
    <row r="21" spans="5:14">
      <c r="E21">
        <v>3320</v>
      </c>
      <c r="F21">
        <v>93</v>
      </c>
      <c r="G21">
        <v>89</v>
      </c>
      <c r="H21">
        <v>89</v>
      </c>
      <c r="I21">
        <v>82</v>
      </c>
      <c r="J21">
        <v>89</v>
      </c>
      <c r="K21">
        <v>86</v>
      </c>
      <c r="L21">
        <v>92</v>
      </c>
      <c r="M21">
        <f t="shared" si="0"/>
        <v>89.450000000000017</v>
      </c>
      <c r="N21" s="1" t="str">
        <f>VLOOKUP(M21,GradeTable[],2)</f>
        <v>A</v>
      </c>
    </row>
  </sheetData>
  <pageMargins left="0.7" right="0.7" top="0.75" bottom="0.75" header="0.3" footer="0.3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L23" sqref="L23"/>
    </sheetView>
  </sheetViews>
  <sheetFormatPr baseColWidth="10" defaultColWidth="8.83203125" defaultRowHeight="14" x14ac:dyDescent="0"/>
  <cols>
    <col min="3" max="3" width="8.83203125" style="8"/>
  </cols>
  <sheetData>
    <row r="1" spans="1:5">
      <c r="A1" s="7">
        <v>34</v>
      </c>
      <c r="C1" s="8">
        <v>2</v>
      </c>
      <c r="D1" s="9" t="s">
        <v>32</v>
      </c>
      <c r="E1" s="9"/>
    </row>
    <row r="2" spans="1:5">
      <c r="A2" s="7">
        <v>56</v>
      </c>
      <c r="C2" s="10">
        <f>MATCH(C1,$A$1:$A$6,0)</f>
        <v>4</v>
      </c>
      <c r="D2" t="s">
        <v>33</v>
      </c>
    </row>
    <row r="3" spans="1:5">
      <c r="A3" s="7">
        <v>54</v>
      </c>
      <c r="D3" s="9" t="s">
        <v>34</v>
      </c>
    </row>
    <row r="4" spans="1:5">
      <c r="A4" s="7">
        <v>2</v>
      </c>
      <c r="D4" s="9" t="s">
        <v>35</v>
      </c>
    </row>
    <row r="5" spans="1:5">
      <c r="A5" s="7">
        <v>90</v>
      </c>
    </row>
    <row r="6" spans="1:5">
      <c r="A6" s="7">
        <v>1</v>
      </c>
    </row>
    <row r="9" spans="1:5">
      <c r="A9" s="11">
        <v>23</v>
      </c>
      <c r="C9" s="8">
        <v>33</v>
      </c>
      <c r="D9" s="9" t="s">
        <v>32</v>
      </c>
      <c r="E9" s="9"/>
    </row>
    <row r="10" spans="1:5">
      <c r="A10" s="11">
        <v>34</v>
      </c>
      <c r="C10" s="10">
        <f>MATCH($C$9,$A$9:A14,1)</f>
        <v>1</v>
      </c>
      <c r="D10" t="s">
        <v>33</v>
      </c>
    </row>
    <row r="11" spans="1:5">
      <c r="A11" s="11">
        <v>36</v>
      </c>
      <c r="C11"/>
      <c r="D11" s="9" t="s">
        <v>36</v>
      </c>
    </row>
    <row r="12" spans="1:5">
      <c r="A12" s="11">
        <v>40</v>
      </c>
      <c r="D12" s="9" t="s">
        <v>37</v>
      </c>
    </row>
    <row r="13" spans="1:5">
      <c r="A13" s="11">
        <v>45</v>
      </c>
    </row>
    <row r="14" spans="1:5">
      <c r="A14" s="11">
        <v>56</v>
      </c>
    </row>
    <row r="17" spans="1:5">
      <c r="A17" s="12">
        <v>56</v>
      </c>
      <c r="C17" s="8">
        <v>33</v>
      </c>
      <c r="D17" s="9" t="s">
        <v>32</v>
      </c>
      <c r="E17" s="9"/>
    </row>
    <row r="18" spans="1:5">
      <c r="A18" s="12">
        <v>45</v>
      </c>
      <c r="C18" s="10">
        <f>MATCH(C17,$A$17:$A$22,-1)</f>
        <v>5</v>
      </c>
      <c r="D18" t="s">
        <v>33</v>
      </c>
    </row>
    <row r="19" spans="1:5">
      <c r="A19" s="12">
        <v>40</v>
      </c>
      <c r="D19" s="9" t="s">
        <v>38</v>
      </c>
    </row>
    <row r="20" spans="1:5">
      <c r="A20" s="12">
        <v>36</v>
      </c>
      <c r="D20" s="9" t="s">
        <v>39</v>
      </c>
    </row>
    <row r="21" spans="1:5">
      <c r="A21" s="12">
        <v>34</v>
      </c>
    </row>
    <row r="22" spans="1:5">
      <c r="A22" s="12">
        <v>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3" sqref="D3:E10"/>
    </sheetView>
  </sheetViews>
  <sheetFormatPr baseColWidth="10" defaultColWidth="8.83203125" defaultRowHeight="14" x14ac:dyDescent="0"/>
  <sheetData>
    <row r="1" spans="1:7">
      <c r="A1" t="s">
        <v>40</v>
      </c>
    </row>
    <row r="3" spans="1:7" ht="20" thickBot="1">
      <c r="A3" s="15" t="s">
        <v>0</v>
      </c>
      <c r="B3" s="15" t="s">
        <v>41</v>
      </c>
      <c r="D3" s="14" t="s">
        <v>24</v>
      </c>
      <c r="E3" s="14" t="s">
        <v>23</v>
      </c>
      <c r="G3" t="s">
        <v>42</v>
      </c>
    </row>
    <row r="4" spans="1:7" ht="15" thickTop="1">
      <c r="A4" s="2">
        <v>3301</v>
      </c>
      <c r="B4" s="2" t="s">
        <v>31</v>
      </c>
      <c r="D4" s="13" t="s">
        <v>43</v>
      </c>
      <c r="E4" s="13" t="s">
        <v>25</v>
      </c>
      <c r="G4">
        <f>MATCH(B4,$E$3:$E$10,0)</f>
        <v>8</v>
      </c>
    </row>
    <row r="5" spans="1:7">
      <c r="A5" s="2">
        <v>3302</v>
      </c>
      <c r="B5" s="2" t="s">
        <v>30</v>
      </c>
      <c r="D5" s="13" t="s">
        <v>44</v>
      </c>
      <c r="E5" s="13" t="s">
        <v>26</v>
      </c>
      <c r="G5">
        <f t="shared" ref="G5:G23" si="0">MATCH(B5,$E$3:$E$10,0)</f>
        <v>7</v>
      </c>
    </row>
    <row r="6" spans="1:7">
      <c r="A6" s="2">
        <v>3303</v>
      </c>
      <c r="B6" s="2" t="s">
        <v>28</v>
      </c>
      <c r="D6" s="13" t="s">
        <v>45</v>
      </c>
      <c r="E6" s="13" t="s">
        <v>27</v>
      </c>
      <c r="G6">
        <f t="shared" si="0"/>
        <v>5</v>
      </c>
    </row>
    <row r="7" spans="1:7">
      <c r="A7" s="2">
        <v>3304</v>
      </c>
      <c r="B7" s="2" t="s">
        <v>31</v>
      </c>
      <c r="D7" s="13" t="s">
        <v>46</v>
      </c>
      <c r="E7" s="13" t="s">
        <v>28</v>
      </c>
      <c r="G7">
        <f t="shared" si="0"/>
        <v>8</v>
      </c>
    </row>
    <row r="8" spans="1:7">
      <c r="A8" s="2">
        <v>3305</v>
      </c>
      <c r="B8" s="2" t="s">
        <v>30</v>
      </c>
      <c r="D8" s="13" t="s">
        <v>47</v>
      </c>
      <c r="E8" s="13" t="s">
        <v>29</v>
      </c>
      <c r="G8">
        <f t="shared" si="0"/>
        <v>7</v>
      </c>
    </row>
    <row r="9" spans="1:7">
      <c r="A9" s="2">
        <v>3306</v>
      </c>
      <c r="B9" s="2" t="s">
        <v>30</v>
      </c>
      <c r="D9" s="13" t="s">
        <v>48</v>
      </c>
      <c r="E9" s="13" t="s">
        <v>30</v>
      </c>
      <c r="G9">
        <f t="shared" si="0"/>
        <v>7</v>
      </c>
    </row>
    <row r="10" spans="1:7">
      <c r="A10" s="2">
        <v>3307</v>
      </c>
      <c r="B10" s="2" t="s">
        <v>31</v>
      </c>
      <c r="D10" s="13" t="s">
        <v>49</v>
      </c>
      <c r="E10" s="13" t="s">
        <v>31</v>
      </c>
      <c r="G10">
        <f t="shared" si="0"/>
        <v>8</v>
      </c>
    </row>
    <row r="11" spans="1:7">
      <c r="A11" s="2">
        <v>3308</v>
      </c>
      <c r="B11" s="2" t="s">
        <v>28</v>
      </c>
      <c r="G11">
        <f t="shared" si="0"/>
        <v>5</v>
      </c>
    </row>
    <row r="12" spans="1:7">
      <c r="A12" s="2">
        <v>3309</v>
      </c>
      <c r="B12" s="2" t="s">
        <v>28</v>
      </c>
      <c r="G12">
        <f t="shared" si="0"/>
        <v>5</v>
      </c>
    </row>
    <row r="13" spans="1:7">
      <c r="A13" s="2">
        <v>3310</v>
      </c>
      <c r="B13" s="2" t="s">
        <v>31</v>
      </c>
      <c r="G13">
        <f t="shared" si="0"/>
        <v>8</v>
      </c>
    </row>
    <row r="14" spans="1:7">
      <c r="A14" s="2">
        <v>3311</v>
      </c>
      <c r="B14" s="2" t="s">
        <v>31</v>
      </c>
      <c r="G14">
        <f t="shared" si="0"/>
        <v>8</v>
      </c>
    </row>
    <row r="15" spans="1:7">
      <c r="A15" s="2">
        <v>3312</v>
      </c>
      <c r="B15" s="2" t="s">
        <v>31</v>
      </c>
      <c r="G15">
        <f t="shared" si="0"/>
        <v>8</v>
      </c>
    </row>
    <row r="16" spans="1:7">
      <c r="A16" s="2">
        <v>3313</v>
      </c>
      <c r="B16" s="2" t="s">
        <v>28</v>
      </c>
      <c r="G16">
        <f t="shared" si="0"/>
        <v>5</v>
      </c>
    </row>
    <row r="17" spans="1:7">
      <c r="A17" s="2">
        <v>3314</v>
      </c>
      <c r="B17" s="2" t="s">
        <v>30</v>
      </c>
      <c r="G17">
        <f t="shared" si="0"/>
        <v>7</v>
      </c>
    </row>
    <row r="18" spans="1:7">
      <c r="A18" s="2">
        <v>3315</v>
      </c>
      <c r="B18" s="2" t="s">
        <v>29</v>
      </c>
      <c r="G18">
        <f t="shared" si="0"/>
        <v>6</v>
      </c>
    </row>
    <row r="19" spans="1:7">
      <c r="A19" s="2">
        <v>3316</v>
      </c>
      <c r="B19" s="2" t="s">
        <v>31</v>
      </c>
      <c r="G19">
        <f t="shared" si="0"/>
        <v>8</v>
      </c>
    </row>
    <row r="20" spans="1:7">
      <c r="A20" s="2">
        <v>3317</v>
      </c>
      <c r="B20" s="2" t="s">
        <v>29</v>
      </c>
      <c r="G20">
        <f t="shared" si="0"/>
        <v>6</v>
      </c>
    </row>
    <row r="21" spans="1:7">
      <c r="A21" s="2">
        <v>3318</v>
      </c>
      <c r="B21" s="2" t="s">
        <v>31</v>
      </c>
      <c r="G21">
        <f t="shared" si="0"/>
        <v>8</v>
      </c>
    </row>
    <row r="22" spans="1:7">
      <c r="A22" s="2">
        <v>3319</v>
      </c>
      <c r="B22" s="2" t="s">
        <v>29</v>
      </c>
      <c r="G22">
        <f t="shared" si="0"/>
        <v>6</v>
      </c>
    </row>
    <row r="23" spans="1:7">
      <c r="A23" s="2">
        <v>3320</v>
      </c>
      <c r="B23" s="2" t="s">
        <v>31</v>
      </c>
      <c r="G23">
        <f t="shared" si="0"/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workbookViewId="0">
      <selection activeCell="H4" sqref="H4"/>
    </sheetView>
  </sheetViews>
  <sheetFormatPr baseColWidth="10" defaultColWidth="8.83203125" defaultRowHeight="14" x14ac:dyDescent="0"/>
  <sheetData>
    <row r="1" spans="2:8">
      <c r="B1" s="17" t="s">
        <v>50</v>
      </c>
      <c r="C1" s="17"/>
      <c r="D1" s="17"/>
    </row>
    <row r="3" spans="2:8">
      <c r="B3" t="s">
        <v>51</v>
      </c>
      <c r="H3">
        <f>INDEX($B$5:$D$7,1,3)</f>
        <v>1</v>
      </c>
    </row>
    <row r="5" spans="2:8">
      <c r="B5" s="16">
        <v>23</v>
      </c>
      <c r="C5" s="16">
        <v>15</v>
      </c>
      <c r="D5" s="16">
        <v>1</v>
      </c>
    </row>
    <row r="6" spans="2:8">
      <c r="B6" s="16">
        <v>44</v>
      </c>
      <c r="C6" s="16">
        <v>34</v>
      </c>
      <c r="D6" s="16">
        <v>2</v>
      </c>
    </row>
    <row r="7" spans="2:8">
      <c r="B7" s="16">
        <v>36</v>
      </c>
      <c r="C7" s="16">
        <v>67</v>
      </c>
      <c r="D7" s="16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4" sqref="G4:H10"/>
    </sheetView>
  </sheetViews>
  <sheetFormatPr baseColWidth="10" defaultColWidth="8.83203125" defaultRowHeight="14" x14ac:dyDescent="0"/>
  <cols>
    <col min="7" max="7" width="9.5" customWidth="1"/>
    <col min="8" max="8" width="10.5" customWidth="1"/>
  </cols>
  <sheetData>
    <row r="1" spans="1:8">
      <c r="A1" s="17" t="s">
        <v>52</v>
      </c>
      <c r="B1" s="17"/>
      <c r="C1" s="17"/>
      <c r="D1" s="17"/>
      <c r="E1" s="17"/>
    </row>
    <row r="3" spans="1:8" ht="20" thickBot="1">
      <c r="A3" s="15" t="s">
        <v>0</v>
      </c>
      <c r="B3" s="15" t="s">
        <v>41</v>
      </c>
      <c r="C3" s="18" t="s">
        <v>53</v>
      </c>
      <c r="G3" s="14" t="s">
        <v>24</v>
      </c>
      <c r="H3" s="14" t="s">
        <v>23</v>
      </c>
    </row>
    <row r="4" spans="1:8" ht="15" thickTop="1">
      <c r="A4" s="2">
        <v>3301</v>
      </c>
      <c r="B4" s="2" t="s">
        <v>31</v>
      </c>
      <c r="C4" t="str">
        <f>INDEX(Score[],MATCH(B4,Score[Grade],0),1)</f>
        <v>84-100</v>
      </c>
      <c r="G4" s="13" t="s">
        <v>43</v>
      </c>
      <c r="H4" s="13" t="s">
        <v>25</v>
      </c>
    </row>
    <row r="5" spans="1:8">
      <c r="A5" s="2">
        <v>3302</v>
      </c>
      <c r="B5" s="2" t="s">
        <v>30</v>
      </c>
      <c r="C5" t="str">
        <f>INDEX(Score[],MATCH(B5,$H$4:$H$10,0),1)</f>
        <v>77-&lt;84</v>
      </c>
      <c r="G5" s="13" t="s">
        <v>44</v>
      </c>
      <c r="H5" s="13" t="s">
        <v>26</v>
      </c>
    </row>
    <row r="6" spans="1:8">
      <c r="A6" s="2">
        <v>3303</v>
      </c>
      <c r="B6" s="2" t="s">
        <v>28</v>
      </c>
      <c r="G6" s="13" t="s">
        <v>45</v>
      </c>
      <c r="H6" s="13" t="s">
        <v>27</v>
      </c>
    </row>
    <row r="7" spans="1:8">
      <c r="A7" s="2">
        <v>3304</v>
      </c>
      <c r="B7" s="2" t="s">
        <v>31</v>
      </c>
      <c r="G7" s="13" t="s">
        <v>46</v>
      </c>
      <c r="H7" s="13" t="s">
        <v>28</v>
      </c>
    </row>
    <row r="8" spans="1:8">
      <c r="A8" s="2">
        <v>3305</v>
      </c>
      <c r="B8" s="2" t="s">
        <v>30</v>
      </c>
      <c r="G8" s="13" t="s">
        <v>47</v>
      </c>
      <c r="H8" s="13" t="s">
        <v>29</v>
      </c>
    </row>
    <row r="9" spans="1:8">
      <c r="A9" s="2">
        <v>3306</v>
      </c>
      <c r="B9" s="2" t="s">
        <v>30</v>
      </c>
      <c r="G9" s="13" t="s">
        <v>48</v>
      </c>
      <c r="H9" s="13" t="s">
        <v>30</v>
      </c>
    </row>
    <row r="10" spans="1:8">
      <c r="A10" s="2">
        <v>3307</v>
      </c>
      <c r="B10" s="2" t="s">
        <v>31</v>
      </c>
      <c r="G10" s="13" t="s">
        <v>49</v>
      </c>
      <c r="H10" s="13" t="s">
        <v>31</v>
      </c>
    </row>
    <row r="11" spans="1:8">
      <c r="A11" s="2">
        <v>3308</v>
      </c>
      <c r="B11" s="2" t="s">
        <v>28</v>
      </c>
    </row>
    <row r="12" spans="1:8">
      <c r="A12" s="2">
        <v>3309</v>
      </c>
      <c r="B12" s="2" t="s">
        <v>28</v>
      </c>
    </row>
    <row r="13" spans="1:8">
      <c r="A13" s="2">
        <v>3310</v>
      </c>
      <c r="B13" s="2" t="s">
        <v>31</v>
      </c>
    </row>
    <row r="14" spans="1:8">
      <c r="A14" s="2">
        <v>3311</v>
      </c>
      <c r="B14" s="2" t="s">
        <v>31</v>
      </c>
    </row>
    <row r="15" spans="1:8">
      <c r="A15" s="2">
        <v>3312</v>
      </c>
      <c r="B15" s="2" t="s">
        <v>31</v>
      </c>
    </row>
    <row r="16" spans="1:8">
      <c r="A16" s="2">
        <v>3313</v>
      </c>
      <c r="B16" s="2" t="s">
        <v>28</v>
      </c>
    </row>
    <row r="17" spans="1:2">
      <c r="A17" s="2">
        <v>3314</v>
      </c>
      <c r="B17" s="2" t="s">
        <v>30</v>
      </c>
    </row>
    <row r="18" spans="1:2">
      <c r="A18" s="2">
        <v>3315</v>
      </c>
      <c r="B18" s="2" t="s">
        <v>29</v>
      </c>
    </row>
    <row r="19" spans="1:2">
      <c r="A19" s="2">
        <v>3316</v>
      </c>
      <c r="B19" s="2" t="s">
        <v>31</v>
      </c>
    </row>
    <row r="20" spans="1:2">
      <c r="A20" s="2">
        <v>3317</v>
      </c>
      <c r="B20" s="2" t="s">
        <v>29</v>
      </c>
    </row>
    <row r="21" spans="1:2">
      <c r="A21" s="2">
        <v>3318</v>
      </c>
      <c r="B21" s="2" t="s">
        <v>31</v>
      </c>
    </row>
    <row r="22" spans="1:2">
      <c r="A22" s="2">
        <v>3319</v>
      </c>
      <c r="B22" s="2" t="s">
        <v>29</v>
      </c>
    </row>
    <row r="23" spans="1:2">
      <c r="A23" s="2">
        <v>3320</v>
      </c>
      <c r="B23" s="2" t="s">
        <v>31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4" sqref="C4"/>
    </sheetView>
  </sheetViews>
  <sheetFormatPr baseColWidth="10" defaultColWidth="8.83203125" defaultRowHeight="14" x14ac:dyDescent="0"/>
  <cols>
    <col min="7" max="7" width="9.5" customWidth="1"/>
    <col min="8" max="8" width="10.5" customWidth="1"/>
  </cols>
  <sheetData>
    <row r="1" spans="1:8">
      <c r="A1" s="17" t="s">
        <v>52</v>
      </c>
      <c r="B1" s="17"/>
      <c r="C1" s="17"/>
      <c r="D1" s="17"/>
      <c r="E1" s="17"/>
    </row>
    <row r="3" spans="1:8" ht="20" thickBot="1">
      <c r="A3" s="15" t="s">
        <v>0</v>
      </c>
      <c r="B3" s="15" t="s">
        <v>41</v>
      </c>
      <c r="C3" s="18" t="s">
        <v>53</v>
      </c>
      <c r="G3" s="14" t="s">
        <v>24</v>
      </c>
      <c r="H3" s="14" t="s">
        <v>23</v>
      </c>
    </row>
    <row r="4" spans="1:8" ht="15" thickTop="1">
      <c r="A4" s="2">
        <v>3301</v>
      </c>
      <c r="B4" s="19" t="s">
        <v>54</v>
      </c>
      <c r="C4" t="str">
        <f>IFERROR(INDEX(ScoreTable[],MATCH(B4,ScoreTable[Grade],0),1),"Grade not defined")</f>
        <v>Grade not defined</v>
      </c>
      <c r="G4" s="13" t="s">
        <v>43</v>
      </c>
      <c r="H4" s="13" t="s">
        <v>25</v>
      </c>
    </row>
    <row r="5" spans="1:8">
      <c r="A5" s="2">
        <v>3302</v>
      </c>
      <c r="B5" s="2" t="s">
        <v>30</v>
      </c>
      <c r="C5" t="str">
        <f>IFERROR(INDEX(ScoreTable[],MATCH(B5,ScoreTable[Grade],0),1),"Grade not defined")</f>
        <v>77-&lt;84</v>
      </c>
      <c r="G5" s="13" t="s">
        <v>44</v>
      </c>
      <c r="H5" s="13" t="s">
        <v>26</v>
      </c>
    </row>
    <row r="6" spans="1:8">
      <c r="A6" s="2">
        <v>3303</v>
      </c>
      <c r="B6" s="2" t="s">
        <v>28</v>
      </c>
      <c r="C6" t="str">
        <f>IFERROR(INDEX(ScoreTable[],MATCH(B6,ScoreTable[Grade],0),1),"Grade not defined")</f>
        <v>60-&lt;70</v>
      </c>
      <c r="G6" s="13" t="s">
        <v>45</v>
      </c>
      <c r="H6" s="13" t="s">
        <v>27</v>
      </c>
    </row>
    <row r="7" spans="1:8">
      <c r="A7" s="2">
        <v>3304</v>
      </c>
      <c r="B7" s="2" t="s">
        <v>31</v>
      </c>
      <c r="C7" t="str">
        <f>IFERROR(INDEX(ScoreTable[],MATCH(B7,ScoreTable[Grade],0),1),"Grade not defined")</f>
        <v>84-100</v>
      </c>
      <c r="G7" s="13" t="s">
        <v>46</v>
      </c>
      <c r="H7" s="13" t="s">
        <v>28</v>
      </c>
    </row>
    <row r="8" spans="1:8">
      <c r="A8" s="2">
        <v>3305</v>
      </c>
      <c r="B8" s="2" t="s">
        <v>30</v>
      </c>
      <c r="C8" t="str">
        <f>IFERROR(INDEX(ScoreTable[],MATCH(B8,ScoreTable[Grade],0),1),"Grade not defined")</f>
        <v>77-&lt;84</v>
      </c>
      <c r="G8" s="13" t="s">
        <v>47</v>
      </c>
      <c r="H8" s="13" t="s">
        <v>29</v>
      </c>
    </row>
    <row r="9" spans="1:8">
      <c r="A9" s="2">
        <v>3306</v>
      </c>
      <c r="B9" s="2" t="s">
        <v>30</v>
      </c>
      <c r="C9" t="str">
        <f>IFERROR(INDEX(ScoreTable[],MATCH(B9,ScoreTable[Grade],0),1),"Grade not defined")</f>
        <v>77-&lt;84</v>
      </c>
      <c r="G9" s="13" t="s">
        <v>48</v>
      </c>
      <c r="H9" s="13" t="s">
        <v>30</v>
      </c>
    </row>
    <row r="10" spans="1:8">
      <c r="A10" s="2">
        <v>3307</v>
      </c>
      <c r="B10" s="2" t="s">
        <v>31</v>
      </c>
      <c r="C10" t="str">
        <f>IFERROR(INDEX(ScoreTable[],MATCH(B10,ScoreTable[Grade],0),1),"Grade not defined")</f>
        <v>84-100</v>
      </c>
      <c r="G10" s="13" t="s">
        <v>49</v>
      </c>
      <c r="H10" s="13" t="s">
        <v>31</v>
      </c>
    </row>
    <row r="11" spans="1:8">
      <c r="A11" s="2">
        <v>3308</v>
      </c>
      <c r="B11" s="2" t="s">
        <v>28</v>
      </c>
      <c r="C11" t="str">
        <f>IFERROR(INDEX(ScoreTable[],MATCH(B11,ScoreTable[Grade],0),1),"Grade not defined")</f>
        <v>60-&lt;70</v>
      </c>
    </row>
    <row r="12" spans="1:8">
      <c r="A12" s="2">
        <v>3309</v>
      </c>
      <c r="B12" s="2" t="s">
        <v>28</v>
      </c>
      <c r="C12" t="str">
        <f>IFERROR(INDEX(ScoreTable[],MATCH(B12,ScoreTable[Grade],0),1),"Grade not defined")</f>
        <v>60-&lt;70</v>
      </c>
    </row>
    <row r="13" spans="1:8">
      <c r="A13" s="2">
        <v>3310</v>
      </c>
      <c r="B13" s="2" t="s">
        <v>31</v>
      </c>
      <c r="C13" t="str">
        <f>IFERROR(INDEX(ScoreTable[],MATCH(B13,ScoreTable[Grade],0),1),"Grade not defined")</f>
        <v>84-100</v>
      </c>
    </row>
    <row r="14" spans="1:8">
      <c r="A14" s="2">
        <v>3311</v>
      </c>
      <c r="B14" s="2" t="s">
        <v>31</v>
      </c>
      <c r="C14" t="str">
        <f>IFERROR(INDEX(ScoreTable[],MATCH(B14,ScoreTable[Grade],0),1),"Grade not defined")</f>
        <v>84-100</v>
      </c>
    </row>
    <row r="15" spans="1:8">
      <c r="A15" s="2">
        <v>3312</v>
      </c>
      <c r="B15" s="2" t="s">
        <v>31</v>
      </c>
      <c r="C15" t="str">
        <f>IFERROR(INDEX(ScoreTable[],MATCH(B15,ScoreTable[Grade],0),1),"Grade not defined")</f>
        <v>84-100</v>
      </c>
    </row>
    <row r="16" spans="1:8">
      <c r="A16" s="2">
        <v>3313</v>
      </c>
      <c r="B16" s="2" t="s">
        <v>28</v>
      </c>
      <c r="C16" t="str">
        <f>IFERROR(INDEX(ScoreTable[],MATCH(B16,ScoreTable[Grade],0),1),"Grade not defined")</f>
        <v>60-&lt;70</v>
      </c>
    </row>
    <row r="17" spans="1:3">
      <c r="A17" s="2">
        <v>3314</v>
      </c>
      <c r="B17" s="2" t="s">
        <v>30</v>
      </c>
      <c r="C17" t="str">
        <f>IFERROR(INDEX(ScoreTable[],MATCH(B17,ScoreTable[Grade],0),1),"Grade not defined")</f>
        <v>77-&lt;84</v>
      </c>
    </row>
    <row r="18" spans="1:3">
      <c r="A18" s="2">
        <v>3315</v>
      </c>
      <c r="B18" s="2" t="s">
        <v>29</v>
      </c>
      <c r="C18" t="str">
        <f>IFERROR(INDEX(ScoreTable[],MATCH(B18,ScoreTable[Grade],0),1),"Grade not defined")</f>
        <v>70-&lt;77</v>
      </c>
    </row>
    <row r="19" spans="1:3">
      <c r="A19" s="2">
        <v>3316</v>
      </c>
      <c r="B19" s="2" t="s">
        <v>31</v>
      </c>
      <c r="C19" t="str">
        <f>IFERROR(INDEX(ScoreTable[],MATCH(B19,ScoreTable[Grade],0),1),"Grade not defined")</f>
        <v>84-100</v>
      </c>
    </row>
    <row r="20" spans="1:3">
      <c r="A20" s="2">
        <v>3317</v>
      </c>
      <c r="B20" s="2" t="s">
        <v>29</v>
      </c>
      <c r="C20" t="str">
        <f>IFERROR(INDEX(ScoreTable[],MATCH(B20,ScoreTable[Grade],0),1),"Grade not defined")</f>
        <v>70-&lt;77</v>
      </c>
    </row>
    <row r="21" spans="1:3">
      <c r="A21" s="2">
        <v>3318</v>
      </c>
      <c r="B21" s="2" t="s">
        <v>31</v>
      </c>
      <c r="C21" t="str">
        <f>IFERROR(INDEX(ScoreTable[],MATCH(B21,ScoreTable[Grade],0),1),"Grade not defined")</f>
        <v>84-100</v>
      </c>
    </row>
    <row r="22" spans="1:3">
      <c r="A22" s="2">
        <v>3319</v>
      </c>
      <c r="B22" s="2" t="s">
        <v>29</v>
      </c>
      <c r="C22" t="str">
        <f>IFERROR(INDEX(ScoreTable[],MATCH(B22,ScoreTable[Grade],0),1),"Grade not defined")</f>
        <v>70-&lt;77</v>
      </c>
    </row>
    <row r="23" spans="1:3">
      <c r="A23" s="2">
        <v>3320</v>
      </c>
      <c r="B23" s="19" t="s">
        <v>55</v>
      </c>
      <c r="C23" t="str">
        <f>IFERROR(INDEX(ScoreTable[],MATCH(B23,ScoreTable[Grade],0),1),"Grade not defined")</f>
        <v>Grade not defined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Marks</vt:lpstr>
      <vt:lpstr>AND, OR &amp; NOT</vt:lpstr>
      <vt:lpstr>Nested IF</vt:lpstr>
      <vt:lpstr>VLOOKUP Function</vt:lpstr>
      <vt:lpstr>MATCH</vt:lpstr>
      <vt:lpstr>MATCH Grade</vt:lpstr>
      <vt:lpstr>INDEX</vt:lpstr>
      <vt:lpstr>MATCH&amp;INDEX</vt:lpstr>
      <vt:lpstr>IFERROR</vt:lpstr>
      <vt:lpstr>Match and ISNA</vt:lpstr>
      <vt:lpstr>Choose</vt:lpstr>
    </vt:vector>
  </TitlesOfParts>
  <Company>Monash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Bedingfield</dc:creator>
  <cp:lastModifiedBy>toor</cp:lastModifiedBy>
  <dcterms:created xsi:type="dcterms:W3CDTF">2009-03-15T22:50:56Z</dcterms:created>
  <dcterms:modified xsi:type="dcterms:W3CDTF">2015-07-20T05:28:07Z</dcterms:modified>
</cp:coreProperties>
</file>