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age Installation" sheetId="1" r:id="rId4"/>
    <sheet state="visible" name="Container Creation" sheetId="2" r:id="rId5"/>
    <sheet state="visible" name="Singularity vs LPMX" sheetId="3" r:id="rId6"/>
    <sheet state="visible" name="Shirokane SV calling" sheetId="4" r:id="rId7"/>
    <sheet state="visible" name="Guppy Basecaller" sheetId="5" r:id="rId8"/>
  </sheets>
  <definedNames/>
  <calcPr/>
</workbook>
</file>

<file path=xl/sharedStrings.xml><?xml version="1.0" encoding="utf-8"?>
<sst xmlns="http://schemas.openxmlformats.org/spreadsheetml/2006/main" count="282" uniqueCount="162">
  <si>
    <t>LPMX(2 layers)</t>
  </si>
  <si>
    <t>LPMX(4 layers)</t>
  </si>
  <si>
    <t>Singularity</t>
  </si>
  <si>
    <t>Docker</t>
  </si>
  <si>
    <t>uDocker(P2)</t>
  </si>
  <si>
    <t>Podman</t>
  </si>
  <si>
    <t>common packages(129MB download, 765MB installed)</t>
  </si>
  <si>
    <t>real 7m43.003s
 user 0m20.310s
 sys 0m28.280s</t>
  </si>
  <si>
    <t>real 8m5.925s
 user 0m18.950s
 sys 0m40.873s</t>
  </si>
  <si>
    <t>real 10m56.802s
 user 0m11.939s
 sys 0m35.551s</t>
  </si>
  <si>
    <t>real 12m12.779s
 user 0m11.599s
 sys 0m25.476s</t>
  </si>
  <si>
    <t>real 10m44.316s
 user 0m13.359s
 sys 0m34.084s</t>
  </si>
  <si>
    <t>real 12m54.920s
 user 0m12.111s
 sys 0m32.982s</t>
  </si>
  <si>
    <t>user + sys</t>
  </si>
  <si>
    <t>htslib</t>
  </si>
  <si>
    <t>real 0m57.238s
 user 0m33.165s
 sys 0m21.675s</t>
  </si>
  <si>
    <t>real 1m5.472s
 user 0m34.949s
 sys 0m23.999s</t>
  </si>
  <si>
    <t>real 0m52.067s
 user 0m31.880s
 sys 0m17.785s</t>
  </si>
  <si>
    <t>real 0m48.075s
 user 0m29.101s
 sys 0m17.122s</t>
  </si>
  <si>
    <t>real 0m58.259s
 user 0m29.272s
 sys 0m17.820s</t>
  </si>
  <si>
    <t>real 0m47.983s
 user 0m29.373s
 sys 0m16.166s</t>
  </si>
  <si>
    <t>samtools</t>
  </si>
  <si>
    <t>real 0m32.496s
 user 0m17.339s
 sys 0m11.731s</t>
  </si>
  <si>
    <t>real 0m32.543s
 user 0m17.940s
 sys 0m12.906s</t>
  </si>
  <si>
    <t>real 0m25.717s
 user 0m16.086s
 sys 0m8.905s</t>
  </si>
  <si>
    <t>real 0m27.513s
 user 0m15.091s
 sys 0m8.822s</t>
  </si>
  <si>
    <t>real 0m30.633s
 user 0m14.748s
 sys 0m9.080s</t>
  </si>
  <si>
    <t>real 0m23.641s
 user 0m14.687s
 sys 0m8.362s</t>
  </si>
  <si>
    <t>uDocker</t>
  </si>
  <si>
    <t>package installation</t>
  </si>
  <si>
    <t>real 9m48.418s
 user 0m20.558s
 sys 0m32.000s</t>
  </si>
  <si>
    <t>real 9m59.931s
 user 0m20.028s
 sys 0m41.768s</t>
  </si>
  <si>
    <t>real 8m55.864s
 user 0m11.944s
 sys 0m33.835s</t>
  </si>
  <si>
    <t>real 10m29.488s
 user 0m11.304s
 sys 0m28.579s</t>
  </si>
  <si>
    <t>real 8m17.403s
 user 0m11.402s
 sys 0m36.097s</t>
  </si>
  <si>
    <t>real 10m3.279s
 user 0m11.048s
 sys 0m31.238s</t>
  </si>
  <si>
    <t>real 0m56.918s
 user 0m33.014s
 sys 0m21.218s</t>
  </si>
  <si>
    <t>real 1m1.060s
 user 0m34.062s
 sys 0m23.422s</t>
  </si>
  <si>
    <t>real 0m49.179s
 user 0m30.851s
 sys 0m17.193s</t>
  </si>
  <si>
    <t>real 0m48.626s
 user 0m29.620s
 sys 0m16.917s</t>
  </si>
  <si>
    <t>real 0m58.270s
 user 0m29.663s
 sys 0m17.837s</t>
  </si>
  <si>
    <t>real 0m46.800s
 user 0m28.720s
 sys 0m16.233s</t>
  </si>
  <si>
    <t>real 0m31.973s
 user 0m17.837s
 sys 0m12.279s</t>
  </si>
  <si>
    <t>real 0m32.814s
 user 0m18.393s
 sys 0m12.945s</t>
  </si>
  <si>
    <t>real 0m25.123s
 user 0m15.728s
 sys 0m8.705s</t>
  </si>
  <si>
    <t>real 0m25.258s
 user 0m14.857s
 sys 0m8.439s</t>
  </si>
  <si>
    <t>real 0m31.269s
 user 0m15.105s
 sys 0m9.217s</t>
  </si>
  <si>
    <t>real 0m23.238s
 user 0m14.478s
 sys 0m8.106s</t>
  </si>
  <si>
    <t>real 11m44.108s
 user 0m19.048s
 sys 0m38.323s</t>
  </si>
  <si>
    <t>real 9m20.471s
 user 0m18.012s
 sys 0m47.432s</t>
  </si>
  <si>
    <t>real 10m24.463s
 user 0m11.888s
 sys 0m41.542s</t>
  </si>
  <si>
    <t>real 14m21.478s
 user 0m11.488s
 sys 0m32.151s</t>
  </si>
  <si>
    <t>real 11m20.079s
 user 0m13.564s
 sys 0m28.679s</t>
  </si>
  <si>
    <t>real 10m42.635s
 user 0m11.711s
 sys 0m33.526s</t>
  </si>
  <si>
    <t>real 0m57.618s
 user 0m32.855s
 sys 0m22.355s</t>
  </si>
  <si>
    <t>real 1m2.044s
 user 0m35.024s
 sys 0m24.025s</t>
  </si>
  <si>
    <t>real 0m49.182s
 user 0m30.703s
 sys 0m17.255s</t>
  </si>
  <si>
    <t>real 0m47.825s
 user 0m28.991s
 sys 0m16.800s</t>
  </si>
  <si>
    <t>real 0m57.656s
 user 0m29.095s
 sys 0m17.768s</t>
  </si>
  <si>
    <t>real 0m46.478s
 user 0m28.876s
 sys 0m16.471s</t>
  </si>
  <si>
    <t>real 0m32.175s
 user 0m17.774s
 sys 0m12.489s</t>
  </si>
  <si>
    <t>real 0m33.305s
 user 0m18.328s
 sys 0m13.258s</t>
  </si>
  <si>
    <t>real 0m24.923s
 user 0m15.597s
 sys 0m9.004s</t>
  </si>
  <si>
    <t>real 0m26.184s
 user 0m15.034s
 sys 0m8.565s</t>
  </si>
  <si>
    <t>real 0m31.130s
 user 0m14.833s
 sys 0m9.289s</t>
  </si>
  <si>
    <t>real 0m24.776s
 user 0m14.502s
 sys 0m8.188s</t>
  </si>
  <si>
    <t>real 10m48.770s
 user 0m22.268s
 sys 0m37.726s</t>
  </si>
  <si>
    <t>real 11m20.779s
 user 0m23.932s
 sys 0m50.126s</t>
  </si>
  <si>
    <t>real 9m14.726s
 user 0m12.276s
 sys 0m32.528s</t>
  </si>
  <si>
    <t>real 10m10.667s
 user 0m11.936s
 sys 0m27.476s</t>
  </si>
  <si>
    <t>real 10m33.609s
 user 0m13.221s
 sys 0m34.652s</t>
  </si>
  <si>
    <t>real 10m35.495s
 user 0m11.942s
 sys 0m34.368s</t>
  </si>
  <si>
    <t>real 0m57.424s
 user 0m33.120s
 sys 0m21.757s</t>
  </si>
  <si>
    <t>real 0m59.346s
 user 0m33.898s
 sys 0m22.927s</t>
  </si>
  <si>
    <t>real 0m52.046s
 user 0m32.806s
 sys 0m18.222s</t>
  </si>
  <si>
    <t>real 0m50.580s
 user 0m30.302s
 sys 0m17.152s</t>
  </si>
  <si>
    <t>real 0m59.567s
 user 0m30.416s
 sys 0m18.379s</t>
  </si>
  <si>
    <t>real 0m50.429s
 user 0m31.690s
 sys 0m17.725s</t>
  </si>
  <si>
    <t>real 0m29.932s
 user 0m17.202s
 sys 0m11.184s</t>
  </si>
  <si>
    <t>real 0m31.196s
 user 0m17.602s
 sys 0m12.334s</t>
  </si>
  <si>
    <t>real 0m25.343s
 user 0m15.921s
 sys 0m8.872s</t>
  </si>
  <si>
    <t>real 0m27.587s
 user 0m16.228s
 sys 0m9.629s</t>
  </si>
  <si>
    <t>real 0m31.446s
 user 0m15.264s
 sys 0m9.206s</t>
  </si>
  <si>
    <t>real 0m25.996s
 user 0m16.050s
 sys 0m9.316s</t>
  </si>
  <si>
    <t>real 10m6.293s
 user 0m20.383s
 sys 0m44.300s</t>
  </si>
  <si>
    <t>real 11m48.909s
 user 0m21.741s
 sys 0m52.363s</t>
  </si>
  <si>
    <t>real 9m22.698s
 user 0m12.829s
 sys 0m42.203s</t>
  </si>
  <si>
    <t>real 10m19.647s
 user 0m12.390s
 sys 0m28.536s</t>
  </si>
  <si>
    <t>real 10m52.561s
 user 0m13.822s
 sys 0m40.485s</t>
  </si>
  <si>
    <t>real 9m58.426s
 user 0m12.415s
 sys 0m32.289s</t>
  </si>
  <si>
    <t>real 0m57.703s
 user 0m33.580s
 sys 0m21.722s</t>
  </si>
  <si>
    <t>real 1m3.632s
 user 0m35.660s
 sys 0m23.929s</t>
  </si>
  <si>
    <t>real 0m52.277s
 user 0m30.921s
 sys 0m20.129s</t>
  </si>
  <si>
    <t>real 0m50.118s
 user 0m30.316s
 sys 0m17.196s</t>
  </si>
  <si>
    <t>real 0m56.757s
 user 0m29.071s
 sys 0m17.251s</t>
  </si>
  <si>
    <t>real 0m49.259s
 user 0m30.982s
 sys 0m17.433s</t>
  </si>
  <si>
    <t>real 0m31.052s
 user 0m17.418s
 sys 0m11.869s</t>
  </si>
  <si>
    <t>real 0m32.837s
 user 0m18.338s
 sys 0m13.070s</t>
  </si>
  <si>
    <t>real 0m24.619s
 user 0m15.710s
 sys 0m8.509s</t>
  </si>
  <si>
    <t>real 0m25.195s
 user 0m15.313s
 sys 0m8.473s</t>
  </si>
  <si>
    <t>real 0m30.832s
 user 0m14.850s
 sys 0m9.009s</t>
  </si>
  <si>
    <t>real 0m23.380s
 user 0m14.543s
 sys 0m8.169s</t>
  </si>
  <si>
    <t>average value</t>
  </si>
  <si>
    <t>packages installation (Total 765MB)</t>
  </si>
  <si>
    <t>compile htslib</t>
  </si>
  <si>
    <t>compile samtools</t>
  </si>
  <si>
    <t>VAR.S package installation</t>
  </si>
  <si>
    <t>VAR.S compile htslib</t>
  </si>
  <si>
    <t>VAR.S compile samtools</t>
  </si>
  <si>
    <t>create and destroy 10 containers by order, calculate the time in seconds</t>
  </si>
  <si>
    <t>unit(s)</t>
  </si>
  <si>
    <t>LPMX</t>
  </si>
  <si>
    <t>udocker</t>
  </si>
  <si>
    <t>create and destroy 10 containers by order, calculate the time in milliseconds</t>
  </si>
  <si>
    <t>unit(ms)</t>
  </si>
  <si>
    <t>Time cost per creation(milliseconds)</t>
  </si>
  <si>
    <t>VAR.S time cost per creation</t>
  </si>
  <si>
    <t>Image name</t>
  </si>
  <si>
    <t>biocontainers/biosyntax:v1.0.0b-1-deb_cv1</t>
  </si>
  <si>
    <t xml:space="preserve">107.57user 3.69system 2:33.06elapsed 72%CPU (0avgtext+0avgdata 158360maxresident)k
5052912inputs+4207616outputs (204major+84637minor)pagefaults 0swaps
</t>
  </si>
  <si>
    <t xml:space="preserve">38.63user 2.96system 1:38.95elapsed 42%CPU (0avgtext+0avgdata 19688maxresident)k
3741112inputs+3957256outputs (152major+4166minor)pagefaults 0swaps
</t>
  </si>
  <si>
    <t>biocontainers/lzstring:v1.0.4-1-deb-py3_cv1</t>
  </si>
  <si>
    <t xml:space="preserve">22.37user 0.97system 0:28.27elapsed 82%CPU (0avgtext+0avgdata 116708maxresident)k
67440inputs+849528outputs (163major+61367minor)pagefaults 0swaps
</t>
  </si>
  <si>
    <t xml:space="preserve">7.81user 0.69system 0:18.71elapsed 45%CPU (0avgtext+0avgdata 18584maxresident)k
344584inputs+800416outputs (38major+3387minor)pagefaults 0swaps
</t>
  </si>
  <si>
    <t>biocontainers/obitools:v1.2.12dfsg-2-deb_cv1</t>
  </si>
  <si>
    <t>22.22user 1.06system 0:28.19elapsed 82%CPU (0avgtext+0avgdata 127384maxresident)k
65664inputs+859080outputs (146major+56274minor)pagefaults 0swaps</t>
  </si>
  <si>
    <t xml:space="preserve">8.01user 0.54system 0:19.38elapsed 44%CPU (0avgtext+0avgdata 18764maxresident)k
375600inputs+814016outputs (36major+3464minor)pagefaults 0swaps
</t>
  </si>
  <si>
    <t>biocontainers/python-pyvcf:v0.6.8-1-deb_cv1</t>
  </si>
  <si>
    <t xml:space="preserve">19.47user 0.88system 0:26.04elapsed 78%CPU (0avgtext+0avgdata 115088maxresident)k
65720inputs+746872outputs (148major+60054minor)pagefaults 0swaps
</t>
  </si>
  <si>
    <t xml:space="preserve">6.44user 0.56system 0:11.23elapsed 62%CPU (0avgtext+0avgdata 18720maxresident)k
118280inputs+699640outputs (49major+3507minor)pagefaults 0swaps
</t>
  </si>
  <si>
    <t>biocontainers/samblaster:v0.1.24-2-deb_cv1</t>
  </si>
  <si>
    <t xml:space="preserve">17.05user 0.79system 0:21.73elapsed 82%CPU (0avgtext+0avgdata 96496maxresident)k
23616inputs+651144outputs (28major+55354minor)pagefaults 0swaps
</t>
  </si>
  <si>
    <t xml:space="preserve">6.16user 0.44system 0:15.12elapsed 43%CPU (0avgtext+0avgdata 18416maxresident)k
270200inputs+596504outputs (53major+3411minor)pagefaults 0swaps
</t>
  </si>
  <si>
    <t>biocontainers/profnet-isis:v1.0.22-6-deb_cv1</t>
  </si>
  <si>
    <t>17.38user 0.80system 0:20.64elapsed 88%CPU (0avgtext+0avgdata 97888maxresident)k
752inputs+665944outputs (8major+54463minor)pagefaults 0swaps</t>
  </si>
  <si>
    <t>6.04user 0.54system 0:12.83elapsed 51%CPU (0avgtext+0avgdata 18488maxresident)k
72744inputs+610568outputs (45major+3425minor)pagefaults 0swaps</t>
  </si>
  <si>
    <t>Bare(seconds)</t>
  </si>
  <si>
    <t>minutes</t>
  </si>
  <si>
    <t>LPMX (seconds)</t>
  </si>
  <si>
    <t>bwa-mem2
(dceoy/bwa-mem2:latest)
version: 2.2.1</t>
  </si>
  <si>
    <t>average</t>
  </si>
  <si>
    <t>stand error(unbiased)</t>
  </si>
  <si>
    <t>samtools
(samtools 1.13)</t>
  </si>
  <si>
    <t>gatk4
(version 4.2.1.0)</t>
  </si>
  <si>
    <t xml:space="preserve"> </t>
  </si>
  <si>
    <t>guppy_basecaller</t>
  </si>
  <si>
    <t>Bare</t>
  </si>
  <si>
    <t>Version 3.4.5+fb1fbfb</t>
  </si>
  <si>
    <t>Caller time: 1348678 ms, Samples called: 18614227490, samples/s: 1.38018e+07</t>
  </si>
  <si>
    <t>Caller time: 1342119 ms, Samples called: 18614227490, samples/s: 1.38693e+07</t>
  </si>
  <si>
    <t>Caller time: 1339855 ms, Samples called: 18614227490, samples/s: 1.38927e+07</t>
  </si>
  <si>
    <t>Caller time: 1339593 ms, Samples called: 18614227490, samples/s: 1.38954e+07</t>
  </si>
  <si>
    <t>Caller time: 1346966 ms, Samples called: 18614227490, samples/s: 1.38194e+07</t>
  </si>
  <si>
    <t>Caller time: 1340989 ms, Samples called: 18614227490, samples/s: 1.3881e+07</t>
  </si>
  <si>
    <t>Caller time: 1343856 ms, Samples called: 18614227490, samples/s: 1.38514e+07</t>
  </si>
  <si>
    <t>Caller time: 1350728 ms, Samples called: 18614227490, samples/s: 1.37809e+07</t>
  </si>
  <si>
    <t>Caller time: 1341811 ms, Samples called: 18614227490, samples/s: 1.38725e+07</t>
  </si>
  <si>
    <t>Caller time: 1339600 ms, Samples called: 18614227490, samples/s: 1.38954e+07</t>
  </si>
  <si>
    <t>Average Bare</t>
  </si>
  <si>
    <t>Average LPMX</t>
  </si>
  <si>
    <t>1,344,233 ms, 18614227490, 1.38475e+07</t>
  </si>
  <si>
    <t>1,342,606 ms, 18614227490, 1.38643e+07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</si>
</sst>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color rgb="FF000000"/>
      <name val="Arial"/>
    </font>
    <font>
      <sz val="11.0"/>
      <color rgb="FF000000"/>
      <name val="Calibri"/>
    </font>
    <font>
      <color rgb="FF191919"/>
      <name val="Arial"/>
    </font>
    <font>
      <sz val="9.0"/>
      <color rgb="FF191919"/>
      <name val="Arial"/>
    </font>
    <font>
      <sz val="9.0"/>
      <color rgb="FF000000"/>
      <name val="Arial"/>
    </font>
    <font>
      <color theme="1"/>
      <name val="Arial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readingOrder="0"/>
    </xf>
    <xf borderId="0" fillId="2" fontId="5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3" fontId="6" numFmtId="0" xfId="0" applyFont="1"/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readingOrder="0"/>
    </xf>
    <xf borderId="0" fillId="0" fontId="6" numFmtId="164" xfId="0" applyFont="1" applyNumberFormat="1"/>
    <xf borderId="0" fillId="0" fontId="6" numFmtId="3" xfId="0" applyAlignment="1" applyFont="1" applyNumberFormat="1">
      <alignment horizontal="right" vertical="bottom"/>
    </xf>
    <xf borderId="0" fillId="0" fontId="6" numFmtId="3" xfId="0" applyFont="1" applyNumberFormat="1"/>
    <xf borderId="0" fillId="0" fontId="6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'Package Installation'!$A$72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'Package Installation'!$B$71:$G$71</c:f>
            </c:strRef>
          </c:cat>
          <c:val>
            <c:numRef>
              <c:f>'Package Installation'!$B$72:$G$72</c:f>
              <c:numCache/>
            </c:numRef>
          </c:val>
          <c:smooth val="0"/>
        </c:ser>
        <c:ser>
          <c:idx val="1"/>
          <c:order val="1"/>
          <c:tx>
            <c:strRef>
              <c:f>'Package Installation'!$A$73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'Package Installation'!$B$71:$G$71</c:f>
            </c:strRef>
          </c:cat>
          <c:val>
            <c:numRef>
              <c:f>'Package Installation'!$B$73:$G$73</c:f>
              <c:numCache/>
            </c:numRef>
          </c:val>
          <c:smooth val="0"/>
        </c:ser>
        <c:ser>
          <c:idx val="2"/>
          <c:order val="2"/>
          <c:tx>
            <c:strRef>
              <c:f>'Package Installation'!$A$74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'Package Installation'!$B$71:$G$71</c:f>
            </c:strRef>
          </c:cat>
          <c:val>
            <c:numRef>
              <c:f>'Package Installation'!$B$74:$G$74</c:f>
              <c:numCache/>
            </c:numRef>
          </c:val>
          <c:smooth val="0"/>
        </c:ser>
        <c:axId val="1702292827"/>
        <c:axId val="1705631142"/>
      </c:lineChart>
      <c:catAx>
        <c:axId val="1702292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631142"/>
      </c:catAx>
      <c:valAx>
        <c:axId val="1705631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(second) (Lower Better)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92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Time (millisecond)</c:v>
          </c:tx>
          <c:spPr>
            <a:ln cmpd="sng" w="38100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'Container Creation'!$B$15:$F$15</c:f>
            </c:strRef>
          </c:cat>
          <c:val>
            <c:numRef>
              <c:f>'Container Creation'!$B$16:$F$16</c:f>
              <c:numCache/>
            </c:numRef>
          </c:val>
          <c:smooth val="0"/>
        </c:ser>
        <c:axId val="213787739"/>
        <c:axId val="1124390778"/>
      </c:lineChart>
      <c:catAx>
        <c:axId val="213787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90778"/>
      </c:catAx>
      <c:valAx>
        <c:axId val="112439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(millisecond) (Lower Better)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87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1619250</xdr:colOff>
      <xdr:row>81</xdr:row>
      <xdr:rowOff>180975</xdr:rowOff>
    </xdr:from>
    <xdr:ext cx="7515225" cy="4648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1733550</xdr:colOff>
      <xdr:row>24</xdr:row>
      <xdr:rowOff>9525</xdr:rowOff>
    </xdr:from>
    <xdr:ext cx="8143875" cy="5048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O1" s="3"/>
      <c r="V1" s="3"/>
      <c r="AC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5" t="s">
        <v>12</v>
      </c>
      <c r="H2" s="3"/>
      <c r="O2" s="3"/>
      <c r="V2" s="3"/>
      <c r="AC2" s="3"/>
    </row>
    <row r="3">
      <c r="A3" s="7" t="s">
        <v>13</v>
      </c>
      <c r="B3" s="8">
        <v>48.59</v>
      </c>
      <c r="C3" s="8">
        <v>59.823</v>
      </c>
      <c r="D3" s="8">
        <v>47.79</v>
      </c>
      <c r="E3" s="8">
        <v>37.075</v>
      </c>
      <c r="F3" s="9">
        <v>47.443</v>
      </c>
      <c r="G3" s="8">
        <v>45.093</v>
      </c>
      <c r="H3" s="3"/>
      <c r="O3" s="3"/>
      <c r="V3" s="3"/>
      <c r="AC3" s="3"/>
    </row>
    <row r="4">
      <c r="A4" s="7" t="s">
        <v>14</v>
      </c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3"/>
      <c r="O4" s="3"/>
      <c r="V4" s="3"/>
      <c r="AC4" s="3"/>
    </row>
    <row r="5">
      <c r="A5" s="7" t="s">
        <v>13</v>
      </c>
      <c r="B5" s="9">
        <v>54.84</v>
      </c>
      <c r="C5" s="9">
        <v>58.948</v>
      </c>
      <c r="D5" s="9">
        <v>49.665</v>
      </c>
      <c r="E5" s="9">
        <v>46.233</v>
      </c>
      <c r="F5" s="9">
        <v>47.092</v>
      </c>
      <c r="G5" s="9">
        <v>45.539</v>
      </c>
      <c r="H5" s="3"/>
      <c r="O5" s="3"/>
      <c r="V5" s="3"/>
      <c r="AC5" s="3"/>
    </row>
    <row r="6">
      <c r="A6" s="2" t="s">
        <v>21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3"/>
      <c r="O6" s="3"/>
      <c r="V6" s="3"/>
      <c r="AC6" s="3"/>
    </row>
    <row r="7">
      <c r="A7" s="7" t="s">
        <v>13</v>
      </c>
      <c r="B7" s="11">
        <v>29.07</v>
      </c>
      <c r="C7" s="11">
        <v>30.846</v>
      </c>
      <c r="D7" s="11">
        <v>24.991</v>
      </c>
      <c r="E7" s="11">
        <v>23.913</v>
      </c>
      <c r="F7" s="11">
        <v>23.828</v>
      </c>
      <c r="G7" s="11">
        <v>23.049</v>
      </c>
      <c r="H7" s="3"/>
      <c r="O7" s="3"/>
      <c r="V7" s="3"/>
      <c r="AC7" s="3"/>
    </row>
    <row r="8">
      <c r="A8" s="3"/>
      <c r="B8" s="3"/>
      <c r="C8" s="3"/>
      <c r="D8" s="3"/>
      <c r="E8" s="3"/>
      <c r="F8" s="3"/>
      <c r="G8" s="3"/>
      <c r="H8" s="3"/>
      <c r="O8" s="3"/>
      <c r="V8" s="3"/>
      <c r="AC8" s="3"/>
    </row>
    <row r="9">
      <c r="A9" s="12"/>
      <c r="B9" s="13" t="s">
        <v>0</v>
      </c>
      <c r="C9" s="13" t="s">
        <v>1</v>
      </c>
      <c r="D9" s="13" t="s">
        <v>2</v>
      </c>
      <c r="E9" s="13" t="s">
        <v>3</v>
      </c>
      <c r="F9" s="13" t="s">
        <v>28</v>
      </c>
      <c r="G9" s="13" t="s">
        <v>5</v>
      </c>
      <c r="H9" s="3"/>
      <c r="O9" s="3"/>
      <c r="V9" s="3"/>
      <c r="AC9" s="3"/>
    </row>
    <row r="10">
      <c r="A10" s="14" t="s">
        <v>29</v>
      </c>
      <c r="B10" s="15">
        <v>48.59</v>
      </c>
      <c r="C10" s="15">
        <v>59.823</v>
      </c>
      <c r="D10" s="15">
        <v>47.79</v>
      </c>
      <c r="E10" s="15">
        <v>37.075</v>
      </c>
      <c r="F10" s="16">
        <v>47.443</v>
      </c>
      <c r="G10" s="15">
        <v>45.093</v>
      </c>
      <c r="H10" s="3"/>
      <c r="O10" s="3"/>
      <c r="V10" s="3"/>
      <c r="AC10" s="3"/>
    </row>
    <row r="11">
      <c r="A11" s="14" t="s">
        <v>14</v>
      </c>
      <c r="B11" s="16">
        <v>54.84</v>
      </c>
      <c r="C11" s="16">
        <v>58.948</v>
      </c>
      <c r="D11" s="16">
        <v>49.665</v>
      </c>
      <c r="E11" s="16">
        <v>46.233</v>
      </c>
      <c r="F11" s="16">
        <v>47.092</v>
      </c>
      <c r="G11" s="16">
        <v>45.539</v>
      </c>
      <c r="H11" s="3"/>
      <c r="O11" s="3"/>
      <c r="V11" s="3"/>
      <c r="AC11" s="3"/>
    </row>
    <row r="12">
      <c r="A12" s="13" t="s">
        <v>21</v>
      </c>
      <c r="B12" s="17">
        <v>29.07</v>
      </c>
      <c r="C12" s="17">
        <v>30.846</v>
      </c>
      <c r="D12" s="17">
        <v>24.991</v>
      </c>
      <c r="E12" s="17">
        <v>23.913</v>
      </c>
      <c r="F12" s="17">
        <v>23.828</v>
      </c>
      <c r="G12" s="17">
        <v>23.049</v>
      </c>
      <c r="H12" s="3"/>
      <c r="O12" s="3"/>
      <c r="V12" s="3"/>
      <c r="AC12" s="3"/>
    </row>
    <row r="13">
      <c r="B13" s="2"/>
      <c r="C13" s="2"/>
      <c r="D13" s="2"/>
      <c r="E13" s="2"/>
      <c r="F13" s="2"/>
      <c r="G13" s="2"/>
    </row>
    <row r="14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</row>
    <row r="15">
      <c r="A15" s="4" t="s">
        <v>6</v>
      </c>
      <c r="B15" s="5" t="s">
        <v>30</v>
      </c>
      <c r="C15" s="5" t="s">
        <v>31</v>
      </c>
      <c r="D15" s="5" t="s">
        <v>32</v>
      </c>
      <c r="E15" s="5" t="s">
        <v>33</v>
      </c>
      <c r="F15" s="6" t="s">
        <v>34</v>
      </c>
      <c r="G15" s="5" t="s">
        <v>35</v>
      </c>
    </row>
    <row r="16">
      <c r="A16" s="7" t="s">
        <v>13</v>
      </c>
      <c r="B16" s="8">
        <v>52.558</v>
      </c>
      <c r="C16" s="8">
        <v>61.796</v>
      </c>
      <c r="D16" s="8">
        <v>45.779</v>
      </c>
      <c r="E16" s="8">
        <v>39.883</v>
      </c>
      <c r="F16" s="9">
        <v>47.499</v>
      </c>
      <c r="G16" s="8">
        <v>42.286</v>
      </c>
    </row>
    <row r="17">
      <c r="A17" s="7" t="s">
        <v>14</v>
      </c>
      <c r="B17" s="10" t="s">
        <v>36</v>
      </c>
      <c r="C17" s="10" t="s">
        <v>37</v>
      </c>
      <c r="D17" s="10" t="s">
        <v>38</v>
      </c>
      <c r="E17" s="10" t="s">
        <v>39</v>
      </c>
      <c r="F17" s="10" t="s">
        <v>40</v>
      </c>
      <c r="G17" s="10" t="s">
        <v>41</v>
      </c>
    </row>
    <row r="18">
      <c r="A18" s="7" t="s">
        <v>13</v>
      </c>
      <c r="B18" s="9">
        <v>54.232</v>
      </c>
      <c r="C18" s="9">
        <v>57.484</v>
      </c>
      <c r="D18" s="9">
        <v>48.044</v>
      </c>
      <c r="E18" s="9">
        <v>46.537</v>
      </c>
      <c r="F18" s="9">
        <v>47.5</v>
      </c>
      <c r="G18" s="9">
        <v>44.953</v>
      </c>
    </row>
    <row r="19">
      <c r="A19" s="2" t="s">
        <v>21</v>
      </c>
      <c r="B19" s="2" t="s">
        <v>42</v>
      </c>
      <c r="C19" s="2" t="s">
        <v>43</v>
      </c>
      <c r="D19" s="2" t="s">
        <v>44</v>
      </c>
      <c r="E19" s="2" t="s">
        <v>45</v>
      </c>
      <c r="F19" s="2" t="s">
        <v>46</v>
      </c>
      <c r="G19" s="2" t="s">
        <v>47</v>
      </c>
    </row>
    <row r="20">
      <c r="A20" s="7" t="s">
        <v>13</v>
      </c>
      <c r="B20" s="11">
        <v>30.016</v>
      </c>
      <c r="C20" s="11">
        <v>31.338</v>
      </c>
      <c r="D20" s="11">
        <v>24.433</v>
      </c>
      <c r="E20" s="11">
        <v>23.296</v>
      </c>
      <c r="F20" s="11">
        <v>24.332</v>
      </c>
      <c r="G20" s="11">
        <v>22.584</v>
      </c>
    </row>
    <row r="21">
      <c r="A21" s="3"/>
      <c r="B21" s="3"/>
      <c r="C21" s="3"/>
      <c r="D21" s="3"/>
      <c r="E21" s="3"/>
      <c r="F21" s="3"/>
      <c r="G21" s="3"/>
    </row>
    <row r="22">
      <c r="A22" s="12"/>
      <c r="B22" s="13" t="s">
        <v>0</v>
      </c>
      <c r="C22" s="13" t="s">
        <v>1</v>
      </c>
      <c r="D22" s="13" t="s">
        <v>2</v>
      </c>
      <c r="E22" s="13" t="s">
        <v>3</v>
      </c>
      <c r="F22" s="13" t="s">
        <v>28</v>
      </c>
      <c r="G22" s="13" t="s">
        <v>5</v>
      </c>
    </row>
    <row r="23">
      <c r="A23" s="14" t="s">
        <v>29</v>
      </c>
      <c r="B23" s="15">
        <v>52.558</v>
      </c>
      <c r="C23" s="15">
        <v>61.796</v>
      </c>
      <c r="D23" s="15">
        <v>45.779</v>
      </c>
      <c r="E23" s="15">
        <v>39.883</v>
      </c>
      <c r="F23" s="16">
        <v>47.499</v>
      </c>
      <c r="G23" s="15">
        <v>42.286</v>
      </c>
    </row>
    <row r="24">
      <c r="A24" s="14" t="s">
        <v>14</v>
      </c>
      <c r="B24" s="16">
        <v>54.232</v>
      </c>
      <c r="C24" s="16">
        <v>57.484</v>
      </c>
      <c r="D24" s="16">
        <v>48.044</v>
      </c>
      <c r="E24" s="16">
        <v>46.537</v>
      </c>
      <c r="F24" s="16">
        <v>47.5</v>
      </c>
      <c r="G24" s="16">
        <v>44.953</v>
      </c>
    </row>
    <row r="25">
      <c r="A25" s="13" t="s">
        <v>21</v>
      </c>
      <c r="B25" s="17">
        <v>30.016</v>
      </c>
      <c r="C25" s="17">
        <v>31.338</v>
      </c>
      <c r="D25" s="17">
        <v>24.433</v>
      </c>
      <c r="E25" s="17">
        <v>23.296</v>
      </c>
      <c r="F25" s="17">
        <v>24.332</v>
      </c>
      <c r="G25" s="17">
        <v>22.584</v>
      </c>
    </row>
    <row r="28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</row>
    <row r="29">
      <c r="A29" s="4" t="s">
        <v>6</v>
      </c>
      <c r="B29" s="5" t="s">
        <v>48</v>
      </c>
      <c r="C29" s="5" t="s">
        <v>49</v>
      </c>
      <c r="D29" s="5" t="s">
        <v>50</v>
      </c>
      <c r="E29" s="5" t="s">
        <v>51</v>
      </c>
      <c r="F29" s="6" t="s">
        <v>52</v>
      </c>
      <c r="G29" s="5" t="s">
        <v>53</v>
      </c>
    </row>
    <row r="30">
      <c r="A30" s="7" t="s">
        <v>13</v>
      </c>
      <c r="B30" s="8">
        <v>57.371</v>
      </c>
      <c r="C30" s="8">
        <v>65.444</v>
      </c>
      <c r="D30" s="8">
        <v>53.43</v>
      </c>
      <c r="E30" s="8">
        <v>43.639</v>
      </c>
      <c r="F30" s="9">
        <v>42.243</v>
      </c>
      <c r="G30" s="8">
        <v>45.237</v>
      </c>
    </row>
    <row r="31">
      <c r="A31" s="7" t="s">
        <v>14</v>
      </c>
      <c r="B31" s="10" t="s">
        <v>54</v>
      </c>
      <c r="C31" s="10" t="s">
        <v>55</v>
      </c>
      <c r="D31" s="10" t="s">
        <v>56</v>
      </c>
      <c r="E31" s="10" t="s">
        <v>57</v>
      </c>
      <c r="F31" s="10" t="s">
        <v>58</v>
      </c>
      <c r="G31" s="10" t="s">
        <v>59</v>
      </c>
    </row>
    <row r="32">
      <c r="A32" s="7" t="s">
        <v>13</v>
      </c>
      <c r="B32" s="9">
        <v>55.21</v>
      </c>
      <c r="C32" s="9">
        <v>59.049</v>
      </c>
      <c r="D32" s="9">
        <v>47.958</v>
      </c>
      <c r="E32" s="9">
        <v>45.791</v>
      </c>
      <c r="F32" s="9">
        <v>46.863</v>
      </c>
      <c r="G32" s="9">
        <v>45.347</v>
      </c>
    </row>
    <row r="33">
      <c r="A33" s="2" t="s">
        <v>21</v>
      </c>
      <c r="B33" s="2" t="s">
        <v>60</v>
      </c>
      <c r="C33" s="2" t="s">
        <v>61</v>
      </c>
      <c r="D33" s="2" t="s">
        <v>62</v>
      </c>
      <c r="E33" s="2" t="s">
        <v>63</v>
      </c>
      <c r="F33" s="2" t="s">
        <v>64</v>
      </c>
      <c r="G33" s="2" t="s">
        <v>65</v>
      </c>
    </row>
    <row r="34">
      <c r="A34" s="7" t="s">
        <v>13</v>
      </c>
      <c r="B34" s="11">
        <v>30.26</v>
      </c>
      <c r="C34" s="11">
        <v>31.586</v>
      </c>
      <c r="D34" s="11">
        <v>24.601</v>
      </c>
      <c r="E34" s="11">
        <v>23.599</v>
      </c>
      <c r="F34" s="11">
        <v>24.122</v>
      </c>
      <c r="G34" s="11">
        <v>22.69</v>
      </c>
    </row>
    <row r="35">
      <c r="A35" s="3"/>
      <c r="B35" s="3"/>
      <c r="C35" s="3"/>
      <c r="D35" s="3"/>
      <c r="E35" s="3"/>
      <c r="F35" s="3"/>
      <c r="G35" s="3"/>
    </row>
    <row r="36">
      <c r="A36" s="12"/>
      <c r="B36" s="13" t="s">
        <v>0</v>
      </c>
      <c r="C36" s="13" t="s">
        <v>1</v>
      </c>
      <c r="D36" s="13" t="s">
        <v>2</v>
      </c>
      <c r="E36" s="13" t="s">
        <v>3</v>
      </c>
      <c r="F36" s="13" t="s">
        <v>28</v>
      </c>
      <c r="G36" s="13" t="s">
        <v>5</v>
      </c>
    </row>
    <row r="37">
      <c r="A37" s="14" t="s">
        <v>29</v>
      </c>
      <c r="B37" s="15">
        <v>57.371</v>
      </c>
      <c r="C37" s="15">
        <v>65.444</v>
      </c>
      <c r="D37" s="15">
        <v>53.43</v>
      </c>
      <c r="E37" s="15">
        <v>43.639</v>
      </c>
      <c r="F37" s="16">
        <v>42.243</v>
      </c>
      <c r="G37" s="15">
        <v>45.237</v>
      </c>
    </row>
    <row r="38">
      <c r="A38" s="14" t="s">
        <v>14</v>
      </c>
      <c r="B38" s="16">
        <v>55.21</v>
      </c>
      <c r="C38" s="16">
        <v>59.049</v>
      </c>
      <c r="D38" s="16">
        <v>47.958</v>
      </c>
      <c r="E38" s="16">
        <v>45.791</v>
      </c>
      <c r="F38" s="16">
        <v>46.863</v>
      </c>
      <c r="G38" s="16">
        <v>45.347</v>
      </c>
    </row>
    <row r="39">
      <c r="A39" s="13" t="s">
        <v>21</v>
      </c>
      <c r="B39" s="17">
        <v>30.26</v>
      </c>
      <c r="C39" s="17">
        <v>31.586</v>
      </c>
      <c r="D39" s="17">
        <v>24.601</v>
      </c>
      <c r="E39" s="17">
        <v>23.599</v>
      </c>
      <c r="F39" s="17">
        <v>24.122</v>
      </c>
      <c r="G39" s="17">
        <v>22.69</v>
      </c>
    </row>
    <row r="42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</row>
    <row r="43">
      <c r="A43" s="4" t="s">
        <v>6</v>
      </c>
      <c r="B43" s="5" t="s">
        <v>66</v>
      </c>
      <c r="C43" s="5" t="s">
        <v>67</v>
      </c>
      <c r="D43" s="5" t="s">
        <v>68</v>
      </c>
      <c r="E43" s="5" t="s">
        <v>69</v>
      </c>
      <c r="F43" s="6" t="s">
        <v>70</v>
      </c>
      <c r="G43" s="5" t="s">
        <v>71</v>
      </c>
    </row>
    <row r="44">
      <c r="A44" s="7" t="s">
        <v>13</v>
      </c>
      <c r="B44" s="8">
        <v>59.994</v>
      </c>
      <c r="C44" s="8">
        <v>74.058</v>
      </c>
      <c r="D44" s="8">
        <v>44.804</v>
      </c>
      <c r="E44" s="8">
        <v>39.412</v>
      </c>
      <c r="F44" s="9">
        <v>47.873</v>
      </c>
      <c r="G44" s="8">
        <v>46.31</v>
      </c>
    </row>
    <row r="45">
      <c r="A45" s="7" t="s">
        <v>14</v>
      </c>
      <c r="B45" s="10" t="s">
        <v>72</v>
      </c>
      <c r="C45" s="10" t="s">
        <v>73</v>
      </c>
      <c r="D45" s="10" t="s">
        <v>74</v>
      </c>
      <c r="E45" s="10" t="s">
        <v>75</v>
      </c>
      <c r="F45" s="10" t="s">
        <v>76</v>
      </c>
      <c r="G45" s="10" t="s">
        <v>77</v>
      </c>
    </row>
    <row r="46">
      <c r="A46" s="7" t="s">
        <v>13</v>
      </c>
      <c r="B46" s="9">
        <v>54.877</v>
      </c>
      <c r="C46" s="9">
        <v>56.825</v>
      </c>
      <c r="D46" s="9">
        <v>51.028</v>
      </c>
      <c r="E46" s="9">
        <v>47.454</v>
      </c>
      <c r="F46" s="9">
        <v>48.795</v>
      </c>
      <c r="G46" s="9">
        <v>49.415</v>
      </c>
    </row>
    <row r="47">
      <c r="A47" s="2" t="s">
        <v>21</v>
      </c>
      <c r="B47" s="2" t="s">
        <v>78</v>
      </c>
      <c r="C47" s="2" t="s">
        <v>79</v>
      </c>
      <c r="D47" s="2" t="s">
        <v>80</v>
      </c>
      <c r="E47" s="2" t="s">
        <v>81</v>
      </c>
      <c r="F47" s="2" t="s">
        <v>82</v>
      </c>
      <c r="G47" s="2" t="s">
        <v>83</v>
      </c>
    </row>
    <row r="48">
      <c r="A48" s="7" t="s">
        <v>13</v>
      </c>
      <c r="B48" s="11">
        <v>28.386</v>
      </c>
      <c r="C48" s="11">
        <v>29.936</v>
      </c>
      <c r="D48" s="11">
        <v>24.793</v>
      </c>
      <c r="E48" s="11">
        <v>25.857</v>
      </c>
      <c r="F48" s="11">
        <v>24.47</v>
      </c>
      <c r="G48" s="11">
        <v>25.366</v>
      </c>
    </row>
    <row r="49">
      <c r="A49" s="3"/>
      <c r="B49" s="3"/>
      <c r="C49" s="3"/>
      <c r="D49" s="3"/>
      <c r="E49" s="3"/>
      <c r="F49" s="3"/>
      <c r="G49" s="3"/>
    </row>
    <row r="50">
      <c r="A50" s="12"/>
      <c r="B50" s="13" t="s">
        <v>0</v>
      </c>
      <c r="C50" s="13" t="s">
        <v>1</v>
      </c>
      <c r="D50" s="13" t="s">
        <v>2</v>
      </c>
      <c r="E50" s="13" t="s">
        <v>3</v>
      </c>
      <c r="F50" s="13" t="s">
        <v>28</v>
      </c>
      <c r="G50" s="13" t="s">
        <v>5</v>
      </c>
    </row>
    <row r="51">
      <c r="A51" s="14" t="s">
        <v>29</v>
      </c>
      <c r="B51" s="15">
        <v>59.994</v>
      </c>
      <c r="C51" s="15">
        <v>74.058</v>
      </c>
      <c r="D51" s="15">
        <v>44.804</v>
      </c>
      <c r="E51" s="15">
        <v>39.412</v>
      </c>
      <c r="F51" s="16">
        <v>47.873</v>
      </c>
      <c r="G51" s="15">
        <v>46.31</v>
      </c>
    </row>
    <row r="52">
      <c r="A52" s="14" t="s">
        <v>14</v>
      </c>
      <c r="B52" s="16">
        <v>54.877</v>
      </c>
      <c r="C52" s="16">
        <v>56.825</v>
      </c>
      <c r="D52" s="16">
        <v>51.028</v>
      </c>
      <c r="E52" s="16">
        <v>47.454</v>
      </c>
      <c r="F52" s="16">
        <v>48.795</v>
      </c>
      <c r="G52" s="16">
        <v>49.415</v>
      </c>
    </row>
    <row r="53">
      <c r="A53" s="13" t="s">
        <v>21</v>
      </c>
      <c r="B53" s="17">
        <v>28.386</v>
      </c>
      <c r="C53" s="17">
        <v>29.936</v>
      </c>
      <c r="D53" s="17">
        <v>24.793</v>
      </c>
      <c r="E53" s="17">
        <v>25.857</v>
      </c>
      <c r="F53" s="17">
        <v>24.47</v>
      </c>
      <c r="G53" s="17">
        <v>25.366</v>
      </c>
    </row>
    <row r="56"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</row>
    <row r="57">
      <c r="A57" s="4" t="s">
        <v>6</v>
      </c>
      <c r="B57" s="5" t="s">
        <v>84</v>
      </c>
      <c r="C57" s="5" t="s">
        <v>85</v>
      </c>
      <c r="D57" s="5" t="s">
        <v>86</v>
      </c>
      <c r="E57" s="5" t="s">
        <v>87</v>
      </c>
      <c r="F57" s="6" t="s">
        <v>88</v>
      </c>
      <c r="G57" s="5" t="s">
        <v>89</v>
      </c>
    </row>
    <row r="58">
      <c r="A58" s="7" t="s">
        <v>13</v>
      </c>
      <c r="B58" s="8">
        <v>64.683</v>
      </c>
      <c r="C58" s="8">
        <v>74.104</v>
      </c>
      <c r="D58" s="8">
        <v>55.032</v>
      </c>
      <c r="E58" s="8">
        <v>40.926</v>
      </c>
      <c r="F58" s="9">
        <v>54.307</v>
      </c>
      <c r="G58" s="8">
        <v>44.704</v>
      </c>
    </row>
    <row r="59">
      <c r="A59" s="7" t="s">
        <v>14</v>
      </c>
      <c r="B59" s="6" t="s">
        <v>90</v>
      </c>
      <c r="C59" s="6" t="s">
        <v>91</v>
      </c>
      <c r="D59" s="6" t="s">
        <v>92</v>
      </c>
      <c r="E59" s="6" t="s">
        <v>93</v>
      </c>
      <c r="F59" s="6" t="s">
        <v>94</v>
      </c>
      <c r="G59" s="6" t="s">
        <v>95</v>
      </c>
    </row>
    <row r="60">
      <c r="A60" s="7" t="s">
        <v>13</v>
      </c>
      <c r="B60" s="9">
        <v>55.302</v>
      </c>
      <c r="C60" s="9">
        <v>59.589</v>
      </c>
      <c r="D60" s="9">
        <v>51.05</v>
      </c>
      <c r="E60" s="9">
        <v>47.512</v>
      </c>
      <c r="F60" s="9">
        <v>46.322</v>
      </c>
      <c r="G60" s="9">
        <v>48.415</v>
      </c>
    </row>
    <row r="61">
      <c r="A61" s="2" t="s">
        <v>21</v>
      </c>
      <c r="B61" s="18" t="s">
        <v>96</v>
      </c>
      <c r="C61" s="18" t="s">
        <v>97</v>
      </c>
      <c r="D61" s="18" t="s">
        <v>98</v>
      </c>
      <c r="E61" s="18" t="s">
        <v>99</v>
      </c>
      <c r="F61" s="18" t="s">
        <v>100</v>
      </c>
      <c r="G61" s="18" t="s">
        <v>101</v>
      </c>
    </row>
    <row r="62">
      <c r="A62" s="7" t="s">
        <v>13</v>
      </c>
      <c r="B62" s="11">
        <v>29.287</v>
      </c>
      <c r="C62" s="11">
        <v>31.408</v>
      </c>
      <c r="D62" s="11">
        <v>24.219</v>
      </c>
      <c r="E62" s="11">
        <v>23.786</v>
      </c>
      <c r="F62" s="11">
        <v>23.859</v>
      </c>
      <c r="G62" s="11">
        <v>22.712</v>
      </c>
    </row>
    <row r="63">
      <c r="A63" s="3"/>
      <c r="B63" s="3"/>
      <c r="C63" s="3"/>
      <c r="D63" s="3"/>
      <c r="E63" s="3"/>
      <c r="F63" s="3"/>
      <c r="G63" s="3"/>
    </row>
    <row r="64">
      <c r="A64" s="12"/>
      <c r="B64" s="13" t="s">
        <v>0</v>
      </c>
      <c r="C64" s="13" t="s">
        <v>1</v>
      </c>
      <c r="D64" s="13" t="s">
        <v>2</v>
      </c>
      <c r="E64" s="13" t="s">
        <v>3</v>
      </c>
      <c r="F64" s="13" t="s">
        <v>28</v>
      </c>
      <c r="G64" s="13" t="s">
        <v>5</v>
      </c>
    </row>
    <row r="65">
      <c r="A65" s="14" t="s">
        <v>29</v>
      </c>
      <c r="B65" s="15">
        <v>64.683</v>
      </c>
      <c r="C65" s="15">
        <v>74.104</v>
      </c>
      <c r="D65" s="15">
        <v>55.032</v>
      </c>
      <c r="E65" s="15">
        <v>40.926</v>
      </c>
      <c r="F65" s="16">
        <v>54.307</v>
      </c>
      <c r="G65" s="15">
        <v>44.704</v>
      </c>
    </row>
    <row r="66">
      <c r="A66" s="14" t="s">
        <v>14</v>
      </c>
      <c r="B66" s="16">
        <v>55.302</v>
      </c>
      <c r="C66" s="16">
        <v>59.589</v>
      </c>
      <c r="D66" s="16">
        <v>51.05</v>
      </c>
      <c r="E66" s="16">
        <v>47.512</v>
      </c>
      <c r="F66" s="16">
        <v>46.322</v>
      </c>
      <c r="G66" s="16">
        <v>48.415</v>
      </c>
    </row>
    <row r="67">
      <c r="A67" s="13" t="s">
        <v>21</v>
      </c>
      <c r="B67" s="17">
        <v>29.287</v>
      </c>
      <c r="C67" s="17">
        <v>31.408</v>
      </c>
      <c r="D67" s="17">
        <v>24.219</v>
      </c>
      <c r="E67" s="17">
        <v>23.786</v>
      </c>
      <c r="F67" s="17">
        <v>23.859</v>
      </c>
      <c r="G67" s="17">
        <v>22.712</v>
      </c>
    </row>
    <row r="70">
      <c r="A70" s="19" t="s">
        <v>102</v>
      </c>
      <c r="B70" s="20"/>
      <c r="C70" s="20"/>
      <c r="D70" s="20"/>
      <c r="E70" s="20"/>
      <c r="F70" s="20"/>
      <c r="G70" s="20"/>
    </row>
    <row r="71">
      <c r="A71" s="20"/>
      <c r="B71" s="21" t="s">
        <v>0</v>
      </c>
      <c r="C71" s="21" t="s">
        <v>1</v>
      </c>
      <c r="D71" s="21" t="s">
        <v>2</v>
      </c>
      <c r="E71" s="21" t="s">
        <v>3</v>
      </c>
      <c r="F71" s="21" t="s">
        <v>4</v>
      </c>
      <c r="G71" s="21" t="s">
        <v>5</v>
      </c>
    </row>
    <row r="72">
      <c r="A72" s="22" t="s">
        <v>103</v>
      </c>
      <c r="B72" s="20">
        <f t="shared" ref="B72:G72" si="1">AVERAGE(B10,B23,B37,B51,B65)</f>
        <v>56.6392</v>
      </c>
      <c r="C72" s="20">
        <f t="shared" si="1"/>
        <v>67.045</v>
      </c>
      <c r="D72" s="20">
        <f t="shared" si="1"/>
        <v>49.367</v>
      </c>
      <c r="E72" s="20">
        <f t="shared" si="1"/>
        <v>40.187</v>
      </c>
      <c r="F72" s="20">
        <f t="shared" si="1"/>
        <v>47.873</v>
      </c>
      <c r="G72" s="20">
        <f t="shared" si="1"/>
        <v>44.726</v>
      </c>
    </row>
    <row r="73">
      <c r="A73" s="22" t="s">
        <v>104</v>
      </c>
      <c r="B73" s="20">
        <f t="shared" ref="B73:G73" si="2">AVERAGE(B11,B24,B38,B52,B66)</f>
        <v>54.8922</v>
      </c>
      <c r="C73" s="20">
        <f t="shared" si="2"/>
        <v>58.379</v>
      </c>
      <c r="D73" s="20">
        <f t="shared" si="2"/>
        <v>49.549</v>
      </c>
      <c r="E73" s="20">
        <f t="shared" si="2"/>
        <v>46.7054</v>
      </c>
      <c r="F73" s="20">
        <f t="shared" si="2"/>
        <v>47.3144</v>
      </c>
      <c r="G73" s="20">
        <f t="shared" si="2"/>
        <v>46.7338</v>
      </c>
    </row>
    <row r="74">
      <c r="A74" s="21" t="s">
        <v>105</v>
      </c>
      <c r="B74" s="20">
        <f t="shared" ref="B74:G74" si="3">AVERAGE(B12,B25,B39,B53,B67)</f>
        <v>29.4038</v>
      </c>
      <c r="C74" s="20">
        <f t="shared" si="3"/>
        <v>31.0228</v>
      </c>
      <c r="D74" s="20">
        <f t="shared" si="3"/>
        <v>24.6074</v>
      </c>
      <c r="E74" s="20">
        <f t="shared" si="3"/>
        <v>24.0902</v>
      </c>
      <c r="F74" s="20">
        <f t="shared" si="3"/>
        <v>24.1222</v>
      </c>
      <c r="G74" s="20">
        <f t="shared" si="3"/>
        <v>23.2802</v>
      </c>
    </row>
    <row r="76">
      <c r="A76" s="23" t="s">
        <v>106</v>
      </c>
      <c r="B76" s="24">
        <f t="shared" ref="B76:G76" si="4">_xlfn.VAR.S(B3,B16,B30,B44,B58)</f>
        <v>39.4846867</v>
      </c>
      <c r="C76" s="24">
        <f t="shared" si="4"/>
        <v>45.321034</v>
      </c>
      <c r="D76" s="24">
        <f t="shared" si="4"/>
        <v>21.195459</v>
      </c>
      <c r="E76" s="24">
        <f t="shared" si="4"/>
        <v>5.7100025</v>
      </c>
      <c r="F76" s="24">
        <f t="shared" si="4"/>
        <v>18.354508</v>
      </c>
      <c r="G76" s="24">
        <f t="shared" si="4"/>
        <v>2.2147375</v>
      </c>
    </row>
    <row r="77">
      <c r="A77" s="23" t="s">
        <v>107</v>
      </c>
      <c r="B77" s="24">
        <f t="shared" ref="B77:G77" si="5">_xlfn.VAR.S(B5,B18,B32,B46,B60)</f>
        <v>0.1769382</v>
      </c>
      <c r="C77" s="24">
        <f t="shared" si="5"/>
        <v>1.3631755</v>
      </c>
      <c r="D77" s="24">
        <f t="shared" si="5"/>
        <v>2.312551</v>
      </c>
      <c r="E77" s="24">
        <f t="shared" si="5"/>
        <v>0.5746633</v>
      </c>
      <c r="F77" s="24">
        <f t="shared" si="5"/>
        <v>0.8661763</v>
      </c>
      <c r="G77" s="24">
        <f t="shared" si="5"/>
        <v>4.1343192</v>
      </c>
    </row>
    <row r="78">
      <c r="A78" s="23" t="s">
        <v>108</v>
      </c>
      <c r="B78" s="24">
        <f t="shared" ref="B78:G78" si="6">_xlfn.VAR.S(B7,B20,B34,B48,B62)</f>
        <v>0.5672122</v>
      </c>
      <c r="C78" s="24">
        <f t="shared" si="6"/>
        <v>0.4443292</v>
      </c>
      <c r="D78" s="24">
        <f t="shared" si="6"/>
        <v>0.0907268</v>
      </c>
      <c r="E78" s="24">
        <f t="shared" si="6"/>
        <v>1.0293877</v>
      </c>
      <c r="F78" s="24">
        <f t="shared" si="6"/>
        <v>0.0802022</v>
      </c>
      <c r="G78" s="24">
        <f t="shared" si="6"/>
        <v>1.3899742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29"/>
  </cols>
  <sheetData>
    <row r="1">
      <c r="A1" s="25"/>
      <c r="B1" s="26" t="s">
        <v>109</v>
      </c>
    </row>
    <row r="2">
      <c r="A2" s="25" t="s">
        <v>110</v>
      </c>
      <c r="B2" s="25" t="s">
        <v>111</v>
      </c>
      <c r="C2" s="25" t="s">
        <v>2</v>
      </c>
      <c r="D2" s="25" t="s">
        <v>3</v>
      </c>
      <c r="E2" s="25" t="s">
        <v>112</v>
      </c>
      <c r="F2" s="25" t="s">
        <v>5</v>
      </c>
    </row>
    <row r="3">
      <c r="A3" s="3"/>
      <c r="B3" s="27">
        <v>0.687</v>
      </c>
      <c r="C3" s="27">
        <v>4.063</v>
      </c>
      <c r="D3" s="27">
        <v>11.779</v>
      </c>
      <c r="E3" s="27">
        <v>19.698</v>
      </c>
      <c r="F3" s="27">
        <v>8.972</v>
      </c>
    </row>
    <row r="4">
      <c r="A4" s="3"/>
      <c r="B4" s="27">
        <v>0.59</v>
      </c>
      <c r="C4" s="27">
        <v>2.47</v>
      </c>
      <c r="D4" s="27">
        <v>10.708</v>
      </c>
      <c r="E4" s="27">
        <v>18.953</v>
      </c>
      <c r="F4" s="27">
        <v>8.38</v>
      </c>
    </row>
    <row r="5">
      <c r="A5" s="3"/>
      <c r="B5" s="27">
        <v>0.513</v>
      </c>
      <c r="C5" s="27">
        <v>3.879</v>
      </c>
      <c r="D5" s="27">
        <v>11.559</v>
      </c>
      <c r="E5" s="27">
        <v>18.979</v>
      </c>
      <c r="F5" s="27">
        <v>7.753</v>
      </c>
    </row>
    <row r="6">
      <c r="A6" s="3"/>
      <c r="B6" s="27">
        <v>0.491</v>
      </c>
      <c r="C6" s="27">
        <v>3.876</v>
      </c>
      <c r="D6" s="27">
        <v>11.097</v>
      </c>
      <c r="E6" s="27">
        <v>16.939</v>
      </c>
      <c r="F6" s="27">
        <v>7.407</v>
      </c>
    </row>
    <row r="7">
      <c r="A7" s="3"/>
      <c r="B7" s="27">
        <v>0.618</v>
      </c>
      <c r="C7" s="27">
        <v>3.897</v>
      </c>
      <c r="D7" s="27">
        <v>12.301</v>
      </c>
      <c r="E7" s="27">
        <v>16.929</v>
      </c>
      <c r="F7" s="27">
        <v>8.367</v>
      </c>
    </row>
    <row r="8">
      <c r="A8" s="28"/>
      <c r="B8" s="29" t="s">
        <v>113</v>
      </c>
    </row>
    <row r="9">
      <c r="A9" s="28" t="s">
        <v>114</v>
      </c>
      <c r="B9" s="27">
        <f t="shared" ref="B9:F9" si="1">B3*1000/10</f>
        <v>68.7</v>
      </c>
      <c r="C9" s="27">
        <f t="shared" si="1"/>
        <v>406.3</v>
      </c>
      <c r="D9" s="27">
        <f t="shared" si="1"/>
        <v>1177.9</v>
      </c>
      <c r="E9" s="27">
        <f t="shared" si="1"/>
        <v>1969.8</v>
      </c>
      <c r="F9" s="27">
        <f t="shared" si="1"/>
        <v>897.2</v>
      </c>
    </row>
    <row r="10">
      <c r="A10" s="28"/>
      <c r="B10" s="27">
        <f t="shared" ref="B10:F10" si="2">B4*1000/10</f>
        <v>59</v>
      </c>
      <c r="C10" s="27">
        <f t="shared" si="2"/>
        <v>247</v>
      </c>
      <c r="D10" s="27">
        <f t="shared" si="2"/>
        <v>1070.8</v>
      </c>
      <c r="E10" s="27">
        <f t="shared" si="2"/>
        <v>1895.3</v>
      </c>
      <c r="F10" s="27">
        <f t="shared" si="2"/>
        <v>838</v>
      </c>
    </row>
    <row r="11">
      <c r="A11" s="28"/>
      <c r="B11" s="27">
        <f t="shared" ref="B11:F11" si="3">B5*1000/10</f>
        <v>51.3</v>
      </c>
      <c r="C11" s="27">
        <f t="shared" si="3"/>
        <v>387.9</v>
      </c>
      <c r="D11" s="27">
        <f t="shared" si="3"/>
        <v>1155.9</v>
      </c>
      <c r="E11" s="27">
        <f t="shared" si="3"/>
        <v>1897.9</v>
      </c>
      <c r="F11" s="27">
        <f t="shared" si="3"/>
        <v>775.3</v>
      </c>
    </row>
    <row r="12">
      <c r="B12" s="27">
        <f t="shared" ref="B12:F12" si="4">B6*1000/10</f>
        <v>49.1</v>
      </c>
      <c r="C12" s="27">
        <f t="shared" si="4"/>
        <v>387.6</v>
      </c>
      <c r="D12" s="27">
        <f t="shared" si="4"/>
        <v>1109.7</v>
      </c>
      <c r="E12" s="27">
        <f t="shared" si="4"/>
        <v>1693.9</v>
      </c>
      <c r="F12" s="27">
        <f t="shared" si="4"/>
        <v>740.7</v>
      </c>
    </row>
    <row r="13">
      <c r="B13" s="27">
        <f t="shared" ref="B13:F13" si="5">B7*1000/10</f>
        <v>61.8</v>
      </c>
      <c r="C13" s="27">
        <f t="shared" si="5"/>
        <v>389.7</v>
      </c>
      <c r="D13" s="27">
        <f t="shared" si="5"/>
        <v>1230.1</v>
      </c>
      <c r="E13" s="27">
        <f t="shared" si="5"/>
        <v>1692.9</v>
      </c>
      <c r="F13" s="27">
        <f t="shared" si="5"/>
        <v>836.7</v>
      </c>
    </row>
    <row r="15">
      <c r="B15" s="25" t="s">
        <v>111</v>
      </c>
      <c r="C15" s="25" t="s">
        <v>2</v>
      </c>
      <c r="D15" s="25" t="s">
        <v>3</v>
      </c>
      <c r="E15" s="25" t="s">
        <v>112</v>
      </c>
      <c r="F15" s="25" t="s">
        <v>5</v>
      </c>
    </row>
    <row r="16">
      <c r="A16" s="23" t="s">
        <v>115</v>
      </c>
      <c r="B16" s="24">
        <f t="shared" ref="B16:F16" si="6">AVERAGE(B9:B13)</f>
        <v>57.98</v>
      </c>
      <c r="C16" s="24">
        <f t="shared" si="6"/>
        <v>363.7</v>
      </c>
      <c r="D16" s="24">
        <f t="shared" si="6"/>
        <v>1148.88</v>
      </c>
      <c r="E16" s="24">
        <f t="shared" si="6"/>
        <v>1829.96</v>
      </c>
      <c r="F16" s="24">
        <f t="shared" si="6"/>
        <v>817.58</v>
      </c>
    </row>
    <row r="18">
      <c r="A18" s="23" t="s">
        <v>116</v>
      </c>
      <c r="B18" s="24">
        <f t="shared" ref="B18:F18" si="7">_xlfn.VAR.S(B3:B7)</f>
        <v>0.0063507</v>
      </c>
      <c r="C18" s="24">
        <f t="shared" si="7"/>
        <v>0.4316625</v>
      </c>
      <c r="D18" s="24">
        <f t="shared" si="7"/>
        <v>0.3779922</v>
      </c>
      <c r="E18" s="24">
        <f t="shared" si="7"/>
        <v>1.6434538</v>
      </c>
      <c r="F18" s="24">
        <f t="shared" si="7"/>
        <v>0.3705007</v>
      </c>
    </row>
  </sheetData>
  <mergeCells count="2">
    <mergeCell ref="B1:F1"/>
    <mergeCell ref="B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71"/>
    <col customWidth="1" min="2" max="2" width="56.57"/>
    <col customWidth="1" min="3" max="3" width="42.14"/>
  </cols>
  <sheetData>
    <row r="1">
      <c r="A1" s="30" t="s">
        <v>117</v>
      </c>
      <c r="B1" s="30" t="s">
        <v>2</v>
      </c>
      <c r="C1" s="30" t="s">
        <v>111</v>
      </c>
    </row>
    <row r="2">
      <c r="A2" s="23" t="s">
        <v>118</v>
      </c>
      <c r="B2" s="23" t="s">
        <v>119</v>
      </c>
      <c r="C2" s="23" t="s">
        <v>120</v>
      </c>
    </row>
    <row r="3">
      <c r="A3" s="23" t="s">
        <v>121</v>
      </c>
      <c r="B3" s="23" t="s">
        <v>122</v>
      </c>
      <c r="C3" s="23" t="s">
        <v>123</v>
      </c>
    </row>
    <row r="4">
      <c r="A4" s="23" t="s">
        <v>124</v>
      </c>
      <c r="B4" s="23" t="s">
        <v>125</v>
      </c>
      <c r="C4" s="23" t="s">
        <v>126</v>
      </c>
    </row>
    <row r="5">
      <c r="A5" s="23" t="s">
        <v>127</v>
      </c>
      <c r="B5" s="23" t="s">
        <v>128</v>
      </c>
      <c r="C5" s="23" t="s">
        <v>129</v>
      </c>
    </row>
    <row r="6">
      <c r="A6" s="23" t="s">
        <v>130</v>
      </c>
      <c r="B6" s="23" t="s">
        <v>131</v>
      </c>
      <c r="C6" s="23" t="s">
        <v>132</v>
      </c>
    </row>
    <row r="7">
      <c r="A7" s="23" t="s">
        <v>133</v>
      </c>
      <c r="B7" s="23" t="s">
        <v>134</v>
      </c>
      <c r="C7" s="23" t="s">
        <v>135</v>
      </c>
    </row>
    <row r="10">
      <c r="A10" s="23" t="s">
        <v>118</v>
      </c>
      <c r="B10" s="23">
        <v>111.26</v>
      </c>
      <c r="C10" s="23">
        <v>41.59</v>
      </c>
      <c r="E10" s="24">
        <f t="shared" ref="E10:E14" si="1">DIVIDE(B10,C10)</f>
        <v>2.675162299</v>
      </c>
    </row>
    <row r="11">
      <c r="A11" s="23" t="s">
        <v>121</v>
      </c>
      <c r="B11" s="23">
        <v>23.34</v>
      </c>
      <c r="C11" s="23">
        <v>8.5</v>
      </c>
      <c r="E11" s="24">
        <f t="shared" si="1"/>
        <v>2.745882353</v>
      </c>
    </row>
    <row r="12">
      <c r="A12" s="23" t="s">
        <v>124</v>
      </c>
      <c r="B12" s="23">
        <v>23.28</v>
      </c>
      <c r="C12" s="23">
        <v>8.55</v>
      </c>
      <c r="E12" s="24">
        <f t="shared" si="1"/>
        <v>2.722807018</v>
      </c>
    </row>
    <row r="13">
      <c r="A13" s="23" t="s">
        <v>127</v>
      </c>
      <c r="B13" s="23">
        <v>20.35</v>
      </c>
      <c r="C13" s="23">
        <v>7.0</v>
      </c>
      <c r="E13" s="24">
        <f t="shared" si="1"/>
        <v>2.907142857</v>
      </c>
    </row>
    <row r="14">
      <c r="A14" s="23" t="s">
        <v>130</v>
      </c>
      <c r="B14" s="23">
        <v>17.84</v>
      </c>
      <c r="C14" s="23">
        <v>6.6</v>
      </c>
      <c r="E14" s="24">
        <f t="shared" si="1"/>
        <v>2.703030303</v>
      </c>
    </row>
    <row r="16">
      <c r="E16" s="24">
        <f>average(E10:E14)</f>
        <v>2.750804966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39.57"/>
    <col customWidth="1" min="3" max="3" width="41.43"/>
    <col customWidth="1" min="4" max="4" width="43.43"/>
    <col customWidth="1" min="5" max="6" width="34.43"/>
    <col customWidth="1" min="7" max="7" width="37.43"/>
  </cols>
  <sheetData>
    <row r="1">
      <c r="A1" s="23"/>
      <c r="B1" s="23" t="s">
        <v>136</v>
      </c>
      <c r="C1" s="23" t="s">
        <v>137</v>
      </c>
      <c r="D1" s="23" t="s">
        <v>138</v>
      </c>
      <c r="E1" s="23" t="s">
        <v>137</v>
      </c>
      <c r="F1" s="23"/>
    </row>
    <row r="2">
      <c r="A2" s="23" t="s">
        <v>139</v>
      </c>
      <c r="B2" s="31">
        <v>9854.0</v>
      </c>
      <c r="C2" s="32">
        <f t="shared" ref="C2:C6" si="1">B2/60</f>
        <v>164.2333333</v>
      </c>
      <c r="D2" s="33">
        <v>8813.0</v>
      </c>
      <c r="E2" s="32">
        <f t="shared" ref="E2:E6" si="2">D2/60</f>
        <v>146.8833333</v>
      </c>
    </row>
    <row r="3">
      <c r="B3" s="31">
        <v>9244.0</v>
      </c>
      <c r="C3" s="32">
        <f t="shared" si="1"/>
        <v>154.0666667</v>
      </c>
      <c r="D3" s="33">
        <v>8840.0</v>
      </c>
      <c r="E3" s="32">
        <f t="shared" si="2"/>
        <v>147.3333333</v>
      </c>
    </row>
    <row r="4">
      <c r="B4" s="31">
        <v>9467.0</v>
      </c>
      <c r="C4" s="32">
        <f t="shared" si="1"/>
        <v>157.7833333</v>
      </c>
      <c r="D4" s="33">
        <v>9035.0</v>
      </c>
      <c r="E4" s="32">
        <f t="shared" si="2"/>
        <v>150.5833333</v>
      </c>
    </row>
    <row r="5">
      <c r="B5" s="31">
        <v>9380.0</v>
      </c>
      <c r="C5" s="32">
        <f t="shared" si="1"/>
        <v>156.3333333</v>
      </c>
      <c r="D5" s="33">
        <v>8958.0</v>
      </c>
      <c r="E5" s="32">
        <f t="shared" si="2"/>
        <v>149.3</v>
      </c>
    </row>
    <row r="6">
      <c r="B6" s="31">
        <v>10678.0</v>
      </c>
      <c r="C6" s="32">
        <f t="shared" si="1"/>
        <v>177.9666667</v>
      </c>
      <c r="D6" s="31">
        <v>9488.0</v>
      </c>
      <c r="E6" s="32">
        <f t="shared" si="2"/>
        <v>158.1333333</v>
      </c>
    </row>
    <row r="7">
      <c r="B7" s="23" t="s">
        <v>140</v>
      </c>
      <c r="C7" s="32">
        <f>AVERAGE(C2:C6)</f>
        <v>162.0766667</v>
      </c>
      <c r="D7" s="34"/>
      <c r="E7" s="32">
        <f>AVERAGE(E2:E6)</f>
        <v>150.4466667</v>
      </c>
    </row>
    <row r="8">
      <c r="B8" s="23" t="s">
        <v>141</v>
      </c>
      <c r="C8" s="32">
        <f>_xlfn.STDEV.S(C2:C6)</f>
        <v>9.653004714</v>
      </c>
      <c r="D8" s="34"/>
      <c r="E8" s="32">
        <f>_xlfn.STDEV.S(E2:E6)</f>
        <v>4.549960317</v>
      </c>
    </row>
    <row r="9">
      <c r="A9" s="23" t="s">
        <v>142</v>
      </c>
      <c r="B9" s="31">
        <v>27693.0</v>
      </c>
      <c r="C9" s="32">
        <f t="shared" ref="C9:C14" si="3">B9/60</f>
        <v>461.55</v>
      </c>
      <c r="D9" s="31">
        <v>26890.0</v>
      </c>
      <c r="E9" s="32">
        <f t="shared" ref="E9:E14" si="4">D9/60</f>
        <v>448.1666667</v>
      </c>
    </row>
    <row r="10">
      <c r="B10" s="31">
        <v>27643.0</v>
      </c>
      <c r="C10" s="32">
        <f t="shared" si="3"/>
        <v>460.7166667</v>
      </c>
      <c r="D10" s="31">
        <v>26783.0</v>
      </c>
      <c r="E10" s="32">
        <f t="shared" si="4"/>
        <v>446.3833333</v>
      </c>
    </row>
    <row r="11">
      <c r="B11" s="31">
        <v>27723.0</v>
      </c>
      <c r="C11" s="32">
        <f t="shared" si="3"/>
        <v>462.05</v>
      </c>
      <c r="D11" s="31">
        <v>27205.0</v>
      </c>
      <c r="E11" s="32">
        <f t="shared" si="4"/>
        <v>453.4166667</v>
      </c>
    </row>
    <row r="12">
      <c r="B12" s="31">
        <v>41232.0</v>
      </c>
      <c r="C12" s="32">
        <f t="shared" si="3"/>
        <v>687.2</v>
      </c>
      <c r="D12" s="31">
        <v>26109.0</v>
      </c>
      <c r="E12" s="32">
        <f t="shared" si="4"/>
        <v>435.15</v>
      </c>
    </row>
    <row r="13">
      <c r="B13" s="31">
        <v>27114.0</v>
      </c>
      <c r="C13" s="32">
        <f t="shared" si="3"/>
        <v>451.9</v>
      </c>
      <c r="D13" s="31">
        <v>26759.0</v>
      </c>
      <c r="E13" s="32">
        <f t="shared" si="4"/>
        <v>445.9833333</v>
      </c>
    </row>
    <row r="14">
      <c r="B14" s="31">
        <v>27116.0</v>
      </c>
      <c r="C14" s="32">
        <f t="shared" si="3"/>
        <v>451.9333333</v>
      </c>
      <c r="D14" s="31">
        <v>26860.0</v>
      </c>
      <c r="E14" s="32">
        <f t="shared" si="4"/>
        <v>447.6666667</v>
      </c>
    </row>
    <row r="15">
      <c r="B15" s="23" t="s">
        <v>140</v>
      </c>
      <c r="C15" s="32">
        <f>AVERAGE(C9:C14)</f>
        <v>495.8916667</v>
      </c>
      <c r="E15" s="32">
        <f>AVERAGE(E9:E14)</f>
        <v>446.1277778</v>
      </c>
    </row>
    <row r="16">
      <c r="A16" s="23"/>
      <c r="B16" s="23" t="s">
        <v>141</v>
      </c>
      <c r="C16" s="32">
        <f>_xlfn.STDEV.S(C9:C14)</f>
        <v>93.8385521</v>
      </c>
      <c r="E16" s="32">
        <f>_xlfn.STDEV.S(E9:E14)</f>
        <v>6.004180642</v>
      </c>
    </row>
    <row r="17">
      <c r="A17" s="23" t="s">
        <v>143</v>
      </c>
      <c r="C17" s="32"/>
      <c r="D17" s="23" t="s">
        <v>144</v>
      </c>
      <c r="E17" s="32"/>
    </row>
    <row r="18">
      <c r="C18" s="35">
        <v>930.910233333</v>
      </c>
      <c r="E18" s="36">
        <v>952.958916667</v>
      </c>
      <c r="F18" s="37"/>
    </row>
    <row r="19">
      <c r="C19" s="35">
        <v>805.582833333</v>
      </c>
      <c r="E19" s="36">
        <v>817.494916667</v>
      </c>
      <c r="F19" s="37"/>
    </row>
    <row r="20">
      <c r="C20" s="35">
        <v>800.9264</v>
      </c>
      <c r="E20" s="36">
        <v>813.0325</v>
      </c>
      <c r="F20" s="37"/>
    </row>
    <row r="21">
      <c r="C21" s="35">
        <v>806.89095</v>
      </c>
      <c r="E21" s="36">
        <v>810.598066667</v>
      </c>
      <c r="F21" s="37"/>
    </row>
    <row r="22">
      <c r="C22" s="35">
        <v>928.020716667</v>
      </c>
      <c r="E22" s="36">
        <v>928.8048</v>
      </c>
      <c r="F22" s="37"/>
    </row>
    <row r="23">
      <c r="B23" s="23" t="s">
        <v>140</v>
      </c>
      <c r="C23" s="32">
        <f>AVERAGE(C18:C22)</f>
        <v>854.4662267</v>
      </c>
      <c r="E23" s="32">
        <f>AVERAGE(E18:E22)</f>
        <v>864.57784</v>
      </c>
    </row>
    <row r="24">
      <c r="B24" s="23" t="s">
        <v>141</v>
      </c>
      <c r="C24" s="32">
        <f>_xlfn.STDEV.S(C18:C22)</f>
        <v>68.5081296</v>
      </c>
      <c r="E24" s="32">
        <f>_xlfn.STDEV.S(E18:E22)</f>
        <v>70.22082451</v>
      </c>
    </row>
    <row r="25">
      <c r="E25" s="37"/>
      <c r="F25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78.43"/>
    <col customWidth="1" min="3" max="3" width="76.29"/>
  </cols>
  <sheetData>
    <row r="1">
      <c r="A1" s="23" t="s">
        <v>145</v>
      </c>
      <c r="B1" s="23" t="s">
        <v>146</v>
      </c>
      <c r="C1" s="23" t="s">
        <v>111</v>
      </c>
    </row>
    <row r="2">
      <c r="A2" s="23" t="s">
        <v>147</v>
      </c>
      <c r="B2" s="23" t="s">
        <v>148</v>
      </c>
      <c r="C2" s="23" t="s">
        <v>149</v>
      </c>
    </row>
    <row r="3">
      <c r="B3" s="23" t="s">
        <v>150</v>
      </c>
      <c r="C3" s="23" t="s">
        <v>151</v>
      </c>
    </row>
    <row r="4">
      <c r="B4" s="23" t="s">
        <v>152</v>
      </c>
      <c r="C4" s="23" t="s">
        <v>153</v>
      </c>
    </row>
    <row r="5">
      <c r="B5" s="23" t="s">
        <v>154</v>
      </c>
      <c r="C5" s="23" t="s">
        <v>155</v>
      </c>
    </row>
    <row r="6">
      <c r="B6" s="23" t="s">
        <v>156</v>
      </c>
      <c r="C6" s="23" t="s">
        <v>157</v>
      </c>
    </row>
    <row r="8">
      <c r="B8" s="23" t="s">
        <v>158</v>
      </c>
      <c r="C8" s="23" t="s">
        <v>159</v>
      </c>
    </row>
    <row r="9">
      <c r="B9" s="23" t="s">
        <v>160</v>
      </c>
      <c r="C9" s="23" t="s">
        <v>161</v>
      </c>
    </row>
  </sheetData>
  <drawing r:id="rId1"/>
</worksheet>
</file>