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Heather Mckay\Documents\GitHub\Osc\osc\data\"/>
    </mc:Choice>
  </mc:AlternateContent>
  <xr:revisionPtr revIDLastSave="0" documentId="13_ncr:1_{75077B39-F47D-4E4D-B0EE-E63E063CFEE1}" xr6:coauthVersionLast="32" xr6:coauthVersionMax="32" xr10:uidLastSave="{00000000-0000-0000-0000-000000000000}"/>
  <bookViews>
    <workbookView xWindow="0" yWindow="0" windowWidth="16410" windowHeight="8940" firstSheet="3" activeTab="3" xr2:uid="{00000000-000D-0000-FFFF-FFFF00000000}"/>
  </bookViews>
  <sheets>
    <sheet name="Summary" sheetId="1" r:id="rId1"/>
    <sheet name="HMRC Receipts summarised" sheetId="3" r:id="rId2"/>
    <sheet name="Full data" sheetId="2" r:id="rId3"/>
    <sheet name="UK GDP 2000 - 2016" sheetId="4" r:id="rId4"/>
  </sheets>
  <calcPr calcId="179017"/>
</workbook>
</file>

<file path=xl/calcChain.xml><?xml version="1.0" encoding="utf-8"?>
<calcChain xmlns="http://schemas.openxmlformats.org/spreadsheetml/2006/main">
  <c r="B42" i="3" l="1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I43" i="3"/>
  <c r="I44" i="3"/>
  <c r="I45" i="3"/>
  <c r="I46" i="3"/>
  <c r="I47" i="3"/>
  <c r="I48" i="3"/>
  <c r="I49" i="3"/>
  <c r="I42" i="3"/>
  <c r="B39" i="3"/>
  <c r="C39" i="3"/>
  <c r="D39" i="3"/>
  <c r="E39" i="3"/>
  <c r="F39" i="3"/>
  <c r="G39" i="3"/>
  <c r="H39" i="3"/>
  <c r="B31" i="3"/>
  <c r="C31" i="3"/>
  <c r="C38" i="3" s="1"/>
  <c r="D31" i="3"/>
  <c r="E31" i="3"/>
  <c r="E38" i="3" s="1"/>
  <c r="F31" i="3"/>
  <c r="G31" i="3"/>
  <c r="G38" i="3" s="1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D38" i="3"/>
  <c r="F38" i="3"/>
  <c r="H38" i="3"/>
  <c r="H28" i="3" l="1"/>
  <c r="B28" i="3"/>
  <c r="C28" i="3"/>
  <c r="D28" i="3"/>
  <c r="E28" i="3"/>
  <c r="F28" i="3"/>
  <c r="G28" i="3"/>
  <c r="D18" i="4"/>
  <c r="C18" i="4"/>
  <c r="C17" i="4"/>
  <c r="D17" i="4" s="1"/>
  <c r="A48" i="3"/>
  <c r="A49" i="3"/>
  <c r="A43" i="3"/>
  <c r="A44" i="3"/>
  <c r="A45" i="3"/>
  <c r="A46" i="3"/>
  <c r="A47" i="3"/>
  <c r="A42" i="3"/>
  <c r="C44" i="2"/>
  <c r="D44" i="2"/>
  <c r="E44" i="2"/>
  <c r="F44" i="2"/>
  <c r="G44" i="2"/>
  <c r="H44" i="2"/>
  <c r="B44" i="2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/>
  <c r="I34" i="3"/>
  <c r="J34" i="3"/>
  <c r="K34" i="3"/>
  <c r="L34" i="3"/>
  <c r="M34" i="3"/>
  <c r="N34" i="3"/>
  <c r="O34" i="3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/>
  <c r="I37" i="3"/>
  <c r="J37" i="3"/>
  <c r="K37" i="3"/>
  <c r="L37" i="3"/>
  <c r="M37" i="3"/>
  <c r="N37" i="3"/>
  <c r="O37" i="3"/>
  <c r="K5" i="1"/>
  <c r="K3" i="1"/>
  <c r="K4" i="1"/>
  <c r="K2" i="1"/>
  <c r="N38" i="3" l="1"/>
  <c r="J38" i="3"/>
  <c r="M38" i="3"/>
  <c r="I38" i="3"/>
  <c r="O45" i="3" s="1"/>
  <c r="L38" i="3"/>
  <c r="O38" i="3"/>
  <c r="K38" i="3"/>
  <c r="N43" i="3" l="1"/>
  <c r="M42" i="3"/>
  <c r="J45" i="3"/>
  <c r="K45" i="3"/>
  <c r="O48" i="3"/>
  <c r="K48" i="3"/>
  <c r="K39" i="3"/>
  <c r="K49" i="3"/>
  <c r="K43" i="3"/>
  <c r="K42" i="3"/>
  <c r="N45" i="3"/>
  <c r="M48" i="3"/>
  <c r="J43" i="3"/>
  <c r="L39" i="3"/>
  <c r="L49" i="3"/>
  <c r="I39" i="3"/>
  <c r="L48" i="3"/>
  <c r="J42" i="3"/>
  <c r="N42" i="3"/>
  <c r="L43" i="3"/>
  <c r="J44" i="3"/>
  <c r="N44" i="3"/>
  <c r="J46" i="3"/>
  <c r="N46" i="3"/>
  <c r="L47" i="3"/>
  <c r="J48" i="3"/>
  <c r="M45" i="3"/>
  <c r="L45" i="3"/>
  <c r="L42" i="3"/>
  <c r="M39" i="3"/>
  <c r="M49" i="3"/>
  <c r="O43" i="3"/>
  <c r="K47" i="3"/>
  <c r="N48" i="3"/>
  <c r="O42" i="3"/>
  <c r="K46" i="3"/>
  <c r="L46" i="3"/>
  <c r="O44" i="3"/>
  <c r="K44" i="3"/>
  <c r="N39" i="3"/>
  <c r="N49" i="3"/>
  <c r="O39" i="3"/>
  <c r="O49" i="3"/>
  <c r="M43" i="3"/>
  <c r="J39" i="3"/>
  <c r="J49" i="3"/>
  <c r="L44" i="3"/>
  <c r="O47" i="3"/>
  <c r="J47" i="3"/>
  <c r="M44" i="3"/>
  <c r="O46" i="3"/>
  <c r="M47" i="3"/>
  <c r="M46" i="3"/>
  <c r="N47" i="3"/>
</calcChain>
</file>

<file path=xl/sharedStrings.xml><?xml version="1.0" encoding="utf-8"?>
<sst xmlns="http://schemas.openxmlformats.org/spreadsheetml/2006/main" count="154" uniqueCount="81">
  <si>
    <t>2014-15</t>
  </si>
  <si>
    <t>2015-16</t>
  </si>
  <si>
    <t>2016-17</t>
  </si>
  <si>
    <t>2017-18</t>
  </si>
  <si>
    <t>2018-19</t>
  </si>
  <si>
    <t>2019-20</t>
  </si>
  <si>
    <t>2020-21</t>
  </si>
  <si>
    <t>Income tax (gross of tax credits)</t>
  </si>
  <si>
    <t>F, R</t>
  </si>
  <si>
    <t>National insurance contributions</t>
  </si>
  <si>
    <t xml:space="preserve">F </t>
  </si>
  <si>
    <t>Value added tax</t>
  </si>
  <si>
    <t>F</t>
  </si>
  <si>
    <t>Corporation tax</t>
  </si>
  <si>
    <t>Petroleum revenue tax</t>
  </si>
  <si>
    <t>Fuel duties</t>
  </si>
  <si>
    <t>F, N</t>
  </si>
  <si>
    <t>Capital gains tax</t>
  </si>
  <si>
    <t>Inheritance tax</t>
  </si>
  <si>
    <t>R</t>
  </si>
  <si>
    <t>Stamp duty land tax</t>
  </si>
  <si>
    <t>Stamp taxes on shares</t>
  </si>
  <si>
    <t>Tobacco duties</t>
  </si>
  <si>
    <t>N</t>
  </si>
  <si>
    <t>Spirits duties</t>
  </si>
  <si>
    <t>Wine duties</t>
  </si>
  <si>
    <t>Beer and cider duties</t>
  </si>
  <si>
    <t>Air passenger duty</t>
  </si>
  <si>
    <t>Insurance premium tax</t>
  </si>
  <si>
    <t>Climate change levy</t>
  </si>
  <si>
    <t>Landfill tax</t>
  </si>
  <si>
    <t>Aggregates levy</t>
  </si>
  <si>
    <t>Betting and gaming duties</t>
  </si>
  <si>
    <t>N, F</t>
  </si>
  <si>
    <t>Customs Duties</t>
  </si>
  <si>
    <t>Bank levy</t>
  </si>
  <si>
    <t>Bank surcharge</t>
  </si>
  <si>
    <t>Diverted profits tax</t>
  </si>
  <si>
    <t>Apprenticeship Levy</t>
  </si>
  <si>
    <t>N, R</t>
  </si>
  <si>
    <t>Soft drinks industry levy</t>
  </si>
  <si>
    <t>Total HMRC</t>
  </si>
  <si>
    <t>Vehicle excise duties</t>
  </si>
  <si>
    <t>Business rates</t>
  </si>
  <si>
    <t>Council tax</t>
  </si>
  <si>
    <t>VAT refunds</t>
  </si>
  <si>
    <t xml:space="preserve">EU ETS Auction Receipts </t>
  </si>
  <si>
    <t>Scottish taxes</t>
  </si>
  <si>
    <t>Other taxes and royalties</t>
  </si>
  <si>
    <t>Net taxes and NICs</t>
  </si>
  <si>
    <t>Accruals adjustments on taxes</t>
  </si>
  <si>
    <t>Less Own Resources contribution to EU</t>
  </si>
  <si>
    <t>Interest and dividends (ex APF)</t>
  </si>
  <si>
    <t>Gross operating surplus</t>
  </si>
  <si>
    <t>Other receipts</t>
  </si>
  <si>
    <t>Current receipts</t>
  </si>
  <si>
    <t>Primary Function</t>
  </si>
  <si>
    <t>Tax</t>
  </si>
  <si>
    <t>Total HMRC Receipts</t>
  </si>
  <si>
    <t>Income Tax</t>
  </si>
  <si>
    <t>NICs</t>
  </si>
  <si>
    <t>VAT</t>
  </si>
  <si>
    <t>Corporation Tax</t>
  </si>
  <si>
    <t>Hydrocarbon Taxes</t>
  </si>
  <si>
    <t>Hydrocarbon oils</t>
  </si>
  <si>
    <t>Other</t>
  </si>
  <si>
    <t>Stamp Duty/ Land Tax</t>
  </si>
  <si>
    <t>Summary %</t>
  </si>
  <si>
    <t>% of total receipts</t>
  </si>
  <si>
    <t>GDP in million GBP</t>
  </si>
  <si>
    <t>Year</t>
  </si>
  <si>
    <t>HMRC TAX Receipts</t>
  </si>
  <si>
    <t>% GDP</t>
  </si>
  <si>
    <t xml:space="preserve">2007-08 </t>
  </si>
  <si>
    <t>2008-09</t>
  </si>
  <si>
    <t>2009-10</t>
  </si>
  <si>
    <t>2010-11</t>
  </si>
  <si>
    <t>2011-12</t>
  </si>
  <si>
    <t>2012-13</t>
  </si>
  <si>
    <t>2013-14</t>
  </si>
  <si>
    <t>https://www.statista.com/statistics/281744/gdp-of-the-united-kingdom-uk-since-2000/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</si>
</sst>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F4F4F"/>
      <name val="Arial"/>
      <family val="2"/>
    </font>
    <font>
      <sz val="11"/>
      <color rgb="FF696969"/>
      <name val="Arial"/>
      <family val="2"/>
    </font>
    <font>
      <sz val="10"/>
      <color rgb="FF000000"/>
      <name val="Arial"/>
      <family val="2"/>
    </font>
    <font>
      <u/>
      <sz val="9"/>
      <color rgb="FF0000FF"/>
      <name val="Helv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6F7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18" fillId="34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3" fontId="19" fillId="34" borderId="10" xfId="0" applyNumberFormat="1" applyFont="1" applyFill="1" applyBorder="1" applyAlignment="1">
      <alignment horizontal="center" vertical="center" wrapText="1"/>
    </xf>
    <xf numFmtId="164" fontId="16" fillId="0" borderId="0" xfId="1" applyNumberFormat="1" applyFont="1"/>
    <xf numFmtId="165" fontId="0" fillId="0" borderId="0" xfId="0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 applyAlignment="1">
      <alignment wrapText="1"/>
    </xf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  <xf numFmtId="165" fontId="20" fillId="0" borderId="0" xfId="43" applyNumberForma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5" xr:uid="{00000000-0005-0000-0000-000021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Percent" xfId="1" builtinId="5"/>
    <cellStyle name="Percent 2" xfId="44" xr:uid="{00000000-0005-0000-0000-00002A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B6" sqref="B6:B8"/>
    </sheetView>
  </sheetViews>
  <sheetFormatPr defaultRowHeight="15" x14ac:dyDescent="0.25"/>
  <cols>
    <col min="1" max="1" width="28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56</v>
      </c>
    </row>
    <row r="2" spans="1:13" x14ac:dyDescent="0.25">
      <c r="A2" t="s">
        <v>59</v>
      </c>
      <c r="B2">
        <v>163.1</v>
      </c>
      <c r="C2">
        <v>168.9</v>
      </c>
      <c r="D2">
        <v>181.6</v>
      </c>
      <c r="E2">
        <v>185.7</v>
      </c>
      <c r="F2">
        <v>197.1</v>
      </c>
      <c r="G2">
        <v>207.3</v>
      </c>
      <c r="H2">
        <v>217.7</v>
      </c>
      <c r="K2">
        <f>'HMRC Receipts summarised'!I2/'HMRC Receipts summarised'!$I$28</f>
        <v>0.316453240201785</v>
      </c>
      <c r="M2" t="s">
        <v>59</v>
      </c>
    </row>
    <row r="3" spans="1:13" x14ac:dyDescent="0.25">
      <c r="A3" t="s">
        <v>61</v>
      </c>
      <c r="B3">
        <v>111.4</v>
      </c>
      <c r="C3">
        <v>114.9</v>
      </c>
      <c r="D3">
        <v>119</v>
      </c>
      <c r="E3">
        <v>123.9</v>
      </c>
      <c r="F3">
        <v>129.4</v>
      </c>
      <c r="G3">
        <v>134.9</v>
      </c>
      <c r="H3">
        <v>141.1</v>
      </c>
      <c r="K3">
        <f>'HMRC Receipts summarised'!I3/'HMRC Receipts summarised'!$I$28</f>
        <v>0.2142025611175786</v>
      </c>
      <c r="M3" t="s">
        <v>60</v>
      </c>
    </row>
    <row r="4" spans="1:13" x14ac:dyDescent="0.25">
      <c r="A4" t="s">
        <v>60</v>
      </c>
      <c r="B4">
        <v>110.4</v>
      </c>
      <c r="C4">
        <v>113.7</v>
      </c>
      <c r="D4">
        <v>124.9</v>
      </c>
      <c r="E4">
        <v>132.30000000000001</v>
      </c>
      <c r="F4">
        <v>138.4</v>
      </c>
      <c r="G4">
        <v>143.4</v>
      </c>
      <c r="H4">
        <v>150</v>
      </c>
      <c r="K4">
        <f>'HMRC Receipts summarised'!I4/'HMRC Receipts summarised'!$I$28</f>
        <v>0.21614280170741174</v>
      </c>
      <c r="M4" t="s">
        <v>61</v>
      </c>
    </row>
    <row r="5" spans="1:13" x14ac:dyDescent="0.25">
      <c r="A5" t="s">
        <v>64</v>
      </c>
      <c r="B5">
        <v>27.2</v>
      </c>
      <c r="C5">
        <v>27.5</v>
      </c>
      <c r="D5">
        <v>27.6</v>
      </c>
      <c r="E5">
        <v>27.8</v>
      </c>
      <c r="F5">
        <v>28.2</v>
      </c>
      <c r="G5">
        <v>28.7</v>
      </c>
      <c r="H5">
        <v>29.3</v>
      </c>
      <c r="K5">
        <f>'HMRC Receipts summarised'!I5/'HMRC Receipts summarised'!$I$28</f>
        <v>8.3430345362824995E-2</v>
      </c>
      <c r="M5" t="s">
        <v>62</v>
      </c>
    </row>
    <row r="6" spans="1:13" x14ac:dyDescent="0.25">
      <c r="A6" t="s">
        <v>62</v>
      </c>
      <c r="B6">
        <v>43</v>
      </c>
      <c r="C6">
        <v>44.1</v>
      </c>
      <c r="D6">
        <v>43.5</v>
      </c>
      <c r="E6">
        <v>46</v>
      </c>
      <c r="F6">
        <v>46.1</v>
      </c>
      <c r="G6">
        <v>52.8</v>
      </c>
      <c r="H6">
        <v>50.2</v>
      </c>
      <c r="M6" t="s">
        <v>63</v>
      </c>
    </row>
    <row r="7" spans="1:13" x14ac:dyDescent="0.25">
      <c r="A7" t="s">
        <v>66</v>
      </c>
      <c r="B7">
        <v>10.9</v>
      </c>
      <c r="C7">
        <v>10.7</v>
      </c>
      <c r="D7">
        <v>12.9</v>
      </c>
      <c r="E7">
        <v>14.2</v>
      </c>
      <c r="F7">
        <v>15.2</v>
      </c>
      <c r="G7">
        <v>16.3</v>
      </c>
      <c r="H7">
        <v>17.399999999999999</v>
      </c>
    </row>
    <row r="8" spans="1:13" x14ac:dyDescent="0.25">
      <c r="A8" t="s">
        <v>65</v>
      </c>
      <c r="B8">
        <v>49.400000000000006</v>
      </c>
      <c r="C8">
        <v>52.800000000000004</v>
      </c>
      <c r="D8">
        <v>54.399999999999991</v>
      </c>
      <c r="E8">
        <v>58.700000000000017</v>
      </c>
      <c r="F8">
        <v>61</v>
      </c>
      <c r="G8">
        <v>65.09999999999998</v>
      </c>
      <c r="H8">
        <v>66.100000000000009</v>
      </c>
    </row>
    <row r="9" spans="1:13" x14ac:dyDescent="0.25">
      <c r="A9" t="s">
        <v>58</v>
      </c>
      <c r="B9">
        <v>515.4</v>
      </c>
      <c r="C9">
        <v>532.6</v>
      </c>
      <c r="D9">
        <v>563.9</v>
      </c>
      <c r="E9">
        <v>588.60000000000014</v>
      </c>
      <c r="F9">
        <v>615.4</v>
      </c>
      <c r="G9">
        <v>648.5</v>
      </c>
      <c r="H9">
        <v>671.8</v>
      </c>
    </row>
    <row r="12" spans="1:13" x14ac:dyDescent="0.25">
      <c r="A1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topLeftCell="A28" workbookViewId="0">
      <selection activeCell="D53" sqref="D53"/>
    </sheetView>
  </sheetViews>
  <sheetFormatPr defaultRowHeight="15" x14ac:dyDescent="0.25"/>
  <cols>
    <col min="1" max="1" width="14.140625" customWidth="1"/>
  </cols>
  <sheetData>
    <row r="1" spans="1:16" x14ac:dyDescent="0.25">
      <c r="A1" t="s">
        <v>57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56</v>
      </c>
    </row>
    <row r="2" spans="1:16" x14ac:dyDescent="0.25">
      <c r="A2" t="s">
        <v>7</v>
      </c>
      <c r="B2" s="10">
        <v>151.73796173789898</v>
      </c>
      <c r="C2" s="10">
        <v>153.44174510048583</v>
      </c>
      <c r="D2" s="10">
        <v>144.88080599822382</v>
      </c>
      <c r="E2" s="10">
        <v>153.49088132850235</v>
      </c>
      <c r="F2" s="10">
        <v>150.938788470595</v>
      </c>
      <c r="G2" s="10">
        <v>152.03001378134257</v>
      </c>
      <c r="H2" s="10">
        <v>156.89795762974305</v>
      </c>
      <c r="I2">
        <v>163.1</v>
      </c>
      <c r="J2">
        <v>168.9</v>
      </c>
      <c r="K2">
        <v>181.6</v>
      </c>
      <c r="L2">
        <v>185.7</v>
      </c>
      <c r="M2">
        <v>197.1</v>
      </c>
      <c r="N2">
        <v>207.3</v>
      </c>
      <c r="O2">
        <v>217.7</v>
      </c>
      <c r="P2" t="s">
        <v>8</v>
      </c>
    </row>
    <row r="3" spans="1:16" x14ac:dyDescent="0.25">
      <c r="A3" t="s">
        <v>9</v>
      </c>
      <c r="B3" s="11">
        <v>100.40990977620801</v>
      </c>
      <c r="C3" s="11">
        <v>96.881536187956286</v>
      </c>
      <c r="D3" s="11">
        <v>95.517060602915592</v>
      </c>
      <c r="E3" s="11">
        <v>96.547688438911024</v>
      </c>
      <c r="F3" s="11">
        <v>101.61696005807759</v>
      </c>
      <c r="G3" s="11">
        <v>102.03697156755602</v>
      </c>
      <c r="H3" s="11">
        <v>107.69044269174647</v>
      </c>
      <c r="I3">
        <v>110.4</v>
      </c>
      <c r="J3">
        <v>113.7</v>
      </c>
      <c r="K3">
        <v>124.9</v>
      </c>
      <c r="L3">
        <v>132.30000000000001</v>
      </c>
      <c r="M3">
        <v>138.4</v>
      </c>
      <c r="N3">
        <v>143.4</v>
      </c>
      <c r="O3">
        <v>150</v>
      </c>
      <c r="P3" t="s">
        <v>10</v>
      </c>
    </row>
    <row r="4" spans="1:16" x14ac:dyDescent="0.25">
      <c r="A4" t="s">
        <v>11</v>
      </c>
      <c r="B4" s="12">
        <v>80.599000000000004</v>
      </c>
      <c r="C4" s="12">
        <v>78.438999999999993</v>
      </c>
      <c r="D4" s="12">
        <v>70.160002999999989</v>
      </c>
      <c r="E4" s="12">
        <v>83.502304657949992</v>
      </c>
      <c r="F4" s="12">
        <v>98.291591506640017</v>
      </c>
      <c r="G4" s="12">
        <v>100.57213278862997</v>
      </c>
      <c r="H4" s="12">
        <v>104.71788213739001</v>
      </c>
      <c r="I4">
        <v>111.4</v>
      </c>
      <c r="J4">
        <v>114.9</v>
      </c>
      <c r="K4">
        <v>119</v>
      </c>
      <c r="L4">
        <v>123.9</v>
      </c>
      <c r="M4">
        <v>129.4</v>
      </c>
      <c r="N4">
        <v>134.9</v>
      </c>
      <c r="O4">
        <v>141.1</v>
      </c>
      <c r="P4" t="s">
        <v>12</v>
      </c>
    </row>
    <row r="5" spans="1:16" x14ac:dyDescent="0.25">
      <c r="A5" t="s">
        <v>13</v>
      </c>
      <c r="B5" s="13">
        <v>47.036000000000001</v>
      </c>
      <c r="C5" s="13">
        <v>43.927000000000007</v>
      </c>
      <c r="D5" s="13">
        <v>36.628</v>
      </c>
      <c r="E5" s="13">
        <v>43.04</v>
      </c>
      <c r="F5" s="13">
        <v>43.13</v>
      </c>
      <c r="G5" s="13">
        <v>40.482399999999998</v>
      </c>
      <c r="H5" s="13">
        <v>40.327232373230686</v>
      </c>
      <c r="I5">
        <v>43</v>
      </c>
      <c r="J5">
        <v>44.1</v>
      </c>
      <c r="K5">
        <v>43.5</v>
      </c>
      <c r="L5">
        <v>46</v>
      </c>
      <c r="M5">
        <v>46.1</v>
      </c>
      <c r="N5">
        <v>52.8</v>
      </c>
      <c r="O5">
        <v>50.2</v>
      </c>
      <c r="P5" t="s">
        <v>12</v>
      </c>
    </row>
    <row r="6" spans="1:16" x14ac:dyDescent="0.25">
      <c r="A6" t="s">
        <v>14</v>
      </c>
      <c r="B6" s="14">
        <v>1.6800000000000002</v>
      </c>
      <c r="C6" s="14">
        <v>2.5670000000000002</v>
      </c>
      <c r="D6" s="14">
        <v>0.92300000000000004</v>
      </c>
      <c r="E6" s="14">
        <v>1.458</v>
      </c>
      <c r="F6" s="14">
        <v>2.032</v>
      </c>
      <c r="G6" s="14">
        <v>1.7370000000000001</v>
      </c>
      <c r="H6" s="14">
        <v>1.1179999999999999</v>
      </c>
      <c r="I6">
        <v>0.1</v>
      </c>
      <c r="J6">
        <v>-0.5</v>
      </c>
      <c r="K6">
        <v>-1.1000000000000001</v>
      </c>
      <c r="L6">
        <v>-1.1000000000000001</v>
      </c>
      <c r="M6">
        <v>-0.9</v>
      </c>
      <c r="N6">
        <v>-0.9</v>
      </c>
      <c r="O6">
        <v>-0.8</v>
      </c>
      <c r="P6" t="s">
        <v>12</v>
      </c>
    </row>
    <row r="7" spans="1:16" x14ac:dyDescent="0.25">
      <c r="A7" t="s">
        <v>15</v>
      </c>
      <c r="B7" s="15">
        <v>24.905000000000001</v>
      </c>
      <c r="C7" s="15">
        <v>24.615000000000002</v>
      </c>
      <c r="D7" s="15">
        <v>26.197000000000003</v>
      </c>
      <c r="E7" s="15">
        <v>27.255700000000001</v>
      </c>
      <c r="F7" s="15">
        <v>26.799799999999998</v>
      </c>
      <c r="G7" s="15">
        <v>26.570649919189997</v>
      </c>
      <c r="H7" s="15">
        <v>26.881287499140001</v>
      </c>
      <c r="I7">
        <v>27.2</v>
      </c>
      <c r="J7">
        <v>27.5</v>
      </c>
      <c r="K7">
        <v>27.6</v>
      </c>
      <c r="L7">
        <v>27.8</v>
      </c>
      <c r="M7">
        <v>28.2</v>
      </c>
      <c r="N7">
        <v>28.7</v>
      </c>
      <c r="O7">
        <v>29.3</v>
      </c>
      <c r="P7" t="s">
        <v>16</v>
      </c>
    </row>
    <row r="8" spans="1:16" x14ac:dyDescent="0.25">
      <c r="A8" t="s">
        <v>17</v>
      </c>
      <c r="B8" s="16">
        <v>5.2679606642964796</v>
      </c>
      <c r="C8" s="16">
        <v>7.8518600884182801</v>
      </c>
      <c r="D8" s="16">
        <v>2.4910387034161898</v>
      </c>
      <c r="E8" s="16">
        <v>3.6007675929241594</v>
      </c>
      <c r="F8" s="16">
        <v>4.3366476537199992</v>
      </c>
      <c r="G8" s="16">
        <v>3.9266035631499996</v>
      </c>
      <c r="H8" s="16">
        <v>3.9081453705981111</v>
      </c>
      <c r="I8">
        <v>5.6</v>
      </c>
      <c r="J8">
        <v>7</v>
      </c>
      <c r="K8">
        <v>7</v>
      </c>
      <c r="L8">
        <v>6.9</v>
      </c>
      <c r="M8">
        <v>7.5</v>
      </c>
      <c r="N8">
        <v>9.1999999999999993</v>
      </c>
      <c r="O8">
        <v>8.9</v>
      </c>
      <c r="P8" t="s">
        <v>8</v>
      </c>
    </row>
    <row r="9" spans="1:16" x14ac:dyDescent="0.25">
      <c r="A9" t="s">
        <v>18</v>
      </c>
      <c r="B9" s="17">
        <v>3.8240000000000003</v>
      </c>
      <c r="C9" s="17">
        <v>2.8391000000000006</v>
      </c>
      <c r="D9" s="17">
        <v>2.3836167414</v>
      </c>
      <c r="E9" s="17">
        <v>2.7179000000000002</v>
      </c>
      <c r="F9" s="17">
        <v>2.90257270635</v>
      </c>
      <c r="G9" s="17">
        <v>3.1048311651799994</v>
      </c>
      <c r="H9" s="17">
        <v>3.4023218730699996</v>
      </c>
      <c r="I9">
        <v>3.8</v>
      </c>
      <c r="J9">
        <v>4.5999999999999996</v>
      </c>
      <c r="K9">
        <v>4.8</v>
      </c>
      <c r="L9">
        <v>4.9000000000000004</v>
      </c>
      <c r="M9">
        <v>5</v>
      </c>
      <c r="N9">
        <v>5.3</v>
      </c>
      <c r="O9">
        <v>5.6</v>
      </c>
      <c r="P9" t="s">
        <v>19</v>
      </c>
    </row>
    <row r="10" spans="1:16" x14ac:dyDescent="0.25">
      <c r="A10" t="s">
        <v>20</v>
      </c>
      <c r="B10" s="18">
        <v>9.9575000000000014</v>
      </c>
      <c r="C10" s="18">
        <v>4.7959933419555281</v>
      </c>
      <c r="D10" s="18">
        <v>4.8857399566891706</v>
      </c>
      <c r="E10" s="18">
        <v>5.9610000000000003</v>
      </c>
      <c r="F10" s="18">
        <v>6.1253932850984638</v>
      </c>
      <c r="G10" s="18">
        <v>6.9071499501099991</v>
      </c>
      <c r="H10" s="18">
        <v>9.2732827588300015</v>
      </c>
      <c r="I10">
        <v>10.9</v>
      </c>
      <c r="J10">
        <v>10.7</v>
      </c>
      <c r="K10">
        <v>12.9</v>
      </c>
      <c r="L10">
        <v>14.2</v>
      </c>
      <c r="M10">
        <v>15.2</v>
      </c>
      <c r="N10">
        <v>16.3</v>
      </c>
      <c r="O10">
        <v>17.399999999999999</v>
      </c>
      <c r="P10" t="s">
        <v>8</v>
      </c>
    </row>
    <row r="11" spans="1:16" x14ac:dyDescent="0.25">
      <c r="A11" t="s">
        <v>21</v>
      </c>
      <c r="B11" s="19">
        <v>4.1665000000000001</v>
      </c>
      <c r="C11" s="19">
        <v>3.2034988122111479</v>
      </c>
      <c r="D11" s="19">
        <v>3.0168023053498914</v>
      </c>
      <c r="E11" s="19">
        <v>2.9710914463171876</v>
      </c>
      <c r="F11" s="19">
        <v>2.7944462647066119</v>
      </c>
      <c r="G11" s="19">
        <v>2.2343193945299999</v>
      </c>
      <c r="H11" s="19">
        <v>3.1076121233099996</v>
      </c>
      <c r="I11">
        <v>2.9</v>
      </c>
      <c r="J11">
        <v>3.2</v>
      </c>
      <c r="K11">
        <v>3</v>
      </c>
      <c r="L11">
        <v>3.2</v>
      </c>
      <c r="M11">
        <v>3.3</v>
      </c>
      <c r="N11">
        <v>3.4</v>
      </c>
      <c r="O11">
        <v>3.5</v>
      </c>
      <c r="P11" t="s">
        <v>8</v>
      </c>
    </row>
    <row r="12" spans="1:16" x14ac:dyDescent="0.25">
      <c r="A12" t="s">
        <v>22</v>
      </c>
      <c r="B12" s="20">
        <v>8.0939999999999994</v>
      </c>
      <c r="C12" s="20">
        <v>8.2189999999999994</v>
      </c>
      <c r="D12" s="20">
        <v>8.8129999999999988</v>
      </c>
      <c r="E12" s="20">
        <v>9.1438999999999986</v>
      </c>
      <c r="F12" s="20">
        <v>9.5513000000000012</v>
      </c>
      <c r="G12" s="20">
        <v>9.6813678240700014</v>
      </c>
      <c r="H12" s="20">
        <v>9.5305644809899981</v>
      </c>
      <c r="I12">
        <v>9.5</v>
      </c>
      <c r="J12">
        <v>9.1999999999999993</v>
      </c>
      <c r="K12">
        <v>9.1</v>
      </c>
      <c r="L12">
        <v>9.3000000000000007</v>
      </c>
      <c r="M12">
        <v>9.5</v>
      </c>
      <c r="N12">
        <v>9.6</v>
      </c>
      <c r="O12">
        <v>9.6999999999999993</v>
      </c>
      <c r="P12" t="s">
        <v>23</v>
      </c>
    </row>
    <row r="13" spans="1:16" x14ac:dyDescent="0.25">
      <c r="A13" t="s">
        <v>24</v>
      </c>
      <c r="B13" s="21">
        <v>2.3739999999999997</v>
      </c>
      <c r="C13" s="21">
        <v>2.3579999999999997</v>
      </c>
      <c r="D13" s="21">
        <v>2.57</v>
      </c>
      <c r="E13" s="21">
        <v>2.6750999999999996</v>
      </c>
      <c r="F13" s="21">
        <v>2.8888000000000003</v>
      </c>
      <c r="G13" s="21">
        <v>2.931</v>
      </c>
      <c r="H13" s="21">
        <v>3.0562068742899999</v>
      </c>
      <c r="I13">
        <v>3</v>
      </c>
      <c r="J13">
        <v>3.2</v>
      </c>
      <c r="K13">
        <v>3.3</v>
      </c>
      <c r="L13">
        <v>3.4</v>
      </c>
      <c r="M13">
        <v>3.6</v>
      </c>
      <c r="N13">
        <v>3.7</v>
      </c>
      <c r="O13">
        <v>3.9</v>
      </c>
      <c r="P13" t="s">
        <v>23</v>
      </c>
    </row>
    <row r="14" spans="1:16" x14ac:dyDescent="0.25">
      <c r="A14" t="s">
        <v>25</v>
      </c>
      <c r="B14" s="22">
        <v>2.641</v>
      </c>
      <c r="C14" s="22">
        <v>2.7410000000000001</v>
      </c>
      <c r="D14" s="22">
        <v>2.9489999999999998</v>
      </c>
      <c r="E14" s="22">
        <v>3.1013000000000002</v>
      </c>
      <c r="F14" s="22">
        <v>3.3555999999999999</v>
      </c>
      <c r="G14" s="22">
        <v>3.5365000000000002</v>
      </c>
      <c r="H14" s="22">
        <v>3.7132019177000002</v>
      </c>
      <c r="I14">
        <v>3.8</v>
      </c>
      <c r="J14">
        <v>4</v>
      </c>
      <c r="K14">
        <v>4.2</v>
      </c>
      <c r="L14">
        <v>4.4000000000000004</v>
      </c>
      <c r="M14">
        <v>4.7</v>
      </c>
      <c r="N14">
        <v>5</v>
      </c>
      <c r="O14">
        <v>5.3</v>
      </c>
      <c r="P14" t="s">
        <v>23</v>
      </c>
    </row>
    <row r="15" spans="1:16" x14ac:dyDescent="0.25">
      <c r="A15" t="s">
        <v>26</v>
      </c>
      <c r="B15" s="24">
        <v>3.2890000000000001</v>
      </c>
      <c r="C15" s="24">
        <v>3.3709999999999996</v>
      </c>
      <c r="D15" s="24">
        <v>3.4929999999999999</v>
      </c>
      <c r="E15" s="24">
        <v>3.6206999999999994</v>
      </c>
      <c r="F15" s="24">
        <v>3.7919</v>
      </c>
      <c r="G15" s="24">
        <v>3.7518999999999996</v>
      </c>
      <c r="H15" s="24">
        <v>3.6858570625899998</v>
      </c>
      <c r="I15">
        <v>3.6</v>
      </c>
      <c r="J15">
        <v>3.6</v>
      </c>
      <c r="K15">
        <v>3.5</v>
      </c>
      <c r="L15">
        <v>3.7</v>
      </c>
      <c r="M15">
        <v>3.7</v>
      </c>
      <c r="N15">
        <v>3.8</v>
      </c>
      <c r="O15">
        <v>3.8</v>
      </c>
      <c r="P15" t="s">
        <v>23</v>
      </c>
    </row>
    <row r="16" spans="1:16" x14ac:dyDescent="0.25">
      <c r="A16" t="s">
        <v>27</v>
      </c>
      <c r="B16" s="25">
        <v>1.9940000000000002</v>
      </c>
      <c r="C16" s="25">
        <v>1.8620000000000001</v>
      </c>
      <c r="D16" s="25">
        <v>1.8559999999999999</v>
      </c>
      <c r="E16" s="25">
        <v>2.1553</v>
      </c>
      <c r="F16" s="25">
        <v>2.6073999999999997</v>
      </c>
      <c r="G16" s="25">
        <v>2.7906999999999997</v>
      </c>
      <c r="H16" s="25">
        <v>3.0134979999999993</v>
      </c>
      <c r="I16">
        <v>3.2</v>
      </c>
      <c r="J16">
        <v>3.1</v>
      </c>
      <c r="K16">
        <v>3.2</v>
      </c>
      <c r="L16">
        <v>3.3</v>
      </c>
      <c r="M16">
        <v>3.5</v>
      </c>
      <c r="N16">
        <v>3.7</v>
      </c>
      <c r="O16">
        <v>3.9</v>
      </c>
      <c r="P16" t="s">
        <v>23</v>
      </c>
    </row>
    <row r="17" spans="1:16" x14ac:dyDescent="0.25">
      <c r="A17" t="s">
        <v>28</v>
      </c>
      <c r="B17" s="26">
        <v>2.306</v>
      </c>
      <c r="C17" s="26">
        <v>2.2809999999999997</v>
      </c>
      <c r="D17" s="26">
        <v>2.2589999999999999</v>
      </c>
      <c r="E17" s="26">
        <v>2.4000999999999992</v>
      </c>
      <c r="F17" s="26">
        <v>2.9413153945399997</v>
      </c>
      <c r="G17" s="26">
        <v>3.0206</v>
      </c>
      <c r="H17" s="26">
        <v>3.0140000000000002</v>
      </c>
      <c r="I17">
        <v>3</v>
      </c>
      <c r="J17">
        <v>3.3</v>
      </c>
      <c r="K17">
        <v>4.5</v>
      </c>
      <c r="L17">
        <v>4.8</v>
      </c>
      <c r="M17">
        <v>4.9000000000000004</v>
      </c>
      <c r="N17">
        <v>4.9000000000000004</v>
      </c>
      <c r="O17">
        <v>5</v>
      </c>
      <c r="P17" t="s">
        <v>12</v>
      </c>
    </row>
    <row r="18" spans="1:16" x14ac:dyDescent="0.25">
      <c r="A18" t="s">
        <v>29</v>
      </c>
      <c r="B18" s="27">
        <v>0.68799999999999994</v>
      </c>
      <c r="C18" s="27">
        <v>0.71599999999999997</v>
      </c>
      <c r="D18" s="27">
        <v>0.69500000000000006</v>
      </c>
      <c r="E18" s="27">
        <v>0.67360000000000009</v>
      </c>
      <c r="F18" s="27">
        <v>0.6759038343399999</v>
      </c>
      <c r="G18" s="27">
        <v>0.63539999999999996</v>
      </c>
      <c r="H18" s="27">
        <v>1.0684995366000001</v>
      </c>
      <c r="I18">
        <v>1.5</v>
      </c>
      <c r="J18">
        <v>1.8</v>
      </c>
      <c r="K18">
        <v>2.1</v>
      </c>
      <c r="L18">
        <v>2.1</v>
      </c>
      <c r="M18">
        <v>2.1</v>
      </c>
      <c r="N18">
        <v>2.4</v>
      </c>
      <c r="O18">
        <v>2.2999999999999998</v>
      </c>
      <c r="P18" t="s">
        <v>23</v>
      </c>
    </row>
    <row r="19" spans="1:16" x14ac:dyDescent="0.25">
      <c r="A19" t="s">
        <v>30</v>
      </c>
      <c r="B19" s="28">
        <v>0.877</v>
      </c>
      <c r="C19" s="28">
        <v>0.95399999999999996</v>
      </c>
      <c r="D19" s="28">
        <v>0.84199999999999997</v>
      </c>
      <c r="E19" s="28">
        <v>1.0652999999999999</v>
      </c>
      <c r="F19" s="28">
        <v>1.0894999999999999</v>
      </c>
      <c r="G19" s="28">
        <v>1.0919000000000001</v>
      </c>
      <c r="H19" s="28">
        <v>1.1894</v>
      </c>
      <c r="I19">
        <v>1.1000000000000001</v>
      </c>
      <c r="J19">
        <v>0.9</v>
      </c>
      <c r="K19">
        <v>0.9</v>
      </c>
      <c r="L19">
        <v>0.8</v>
      </c>
      <c r="M19">
        <v>0.8</v>
      </c>
      <c r="N19">
        <v>0.8</v>
      </c>
      <c r="O19">
        <v>0.8</v>
      </c>
      <c r="P19" t="s">
        <v>23</v>
      </c>
    </row>
    <row r="20" spans="1:16" x14ac:dyDescent="0.25">
      <c r="A20" t="s">
        <v>31</v>
      </c>
      <c r="B20" s="29">
        <v>0.33900000000000002</v>
      </c>
      <c r="C20" s="29">
        <v>0.33399999999999996</v>
      </c>
      <c r="D20" s="29">
        <v>0.27500000000000002</v>
      </c>
      <c r="E20" s="29">
        <v>0.28820000000000007</v>
      </c>
      <c r="F20" s="29">
        <v>0.28996530683999994</v>
      </c>
      <c r="G20" s="29">
        <v>0.2651</v>
      </c>
      <c r="H20" s="29">
        <v>0.28459999999999996</v>
      </c>
      <c r="I20">
        <v>0.3</v>
      </c>
      <c r="J20">
        <v>0.4</v>
      </c>
      <c r="K20">
        <v>0.4</v>
      </c>
      <c r="L20">
        <v>0.4</v>
      </c>
      <c r="M20">
        <v>0.4</v>
      </c>
      <c r="N20">
        <v>0.4</v>
      </c>
      <c r="O20">
        <v>0.4</v>
      </c>
      <c r="P20" t="s">
        <v>12</v>
      </c>
    </row>
    <row r="21" spans="1:16" x14ac:dyDescent="0.25">
      <c r="A21" t="s">
        <v>32</v>
      </c>
      <c r="B21" s="30">
        <v>1.4810000000000001</v>
      </c>
      <c r="C21" s="30">
        <v>1.474</v>
      </c>
      <c r="D21" s="30">
        <v>1.4390000000000001</v>
      </c>
      <c r="E21" s="30">
        <v>1.5327</v>
      </c>
      <c r="F21" s="30">
        <v>1.6334050043200001</v>
      </c>
      <c r="G21" s="30">
        <v>1.6795310140199997</v>
      </c>
      <c r="H21" s="30">
        <v>2.0984709637900001</v>
      </c>
      <c r="I21">
        <v>2.1</v>
      </c>
      <c r="J21">
        <v>2.6</v>
      </c>
      <c r="K21">
        <v>2.6</v>
      </c>
      <c r="L21">
        <v>2.7</v>
      </c>
      <c r="M21">
        <v>2.9</v>
      </c>
      <c r="N21">
        <v>3</v>
      </c>
      <c r="O21">
        <v>3.1</v>
      </c>
      <c r="P21" t="s">
        <v>33</v>
      </c>
    </row>
    <row r="22" spans="1:16" x14ac:dyDescent="0.25">
      <c r="A22" t="s">
        <v>34</v>
      </c>
      <c r="B22" s="31">
        <v>2.456</v>
      </c>
      <c r="C22" s="31">
        <v>2.6589999999999998</v>
      </c>
      <c r="D22" s="31">
        <v>2.6459999999999999</v>
      </c>
      <c r="E22" s="31">
        <v>2.9974999999999996</v>
      </c>
      <c r="F22" s="31">
        <v>2.9120000000000004</v>
      </c>
      <c r="G22" s="31">
        <v>2.8543999999999996</v>
      </c>
      <c r="H22" s="31">
        <v>2.9011999999999998</v>
      </c>
      <c r="I22">
        <v>3</v>
      </c>
      <c r="J22">
        <v>3.1</v>
      </c>
      <c r="K22">
        <v>3.1</v>
      </c>
      <c r="L22">
        <v>3.2</v>
      </c>
      <c r="M22">
        <v>3.2</v>
      </c>
      <c r="N22">
        <v>3.3</v>
      </c>
      <c r="O22">
        <v>3.5</v>
      </c>
      <c r="P22" t="s">
        <v>12</v>
      </c>
    </row>
    <row r="23" spans="1:16" x14ac:dyDescent="0.25">
      <c r="A23" t="s">
        <v>35</v>
      </c>
      <c r="B23" s="33">
        <v>0</v>
      </c>
      <c r="C23" s="33">
        <v>0</v>
      </c>
      <c r="D23" s="33">
        <v>0</v>
      </c>
      <c r="E23" s="33">
        <v>0</v>
      </c>
      <c r="F23" s="33">
        <v>1.6120000000000001</v>
      </c>
      <c r="G23" s="33">
        <v>1.594733181818182</v>
      </c>
      <c r="H23" s="33">
        <v>2.1998979822699996</v>
      </c>
      <c r="I23">
        <v>2.7</v>
      </c>
      <c r="J23">
        <v>3.4</v>
      </c>
      <c r="K23">
        <v>3</v>
      </c>
      <c r="L23">
        <v>2.7</v>
      </c>
      <c r="M23">
        <v>2.5</v>
      </c>
      <c r="N23">
        <v>2.4</v>
      </c>
      <c r="O23">
        <v>2.2000000000000002</v>
      </c>
      <c r="P23" t="s">
        <v>12</v>
      </c>
    </row>
    <row r="24" spans="1:16" x14ac:dyDescent="0.25">
      <c r="A24" t="s">
        <v>36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>
        <v>0</v>
      </c>
      <c r="J24">
        <v>0</v>
      </c>
      <c r="K24">
        <v>0.8</v>
      </c>
      <c r="L24">
        <v>1.1000000000000001</v>
      </c>
      <c r="M24">
        <v>1.1000000000000001</v>
      </c>
      <c r="N24">
        <v>1.5</v>
      </c>
      <c r="O24">
        <v>1.5</v>
      </c>
      <c r="P24" t="s">
        <v>12</v>
      </c>
    </row>
    <row r="25" spans="1:16" x14ac:dyDescent="0.25">
      <c r="A25" t="s">
        <v>37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>
        <v>0</v>
      </c>
      <c r="J25">
        <v>0</v>
      </c>
      <c r="K25">
        <v>0.1</v>
      </c>
      <c r="L25">
        <v>0.1</v>
      </c>
      <c r="M25">
        <v>0.1</v>
      </c>
      <c r="N25">
        <v>0.1</v>
      </c>
      <c r="O25">
        <v>0.1</v>
      </c>
      <c r="P25" t="s">
        <v>12</v>
      </c>
    </row>
    <row r="26" spans="1:16" x14ac:dyDescent="0.25">
      <c r="A26" t="s">
        <v>38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>
        <v>0</v>
      </c>
      <c r="J26">
        <v>0</v>
      </c>
      <c r="K26">
        <v>0</v>
      </c>
      <c r="L26">
        <v>2.7</v>
      </c>
      <c r="M26">
        <v>2.8</v>
      </c>
      <c r="N26">
        <v>2.9</v>
      </c>
      <c r="O26">
        <v>3</v>
      </c>
      <c r="P26" t="s">
        <v>39</v>
      </c>
    </row>
    <row r="27" spans="1:16" x14ac:dyDescent="0.25">
      <c r="A27" t="s">
        <v>40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>
        <v>0</v>
      </c>
      <c r="J27">
        <v>0</v>
      </c>
      <c r="K27">
        <v>0</v>
      </c>
      <c r="L27">
        <v>0</v>
      </c>
      <c r="M27">
        <v>0.4</v>
      </c>
      <c r="N27">
        <v>0.5</v>
      </c>
      <c r="O27">
        <v>0.5</v>
      </c>
      <c r="P27" t="s">
        <v>23</v>
      </c>
    </row>
    <row r="28" spans="1:16" x14ac:dyDescent="0.25">
      <c r="A28" t="s">
        <v>58</v>
      </c>
      <c r="B28" s="9">
        <f>SUM(B2:B27)</f>
        <v>456.12283217840354</v>
      </c>
      <c r="C28" s="9">
        <f t="shared" ref="C28:G28" si="0">SUM(C2:C27)</f>
        <v>445.53073353102701</v>
      </c>
      <c r="D28" s="9">
        <f t="shared" si="0"/>
        <v>414.92006730799454</v>
      </c>
      <c r="E28" s="9">
        <f t="shared" si="0"/>
        <v>450.19903346460472</v>
      </c>
      <c r="F28" s="9">
        <f t="shared" si="0"/>
        <v>472.31728948522766</v>
      </c>
      <c r="G28" s="9">
        <f t="shared" si="0"/>
        <v>473.4352041495967</v>
      </c>
      <c r="H28" s="9">
        <f>SUM(H2:H27)</f>
        <v>493.07956127528837</v>
      </c>
      <c r="I28">
        <v>515.4</v>
      </c>
      <c r="J28">
        <v>532.6</v>
      </c>
      <c r="K28">
        <v>563.9</v>
      </c>
      <c r="L28">
        <v>588.6</v>
      </c>
      <c r="M28">
        <v>615.4</v>
      </c>
      <c r="N28">
        <v>648.5</v>
      </c>
      <c r="O28">
        <v>671.8</v>
      </c>
    </row>
    <row r="29" spans="1:16" x14ac:dyDescent="0.25">
      <c r="B29" s="37">
        <v>456.12083217840348</v>
      </c>
      <c r="C29" s="37">
        <v>445.53073353102701</v>
      </c>
      <c r="D29" s="37">
        <v>414.92006730799466</v>
      </c>
      <c r="E29" s="37">
        <v>453.61402326246468</v>
      </c>
      <c r="F29" s="37">
        <v>472.3149703908777</v>
      </c>
      <c r="G29" s="37">
        <v>473.7772053583667</v>
      </c>
      <c r="H29" s="37">
        <v>493.64591000072841</v>
      </c>
    </row>
    <row r="30" spans="1:16" x14ac:dyDescent="0.25">
      <c r="B30" s="23"/>
      <c r="C30" s="37"/>
      <c r="D30" s="37"/>
      <c r="E30" s="37"/>
      <c r="F30" s="37"/>
      <c r="G30" s="37"/>
      <c r="H30" s="37"/>
    </row>
    <row r="31" spans="1:16" x14ac:dyDescent="0.25">
      <c r="A31" t="s">
        <v>59</v>
      </c>
      <c r="B31">
        <f t="shared" ref="B31:H31" si="1">B$2</f>
        <v>151.73796173789898</v>
      </c>
      <c r="C31">
        <f t="shared" si="1"/>
        <v>153.44174510048583</v>
      </c>
      <c r="D31">
        <f t="shared" si="1"/>
        <v>144.88080599822382</v>
      </c>
      <c r="E31">
        <f t="shared" si="1"/>
        <v>153.49088132850235</v>
      </c>
      <c r="F31">
        <f t="shared" si="1"/>
        <v>150.938788470595</v>
      </c>
      <c r="G31">
        <f t="shared" si="1"/>
        <v>152.03001378134257</v>
      </c>
      <c r="H31">
        <f t="shared" si="1"/>
        <v>156.89795762974305</v>
      </c>
      <c r="I31">
        <f t="shared" ref="I31:O31" si="2">I$2</f>
        <v>163.1</v>
      </c>
      <c r="J31">
        <f t="shared" si="2"/>
        <v>168.9</v>
      </c>
      <c r="K31">
        <f t="shared" si="2"/>
        <v>181.6</v>
      </c>
      <c r="L31">
        <f t="shared" si="2"/>
        <v>185.7</v>
      </c>
      <c r="M31">
        <f t="shared" si="2"/>
        <v>197.1</v>
      </c>
      <c r="N31">
        <f t="shared" si="2"/>
        <v>207.3</v>
      </c>
      <c r="O31">
        <f t="shared" si="2"/>
        <v>217.7</v>
      </c>
    </row>
    <row r="32" spans="1:16" x14ac:dyDescent="0.25">
      <c r="A32" t="s">
        <v>61</v>
      </c>
      <c r="B32">
        <f t="shared" ref="B32:H32" si="3">B$4</f>
        <v>80.599000000000004</v>
      </c>
      <c r="C32">
        <f t="shared" si="3"/>
        <v>78.438999999999993</v>
      </c>
      <c r="D32">
        <f t="shared" si="3"/>
        <v>70.160002999999989</v>
      </c>
      <c r="E32">
        <f t="shared" si="3"/>
        <v>83.502304657949992</v>
      </c>
      <c r="F32">
        <f t="shared" si="3"/>
        <v>98.291591506640017</v>
      </c>
      <c r="G32">
        <f t="shared" si="3"/>
        <v>100.57213278862997</v>
      </c>
      <c r="H32">
        <f t="shared" si="3"/>
        <v>104.71788213739001</v>
      </c>
      <c r="I32">
        <f t="shared" ref="I32:O32" si="4">I$4</f>
        <v>111.4</v>
      </c>
      <c r="J32">
        <f t="shared" si="4"/>
        <v>114.9</v>
      </c>
      <c r="K32">
        <f t="shared" si="4"/>
        <v>119</v>
      </c>
      <c r="L32">
        <f t="shared" si="4"/>
        <v>123.9</v>
      </c>
      <c r="M32">
        <f t="shared" si="4"/>
        <v>129.4</v>
      </c>
      <c r="N32">
        <f t="shared" si="4"/>
        <v>134.9</v>
      </c>
      <c r="O32">
        <f t="shared" si="4"/>
        <v>141.1</v>
      </c>
    </row>
    <row r="33" spans="1:15" x14ac:dyDescent="0.25">
      <c r="A33" t="s">
        <v>60</v>
      </c>
      <c r="B33">
        <f t="shared" ref="B33:H33" si="5">B$3</f>
        <v>100.40990977620801</v>
      </c>
      <c r="C33">
        <f t="shared" si="5"/>
        <v>96.881536187956286</v>
      </c>
      <c r="D33">
        <f t="shared" si="5"/>
        <v>95.517060602915592</v>
      </c>
      <c r="E33">
        <f t="shared" si="5"/>
        <v>96.547688438911024</v>
      </c>
      <c r="F33">
        <f t="shared" si="5"/>
        <v>101.61696005807759</v>
      </c>
      <c r="G33">
        <f t="shared" si="5"/>
        <v>102.03697156755602</v>
      </c>
      <c r="H33">
        <f t="shared" si="5"/>
        <v>107.69044269174647</v>
      </c>
      <c r="I33">
        <f t="shared" ref="I33:O33" si="6">I$3</f>
        <v>110.4</v>
      </c>
      <c r="J33">
        <f t="shared" si="6"/>
        <v>113.7</v>
      </c>
      <c r="K33">
        <f t="shared" si="6"/>
        <v>124.9</v>
      </c>
      <c r="L33">
        <f t="shared" si="6"/>
        <v>132.30000000000001</v>
      </c>
      <c r="M33">
        <f t="shared" si="6"/>
        <v>138.4</v>
      </c>
      <c r="N33">
        <f t="shared" si="6"/>
        <v>143.4</v>
      </c>
      <c r="O33">
        <f t="shared" si="6"/>
        <v>150</v>
      </c>
    </row>
    <row r="34" spans="1:15" x14ac:dyDescent="0.25">
      <c r="A34" t="s">
        <v>64</v>
      </c>
      <c r="B34">
        <f t="shared" ref="B34:H34" si="7">B$7</f>
        <v>24.905000000000001</v>
      </c>
      <c r="C34">
        <f t="shared" si="7"/>
        <v>24.615000000000002</v>
      </c>
      <c r="D34">
        <f t="shared" si="7"/>
        <v>26.197000000000003</v>
      </c>
      <c r="E34">
        <f t="shared" si="7"/>
        <v>27.255700000000001</v>
      </c>
      <c r="F34">
        <f t="shared" si="7"/>
        <v>26.799799999999998</v>
      </c>
      <c r="G34">
        <f t="shared" si="7"/>
        <v>26.570649919189997</v>
      </c>
      <c r="H34">
        <f t="shared" si="7"/>
        <v>26.881287499140001</v>
      </c>
      <c r="I34">
        <f t="shared" ref="I34:O34" si="8">I$7</f>
        <v>27.2</v>
      </c>
      <c r="J34">
        <f t="shared" si="8"/>
        <v>27.5</v>
      </c>
      <c r="K34">
        <f t="shared" si="8"/>
        <v>27.6</v>
      </c>
      <c r="L34">
        <f t="shared" si="8"/>
        <v>27.8</v>
      </c>
      <c r="M34">
        <f t="shared" si="8"/>
        <v>28.2</v>
      </c>
      <c r="N34">
        <f t="shared" si="8"/>
        <v>28.7</v>
      </c>
      <c r="O34">
        <f t="shared" si="8"/>
        <v>29.3</v>
      </c>
    </row>
    <row r="35" spans="1:15" x14ac:dyDescent="0.25">
      <c r="A35" t="s">
        <v>62</v>
      </c>
      <c r="B35">
        <f t="shared" ref="B35:H35" si="9">B$5</f>
        <v>47.036000000000001</v>
      </c>
      <c r="C35">
        <f t="shared" si="9"/>
        <v>43.927000000000007</v>
      </c>
      <c r="D35">
        <f t="shared" si="9"/>
        <v>36.628</v>
      </c>
      <c r="E35">
        <f t="shared" si="9"/>
        <v>43.04</v>
      </c>
      <c r="F35">
        <f t="shared" si="9"/>
        <v>43.13</v>
      </c>
      <c r="G35">
        <f t="shared" si="9"/>
        <v>40.482399999999998</v>
      </c>
      <c r="H35">
        <f t="shared" si="9"/>
        <v>40.327232373230686</v>
      </c>
      <c r="I35">
        <f t="shared" ref="I35:O35" si="10">I$5</f>
        <v>43</v>
      </c>
      <c r="J35">
        <f t="shared" si="10"/>
        <v>44.1</v>
      </c>
      <c r="K35">
        <f t="shared" si="10"/>
        <v>43.5</v>
      </c>
      <c r="L35">
        <f t="shared" si="10"/>
        <v>46</v>
      </c>
      <c r="M35">
        <f t="shared" si="10"/>
        <v>46.1</v>
      </c>
      <c r="N35">
        <f t="shared" si="10"/>
        <v>52.8</v>
      </c>
      <c r="O35">
        <f t="shared" si="10"/>
        <v>50.2</v>
      </c>
    </row>
    <row r="36" spans="1:15" x14ac:dyDescent="0.25">
      <c r="A36" t="s">
        <v>66</v>
      </c>
      <c r="B36">
        <f t="shared" ref="B36:H36" si="11">B$10</f>
        <v>9.9575000000000014</v>
      </c>
      <c r="C36">
        <f t="shared" si="11"/>
        <v>4.7959933419555281</v>
      </c>
      <c r="D36">
        <f t="shared" si="11"/>
        <v>4.8857399566891706</v>
      </c>
      <c r="E36">
        <f t="shared" si="11"/>
        <v>5.9610000000000003</v>
      </c>
      <c r="F36">
        <f t="shared" si="11"/>
        <v>6.1253932850984638</v>
      </c>
      <c r="G36">
        <f t="shared" si="11"/>
        <v>6.9071499501099991</v>
      </c>
      <c r="H36">
        <f t="shared" si="11"/>
        <v>9.2732827588300015</v>
      </c>
      <c r="I36">
        <f t="shared" ref="I36:O36" si="12">I$10</f>
        <v>10.9</v>
      </c>
      <c r="J36">
        <f t="shared" si="12"/>
        <v>10.7</v>
      </c>
      <c r="K36">
        <f t="shared" si="12"/>
        <v>12.9</v>
      </c>
      <c r="L36">
        <f t="shared" si="12"/>
        <v>14.2</v>
      </c>
      <c r="M36">
        <f t="shared" si="12"/>
        <v>15.2</v>
      </c>
      <c r="N36">
        <f t="shared" si="12"/>
        <v>16.3</v>
      </c>
      <c r="O36">
        <f t="shared" si="12"/>
        <v>17.399999999999999</v>
      </c>
    </row>
    <row r="37" spans="1:15" x14ac:dyDescent="0.25">
      <c r="A37" t="s">
        <v>65</v>
      </c>
      <c r="B37">
        <f t="shared" ref="B37:H37" si="13">SUM(B11:B27)+SUM(B8:B9)+B6+0.2</f>
        <v>41.677460664296483</v>
      </c>
      <c r="C37">
        <f t="shared" si="13"/>
        <v>43.630458900629428</v>
      </c>
      <c r="D37">
        <f t="shared" si="13"/>
        <v>36.851457750166084</v>
      </c>
      <c r="E37">
        <f t="shared" si="13"/>
        <v>40.601459039241341</v>
      </c>
      <c r="F37">
        <f t="shared" si="13"/>
        <v>45.614756164816612</v>
      </c>
      <c r="G37">
        <f t="shared" si="13"/>
        <v>45.035886142768192</v>
      </c>
      <c r="H37">
        <f t="shared" si="13"/>
        <v>47.491476185208121</v>
      </c>
      <c r="I37">
        <f>SUM(I11:I27)+SUM(I8:I9)+I6+0.2</f>
        <v>49.400000000000006</v>
      </c>
      <c r="J37">
        <f>SUM(J11:J27)+SUM(J8:J9)+J6-0.1</f>
        <v>52.800000000000004</v>
      </c>
      <c r="K37">
        <f>SUM(K11:K27)+SUM(K8:K9)+K6-0.1</f>
        <v>54.399999999999991</v>
      </c>
      <c r="L37">
        <f>SUM(L11:L27)+SUM(L8:L9)+L6+0.1</f>
        <v>58.700000000000017</v>
      </c>
      <c r="M37">
        <f>SUM(M11:M27)+SUM(M8:M9)+M6-0.1</f>
        <v>61</v>
      </c>
      <c r="N37">
        <f>SUM(N11:N27)+SUM(N8:N9)+N6+0.1</f>
        <v>65.09999999999998</v>
      </c>
      <c r="O37">
        <f>SUM(O11:O27)+SUM(O8:O9)+O6-0.1</f>
        <v>66.100000000000009</v>
      </c>
    </row>
    <row r="38" spans="1:15" x14ac:dyDescent="0.25">
      <c r="A38" t="s">
        <v>58</v>
      </c>
      <c r="B38">
        <f t="shared" ref="B38" si="14">SUM(B31:B37)</f>
        <v>456.32283217840347</v>
      </c>
      <c r="C38">
        <f t="shared" ref="C38" si="15">SUM(C31:C37)</f>
        <v>445.73073353102711</v>
      </c>
      <c r="D38">
        <f t="shared" ref="D38" si="16">SUM(D31:D37)</f>
        <v>415.12006730799465</v>
      </c>
      <c r="E38">
        <f t="shared" ref="E38" si="17">SUM(E31:E37)</f>
        <v>450.39903346460471</v>
      </c>
      <c r="F38">
        <f t="shared" ref="F38" si="18">SUM(F31:F37)</f>
        <v>472.51728948522771</v>
      </c>
      <c r="G38">
        <f t="shared" ref="G38" si="19">SUM(G31:G37)</f>
        <v>473.63520414959669</v>
      </c>
      <c r="H38">
        <f t="shared" ref="H38" si="20">SUM(H31:H37)</f>
        <v>493.2795612752883</v>
      </c>
      <c r="I38">
        <f t="shared" ref="I38:O38" si="21">SUM(I31:I37)</f>
        <v>515.4</v>
      </c>
      <c r="J38">
        <f t="shared" si="21"/>
        <v>532.6</v>
      </c>
      <c r="K38">
        <f t="shared" si="21"/>
        <v>563.9</v>
      </c>
      <c r="L38">
        <f t="shared" si="21"/>
        <v>588.60000000000014</v>
      </c>
      <c r="M38">
        <f t="shared" si="21"/>
        <v>615.4</v>
      </c>
      <c r="N38">
        <f t="shared" si="21"/>
        <v>648.5</v>
      </c>
      <c r="O38">
        <f t="shared" si="21"/>
        <v>671.8</v>
      </c>
    </row>
    <row r="39" spans="1:15" x14ac:dyDescent="0.25">
      <c r="B39">
        <f t="shared" ref="B39" si="22">B38-B28</f>
        <v>0.19999999999993179</v>
      </c>
      <c r="C39">
        <f t="shared" ref="C39" si="23">C38-C28</f>
        <v>0.20000000000010232</v>
      </c>
      <c r="D39">
        <f t="shared" ref="D39" si="24">D38-D28</f>
        <v>0.20000000000010232</v>
      </c>
      <c r="E39">
        <f t="shared" ref="E39" si="25">E38-E28</f>
        <v>0.19999999999998863</v>
      </c>
      <c r="F39">
        <f t="shared" ref="F39" si="26">F38-F28</f>
        <v>0.20000000000004547</v>
      </c>
      <c r="G39">
        <f t="shared" ref="G39" si="27">G38-G28</f>
        <v>0.19999999999998863</v>
      </c>
      <c r="H39">
        <f t="shared" ref="H39" si="28">H38-H28</f>
        <v>0.19999999999993179</v>
      </c>
      <c r="I39">
        <f t="shared" ref="I39:O39" si="29">I38-I28</f>
        <v>0</v>
      </c>
      <c r="J39">
        <f t="shared" si="29"/>
        <v>0</v>
      </c>
      <c r="K39">
        <f t="shared" si="29"/>
        <v>0</v>
      </c>
      <c r="L39">
        <f t="shared" si="29"/>
        <v>0</v>
      </c>
      <c r="M39">
        <f t="shared" si="29"/>
        <v>0</v>
      </c>
      <c r="N39">
        <f t="shared" si="29"/>
        <v>0</v>
      </c>
      <c r="O39">
        <f t="shared" si="29"/>
        <v>0</v>
      </c>
    </row>
    <row r="41" spans="1:15" x14ac:dyDescent="0.25">
      <c r="A41" t="s">
        <v>68</v>
      </c>
    </row>
    <row r="42" spans="1:15" x14ac:dyDescent="0.25">
      <c r="A42" t="str">
        <f>A31</f>
        <v>Income Tax</v>
      </c>
      <c r="B42" s="1">
        <f t="shared" ref="B42:H49" si="30">B31/B$38</f>
        <v>0.33252327308175472</v>
      </c>
      <c r="C42" s="1">
        <f t="shared" si="30"/>
        <v>0.34424762206756115</v>
      </c>
      <c r="D42" s="1">
        <f t="shared" si="30"/>
        <v>0.34900940091323218</v>
      </c>
      <c r="E42" s="1">
        <f t="shared" si="30"/>
        <v>0.34078865611190229</v>
      </c>
      <c r="F42" s="1">
        <f t="shared" si="30"/>
        <v>0.31943548274187289</v>
      </c>
      <c r="G42" s="1">
        <f t="shared" si="30"/>
        <v>0.32098545979982562</v>
      </c>
      <c r="H42" s="1">
        <f t="shared" si="30"/>
        <v>0.3180710695251811</v>
      </c>
      <c r="I42" s="1">
        <f>I31/I$38</f>
        <v>0.316453240201785</v>
      </c>
      <c r="J42" s="1">
        <f t="shared" ref="J42:O48" si="31">J31/$I$38</f>
        <v>0.32770663562281727</v>
      </c>
      <c r="K42" s="1">
        <f t="shared" si="31"/>
        <v>0.35234769111369812</v>
      </c>
      <c r="L42" s="1">
        <f t="shared" si="31"/>
        <v>0.36030267753201395</v>
      </c>
      <c r="M42" s="1">
        <f t="shared" si="31"/>
        <v>0.38242142025611175</v>
      </c>
      <c r="N42" s="1">
        <f t="shared" si="31"/>
        <v>0.40221187427240984</v>
      </c>
      <c r="O42" s="1">
        <f t="shared" si="31"/>
        <v>0.42239037640667443</v>
      </c>
    </row>
    <row r="43" spans="1:15" x14ac:dyDescent="0.25">
      <c r="A43" t="str">
        <f t="shared" ref="A43:A49" si="32">A32</f>
        <v>VAT</v>
      </c>
      <c r="B43" s="1">
        <f t="shared" si="30"/>
        <v>0.17662714709065688</v>
      </c>
      <c r="C43" s="1">
        <f t="shared" si="30"/>
        <v>0.17597844191405726</v>
      </c>
      <c r="D43" s="1">
        <f t="shared" si="30"/>
        <v>0.16901135002935283</v>
      </c>
      <c r="E43" s="1">
        <f t="shared" si="30"/>
        <v>0.18539627853022944</v>
      </c>
      <c r="F43" s="1">
        <f t="shared" si="30"/>
        <v>0.20801692063738317</v>
      </c>
      <c r="G43" s="1">
        <f t="shared" si="30"/>
        <v>0.21234091534476493</v>
      </c>
      <c r="H43" s="1">
        <f t="shared" si="30"/>
        <v>0.21228911627041708</v>
      </c>
      <c r="I43" s="1">
        <f t="shared" ref="I43:I49" si="33">I32/I$38</f>
        <v>0.21614280170741174</v>
      </c>
      <c r="J43" s="1">
        <f t="shared" si="31"/>
        <v>0.22293364377182773</v>
      </c>
      <c r="K43" s="1">
        <f t="shared" si="31"/>
        <v>0.23088863019014358</v>
      </c>
      <c r="L43" s="1">
        <f t="shared" si="31"/>
        <v>0.24039580908032598</v>
      </c>
      <c r="M43" s="1">
        <f t="shared" si="31"/>
        <v>0.25106713232440825</v>
      </c>
      <c r="N43" s="1">
        <f t="shared" si="31"/>
        <v>0.26173845556849051</v>
      </c>
      <c r="O43" s="1">
        <f t="shared" si="31"/>
        <v>0.27376794722545594</v>
      </c>
    </row>
    <row r="44" spans="1:15" x14ac:dyDescent="0.25">
      <c r="A44" t="str">
        <f t="shared" si="32"/>
        <v>NICs</v>
      </c>
      <c r="B44" s="1">
        <f t="shared" si="30"/>
        <v>0.22004138889318575</v>
      </c>
      <c r="C44" s="1">
        <f t="shared" si="30"/>
        <v>0.21735440008920184</v>
      </c>
      <c r="D44" s="1">
        <f t="shared" si="30"/>
        <v>0.23009502099557033</v>
      </c>
      <c r="E44" s="1">
        <f t="shared" si="30"/>
        <v>0.21436033664689996</v>
      </c>
      <c r="F44" s="1">
        <f t="shared" si="30"/>
        <v>0.21505448016258133</v>
      </c>
      <c r="G44" s="1">
        <f t="shared" si="30"/>
        <v>0.215433672737147</v>
      </c>
      <c r="H44" s="1">
        <f t="shared" si="30"/>
        <v>0.21831523368479247</v>
      </c>
      <c r="I44" s="1">
        <f t="shared" si="33"/>
        <v>0.2142025611175786</v>
      </c>
      <c r="J44" s="1">
        <f t="shared" si="31"/>
        <v>0.22060535506402795</v>
      </c>
      <c r="K44" s="1">
        <f t="shared" si="31"/>
        <v>0.24233604967015912</v>
      </c>
      <c r="L44" s="1">
        <f t="shared" si="31"/>
        <v>0.25669383003492435</v>
      </c>
      <c r="M44" s="1">
        <f t="shared" si="31"/>
        <v>0.26852929763290651</v>
      </c>
      <c r="N44" s="1">
        <f t="shared" si="31"/>
        <v>0.27823050058207222</v>
      </c>
      <c r="O44" s="1">
        <f t="shared" si="31"/>
        <v>0.29103608847497092</v>
      </c>
    </row>
    <row r="45" spans="1:15" x14ac:dyDescent="0.25">
      <c r="A45" t="str">
        <f t="shared" si="32"/>
        <v>Hydrocarbon oils</v>
      </c>
      <c r="B45" s="1">
        <f t="shared" si="30"/>
        <v>5.4577589030792066E-2</v>
      </c>
      <c r="C45" s="1">
        <f t="shared" si="30"/>
        <v>5.522392365678451E-2</v>
      </c>
      <c r="D45" s="1">
        <f t="shared" si="30"/>
        <v>6.3107043149912029E-2</v>
      </c>
      <c r="E45" s="1">
        <f t="shared" si="30"/>
        <v>6.0514561477499111E-2</v>
      </c>
      <c r="F45" s="1">
        <f t="shared" si="30"/>
        <v>5.6717078076013637E-2</v>
      </c>
      <c r="G45" s="1">
        <f t="shared" si="30"/>
        <v>5.6099398200134029E-2</v>
      </c>
      <c r="H45" s="1">
        <f t="shared" si="30"/>
        <v>5.4495036100103394E-2</v>
      </c>
      <c r="I45" s="1">
        <f t="shared" si="33"/>
        <v>5.2774544043461387E-2</v>
      </c>
      <c r="J45" s="1">
        <f t="shared" si="31"/>
        <v>5.3356616220411331E-2</v>
      </c>
      <c r="K45" s="1">
        <f t="shared" si="31"/>
        <v>5.355064027939465E-2</v>
      </c>
      <c r="L45" s="1">
        <f t="shared" si="31"/>
        <v>5.3938688397361274E-2</v>
      </c>
      <c r="M45" s="1">
        <f t="shared" si="31"/>
        <v>5.471478463329453E-2</v>
      </c>
      <c r="N45" s="1">
        <f t="shared" si="31"/>
        <v>5.5684904928211099E-2</v>
      </c>
      <c r="O45" s="1">
        <f t="shared" si="31"/>
        <v>5.6849049282110986E-2</v>
      </c>
    </row>
    <row r="46" spans="1:15" x14ac:dyDescent="0.25">
      <c r="A46" t="str">
        <f t="shared" si="32"/>
        <v>Corporation Tax</v>
      </c>
      <c r="B46" s="1">
        <f t="shared" si="30"/>
        <v>0.10307614847028049</v>
      </c>
      <c r="C46" s="1">
        <f t="shared" si="30"/>
        <v>9.8550529939937986E-2</v>
      </c>
      <c r="D46" s="1">
        <f t="shared" si="30"/>
        <v>8.8234713001296997E-2</v>
      </c>
      <c r="E46" s="1">
        <f t="shared" si="30"/>
        <v>9.5559707730550364E-2</v>
      </c>
      <c r="F46" s="1">
        <f t="shared" si="30"/>
        <v>9.1277083314743712E-2</v>
      </c>
      <c r="G46" s="1">
        <f t="shared" si="30"/>
        <v>8.5471687166255736E-2</v>
      </c>
      <c r="H46" s="1">
        <f t="shared" si="30"/>
        <v>8.1753300844194021E-2</v>
      </c>
      <c r="I46" s="1">
        <f t="shared" si="33"/>
        <v>8.3430345362824995E-2</v>
      </c>
      <c r="J46" s="1">
        <f t="shared" si="31"/>
        <v>8.5564610011641451E-2</v>
      </c>
      <c r="K46" s="1">
        <f t="shared" si="31"/>
        <v>8.4400465657741564E-2</v>
      </c>
      <c r="L46" s="1">
        <f t="shared" si="31"/>
        <v>8.9251067132324419E-2</v>
      </c>
      <c r="M46" s="1">
        <f t="shared" si="31"/>
        <v>8.9445091191307724E-2</v>
      </c>
      <c r="N46" s="1">
        <f t="shared" si="31"/>
        <v>0.10244470314318975</v>
      </c>
      <c r="O46" s="1">
        <f t="shared" si="31"/>
        <v>9.7400077609623603E-2</v>
      </c>
    </row>
    <row r="47" spans="1:15" x14ac:dyDescent="0.25">
      <c r="A47" t="str">
        <f t="shared" si="32"/>
        <v>Stamp Duty/ Land Tax</v>
      </c>
      <c r="B47" s="1">
        <f t="shared" si="30"/>
        <v>2.1821174172821201E-2</v>
      </c>
      <c r="C47" s="1">
        <f t="shared" si="30"/>
        <v>1.0759844410912E-2</v>
      </c>
      <c r="D47" s="1">
        <f t="shared" si="30"/>
        <v>1.1769462238654532E-2</v>
      </c>
      <c r="E47" s="1">
        <f t="shared" si="30"/>
        <v>1.323493071054393E-2</v>
      </c>
      <c r="F47" s="1">
        <f t="shared" si="30"/>
        <v>1.296332096497807E-2</v>
      </c>
      <c r="G47" s="1">
        <f t="shared" si="30"/>
        <v>1.4583269760345749E-2</v>
      </c>
      <c r="H47" s="1">
        <f t="shared" si="30"/>
        <v>1.8799243850394987E-2</v>
      </c>
      <c r="I47" s="1">
        <f t="shared" si="33"/>
        <v>2.1148622429181221E-2</v>
      </c>
      <c r="J47" s="1">
        <f t="shared" si="31"/>
        <v>2.0760574311214589E-2</v>
      </c>
      <c r="K47" s="1">
        <f t="shared" si="31"/>
        <v>2.5029103608847497E-2</v>
      </c>
      <c r="L47" s="1">
        <f t="shared" si="31"/>
        <v>2.7551416375630577E-2</v>
      </c>
      <c r="M47" s="1">
        <f t="shared" si="31"/>
        <v>2.9491656965463717E-2</v>
      </c>
      <c r="N47" s="1">
        <f t="shared" si="31"/>
        <v>3.1625921614280177E-2</v>
      </c>
      <c r="O47" s="1">
        <f t="shared" si="31"/>
        <v>3.3760186263096625E-2</v>
      </c>
    </row>
    <row r="48" spans="1:15" x14ac:dyDescent="0.25">
      <c r="A48" t="str">
        <f>A37</f>
        <v>Other</v>
      </c>
      <c r="B48" s="1">
        <f t="shared" si="30"/>
        <v>9.1333279260508951E-2</v>
      </c>
      <c r="C48" s="1">
        <f t="shared" si="30"/>
        <v>9.7885237921545146E-2</v>
      </c>
      <c r="D48" s="1">
        <f t="shared" si="30"/>
        <v>8.8773009671981179E-2</v>
      </c>
      <c r="E48" s="1">
        <f t="shared" si="30"/>
        <v>9.0145528792374877E-2</v>
      </c>
      <c r="F48" s="1">
        <f t="shared" si="30"/>
        <v>9.6535634102427201E-2</v>
      </c>
      <c r="G48" s="1">
        <f t="shared" si="30"/>
        <v>9.5085596991527049E-2</v>
      </c>
      <c r="H48" s="1">
        <f t="shared" si="30"/>
        <v>9.6276999724917017E-2</v>
      </c>
      <c r="I48" s="1">
        <f t="shared" si="33"/>
        <v>9.5847885137757091E-2</v>
      </c>
      <c r="J48" s="1">
        <f t="shared" si="31"/>
        <v>0.10244470314318976</v>
      </c>
      <c r="K48" s="1">
        <f t="shared" si="31"/>
        <v>0.10554908808692276</v>
      </c>
      <c r="L48" s="1">
        <f t="shared" si="31"/>
        <v>0.11389212262320532</v>
      </c>
      <c r="M48" s="1">
        <f t="shared" si="31"/>
        <v>0.11835467597982151</v>
      </c>
      <c r="N48" s="1">
        <f t="shared" si="31"/>
        <v>0.12630966239813735</v>
      </c>
      <c r="O48" s="1">
        <f t="shared" si="31"/>
        <v>0.12824990298797054</v>
      </c>
    </row>
    <row r="49" spans="1:15" x14ac:dyDescent="0.25">
      <c r="A49" t="str">
        <f t="shared" si="32"/>
        <v>Total HMRC Receipts</v>
      </c>
      <c r="B49" s="1">
        <f t="shared" si="30"/>
        <v>1</v>
      </c>
      <c r="C49" s="1">
        <f t="shared" si="30"/>
        <v>1</v>
      </c>
      <c r="D49" s="1">
        <f t="shared" si="30"/>
        <v>1</v>
      </c>
      <c r="E49" s="1">
        <f t="shared" si="30"/>
        <v>1</v>
      </c>
      <c r="F49" s="1">
        <f t="shared" si="30"/>
        <v>1</v>
      </c>
      <c r="G49" s="1">
        <f t="shared" si="30"/>
        <v>1</v>
      </c>
      <c r="H49" s="1">
        <f t="shared" si="30"/>
        <v>1</v>
      </c>
      <c r="I49" s="1">
        <f t="shared" si="33"/>
        <v>1</v>
      </c>
      <c r="J49">
        <f t="shared" ref="J49:O49" si="34">J38/J38</f>
        <v>1</v>
      </c>
      <c r="K49">
        <f t="shared" si="34"/>
        <v>1</v>
      </c>
      <c r="L49">
        <f t="shared" si="34"/>
        <v>1</v>
      </c>
      <c r="M49">
        <f t="shared" si="34"/>
        <v>1</v>
      </c>
      <c r="N49">
        <f t="shared" si="34"/>
        <v>1</v>
      </c>
      <c r="O49">
        <f t="shared" si="3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28" workbookViewId="0">
      <selection activeCell="C28" sqref="B28:C28"/>
    </sheetView>
  </sheetViews>
  <sheetFormatPr defaultRowHeight="15" x14ac:dyDescent="0.25"/>
  <sheetData>
    <row r="1" spans="1:8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163.1</v>
      </c>
      <c r="C2">
        <v>168.9</v>
      </c>
      <c r="D2">
        <v>181.6</v>
      </c>
      <c r="E2">
        <v>185.7</v>
      </c>
      <c r="F2">
        <v>197.1</v>
      </c>
      <c r="G2">
        <v>207.3</v>
      </c>
      <c r="H2">
        <v>217.7</v>
      </c>
    </row>
    <row r="3" spans="1:8" x14ac:dyDescent="0.25">
      <c r="A3" t="s">
        <v>9</v>
      </c>
      <c r="B3">
        <v>110.4</v>
      </c>
      <c r="C3">
        <v>113.7</v>
      </c>
      <c r="D3">
        <v>124.9</v>
      </c>
      <c r="E3">
        <v>132.30000000000001</v>
      </c>
      <c r="F3">
        <v>138.4</v>
      </c>
      <c r="G3">
        <v>143.4</v>
      </c>
      <c r="H3">
        <v>150</v>
      </c>
    </row>
    <row r="4" spans="1:8" x14ac:dyDescent="0.25">
      <c r="A4" t="s">
        <v>11</v>
      </c>
      <c r="B4">
        <v>111.4</v>
      </c>
      <c r="C4">
        <v>114.9</v>
      </c>
      <c r="D4">
        <v>119</v>
      </c>
      <c r="E4">
        <v>123.9</v>
      </c>
      <c r="F4">
        <v>129.4</v>
      </c>
      <c r="G4">
        <v>134.9</v>
      </c>
      <c r="H4">
        <v>141.1</v>
      </c>
    </row>
    <row r="5" spans="1:8" x14ac:dyDescent="0.25">
      <c r="A5" t="s">
        <v>13</v>
      </c>
      <c r="B5">
        <v>43</v>
      </c>
      <c r="C5">
        <v>44.1</v>
      </c>
      <c r="D5">
        <v>43.5</v>
      </c>
      <c r="E5">
        <v>46</v>
      </c>
      <c r="F5">
        <v>46.1</v>
      </c>
      <c r="G5">
        <v>52.8</v>
      </c>
      <c r="H5">
        <v>50.2</v>
      </c>
    </row>
    <row r="6" spans="1:8" x14ac:dyDescent="0.25">
      <c r="A6" t="s">
        <v>14</v>
      </c>
      <c r="B6">
        <v>0.1</v>
      </c>
      <c r="C6">
        <v>-0.5</v>
      </c>
      <c r="D6">
        <v>-1.1000000000000001</v>
      </c>
      <c r="E6">
        <v>-1.1000000000000001</v>
      </c>
      <c r="F6">
        <v>-0.9</v>
      </c>
      <c r="G6">
        <v>-0.9</v>
      </c>
      <c r="H6">
        <v>-0.8</v>
      </c>
    </row>
    <row r="7" spans="1:8" x14ac:dyDescent="0.25">
      <c r="A7" t="s">
        <v>15</v>
      </c>
      <c r="B7">
        <v>27.2</v>
      </c>
      <c r="C7">
        <v>27.5</v>
      </c>
      <c r="D7">
        <v>27.6</v>
      </c>
      <c r="E7">
        <v>27.8</v>
      </c>
      <c r="F7">
        <v>28.2</v>
      </c>
      <c r="G7">
        <v>28.7</v>
      </c>
      <c r="H7">
        <v>29.3</v>
      </c>
    </row>
    <row r="8" spans="1:8" x14ac:dyDescent="0.25">
      <c r="A8" t="s">
        <v>17</v>
      </c>
      <c r="B8">
        <v>5.6</v>
      </c>
      <c r="C8">
        <v>7</v>
      </c>
      <c r="D8">
        <v>7</v>
      </c>
      <c r="E8">
        <v>6.9</v>
      </c>
      <c r="F8">
        <v>7.5</v>
      </c>
      <c r="G8">
        <v>9.1999999999999993</v>
      </c>
      <c r="H8">
        <v>8.9</v>
      </c>
    </row>
    <row r="9" spans="1:8" x14ac:dyDescent="0.25">
      <c r="A9" t="s">
        <v>18</v>
      </c>
      <c r="B9">
        <v>3.8</v>
      </c>
      <c r="C9">
        <v>4.5999999999999996</v>
      </c>
      <c r="D9">
        <v>4.8</v>
      </c>
      <c r="E9">
        <v>4.9000000000000004</v>
      </c>
      <c r="F9">
        <v>5</v>
      </c>
      <c r="G9">
        <v>5.3</v>
      </c>
      <c r="H9">
        <v>5.6</v>
      </c>
    </row>
    <row r="10" spans="1:8" x14ac:dyDescent="0.25">
      <c r="A10" t="s">
        <v>20</v>
      </c>
      <c r="B10">
        <v>10.9</v>
      </c>
      <c r="C10">
        <v>10.7</v>
      </c>
      <c r="D10">
        <v>12.9</v>
      </c>
      <c r="E10">
        <v>14.2</v>
      </c>
      <c r="F10">
        <v>15.2</v>
      </c>
      <c r="G10">
        <v>16.3</v>
      </c>
      <c r="H10">
        <v>17.399999999999999</v>
      </c>
    </row>
    <row r="11" spans="1:8" x14ac:dyDescent="0.25">
      <c r="A11" t="s">
        <v>21</v>
      </c>
      <c r="B11">
        <v>2.9</v>
      </c>
      <c r="C11">
        <v>3.2</v>
      </c>
      <c r="D11">
        <v>3</v>
      </c>
      <c r="E11">
        <v>3.2</v>
      </c>
      <c r="F11">
        <v>3.3</v>
      </c>
      <c r="G11">
        <v>3.4</v>
      </c>
      <c r="H11">
        <v>3.5</v>
      </c>
    </row>
    <row r="12" spans="1:8" x14ac:dyDescent="0.25">
      <c r="A12" t="s">
        <v>22</v>
      </c>
      <c r="B12">
        <v>9.5</v>
      </c>
      <c r="C12">
        <v>9.1999999999999993</v>
      </c>
      <c r="D12">
        <v>9.1</v>
      </c>
      <c r="E12">
        <v>9.3000000000000007</v>
      </c>
      <c r="F12">
        <v>9.5</v>
      </c>
      <c r="G12">
        <v>9.6</v>
      </c>
      <c r="H12">
        <v>9.6999999999999993</v>
      </c>
    </row>
    <row r="13" spans="1:8" x14ac:dyDescent="0.25">
      <c r="A13" t="s">
        <v>24</v>
      </c>
      <c r="B13">
        <v>3</v>
      </c>
      <c r="C13">
        <v>3.2</v>
      </c>
      <c r="D13">
        <v>3.3</v>
      </c>
      <c r="E13">
        <v>3.4</v>
      </c>
      <c r="F13">
        <v>3.6</v>
      </c>
      <c r="G13">
        <v>3.7</v>
      </c>
      <c r="H13">
        <v>3.9</v>
      </c>
    </row>
    <row r="14" spans="1:8" x14ac:dyDescent="0.25">
      <c r="A14" t="s">
        <v>25</v>
      </c>
      <c r="B14">
        <v>3.8</v>
      </c>
      <c r="C14">
        <v>4</v>
      </c>
      <c r="D14">
        <v>4.2</v>
      </c>
      <c r="E14">
        <v>4.4000000000000004</v>
      </c>
      <c r="F14">
        <v>4.7</v>
      </c>
      <c r="G14">
        <v>5</v>
      </c>
      <c r="H14">
        <v>5.3</v>
      </c>
    </row>
    <row r="15" spans="1:8" x14ac:dyDescent="0.25">
      <c r="A15" t="s">
        <v>26</v>
      </c>
      <c r="B15">
        <v>3.6</v>
      </c>
      <c r="C15">
        <v>3.6</v>
      </c>
      <c r="D15">
        <v>3.5</v>
      </c>
      <c r="E15">
        <v>3.7</v>
      </c>
      <c r="F15">
        <v>3.7</v>
      </c>
      <c r="G15">
        <v>3.8</v>
      </c>
      <c r="H15">
        <v>3.8</v>
      </c>
    </row>
    <row r="16" spans="1:8" x14ac:dyDescent="0.25">
      <c r="A16" t="s">
        <v>27</v>
      </c>
      <c r="B16">
        <v>3.2</v>
      </c>
      <c r="C16">
        <v>3.1</v>
      </c>
      <c r="D16">
        <v>3.2</v>
      </c>
      <c r="E16">
        <v>3.3</v>
      </c>
      <c r="F16">
        <v>3.5</v>
      </c>
      <c r="G16">
        <v>3.7</v>
      </c>
      <c r="H16">
        <v>3.9</v>
      </c>
    </row>
    <row r="17" spans="1:8" x14ac:dyDescent="0.25">
      <c r="A17" t="s">
        <v>28</v>
      </c>
      <c r="B17">
        <v>3</v>
      </c>
      <c r="C17">
        <v>3.3</v>
      </c>
      <c r="D17">
        <v>4.5</v>
      </c>
      <c r="E17">
        <v>4.8</v>
      </c>
      <c r="F17">
        <v>4.9000000000000004</v>
      </c>
      <c r="G17">
        <v>4.9000000000000004</v>
      </c>
      <c r="H17">
        <v>5</v>
      </c>
    </row>
    <row r="18" spans="1:8" x14ac:dyDescent="0.25">
      <c r="A18" t="s">
        <v>29</v>
      </c>
      <c r="B18">
        <v>1.5</v>
      </c>
      <c r="C18">
        <v>1.8</v>
      </c>
      <c r="D18">
        <v>2.1</v>
      </c>
      <c r="E18">
        <v>2.1</v>
      </c>
      <c r="F18">
        <v>2.1</v>
      </c>
      <c r="G18">
        <v>2.4</v>
      </c>
      <c r="H18">
        <v>2.2999999999999998</v>
      </c>
    </row>
    <row r="19" spans="1:8" x14ac:dyDescent="0.25">
      <c r="A19" t="s">
        <v>30</v>
      </c>
      <c r="B19">
        <v>1.1000000000000001</v>
      </c>
      <c r="C19">
        <v>0.9</v>
      </c>
      <c r="D19">
        <v>0.9</v>
      </c>
      <c r="E19">
        <v>0.8</v>
      </c>
      <c r="F19">
        <v>0.8</v>
      </c>
      <c r="G19">
        <v>0.8</v>
      </c>
      <c r="H19">
        <v>0.8</v>
      </c>
    </row>
    <row r="20" spans="1:8" x14ac:dyDescent="0.25">
      <c r="A20" t="s">
        <v>31</v>
      </c>
      <c r="B20">
        <v>0.3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</row>
    <row r="21" spans="1:8" x14ac:dyDescent="0.25">
      <c r="A21" t="s">
        <v>32</v>
      </c>
      <c r="B21">
        <v>2.1</v>
      </c>
      <c r="C21">
        <v>2.6</v>
      </c>
      <c r="D21">
        <v>2.6</v>
      </c>
      <c r="E21">
        <v>2.7</v>
      </c>
      <c r="F21">
        <v>2.9</v>
      </c>
      <c r="G21">
        <v>3</v>
      </c>
      <c r="H21">
        <v>3.1</v>
      </c>
    </row>
    <row r="22" spans="1:8" x14ac:dyDescent="0.25">
      <c r="A22" t="s">
        <v>34</v>
      </c>
      <c r="B22">
        <v>3</v>
      </c>
      <c r="C22">
        <v>3.1</v>
      </c>
      <c r="D22">
        <v>3.1</v>
      </c>
      <c r="E22">
        <v>3.2</v>
      </c>
      <c r="F22">
        <v>3.2</v>
      </c>
      <c r="G22">
        <v>3.3</v>
      </c>
      <c r="H22">
        <v>3.5</v>
      </c>
    </row>
    <row r="23" spans="1:8" x14ac:dyDescent="0.25">
      <c r="A23" t="s">
        <v>35</v>
      </c>
      <c r="B23">
        <v>2.7</v>
      </c>
      <c r="C23">
        <v>3.4</v>
      </c>
      <c r="D23">
        <v>3</v>
      </c>
      <c r="E23">
        <v>2.7</v>
      </c>
      <c r="F23">
        <v>2.5</v>
      </c>
      <c r="G23">
        <v>2.4</v>
      </c>
      <c r="H23">
        <v>2.2000000000000002</v>
      </c>
    </row>
    <row r="24" spans="1:8" x14ac:dyDescent="0.25">
      <c r="A24" t="s">
        <v>36</v>
      </c>
      <c r="B24">
        <v>0</v>
      </c>
      <c r="C24">
        <v>0</v>
      </c>
      <c r="D24">
        <v>0.8</v>
      </c>
      <c r="E24">
        <v>1.1000000000000001</v>
      </c>
      <c r="F24">
        <v>1.1000000000000001</v>
      </c>
      <c r="G24">
        <v>1.5</v>
      </c>
      <c r="H24">
        <v>1.5</v>
      </c>
    </row>
    <row r="25" spans="1:8" x14ac:dyDescent="0.25">
      <c r="A25" t="s">
        <v>37</v>
      </c>
      <c r="B25">
        <v>0</v>
      </c>
      <c r="C25">
        <v>0</v>
      </c>
      <c r="D25">
        <v>0.1</v>
      </c>
      <c r="E25">
        <v>0.1</v>
      </c>
      <c r="F25">
        <v>0.1</v>
      </c>
      <c r="G25">
        <v>0.1</v>
      </c>
      <c r="H25">
        <v>0.1</v>
      </c>
    </row>
    <row r="26" spans="1:8" x14ac:dyDescent="0.25">
      <c r="A26" t="s">
        <v>38</v>
      </c>
      <c r="B26">
        <v>0</v>
      </c>
      <c r="C26">
        <v>0</v>
      </c>
      <c r="D26">
        <v>0</v>
      </c>
      <c r="E26">
        <v>2.7</v>
      </c>
      <c r="F26">
        <v>2.8</v>
      </c>
      <c r="G26">
        <v>2.9</v>
      </c>
      <c r="H26">
        <v>3</v>
      </c>
    </row>
    <row r="27" spans="1:8" x14ac:dyDescent="0.25">
      <c r="A27" t="s">
        <v>40</v>
      </c>
      <c r="B27">
        <v>0</v>
      </c>
      <c r="C27">
        <v>0</v>
      </c>
      <c r="D27">
        <v>0</v>
      </c>
      <c r="E27">
        <v>0</v>
      </c>
      <c r="F27">
        <v>0.4</v>
      </c>
      <c r="G27">
        <v>0.5</v>
      </c>
      <c r="H27">
        <v>0.5</v>
      </c>
    </row>
    <row r="28" spans="1:8" x14ac:dyDescent="0.25">
      <c r="A28" t="s">
        <v>41</v>
      </c>
      <c r="B28">
        <v>515.4</v>
      </c>
      <c r="C28">
        <v>532.6</v>
      </c>
      <c r="D28">
        <v>563.9</v>
      </c>
      <c r="E28">
        <v>588.6</v>
      </c>
      <c r="F28">
        <v>615.4</v>
      </c>
      <c r="G28">
        <v>648.5</v>
      </c>
      <c r="H28">
        <v>671.8</v>
      </c>
    </row>
    <row r="29" spans="1:8" x14ac:dyDescent="0.25">
      <c r="A29" t="s">
        <v>42</v>
      </c>
      <c r="B29">
        <v>5.9</v>
      </c>
      <c r="C29">
        <v>5.6</v>
      </c>
      <c r="D29">
        <v>5.5</v>
      </c>
      <c r="E29">
        <v>5.7</v>
      </c>
      <c r="F29">
        <v>5.8</v>
      </c>
      <c r="G29">
        <v>6</v>
      </c>
      <c r="H29">
        <v>6.2</v>
      </c>
    </row>
    <row r="30" spans="1:8" x14ac:dyDescent="0.25">
      <c r="A30" t="s">
        <v>43</v>
      </c>
      <c r="B30">
        <v>28.1</v>
      </c>
      <c r="C30">
        <v>28.3</v>
      </c>
      <c r="D30">
        <v>28.9</v>
      </c>
      <c r="E30">
        <v>28.2</v>
      </c>
      <c r="F30">
        <v>29.2</v>
      </c>
      <c r="G30">
        <v>30.3</v>
      </c>
      <c r="H30">
        <v>30.9</v>
      </c>
    </row>
    <row r="31" spans="1:8" x14ac:dyDescent="0.25">
      <c r="A31" t="s">
        <v>44</v>
      </c>
      <c r="B31">
        <v>27.8</v>
      </c>
      <c r="C31">
        <v>28.4</v>
      </c>
      <c r="D31">
        <v>29.7</v>
      </c>
      <c r="E31">
        <v>31</v>
      </c>
      <c r="F31">
        <v>32.299999999999997</v>
      </c>
      <c r="G31">
        <v>33.700000000000003</v>
      </c>
      <c r="H31">
        <v>35.1</v>
      </c>
    </row>
    <row r="32" spans="1:8" x14ac:dyDescent="0.25">
      <c r="A32" t="s">
        <v>45</v>
      </c>
      <c r="B32">
        <v>13.7</v>
      </c>
      <c r="C32">
        <v>14.3</v>
      </c>
      <c r="D32">
        <v>14.7</v>
      </c>
      <c r="E32">
        <v>15</v>
      </c>
      <c r="F32">
        <v>15</v>
      </c>
      <c r="G32">
        <v>15.1</v>
      </c>
      <c r="H32">
        <v>15.5</v>
      </c>
    </row>
    <row r="33" spans="1:8" x14ac:dyDescent="0.25">
      <c r="A33" t="s">
        <v>46</v>
      </c>
      <c r="B33">
        <v>0.3</v>
      </c>
      <c r="C33">
        <v>0.4</v>
      </c>
      <c r="D33">
        <v>0.4</v>
      </c>
      <c r="E33">
        <v>0.4</v>
      </c>
      <c r="F33">
        <v>0.4</v>
      </c>
      <c r="G33">
        <v>0.4</v>
      </c>
      <c r="H33">
        <v>0.4</v>
      </c>
    </row>
    <row r="34" spans="1:8" x14ac:dyDescent="0.25">
      <c r="A34" t="s">
        <v>47</v>
      </c>
      <c r="B34">
        <v>0</v>
      </c>
      <c r="C34">
        <v>0.5</v>
      </c>
      <c r="D34">
        <v>0.6</v>
      </c>
      <c r="E34">
        <v>0.7</v>
      </c>
      <c r="F34">
        <v>0.8</v>
      </c>
      <c r="G34">
        <v>0.8</v>
      </c>
      <c r="H34">
        <v>0.9</v>
      </c>
    </row>
    <row r="35" spans="1:8" x14ac:dyDescent="0.25">
      <c r="A35" t="s">
        <v>48</v>
      </c>
      <c r="B35">
        <v>5.8</v>
      </c>
      <c r="C35">
        <v>8.4</v>
      </c>
      <c r="D35">
        <v>9</v>
      </c>
      <c r="E35">
        <v>9.1</v>
      </c>
      <c r="F35">
        <v>9.9</v>
      </c>
      <c r="G35">
        <v>10.5</v>
      </c>
      <c r="H35">
        <v>10.6</v>
      </c>
    </row>
    <row r="36" spans="1:8" x14ac:dyDescent="0.25">
      <c r="A36" t="s">
        <v>49</v>
      </c>
      <c r="B36">
        <v>596.9</v>
      </c>
      <c r="C36">
        <v>618.5</v>
      </c>
      <c r="D36">
        <v>652.6</v>
      </c>
      <c r="E36">
        <v>678.6</v>
      </c>
      <c r="F36">
        <v>708.8</v>
      </c>
      <c r="G36">
        <v>745.4</v>
      </c>
      <c r="H36">
        <v>771.5</v>
      </c>
    </row>
    <row r="37" spans="1:8" x14ac:dyDescent="0.25">
      <c r="A37" t="s">
        <v>50</v>
      </c>
      <c r="B37">
        <v>0.1</v>
      </c>
      <c r="C37">
        <v>3.8</v>
      </c>
      <c r="D37">
        <v>3.3</v>
      </c>
      <c r="E37">
        <v>2.9</v>
      </c>
      <c r="F37">
        <v>2.7</v>
      </c>
      <c r="G37">
        <v>3</v>
      </c>
      <c r="H37">
        <v>2.9</v>
      </c>
    </row>
    <row r="38" spans="1:8" x14ac:dyDescent="0.25">
      <c r="A38" t="s">
        <v>51</v>
      </c>
      <c r="B38">
        <v>-3</v>
      </c>
      <c r="C38">
        <v>-3.2</v>
      </c>
      <c r="D38">
        <v>-3.3</v>
      </c>
      <c r="E38">
        <v>-3.2</v>
      </c>
      <c r="F38">
        <v>-3.2</v>
      </c>
      <c r="G38">
        <v>-3.4</v>
      </c>
      <c r="H38">
        <v>-3.6</v>
      </c>
    </row>
    <row r="39" spans="1:8" x14ac:dyDescent="0.25">
      <c r="A39" t="s">
        <v>52</v>
      </c>
      <c r="B39">
        <v>6</v>
      </c>
      <c r="C39">
        <v>6.3</v>
      </c>
      <c r="D39">
        <v>5.6</v>
      </c>
      <c r="E39">
        <v>6.3</v>
      </c>
      <c r="F39">
        <v>7.3</v>
      </c>
      <c r="G39">
        <v>9.3000000000000007</v>
      </c>
      <c r="H39">
        <v>11.1</v>
      </c>
    </row>
    <row r="40" spans="1:8" x14ac:dyDescent="0.25">
      <c r="A40" t="s">
        <v>53</v>
      </c>
      <c r="B40">
        <v>44.1</v>
      </c>
      <c r="C40">
        <v>45.4</v>
      </c>
      <c r="D40">
        <v>47</v>
      </c>
      <c r="E40">
        <v>48.6</v>
      </c>
      <c r="F40">
        <v>50</v>
      </c>
      <c r="G40">
        <v>51.5</v>
      </c>
      <c r="H40">
        <v>54.1</v>
      </c>
    </row>
    <row r="41" spans="1:8" x14ac:dyDescent="0.25">
      <c r="A41" t="s">
        <v>54</v>
      </c>
      <c r="B41">
        <v>10.9</v>
      </c>
      <c r="C41">
        <v>11</v>
      </c>
      <c r="D41">
        <v>11.3</v>
      </c>
      <c r="E41">
        <v>12.6</v>
      </c>
      <c r="F41">
        <v>14</v>
      </c>
      <c r="G41">
        <v>15.1</v>
      </c>
      <c r="H41">
        <v>16</v>
      </c>
    </row>
    <row r="42" spans="1:8" x14ac:dyDescent="0.25">
      <c r="A42" t="s">
        <v>55</v>
      </c>
      <c r="B42">
        <v>654.79999999999995</v>
      </c>
      <c r="C42">
        <v>681.8</v>
      </c>
      <c r="D42">
        <v>716.5</v>
      </c>
      <c r="E42">
        <v>745.8</v>
      </c>
      <c r="F42">
        <v>779.5</v>
      </c>
      <c r="G42">
        <v>820.9</v>
      </c>
      <c r="H42">
        <v>852.2</v>
      </c>
    </row>
    <row r="44" spans="1:8" x14ac:dyDescent="0.25">
      <c r="B44">
        <f>B28/B42</f>
        <v>0.78711056811240077</v>
      </c>
      <c r="C44">
        <f t="shared" ref="C44:H44" si="0">C28/C42</f>
        <v>0.78116749779994143</v>
      </c>
      <c r="D44">
        <f t="shared" si="0"/>
        <v>0.78702023726448012</v>
      </c>
      <c r="E44">
        <f t="shared" si="0"/>
        <v>0.78921962992759465</v>
      </c>
      <c r="F44">
        <f t="shared" si="0"/>
        <v>0.78948043617703656</v>
      </c>
      <c r="G44">
        <f t="shared" si="0"/>
        <v>0.78998660007309052</v>
      </c>
      <c r="H44">
        <f t="shared" si="0"/>
        <v>0.78831260267542824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tabSelected="1" topLeftCell="A4" workbookViewId="0">
      <selection activeCell="B2" sqref="B2:B18"/>
    </sheetView>
  </sheetViews>
  <sheetFormatPr defaultRowHeight="15" x14ac:dyDescent="0.25"/>
  <cols>
    <col min="2" max="2" width="13.7109375" customWidth="1"/>
    <col min="6" max="6" width="12.7109375" customWidth="1"/>
  </cols>
  <sheetData>
    <row r="1" spans="1:6" ht="26.25" thickBot="1" x14ac:dyDescent="0.3">
      <c r="A1" s="3" t="s">
        <v>70</v>
      </c>
      <c r="B1" s="3" t="s">
        <v>69</v>
      </c>
      <c r="C1" t="s">
        <v>71</v>
      </c>
    </row>
    <row r="2" spans="1:6" ht="15.75" thickBot="1" x14ac:dyDescent="0.3">
      <c r="A2" s="4">
        <v>2000</v>
      </c>
      <c r="B2" s="7">
        <v>1089131</v>
      </c>
      <c r="E2" t="s">
        <v>80</v>
      </c>
    </row>
    <row r="3" spans="1:6" ht="15.75" thickBot="1" x14ac:dyDescent="0.3">
      <c r="A3" s="6">
        <v>2001</v>
      </c>
      <c r="B3" s="7">
        <v>1126463</v>
      </c>
      <c r="E3" s="5"/>
      <c r="F3" s="2"/>
    </row>
    <row r="4" spans="1:6" ht="15.75" thickBot="1" x14ac:dyDescent="0.3">
      <c r="A4" s="4">
        <v>2002</v>
      </c>
      <c r="B4" s="5">
        <v>1179882</v>
      </c>
      <c r="E4" s="6"/>
    </row>
    <row r="5" spans="1:6" ht="15.75" thickBot="1" x14ac:dyDescent="0.3">
      <c r="A5" s="6">
        <v>2003</v>
      </c>
      <c r="B5" s="7">
        <v>1248517</v>
      </c>
      <c r="E5" s="4"/>
    </row>
    <row r="6" spans="1:6" ht="15.75" thickBot="1" x14ac:dyDescent="0.3">
      <c r="A6" s="4">
        <v>2004</v>
      </c>
      <c r="B6" s="5">
        <v>1310091</v>
      </c>
      <c r="E6" s="6"/>
    </row>
    <row r="7" spans="1:6" ht="15.75" thickBot="1" x14ac:dyDescent="0.3">
      <c r="A7" s="6">
        <v>2005</v>
      </c>
      <c r="B7" s="7">
        <v>1386386</v>
      </c>
      <c r="E7" s="4"/>
    </row>
    <row r="8" spans="1:6" ht="15.75" thickBot="1" x14ac:dyDescent="0.3">
      <c r="A8" s="4">
        <v>2006</v>
      </c>
      <c r="B8" s="5">
        <v>1463435</v>
      </c>
      <c r="E8" s="6"/>
    </row>
    <row r="9" spans="1:6" ht="15.75" thickBot="1" x14ac:dyDescent="0.3">
      <c r="A9" s="6">
        <v>2007</v>
      </c>
      <c r="B9" s="7">
        <v>1536565</v>
      </c>
      <c r="E9" s="4"/>
    </row>
    <row r="10" spans="1:6" ht="15.75" thickBot="1" x14ac:dyDescent="0.3">
      <c r="A10" s="4">
        <v>2008</v>
      </c>
      <c r="B10" s="5">
        <v>1572467</v>
      </c>
      <c r="E10" s="6"/>
    </row>
    <row r="11" spans="1:6" ht="15.75" thickBot="1" x14ac:dyDescent="0.3">
      <c r="A11" s="6">
        <v>2009</v>
      </c>
      <c r="B11" s="7">
        <v>1529536</v>
      </c>
      <c r="E11" s="4"/>
    </row>
    <row r="12" spans="1:6" ht="15.75" thickBot="1" x14ac:dyDescent="0.3">
      <c r="A12" s="4">
        <v>2010</v>
      </c>
      <c r="B12" s="5">
        <v>1579877</v>
      </c>
      <c r="E12" s="6"/>
    </row>
    <row r="13" spans="1:6" ht="15.75" thickBot="1" x14ac:dyDescent="0.3">
      <c r="A13" s="6">
        <v>2011</v>
      </c>
      <c r="B13" s="7">
        <v>1635062</v>
      </c>
      <c r="E13" s="4"/>
    </row>
    <row r="14" spans="1:6" ht="15.75" thickBot="1" x14ac:dyDescent="0.3">
      <c r="A14" s="4">
        <v>2012</v>
      </c>
      <c r="B14" s="5">
        <v>1685225</v>
      </c>
      <c r="E14" s="6"/>
    </row>
    <row r="15" spans="1:6" ht="15.75" thickBot="1" x14ac:dyDescent="0.3">
      <c r="A15" s="6">
        <v>2013</v>
      </c>
      <c r="B15" s="7">
        <v>1752554</v>
      </c>
      <c r="E15" s="4"/>
    </row>
    <row r="16" spans="1:6" ht="15.75" thickBot="1" x14ac:dyDescent="0.3">
      <c r="A16" s="4">
        <v>2014</v>
      </c>
      <c r="B16" s="5">
        <v>1837062</v>
      </c>
      <c r="D16" t="s">
        <v>72</v>
      </c>
      <c r="E16" s="6"/>
    </row>
    <row r="17" spans="1:5" ht="15.75" thickBot="1" x14ac:dyDescent="0.3">
      <c r="A17" s="6">
        <v>2015</v>
      </c>
      <c r="B17" s="7">
        <v>1888737</v>
      </c>
      <c r="C17">
        <f>'Full data'!B28</f>
        <v>515.4</v>
      </c>
      <c r="D17" s="8">
        <f>C17*1000/B17</f>
        <v>0.27288076635338854</v>
      </c>
      <c r="E17" s="4"/>
    </row>
    <row r="18" spans="1:5" ht="15.75" thickBot="1" x14ac:dyDescent="0.3">
      <c r="A18" s="4">
        <v>2016</v>
      </c>
      <c r="B18" s="5">
        <v>1963311</v>
      </c>
      <c r="C18">
        <f>'Full data'!C28</f>
        <v>532.6</v>
      </c>
      <c r="D18" s="8">
        <f>C18*1000/B18</f>
        <v>0.27127643047892058</v>
      </c>
      <c r="E18" s="6"/>
    </row>
    <row r="19" spans="1:5" ht="15.75" thickBot="1" x14ac:dyDescent="0.3">
      <c r="E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HMRC Receipts summarised</vt:lpstr>
      <vt:lpstr>Full data</vt:lpstr>
      <vt:lpstr>UK GDP 2000 - 2016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Mckay</dc:creator>
  <cp:lastModifiedBy>Heather Mckay</cp:lastModifiedBy>
  <dcterms:created xsi:type="dcterms:W3CDTF">2018-05-17T16:09:52Z</dcterms:created>
  <dcterms:modified xsi:type="dcterms:W3CDTF">2018-05-23T09:17:31Z</dcterms:modified>
</cp:coreProperties>
</file>