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1.xml" ContentType="application/vnd.openxmlformats-officedocument.drawing+xml"/>
  <Override PartName="/xl/tables/table1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0" documentId="8_{2260CCBD-4C9D-43D6-9AE7-31D2DC219B8D}" xr6:coauthVersionLast="47" xr6:coauthVersionMax="47" xr10:uidLastSave="{00000000-0000-0000-0000-000000000000}"/>
  <bookViews>
    <workbookView xWindow="-108" yWindow="-108" windowWidth="23256" windowHeight="13176" activeTab="2" xr2:uid="{00000000-000D-0000-FFFF-FFFF00000000}"/>
  </bookViews>
  <sheets>
    <sheet name="Start" sheetId="5" r:id="rId1"/>
    <sheet name="Expenses" sheetId="1" r:id="rId2"/>
    <sheet name="Income" sheetId="2" r:id="rId3"/>
    <sheet name="Profit - Loss Summary"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 i="3" l="1"/>
  <c r="B1" i="3"/>
  <c r="D1" i="2"/>
  <c r="B1" i="2"/>
  <c r="C32" i="1" l="1"/>
  <c r="D32" i="1"/>
  <c r="G24" i="1"/>
  <c r="H24" i="1"/>
  <c r="C25" i="1"/>
  <c r="D25" i="1"/>
  <c r="G19" i="1"/>
  <c r="H19" i="1"/>
  <c r="C19" i="1"/>
  <c r="D19" i="1"/>
  <c r="G11" i="1"/>
  <c r="H11" i="1"/>
  <c r="C11" i="1"/>
  <c r="D11" i="1"/>
  <c r="H4" i="1" l="1"/>
  <c r="G4" i="1"/>
  <c r="C6" i="3" s="1"/>
  <c r="F34" i="2"/>
  <c r="F35" i="2"/>
  <c r="F36" i="2"/>
  <c r="F37" i="2"/>
  <c r="G34" i="2"/>
  <c r="G35" i="2"/>
  <c r="G36" i="2"/>
  <c r="G37" i="2"/>
  <c r="G38" i="2" l="1"/>
  <c r="F31" i="2"/>
  <c r="F38" i="2"/>
  <c r="G31" i="2"/>
  <c r="G22" i="2"/>
  <c r="F22" i="2"/>
  <c r="D6" i="3"/>
  <c r="G4" i="2" l="1"/>
  <c r="C5" i="3"/>
  <c r="C8" i="3" s="1"/>
  <c r="F4" i="2"/>
  <c r="D5" i="3" s="1"/>
  <c r="D8" i="3" s="1"/>
</calcChain>
</file>

<file path=xl/sharedStrings.xml><?xml version="1.0" encoding="utf-8"?>
<sst xmlns="http://schemas.openxmlformats.org/spreadsheetml/2006/main" count="221" uniqueCount="149">
  <si>
    <t>Room and hall fees</t>
  </si>
  <si>
    <t>Site staff</t>
  </si>
  <si>
    <t>Equipment</t>
  </si>
  <si>
    <t>Tables and chairs</t>
  </si>
  <si>
    <t>Estimated</t>
  </si>
  <si>
    <t>Actual</t>
  </si>
  <si>
    <t>Refreshments</t>
  </si>
  <si>
    <t>Food</t>
  </si>
  <si>
    <t>Drinks</t>
  </si>
  <si>
    <t>Linens</t>
  </si>
  <si>
    <t>Staff and gratuities</t>
  </si>
  <si>
    <t>Decorations</t>
  </si>
  <si>
    <t>Flowers</t>
  </si>
  <si>
    <t>Candles</t>
  </si>
  <si>
    <t>Lighting</t>
  </si>
  <si>
    <t>Balloons</t>
  </si>
  <si>
    <t>Paper supplies</t>
  </si>
  <si>
    <t>Performers</t>
  </si>
  <si>
    <t>Speakers</t>
  </si>
  <si>
    <t>Travel</t>
  </si>
  <si>
    <t>Hotel</t>
  </si>
  <si>
    <t>Program</t>
  </si>
  <si>
    <t>Publicity</t>
  </si>
  <si>
    <t>Graphics work</t>
  </si>
  <si>
    <t>Photocopying/Printing</t>
  </si>
  <si>
    <t>Postage</t>
  </si>
  <si>
    <t>Prizes</t>
  </si>
  <si>
    <t>Gifts</t>
  </si>
  <si>
    <t>Miscellaneous</t>
  </si>
  <si>
    <t>Telephone</t>
  </si>
  <si>
    <t>Transportation</t>
  </si>
  <si>
    <t>Stationery supplies</t>
  </si>
  <si>
    <t>Fax services</t>
  </si>
  <si>
    <t>Other</t>
  </si>
  <si>
    <t>Total income</t>
  </si>
  <si>
    <t>Total expenses</t>
  </si>
  <si>
    <t>Items @</t>
  </si>
  <si>
    <t>Ribbons/Plaques/Trophies</t>
  </si>
  <si>
    <t>Total</t>
  </si>
  <si>
    <t>Type</t>
  </si>
  <si>
    <t>Estimated No.</t>
  </si>
  <si>
    <t>Actual No.</t>
  </si>
  <si>
    <t>Estimated Income</t>
  </si>
  <si>
    <t>Actual Income</t>
  </si>
  <si>
    <t>Price</t>
  </si>
  <si>
    <t>EXPENSES</t>
  </si>
  <si>
    <t>TOTAL EXPENSES</t>
  </si>
  <si>
    <t>INCOME</t>
  </si>
  <si>
    <t>SALE OF ITEMS</t>
  </si>
  <si>
    <t xml:space="preserve">PROFIT </t>
  </si>
  <si>
    <t>Loss Summary</t>
  </si>
  <si>
    <t>Event Budget for</t>
  </si>
  <si>
    <t>Event Name</t>
  </si>
  <si>
    <t>ABOUT THIS TEMPLATE</t>
  </si>
  <si>
    <t>Use this Event Budget workbook to track Expenses incurred on and Income earned from an event.</t>
  </si>
  <si>
    <t>Fill in Event Name and enter details in tables in Expenses worksheet and Income worksheet.</t>
  </si>
  <si>
    <t>Total Expenses and Total Income are auto calculated.</t>
  </si>
  <si>
    <t>Profit &amp; Loss Summary and Chart are auto updated in Profit-Loss Summary worksheet.</t>
  </si>
  <si>
    <t>Note: </t>
  </si>
  <si>
    <t>To learn more about tables, press SHIFT and then F10 within a table, select the TABLE option, and then select ALTERNATIVE TEXT</t>
  </si>
  <si>
    <t>Enter Publicity Expenses in table starting in cell at right and Prizes Expenses in table starting in cell F21. Next instruction is in cell A27</t>
  </si>
  <si>
    <t>Bar chart showing Estimated Income and Expenses and Actual Income and Expenses comparison is in this cell.</t>
  </si>
  <si>
    <t>Enter Estimated and Actual expenses for each category in respective tables in this worksheet, and Event Name in cell D1 to customize the title of this and other worksheets. Subtitle of this worksheet is in cell H1. Helpful instructions on how to use this worksheet are in cells in this column. Next instruction is in cell A3.</t>
  </si>
  <si>
    <t>TOTAL INCOME</t>
  </si>
  <si>
    <t>Total Expenses label is in cell at right, Estimated label in cell G3, and Actual in H3.</t>
  </si>
  <si>
    <t>Total Estimated Expenses in cell G4 and Total Actual Expenses in H4 are auto calculated. Next instruction is in cell A6.</t>
  </si>
  <si>
    <t>Enter Site Expenses in table starting in cell at right and Refreshments Expenses in table starting in cell F6. Next instruction is in cell A13.</t>
  </si>
  <si>
    <t>Enter Decorations Expenses in table starting in cell at right and Program Expenses in table starting in cell F13. Next instruction is in cell A21.</t>
  </si>
  <si>
    <t>Enter Miscellaneous Expenses in table starting in cell at right.</t>
  </si>
  <si>
    <t>Enter Estimated and Actual incomes from each category in respective tables in this worksheet. Title of this worksheet is auto updated in cells at right. Subtitle is in cell G1. Helpful instructions on how to use this worksheet are in cells in this column. Next instruction is in cell A3.</t>
  </si>
  <si>
    <t>Total Income label is in cell at right, Estimated label in cell F3, and Actual in G3.</t>
  </si>
  <si>
    <t>Total Estimated Income is auto calculated in cell F4 and Total Actual Income in G4.</t>
  </si>
  <si>
    <t>Admissions label is in cell at right.</t>
  </si>
  <si>
    <t>Enter Estimated and Actual number of Admissions with ticket rates in table starting in cell at right. Estimated and Actual Income from Admissions is auto calculated. Next instruction is in cell A11.</t>
  </si>
  <si>
    <t>Enter Estimated and Actual number of Ads in Program and Ad rates in table starting in cell at right. Estimated and Actual Income from Ads is auto calculated. Next instruction is in cell A17.</t>
  </si>
  <si>
    <t>Exhibitors or Vendors label is in cell at right.</t>
  </si>
  <si>
    <t>Enter Estimated and Actual number of exhibitors and vendors and booth rates in table starting in cell at right. Estimated and Actual Income are auto calculated. Next instruction is in cell A23.</t>
  </si>
  <si>
    <t>Sale of items label is in cell at right.</t>
  </si>
  <si>
    <t>Enter Estimated and Actual number of items sold and item rates in table starting in cell at right. Estimated and Actual Income are auto calculated.</t>
  </si>
  <si>
    <t>Profit &amp; Loss Summary and Chart showing Total Income and Expenses are auto updated in this worksheet. Title of this worksheet is auto updated in cells at right. Subtitle is in cell G1 and G2. Helpful instructions on how to use this worksheet are in cells in this column. Next instruction is in cell A3.</t>
  </si>
  <si>
    <t>Bar chart comparing Estimated Income and Expenses and Actual Income and Expenses is in cell E3.</t>
  </si>
  <si>
    <t>Summary table starting in cell at right is auto updated. Next instruction is in cell A8.</t>
  </si>
  <si>
    <t>Total profit or loss Estimated is auto calculated in cell C8 and Total profit or loss Actual in cell D8.</t>
  </si>
  <si>
    <t xml:space="preserve"> Total</t>
  </si>
  <si>
    <t xml:space="preserve">Additional instructions have been provided in column A in each worksheet. This text has been intentionally hidden. To remove text, select column A, then select DELETE. </t>
  </si>
  <si>
    <t>Total profit
(or loss)</t>
  </si>
  <si>
    <t>Product</t>
  </si>
  <si>
    <t>Poduct Name</t>
  </si>
  <si>
    <t>DOFs</t>
  </si>
  <si>
    <t>Max. Payload</t>
  </si>
  <si>
    <t>Weight</t>
  </si>
  <si>
    <t>Material Used</t>
  </si>
  <si>
    <t>DOF, Underwater, Max. Payload, Weight, Material.</t>
  </si>
  <si>
    <t>Arm 5E</t>
  </si>
  <si>
    <t>25 kg</t>
  </si>
  <si>
    <t>33 kg</t>
  </si>
  <si>
    <t>UnderWater(Weight)</t>
  </si>
  <si>
    <t>20 kg</t>
  </si>
  <si>
    <t>6082 T6 Alloy,hard anodised</t>
  </si>
  <si>
    <t>HLK-MB4</t>
  </si>
  <si>
    <t>-</t>
  </si>
  <si>
    <t>13.3 kg</t>
  </si>
  <si>
    <t>11 kg</t>
  </si>
  <si>
    <t>316 SS Epoxy hard coated 
HE 30 Hard anodised aluminium</t>
  </si>
  <si>
    <t>HYDRA-UW</t>
  </si>
  <si>
    <t>DOBOT CR7</t>
  </si>
  <si>
    <t>6+1</t>
  </si>
  <si>
    <t>7 KG</t>
  </si>
  <si>
    <t>120 kg</t>
  </si>
  <si>
    <t>24.5 kg</t>
  </si>
  <si>
    <t>not underwater</t>
  </si>
  <si>
    <t>Aluminium alloy &amp; ABS Plastic</t>
  </si>
  <si>
    <t>HC30PL</t>
  </si>
  <si>
    <t>140 kg</t>
  </si>
  <si>
    <t>cast aluminium</t>
  </si>
  <si>
    <t>GP8</t>
  </si>
  <si>
    <t>8 kg</t>
  </si>
  <si>
    <t>Range of motion</t>
  </si>
  <si>
    <t>32 kg</t>
  </si>
  <si>
    <t>J1</t>
  </si>
  <si>
    <t>J2</t>
  </si>
  <si>
    <t>J3</t>
  </si>
  <si>
    <t>J4</t>
  </si>
  <si>
    <t>J5</t>
  </si>
  <si>
    <t>J6</t>
  </si>
  <si>
    <t>J7</t>
  </si>
  <si>
    <t>145/-65</t>
  </si>
  <si>
    <t>190/-70</t>
  </si>
  <si>
    <t>180/-154</t>
  </si>
  <si>
    <t>247/-67</t>
  </si>
  <si>
    <t>Power Tech.</t>
  </si>
  <si>
    <t>Electric</t>
  </si>
  <si>
    <t>Hydraulics</t>
  </si>
  <si>
    <t>Power Ratings, Motor and other Details</t>
  </si>
  <si>
    <t>Overall Power Rating</t>
  </si>
  <si>
    <t>1.5 kVA</t>
  </si>
  <si>
    <t>Power Supply</t>
  </si>
  <si>
    <t>210(bar), 7(LPM)</t>
  </si>
  <si>
    <t>24 VDC</t>
  </si>
  <si>
    <t>1 kVA</t>
  </si>
  <si>
    <t>150 Watt</t>
  </si>
  <si>
    <t xml:space="preserve">3 Phase 200-220 VAC </t>
  </si>
  <si>
    <t xml:space="preserve">3 Phase 200-230 VAC </t>
  </si>
  <si>
    <t>Max Reach</t>
  </si>
  <si>
    <t>2170 mm</t>
  </si>
  <si>
    <t>1000 mm</t>
  </si>
  <si>
    <t>1700 mm</t>
  </si>
  <si>
    <t>990 mm</t>
  </si>
  <si>
    <t>1312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</si>
</sst>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quot;$&quot;#,##0.00\)"/>
    <numFmt numFmtId="165" formatCode="&quot;$&quot;#,##0.00_);[Red]\(&quot;$&quot;#,##0.00\)"/>
    <numFmt numFmtId="166" formatCode="&quot;$&quot;#,##0.00"/>
    <numFmt numFmtId="167" formatCode=";;;"/>
  </numFmts>
  <fonts count="27" x14ac:knownFonts="1">
    <font>
      <sz val="10"/>
      <name val="Arial"/>
    </font>
    <font>
      <sz val="8"/>
      <name val="Arial"/>
      <family val="2"/>
    </font>
    <font>
      <sz val="10"/>
      <name val="Lucida Sans"/>
      <family val="2"/>
      <scheme val="minor"/>
    </font>
    <font>
      <sz val="9"/>
      <name val="Lucida Sans"/>
      <family val="2"/>
      <scheme val="minor"/>
    </font>
    <font>
      <b/>
      <sz val="10"/>
      <name val="Century Gothic"/>
      <family val="2"/>
      <scheme val="major"/>
    </font>
    <font>
      <b/>
      <sz val="18"/>
      <color theme="0"/>
      <name val="Century Gothic"/>
      <family val="2"/>
      <scheme val="major"/>
    </font>
    <font>
      <sz val="10"/>
      <color theme="0"/>
      <name val="Century Gothic"/>
      <family val="2"/>
      <scheme val="major"/>
    </font>
    <font>
      <sz val="9"/>
      <color theme="0"/>
      <name val="Lucida Sans"/>
      <family val="2"/>
      <scheme val="minor"/>
    </font>
    <font>
      <sz val="11"/>
      <name val="Lucida Sans"/>
      <family val="2"/>
      <scheme val="minor"/>
    </font>
    <font>
      <sz val="12"/>
      <name val="Lucida Sans"/>
      <family val="2"/>
      <scheme val="minor"/>
    </font>
    <font>
      <b/>
      <sz val="12"/>
      <color theme="0"/>
      <name val="Lucida Sans"/>
      <family val="2"/>
      <scheme val="minor"/>
    </font>
    <font>
      <b/>
      <sz val="9"/>
      <color theme="1"/>
      <name val="Lucida Sans"/>
      <family val="2"/>
      <scheme val="minor"/>
    </font>
    <font>
      <sz val="9"/>
      <color theme="1"/>
      <name val="Lucida Sans"/>
      <family val="2"/>
      <scheme val="minor"/>
    </font>
    <font>
      <sz val="10"/>
      <color theme="1"/>
      <name val="Lucida Sans"/>
      <family val="2"/>
      <scheme val="minor"/>
    </font>
    <font>
      <sz val="10"/>
      <name val="Arial"/>
      <family val="2"/>
    </font>
    <font>
      <b/>
      <sz val="12"/>
      <color theme="0"/>
      <name val="Century Gothic"/>
      <family val="2"/>
      <scheme val="major"/>
    </font>
    <font>
      <b/>
      <sz val="22"/>
      <color theme="4"/>
      <name val="Century Gothic"/>
      <family val="2"/>
      <scheme val="major"/>
    </font>
    <font>
      <sz val="22"/>
      <color theme="4"/>
      <name val="Century Gothic"/>
      <family val="2"/>
      <scheme val="major"/>
    </font>
    <font>
      <b/>
      <sz val="12"/>
      <color theme="4"/>
      <name val="Lucida Sans"/>
      <family val="2"/>
      <scheme val="minor"/>
    </font>
    <font>
      <b/>
      <sz val="12"/>
      <color theme="4"/>
      <name val="Century Gothic"/>
      <family val="2"/>
      <scheme val="major"/>
    </font>
    <font>
      <b/>
      <sz val="13"/>
      <color theme="3"/>
      <name val="Lucida Sans"/>
      <family val="2"/>
      <scheme val="minor"/>
    </font>
    <font>
      <b/>
      <sz val="16"/>
      <color theme="0"/>
      <name val="Century Gothic"/>
      <family val="2"/>
      <scheme val="major"/>
    </font>
    <font>
      <sz val="11"/>
      <name val="Calibri"/>
      <family val="2"/>
    </font>
    <font>
      <b/>
      <sz val="11"/>
      <name val="Calibri"/>
      <family val="2"/>
    </font>
    <font>
      <sz val="10"/>
      <color theme="0"/>
      <name val="Lucida Sans"/>
      <family val="2"/>
      <scheme val="minor"/>
    </font>
    <font>
      <sz val="11"/>
      <color theme="1"/>
      <name val="Calibri"/>
      <family val="2"/>
    </font>
    <font>
      <sz val="10"/>
      <color theme="1"/>
      <name val="Century Gothic"/>
      <family val="2"/>
      <scheme val="major"/>
    </font>
  </fonts>
  <fills count="10">
    <fill>
      <patternFill patternType="none"/>
    </fill>
    <fill>
      <patternFill patternType="gray125"/>
    </fill>
    <fill>
      <patternFill patternType="solid">
        <fgColor theme="4"/>
        <bgColor indexed="22"/>
      </patternFill>
    </fill>
    <fill>
      <patternFill patternType="solid">
        <fgColor theme="4" tint="-0.249977111117893"/>
        <bgColor indexed="22"/>
      </patternFill>
    </fill>
    <fill>
      <patternFill patternType="solid">
        <fgColor theme="0" tint="-4.9989318521683403E-2"/>
        <bgColor indexed="64"/>
      </patternFill>
    </fill>
    <fill>
      <patternFill patternType="solid">
        <fgColor theme="5"/>
        <bgColor indexed="64"/>
      </patternFill>
    </fill>
    <fill>
      <patternFill patternType="solid">
        <fgColor theme="5"/>
        <bgColor indexed="22"/>
      </patternFill>
    </fill>
    <fill>
      <patternFill patternType="solid">
        <fgColor theme="5" tint="-0.249977111117893"/>
        <bgColor indexed="22"/>
      </patternFill>
    </fill>
    <fill>
      <patternFill patternType="solid">
        <fgColor theme="0"/>
        <bgColor indexed="64"/>
      </patternFill>
    </fill>
    <fill>
      <patternFill patternType="solid">
        <fgColor theme="5" tint="-0.249977111117893"/>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16" fillId="4" borderId="0" applyNumberFormat="0" applyBorder="0" applyAlignment="0" applyProtection="0"/>
    <xf numFmtId="0" fontId="14" fillId="0" borderId="0"/>
    <xf numFmtId="0" fontId="20" fillId="0" borderId="1" applyNumberFormat="0" applyFill="0" applyAlignment="0" applyProtection="0"/>
  </cellStyleXfs>
  <cellXfs count="87">
    <xf numFmtId="0" fontId="0" fillId="0" borderId="0" xfId="0"/>
    <xf numFmtId="0" fontId="2" fillId="0" borderId="0" xfId="0" applyFont="1"/>
    <xf numFmtId="0" fontId="3" fillId="0" borderId="0" xfId="0" applyFont="1"/>
    <xf numFmtId="0" fontId="3" fillId="0" borderId="0" xfId="0" applyFont="1" applyAlignment="1">
      <alignment horizontal="center"/>
    </xf>
    <xf numFmtId="0" fontId="9" fillId="0" borderId="0" xfId="0" applyFont="1"/>
    <xf numFmtId="0" fontId="13" fillId="0" borderId="0" xfId="0" applyFont="1"/>
    <xf numFmtId="0" fontId="13" fillId="0" borderId="0" xfId="0" applyFont="1" applyAlignment="1">
      <alignment horizontal="left" indent="1"/>
    </xf>
    <xf numFmtId="0" fontId="0" fillId="0" borderId="0" xfId="0" applyAlignment="1">
      <alignment horizontal="left" indent="1"/>
    </xf>
    <xf numFmtId="0" fontId="13" fillId="0" borderId="0" xfId="0" applyFont="1" applyAlignment="1">
      <alignment horizontal="right" indent="1"/>
    </xf>
    <xf numFmtId="165" fontId="0" fillId="0" borderId="0" xfId="0" applyNumberFormat="1" applyAlignment="1">
      <alignment horizontal="right" indent="1"/>
    </xf>
    <xf numFmtId="166" fontId="0" fillId="0" borderId="0" xfId="0" applyNumberFormat="1" applyAlignment="1">
      <alignment horizontal="right" indent="1"/>
    </xf>
    <xf numFmtId="165" fontId="12" fillId="0" borderId="0" xfId="0" applyNumberFormat="1" applyFont="1" applyAlignment="1">
      <alignment horizontal="right" indent="1"/>
    </xf>
    <xf numFmtId="166" fontId="12" fillId="0" borderId="0" xfId="0" applyNumberFormat="1" applyFont="1" applyAlignment="1">
      <alignment horizontal="right" indent="1"/>
    </xf>
    <xf numFmtId="164" fontId="12" fillId="0" borderId="0" xfId="0" applyNumberFormat="1" applyFont="1" applyAlignment="1">
      <alignment horizontal="right" indent="1"/>
    </xf>
    <xf numFmtId="0" fontId="2" fillId="0" borderId="0" xfId="0" applyFont="1" applyAlignment="1">
      <alignment vertical="center"/>
    </xf>
    <xf numFmtId="0" fontId="13" fillId="0" borderId="0" xfId="0" applyFont="1" applyAlignment="1">
      <alignment vertical="center"/>
    </xf>
    <xf numFmtId="0" fontId="2" fillId="0" borderId="0" xfId="0" applyFont="1" applyAlignment="1">
      <alignment horizontal="right" indent="1"/>
    </xf>
    <xf numFmtId="165" fontId="0" fillId="0" borderId="0" xfId="0" applyNumberFormat="1" applyAlignment="1">
      <alignment vertical="center"/>
    </xf>
    <xf numFmtId="165" fontId="0" fillId="0" borderId="0" xfId="0" applyNumberFormat="1" applyAlignment="1">
      <alignment horizontal="right" vertical="center" indent="1"/>
    </xf>
    <xf numFmtId="0" fontId="2" fillId="0" borderId="0" xfId="0" applyFont="1" applyAlignment="1">
      <alignment horizontal="left" indent="1"/>
    </xf>
    <xf numFmtId="165" fontId="2" fillId="0" borderId="0" xfId="0" applyNumberFormat="1" applyFont="1" applyAlignment="1">
      <alignment horizontal="right" indent="1"/>
    </xf>
    <xf numFmtId="166" fontId="2" fillId="0" borderId="0" xfId="0" applyNumberFormat="1" applyFont="1" applyAlignment="1">
      <alignment horizontal="right" indent="1"/>
    </xf>
    <xf numFmtId="0" fontId="11" fillId="6" borderId="0" xfId="0" applyFont="1" applyFill="1" applyAlignment="1">
      <alignment vertical="center"/>
    </xf>
    <xf numFmtId="165" fontId="11" fillId="6" borderId="0" xfId="0" applyNumberFormat="1" applyFont="1" applyFill="1" applyAlignment="1">
      <alignment horizontal="right" vertical="center" indent="1"/>
    </xf>
    <xf numFmtId="0" fontId="13" fillId="5" borderId="0" xfId="0" applyFont="1" applyFill="1" applyAlignment="1">
      <alignment horizontal="right" indent="1"/>
    </xf>
    <xf numFmtId="0" fontId="4" fillId="5" borderId="0" xfId="2" applyFont="1" applyFill="1" applyAlignment="1">
      <alignment horizontal="right" indent="1"/>
    </xf>
    <xf numFmtId="0" fontId="5" fillId="8" borderId="0" xfId="0" applyFont="1" applyFill="1" applyAlignment="1">
      <alignment horizontal="left" vertical="center" indent="1"/>
    </xf>
    <xf numFmtId="0" fontId="6" fillId="8" borderId="0" xfId="0" applyFont="1" applyFill="1" applyAlignment="1">
      <alignment vertical="center"/>
    </xf>
    <xf numFmtId="0" fontId="5" fillId="8" borderId="0" xfId="0" applyFont="1" applyFill="1" applyAlignment="1">
      <alignment horizontal="right" vertical="center" indent="1"/>
    </xf>
    <xf numFmtId="0" fontId="2" fillId="5" borderId="0" xfId="0" applyFont="1" applyFill="1" applyAlignment="1">
      <alignment horizontal="left" vertical="center" indent="1"/>
    </xf>
    <xf numFmtId="0" fontId="0" fillId="0" borderId="0" xfId="0" applyAlignment="1">
      <alignment horizontal="left" vertical="center" indent="1"/>
    </xf>
    <xf numFmtId="0" fontId="12" fillId="0" borderId="0" xfId="0" applyFont="1" applyAlignment="1">
      <alignment horizontal="left" vertical="center" indent="1"/>
    </xf>
    <xf numFmtId="0" fontId="13" fillId="0" borderId="0" xfId="0" applyFont="1" applyAlignment="1">
      <alignment horizontal="left" vertical="center" indent="1"/>
    </xf>
    <xf numFmtId="0" fontId="3" fillId="0" borderId="0" xfId="0" applyFont="1" applyAlignment="1">
      <alignment horizontal="left" vertical="center" indent="1"/>
    </xf>
    <xf numFmtId="0" fontId="17" fillId="4" borderId="0" xfId="0" applyFont="1" applyFill="1" applyAlignment="1">
      <alignment vertical="center"/>
    </xf>
    <xf numFmtId="0" fontId="16" fillId="4" borderId="0" xfId="1" applyAlignment="1">
      <alignment horizontal="right" vertical="center" indent="1"/>
    </xf>
    <xf numFmtId="0" fontId="7" fillId="0" borderId="0" xfId="0" applyFont="1"/>
    <xf numFmtId="0" fontId="0" fillId="0" borderId="0" xfId="0" applyAlignment="1">
      <alignment horizontal="right" vertical="center"/>
    </xf>
    <xf numFmtId="0" fontId="0" fillId="0" borderId="0" xfId="0" applyAlignment="1">
      <alignment horizontal="right" vertical="center" indent="1"/>
    </xf>
    <xf numFmtId="0" fontId="14" fillId="0" borderId="0" xfId="0" applyFont="1" applyAlignment="1">
      <alignment horizontal="right" vertical="center" indent="1"/>
    </xf>
    <xf numFmtId="165" fontId="14" fillId="0" borderId="0" xfId="0" applyNumberFormat="1" applyFont="1" applyAlignment="1">
      <alignment horizontal="right" vertical="center" indent="1"/>
    </xf>
    <xf numFmtId="0" fontId="0" fillId="0" borderId="0" xfId="0" applyAlignment="1">
      <alignment vertical="center"/>
    </xf>
    <xf numFmtId="0" fontId="19" fillId="4" borderId="0" xfId="0" applyFont="1" applyFill="1" applyAlignment="1">
      <alignment horizontal="right" vertical="top" indent="1"/>
    </xf>
    <xf numFmtId="0" fontId="16" fillId="4" borderId="0" xfId="1" applyAlignment="1">
      <alignment horizontal="right" vertical="top" indent="1"/>
    </xf>
    <xf numFmtId="0" fontId="17" fillId="4" borderId="0" xfId="0" applyFont="1" applyFill="1"/>
    <xf numFmtId="0" fontId="16" fillId="4" borderId="0" xfId="1" applyAlignment="1">
      <alignment horizontal="right" indent="1"/>
    </xf>
    <xf numFmtId="165" fontId="8" fillId="0" borderId="0" xfId="0" applyNumberFormat="1" applyFont="1" applyAlignment="1">
      <alignment horizontal="right" vertical="center" indent="2"/>
    </xf>
    <xf numFmtId="165" fontId="8" fillId="0" borderId="0" xfId="0" applyNumberFormat="1" applyFont="1" applyAlignment="1">
      <alignment horizontal="right" vertical="center" indent="1"/>
    </xf>
    <xf numFmtId="165" fontId="8" fillId="4" borderId="0" xfId="0" applyNumberFormat="1" applyFont="1" applyFill="1" applyAlignment="1">
      <alignment horizontal="right" vertical="center" indent="2"/>
    </xf>
    <xf numFmtId="165" fontId="8" fillId="4" borderId="0" xfId="0" applyNumberFormat="1" applyFont="1" applyFill="1" applyAlignment="1">
      <alignment horizontal="right" vertical="center" indent="1"/>
    </xf>
    <xf numFmtId="0" fontId="9" fillId="0" borderId="0" xfId="0" applyFont="1" applyAlignment="1">
      <alignment horizontal="right" vertical="center" indent="2"/>
    </xf>
    <xf numFmtId="0" fontId="9" fillId="0" borderId="0" xfId="0" applyFont="1" applyAlignment="1">
      <alignment horizontal="right" vertical="center" indent="1"/>
    </xf>
    <xf numFmtId="0" fontId="8" fillId="0" borderId="0" xfId="0" applyFont="1" applyAlignment="1">
      <alignment vertical="center"/>
    </xf>
    <xf numFmtId="0" fontId="8" fillId="4" borderId="0" xfId="0" applyFont="1" applyFill="1" applyAlignment="1">
      <alignment vertical="center"/>
    </xf>
    <xf numFmtId="165" fontId="10" fillId="2" borderId="0" xfId="0" applyNumberFormat="1" applyFont="1" applyFill="1" applyAlignment="1">
      <alignment horizontal="right" vertical="center" indent="2"/>
    </xf>
    <xf numFmtId="165" fontId="10" fillId="2" borderId="0" xfId="0" applyNumberFormat="1" applyFont="1" applyFill="1" applyAlignment="1">
      <alignment horizontal="right" vertical="center" indent="1"/>
    </xf>
    <xf numFmtId="0" fontId="10" fillId="3" borderId="0" xfId="0" applyFont="1" applyFill="1" applyAlignment="1">
      <alignment horizontal="center" vertical="center" wrapText="1"/>
    </xf>
    <xf numFmtId="165" fontId="12" fillId="0" borderId="0" xfId="0" applyNumberFormat="1" applyFont="1" applyAlignment="1">
      <alignment horizontal="right" vertical="center" indent="1"/>
    </xf>
    <xf numFmtId="0" fontId="13" fillId="0" borderId="0" xfId="0" applyFont="1" applyAlignment="1">
      <alignment horizontal="right" vertical="center" indent="1"/>
    </xf>
    <xf numFmtId="166" fontId="12" fillId="0" borderId="0" xfId="0" applyNumberFormat="1" applyFont="1" applyAlignment="1">
      <alignment horizontal="right" vertical="center" indent="1"/>
    </xf>
    <xf numFmtId="165" fontId="3" fillId="0" borderId="0" xfId="0" applyNumberFormat="1" applyFont="1" applyAlignment="1">
      <alignment horizontal="right" vertical="center" indent="1"/>
    </xf>
    <xf numFmtId="166" fontId="3" fillId="0" borderId="0" xfId="0" applyNumberFormat="1" applyFont="1" applyAlignment="1">
      <alignment horizontal="right" vertical="center" indent="1"/>
    </xf>
    <xf numFmtId="0" fontId="16" fillId="4" borderId="0" xfId="1" applyAlignment="1">
      <alignment vertical="center"/>
    </xf>
    <xf numFmtId="0" fontId="16" fillId="4" borderId="0" xfId="1" applyAlignment="1">
      <alignment horizontal="left"/>
    </xf>
    <xf numFmtId="0" fontId="15" fillId="7" borderId="0" xfId="0" applyFont="1" applyFill="1" applyAlignment="1">
      <alignment horizontal="right" vertical="center" indent="2"/>
    </xf>
    <xf numFmtId="0" fontId="15" fillId="7" borderId="0" xfId="0" applyFont="1" applyFill="1" applyAlignment="1">
      <alignment horizontal="right" vertical="center" indent="1"/>
    </xf>
    <xf numFmtId="0" fontId="18" fillId="0" borderId="0" xfId="0" applyFont="1"/>
    <xf numFmtId="0" fontId="22" fillId="0" borderId="0" xfId="0" applyFont="1" applyAlignment="1">
      <alignment wrapText="1"/>
    </xf>
    <xf numFmtId="0" fontId="21" fillId="9" borderId="0" xfId="3" applyFont="1" applyFill="1" applyBorder="1" applyAlignment="1">
      <alignment horizontal="center" vertical="center"/>
    </xf>
    <xf numFmtId="0" fontId="23" fillId="0" borderId="0" xfId="0" applyFont="1" applyAlignment="1">
      <alignment wrapText="1"/>
    </xf>
    <xf numFmtId="0" fontId="24" fillId="0" borderId="0" xfId="0" applyFont="1"/>
    <xf numFmtId="0" fontId="2" fillId="5" borderId="0" xfId="0" applyFont="1" applyFill="1" applyAlignment="1">
      <alignment horizontal="right" vertical="center"/>
    </xf>
    <xf numFmtId="0" fontId="12" fillId="0" borderId="0" xfId="0" applyFont="1" applyAlignment="1">
      <alignment horizontal="right" vertical="center" indent="1"/>
    </xf>
    <xf numFmtId="0" fontId="25" fillId="0" borderId="0" xfId="0" applyFont="1" applyAlignment="1">
      <alignment vertical="center"/>
    </xf>
    <xf numFmtId="167" fontId="10" fillId="7" borderId="0" xfId="0" applyNumberFormat="1" applyFont="1" applyFill="1" applyAlignment="1">
      <alignment vertical="center"/>
    </xf>
    <xf numFmtId="0" fontId="22" fillId="0" borderId="0" xfId="0" applyFont="1" applyAlignment="1">
      <alignment vertical="top" wrapText="1"/>
    </xf>
    <xf numFmtId="0" fontId="26" fillId="8" borderId="0" xfId="0" applyFont="1" applyFill="1" applyAlignment="1">
      <alignment horizontal="center" vertical="center"/>
    </xf>
    <xf numFmtId="0" fontId="15" fillId="7" borderId="0" xfId="0" applyFont="1" applyFill="1" applyAlignment="1">
      <alignment horizontal="center" vertical="center"/>
    </xf>
    <xf numFmtId="0" fontId="16" fillId="4" borderId="0" xfId="1" applyAlignment="1">
      <alignment horizontal="left" vertical="center" indent="3"/>
    </xf>
    <xf numFmtId="0" fontId="16" fillId="4" borderId="0" xfId="1" applyAlignment="1">
      <alignment horizontal="left" vertical="center"/>
    </xf>
    <xf numFmtId="0" fontId="16" fillId="4" borderId="0" xfId="1" applyAlignment="1">
      <alignment horizontal="left" indent="2"/>
    </xf>
    <xf numFmtId="165" fontId="0" fillId="0" borderId="0" xfId="0" applyNumberFormat="1" applyAlignment="1">
      <alignment horizontal="right" vertical="center" wrapText="1" indent="1"/>
    </xf>
    <xf numFmtId="0" fontId="0" fillId="0" borderId="0" xfId="0" applyNumberFormat="1" applyAlignment="1">
      <alignment horizontal="right" vertical="center" indent="1"/>
    </xf>
    <xf numFmtId="0" fontId="14" fillId="0" borderId="0" xfId="0" applyNumberFormat="1" applyFont="1" applyAlignment="1">
      <alignment horizontal="right" vertical="center" indent="1"/>
    </xf>
    <xf numFmtId="0" fontId="14" fillId="0" borderId="0" xfId="0" applyFont="1"/>
    <xf numFmtId="0" fontId="2" fillId="0" borderId="0" xfId="0" applyFont="1" applyAlignment="1">
      <alignment horizontal="right" vertical="center" indent="1"/>
    </xf>
    <xf numFmtId="0" fontId="2" fillId="0" borderId="0" xfId="0" applyNumberFormat="1" applyFont="1" applyAlignment="1">
      <alignment horizontal="right" vertical="center" indent="1"/>
    </xf>
  </cellXfs>
  <cellStyles count="4">
    <cellStyle name="Heading 2" xfId="3" builtinId="17"/>
    <cellStyle name="Normal" xfId="0" builtinId="0" customBuiltin="1"/>
    <cellStyle name="Normal 2" xfId="2" xr:uid="{00000000-0005-0000-0000-000001000000}"/>
    <cellStyle name="Title" xfId="1" builtinId="15" customBuiltin="1"/>
  </cellStyles>
  <dxfs count="122">
    <dxf>
      <numFmt numFmtId="165" formatCode="&quot;$&quot;#,##0.00_);[Red]\(&quot;$&quot;#,##0.00\)"/>
      <alignment horizontal="general" vertical="center" textRotation="0" wrapText="0" indent="0" justifyLastLine="0" shrinkToFit="0" readingOrder="0"/>
    </dxf>
    <dxf>
      <numFmt numFmtId="165" formatCode="&quot;$&quot;#,##0.00_);[Red]\(&quot;$&quot;#,##0.00\)"/>
      <alignment horizontal="general" vertical="center" textRotation="0" wrapText="0" indent="0" justifyLastLine="0" shrinkToFit="0" readingOrder="0"/>
    </dxf>
    <dxf>
      <alignment horizontal="general" vertical="center" textRotation="0" wrapText="0" indent="0" justifyLastLine="0" shrinkToFit="0" readingOrder="0"/>
    </dxf>
    <dxf>
      <alignment horizontal="right"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theme="0"/>
      </font>
    </dxf>
    <dxf>
      <font>
        <color theme="0"/>
      </font>
    </dxf>
    <dxf>
      <font>
        <color theme="0"/>
      </font>
    </dxf>
    <dxf>
      <font>
        <color theme="0"/>
      </font>
    </dxf>
    <dxf>
      <font>
        <color theme="0"/>
      </font>
    </dxf>
    <dxf>
      <numFmt numFmtId="0" formatCode="General"/>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0" justifyLastLine="0" shrinkToFit="0" readingOrder="0"/>
    </dxf>
    <dxf>
      <numFmt numFmtId="165" formatCode="&quot;$&quot;#,##0.00_);[Red]\(&quot;$&quot;#,##0.00\)"/>
      <alignment horizontal="right" vertical="center" textRotation="0" wrapText="0" indent="1" justifyLastLine="0" shrinkToFit="0" readingOrder="0"/>
    </dxf>
    <dxf>
      <numFmt numFmtId="165" formatCode="&quot;$&quot;#,##0.00_);[Red]\(&quot;$&quot;#,##0.00\)"/>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numFmt numFmtId="165" formatCode="&quot;$&quot;#,##0.00_);[Red]\(&quot;$&quot;#,##0.00\)"/>
      <alignment horizontal="righ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numFmt numFmtId="165" formatCode="&quot;$&quot;#,##0.00_);[Red]\(&quot;$&quot;#,##0.00\)"/>
      <alignment horizontal="righ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alignment horizontal="righ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alignment horizontal="righ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alignment horizontal="right" vertical="center" textRotation="0" wrapText="0" indent="1" justifyLastLine="0" shrinkToFit="0" readingOrder="0"/>
    </dxf>
    <dxf>
      <font>
        <b val="0"/>
        <i val="0"/>
        <strike val="0"/>
        <condense val="0"/>
        <extend val="0"/>
        <outline val="0"/>
        <shadow val="0"/>
        <u val="none"/>
        <vertAlign val="baseline"/>
        <sz val="10"/>
        <color auto="1"/>
        <name val="Arial"/>
        <family val="2"/>
        <scheme val="none"/>
      </font>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font>
        <b val="0"/>
        <i val="0"/>
        <strike val="0"/>
        <condense val="0"/>
        <extend val="0"/>
        <outline val="0"/>
        <shadow val="0"/>
        <u val="none"/>
        <vertAlign val="baseline"/>
        <sz val="10"/>
        <color auto="1"/>
        <name val="Lucida Sans"/>
        <family val="2"/>
        <scheme val="minor"/>
      </font>
      <numFmt numFmtId="166" formatCode="&quot;$&quot;#,##0.00"/>
      <alignment horizontal="right" vertical="bottom" textRotation="0" wrapText="0" indent="1" justifyLastLine="0" shrinkToFit="0" readingOrder="0"/>
    </dxf>
    <dxf>
      <font>
        <b val="0"/>
        <i val="0"/>
        <strike val="0"/>
        <condense val="0"/>
        <extend val="0"/>
        <outline val="0"/>
        <shadow val="0"/>
        <u val="none"/>
        <vertAlign val="baseline"/>
        <sz val="10"/>
        <color auto="1"/>
        <name val="Lucida Sans"/>
        <family val="2"/>
        <scheme val="minor"/>
      </font>
      <numFmt numFmtId="165" formatCode="&quot;$&quot;#,##0.00_);[Red]\(&quot;$&quot;#,##0.00\)"/>
      <alignment horizontal="right" vertical="bottom" textRotation="0" wrapText="0" indent="1" justifyLastLine="0" shrinkToFit="0" readingOrder="0"/>
    </dxf>
    <dxf>
      <font>
        <b val="0"/>
        <i val="0"/>
        <strike val="0"/>
        <condense val="0"/>
        <extend val="0"/>
        <outline val="0"/>
        <shadow val="0"/>
        <u val="none"/>
        <vertAlign val="baseline"/>
        <sz val="10"/>
        <color auto="1"/>
        <name val="Lucida Sans"/>
        <family val="2"/>
        <scheme val="minor"/>
      </font>
      <alignment horizontal="left" vertical="bottom" textRotation="0" wrapText="0" indent="1" justifyLastLine="0" shrinkToFit="0" readingOrder="0"/>
    </dxf>
    <dxf>
      <fill>
        <patternFill patternType="solid">
          <fgColor indexed="22"/>
          <bgColor theme="5" tint="-0.249977111117893"/>
        </patternFill>
      </fill>
    </dxf>
    <dxf>
      <font>
        <b val="0"/>
        <i val="0"/>
        <strike val="0"/>
        <condense val="0"/>
        <extend val="0"/>
        <outline val="0"/>
        <shadow val="0"/>
        <u val="none"/>
        <vertAlign val="baseline"/>
        <sz val="10"/>
        <color auto="1"/>
        <name val="Arial"/>
        <scheme val="none"/>
      </font>
      <numFmt numFmtId="165" formatCode="&quot;$&quot;#,##0.00_);[Red]\(&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165" formatCode="&quot;$&quot;#,##0.00_);[Red]\(&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alignment horizontal="right" vertical="center" textRotation="0" wrapText="0" indent="0"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textRotation="0" wrapText="0" relativeIndent="1" justifyLastLine="0" shrinkToFit="0" readingOrder="0"/>
    </dxf>
    <dxf>
      <alignment horizontal="right" textRotation="0" wrapText="0" relativeIndent="1"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auto="1"/>
        <name val="Lucida Sans"/>
        <family val="2"/>
        <scheme val="minor"/>
      </font>
      <numFmt numFmtId="166" formatCode="&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6" formatCode="&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auto="1"/>
        <name val="Lucida Sans"/>
        <family val="2"/>
        <scheme val="minor"/>
      </font>
      <numFmt numFmtId="165" formatCode="&quot;$&quot;#,##0.00_);[Red]\(&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b val="0"/>
        <i val="0"/>
        <strike val="0"/>
        <condense val="0"/>
        <extend val="0"/>
        <outline val="0"/>
        <shadow val="0"/>
        <u val="none"/>
        <vertAlign val="baseline"/>
        <sz val="9"/>
        <color theme="1"/>
        <name val="Lucida Sans"/>
        <family val="2"/>
        <scheme val="minor"/>
      </font>
      <numFmt numFmtId="0" formatCode="General"/>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name val="Lucida Sans"/>
        <family val="2"/>
        <scheme val="minor"/>
      </font>
    </dxf>
    <dxf>
      <font>
        <strike val="0"/>
        <outline val="0"/>
        <shadow val="0"/>
        <u val="none"/>
        <vertAlign val="baseline"/>
        <name val="Lucida Sans"/>
        <family val="2"/>
        <scheme val="minor"/>
      </font>
    </dxf>
    <dxf>
      <font>
        <strike val="0"/>
        <outline val="0"/>
        <shadow val="0"/>
        <u val="none"/>
        <vertAlign val="baseline"/>
        <color theme="1"/>
        <name val="Lucida Sans"/>
        <family val="2"/>
        <scheme val="minor"/>
      </font>
    </dxf>
    <dxf>
      <font>
        <b val="0"/>
        <i val="0"/>
        <strike val="0"/>
        <condense val="0"/>
        <extend val="0"/>
        <outline val="0"/>
        <shadow val="0"/>
        <u val="none"/>
        <vertAlign val="baseline"/>
        <sz val="9"/>
        <color theme="1"/>
        <name val="Lucida Sans"/>
        <family val="2"/>
        <scheme val="minor"/>
      </font>
      <numFmt numFmtId="166" formatCode="&quot;$&quot;#,##0.00"/>
      <alignment horizontal="right" vertical="bottom" textRotation="0" wrapText="0" indent="1" justifyLastLine="0" shrinkToFit="0" readingOrder="0"/>
    </dxf>
    <dxf>
      <font>
        <strike val="0"/>
        <outline val="0"/>
        <shadow val="0"/>
        <u val="none"/>
        <vertAlign val="baseline"/>
        <color theme="1"/>
        <name val="Lucida Sans"/>
        <family val="2"/>
        <scheme val="minor"/>
      </font>
      <numFmt numFmtId="166" formatCode="&quot;$&quot;#,##0.00"/>
      <alignment horizontal="right" vertical="bottom" textRotation="0" wrapText="0" relativeIndent="1" justifyLastLine="0" shrinkToFit="0" readingOrder="0"/>
    </dxf>
    <dxf>
      <font>
        <b val="0"/>
        <i val="0"/>
        <strike val="0"/>
        <condense val="0"/>
        <extend val="0"/>
        <outline val="0"/>
        <shadow val="0"/>
        <u val="none"/>
        <vertAlign val="baseline"/>
        <sz val="9"/>
        <color theme="1"/>
        <name val="Lucida Sans"/>
        <family val="2"/>
        <scheme val="minor"/>
      </font>
      <numFmt numFmtId="164" formatCode="&quot;$&quot;#,##0.00_);\(&quot;$&quot;#,##0.00\)"/>
      <alignment horizontal="right" vertical="bottom" textRotation="0" wrapText="0" indent="1" justifyLastLine="0" shrinkToFit="0" readingOrder="0"/>
    </dxf>
    <dxf>
      <font>
        <strike val="0"/>
        <outline val="0"/>
        <shadow val="0"/>
        <u val="none"/>
        <vertAlign val="baseline"/>
        <color theme="1"/>
        <name val="Lucida Sans"/>
        <family val="2"/>
        <scheme val="minor"/>
      </font>
      <alignment horizontal="right" textRotation="0" wrapText="0" relativeIndent="1" justifyLastLine="0" shrinkToFit="0" readingOrder="0"/>
    </dxf>
    <dxf>
      <font>
        <b val="0"/>
        <i val="0"/>
        <strike val="0"/>
        <condense val="0"/>
        <extend val="0"/>
        <outline val="0"/>
        <shadow val="0"/>
        <u val="none"/>
        <vertAlign val="baseline"/>
        <sz val="9"/>
        <color theme="1"/>
        <name val="Lucida Sans"/>
        <family val="2"/>
        <scheme val="minor"/>
      </font>
      <fill>
        <patternFill patternType="none">
          <fgColor indexed="64"/>
          <bgColor indexed="65"/>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0" formatCode="General"/>
      <fill>
        <patternFill patternType="none">
          <fgColor indexed="64"/>
          <bgColor indexed="65"/>
        </patternFill>
      </fill>
      <alignment horizontal="left" vertical="center" textRotation="0" wrapText="0" relativeIndent="1" justifyLastLine="0" shrinkToFit="0" readingOrder="0"/>
      <protection locked="1" hidden="0"/>
    </dxf>
    <dxf>
      <font>
        <strike val="0"/>
        <outline val="0"/>
        <shadow val="0"/>
        <u val="none"/>
        <vertAlign val="baseline"/>
        <sz val="9"/>
        <color theme="1"/>
        <name val="Lucida Sans"/>
        <family val="2"/>
        <scheme val="minor"/>
      </font>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b val="0"/>
        <i val="0"/>
        <strike val="0"/>
        <condense val="0"/>
        <extend val="0"/>
        <outline val="0"/>
        <shadow val="0"/>
        <u val="none"/>
        <vertAlign val="baseline"/>
        <sz val="9"/>
        <color theme="1"/>
        <name val="Lucida Sans"/>
        <family val="2"/>
        <scheme val="minor"/>
      </font>
      <numFmt numFmtId="166" formatCode="&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6" formatCode="&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fill>
        <patternFill patternType="none">
          <fgColor indexed="64"/>
          <bgColor indexed="65"/>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0" formatCode="General"/>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b val="0"/>
        <i val="0"/>
        <strike val="0"/>
        <condense val="0"/>
        <extend val="0"/>
        <outline val="0"/>
        <shadow val="0"/>
        <u val="none"/>
        <vertAlign val="baseline"/>
        <sz val="9"/>
        <color theme="1"/>
        <name val="Lucida Sans"/>
        <family val="2"/>
        <scheme val="minor"/>
      </font>
      <numFmt numFmtId="166" formatCode="&quot;$&quot;#,##0.00"/>
      <fill>
        <patternFill patternType="none">
          <fgColor indexed="64"/>
          <bgColor indexed="65"/>
        </patternFill>
      </fill>
      <alignment horizontal="right" vertical="bottom"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6" formatCode="&quot;$&quot;#,##0.00"/>
      <fill>
        <patternFill patternType="none">
          <fgColor indexed="64"/>
          <bgColor indexed="65"/>
        </patternFill>
      </fill>
      <alignment horizontal="right" vertical="bottom" textRotation="0" wrapText="0" relative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bottom"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bottom" textRotation="0" wrapText="0" relativeIndent="1" justifyLastLine="0" shrinkToFit="0" readingOrder="0"/>
      <protection locked="1" hidden="0"/>
    </dxf>
    <dxf>
      <font>
        <b val="0"/>
        <i val="0"/>
        <strike val="0"/>
        <condense val="0"/>
        <extend val="0"/>
        <outline val="0"/>
        <shadow val="0"/>
        <u val="none"/>
        <vertAlign val="baseline"/>
        <sz val="9"/>
        <color theme="1"/>
        <name val="Lucida Sans"/>
        <family val="2"/>
        <scheme val="minor"/>
      </font>
      <fill>
        <patternFill patternType="none">
          <fgColor indexed="64"/>
          <bgColor indexed="65"/>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0" formatCode="General"/>
      <fill>
        <patternFill patternType="none">
          <fgColor indexed="64"/>
          <bgColor indexed="65"/>
        </patternFill>
      </fill>
      <alignment horizontal="left" vertical="center" textRotation="0" wrapText="0" relativeIndent="1" justifyLastLine="0" shrinkToFit="0" readingOrder="0"/>
      <protection locked="1" hidden="0"/>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b val="0"/>
        <i val="0"/>
        <strike val="0"/>
        <condense val="0"/>
        <extend val="0"/>
        <outline val="0"/>
        <shadow val="0"/>
        <u val="none"/>
        <vertAlign val="baseline"/>
        <sz val="9"/>
        <color theme="1"/>
        <name val="Lucida Sans"/>
        <family val="2"/>
        <scheme val="minor"/>
      </font>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165" formatCode="&quot;$&quot;#,##0.00_);[Red]\(&quot;$&quot;#,##0.00\)"/>
      <fill>
        <patternFill patternType="none">
          <fgColor indexed="64"/>
          <bgColor indexed="65"/>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fill>
        <patternFill patternType="none">
          <fgColor indexed="64"/>
          <bgColor indexed="65"/>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9"/>
        <color theme="1"/>
        <name val="Lucida Sans"/>
        <family val="2"/>
        <scheme val="minor"/>
      </font>
      <numFmt numFmtId="0" formatCode="General"/>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strike val="0"/>
        <outline val="0"/>
        <shadow val="0"/>
        <u val="none"/>
        <vertAlign val="baseline"/>
        <color theme="1"/>
        <name val="Lucida Sans"/>
        <family val="2"/>
        <scheme val="minor"/>
      </font>
    </dxf>
    <dxf>
      <font>
        <b val="0"/>
        <i val="0"/>
        <strike val="0"/>
        <condense val="0"/>
        <extend val="0"/>
        <outline val="0"/>
        <shadow val="0"/>
        <u val="none"/>
        <vertAlign val="baseline"/>
        <sz val="10"/>
        <color auto="1"/>
        <name val="Arial"/>
        <scheme val="none"/>
      </font>
      <numFmt numFmtId="166" formatCode="&quot;$&quot;#,##0.00"/>
      <fill>
        <patternFill patternType="none">
          <fgColor indexed="64"/>
          <bgColor indexed="65"/>
        </patternFill>
      </fill>
      <alignment horizontal="right" vertical="bottom" textRotation="0" wrapText="0"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165" formatCode="&quot;$&quot;#,##0.00_);[Red]\(&quot;$&quot;#,##0.00\)"/>
      <fill>
        <patternFill patternType="none">
          <fgColor indexed="64"/>
          <bgColor indexed="65"/>
        </patternFill>
      </fill>
      <alignment horizontal="right" vertical="bottom" textRotation="0" wrapText="0"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border diagonalUp="0" diagonalDown="0" outline="0">
        <left/>
        <right/>
        <top/>
        <bottom/>
      </border>
      <protection locked="1" hidden="0"/>
    </dxf>
    <dxf>
      <font>
        <strike val="0"/>
        <outline val="0"/>
        <shadow val="0"/>
        <u val="none"/>
        <vertAlign val="baseline"/>
        <name val="Lucida Sans"/>
        <family val="2"/>
        <scheme val="minor"/>
      </font>
      <fill>
        <patternFill patternType="none">
          <fgColor indexed="64"/>
          <bgColor auto="1"/>
        </patternFill>
      </fill>
      <alignment horizontal="right" vertical="bottom" textRotation="0" wrapText="0" relativeIndent="1" justifyLastLine="0" shrinkToFit="0" readingOrder="0"/>
    </dxf>
    <dxf>
      <font>
        <strike val="0"/>
        <outline val="0"/>
        <shadow val="0"/>
        <u val="none"/>
        <vertAlign val="baseline"/>
        <name val="Lucida Sans"/>
        <family val="2"/>
        <scheme val="minor"/>
      </font>
      <fill>
        <patternFill patternType="none">
          <fgColor indexed="64"/>
          <bgColor auto="1"/>
        </patternFill>
      </fill>
      <alignment horizontal="right" vertical="bottom" textRotation="0" wrapText="0" relativeIndent="1" justifyLastLine="0" shrinkToFit="0" readingOrder="0"/>
    </dxf>
    <dxf>
      <font>
        <strike val="0"/>
        <outline val="0"/>
        <shadow val="0"/>
        <u val="none"/>
        <vertAlign val="baseline"/>
        <name val="Lucida Sans"/>
        <family val="2"/>
        <scheme val="minor"/>
      </font>
      <fill>
        <patternFill patternType="none">
          <fgColor indexed="64"/>
          <bgColor auto="1"/>
        </patternFill>
      </fill>
      <alignment horizontal="left" vertical="bottom" textRotation="0" wrapText="0" relativeIndent="1" justifyLastLine="0" shrinkToFit="0" readingOrder="0"/>
    </dxf>
    <dxf>
      <font>
        <strike val="0"/>
        <outline val="0"/>
        <shadow val="0"/>
        <u val="none"/>
        <vertAlign val="baseline"/>
        <name val="Lucida Sans"/>
        <family val="2"/>
        <scheme val="minor"/>
      </font>
    </dxf>
    <dxf>
      <font>
        <strike val="0"/>
        <outline val="0"/>
        <shadow val="0"/>
        <u val="none"/>
        <vertAlign val="baseline"/>
        <name val="Lucida Sans"/>
        <family val="2"/>
        <scheme val="minor"/>
      </font>
      <fill>
        <patternFill patternType="none">
          <fgColor indexed="64"/>
          <bgColor auto="1"/>
        </patternFill>
      </fill>
    </dxf>
    <dxf>
      <font>
        <strike val="0"/>
        <outline val="0"/>
        <shadow val="0"/>
        <u val="none"/>
        <vertAlign val="baseline"/>
        <name val="Lucida Sans"/>
        <family val="2"/>
        <scheme val="minor"/>
      </font>
      <fill>
        <patternFill patternType="solid">
          <fgColor indexed="64"/>
          <bgColor theme="5"/>
        </patternFill>
      </fill>
      <alignment vertical="center" textRotation="0" wrapText="0" indent="0" justifyLastLine="0" shrinkToFit="0" readingOrder="0"/>
    </dxf>
    <dxf>
      <fill>
        <patternFill patternType="solid">
          <fgColor theme="0" tint="-0.14999847407452621"/>
          <bgColor theme="0" tint="-0.14999847407452621"/>
        </patternFill>
      </fill>
    </dxf>
    <dxf>
      <fill>
        <patternFill patternType="solid">
          <fgColor theme="0" tint="-0.14996795556505021"/>
          <bgColor theme="0"/>
        </patternFill>
      </fill>
      <border>
        <horizontal style="medium">
          <color theme="0"/>
        </horizontal>
      </border>
    </dxf>
    <dxf>
      <font>
        <b/>
        <color theme="1"/>
      </font>
    </dxf>
    <dxf>
      <font>
        <b/>
        <color theme="1"/>
      </font>
    </dxf>
    <dxf>
      <font>
        <b/>
        <color theme="1"/>
      </font>
      <fill>
        <patternFill>
          <bgColor theme="0" tint="-4.9989318521683403E-2"/>
        </patternFill>
      </fill>
      <border>
        <top style="medium">
          <color theme="0"/>
        </top>
      </border>
    </dxf>
    <dxf>
      <font>
        <b/>
        <i val="0"/>
        <color theme="1"/>
      </font>
      <fill>
        <patternFill>
          <bgColor theme="5"/>
        </patternFill>
      </fill>
      <border>
        <bottom/>
      </border>
    </dxf>
    <dxf>
      <font>
        <color theme="1"/>
      </font>
      <border diagonalUp="0" diagonalDown="0">
        <left/>
        <right/>
        <top/>
        <bottom/>
        <vertical/>
        <horizontal/>
      </border>
    </dxf>
  </dxfs>
  <tableStyles count="1" defaultTableStyle="TableStyleMedium2" defaultPivotStyle="PivotStyleLight16">
    <tableStyle name="TableStyleLight1 2" pivot="0" count="7" xr9:uid="{00000000-0011-0000-FFFF-FFFF00000000}">
      <tableStyleElement type="wholeTable" dxfId="121"/>
      <tableStyleElement type="headerRow" dxfId="120"/>
      <tableStyleElement type="totalRow" dxfId="119"/>
      <tableStyleElement type="firstColumn" dxfId="118"/>
      <tableStyleElement type="lastColumn" dxfId="117"/>
      <tableStyleElement type="firstRowStripe" size="7" dxfId="116"/>
      <tableStyleElement type="firstColumnStripe" dxfId="1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7795CB"/>
      <rgbColor rgb="00333333"/>
    </indexedColors>
    <mruColors>
      <color rgb="FFB50B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'Profit - Loss Summary'!$B$5</c:f>
              <c:strCache>
                <c:ptCount val="1"/>
                <c:pt idx="0">
                  <c:v>Total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'Profit - Loss Summary'!$C$4:$D$4</c:f>
              <c:strCache>
                <c:ptCount val="2"/>
                <c:pt idx="0">
                  <c:v>Estimated</c:v>
                </c:pt>
                <c:pt idx="1">
                  <c:v>Actual</c:v>
                </c:pt>
              </c:strCache>
            </c:strRef>
          </c:cat>
          <c:val>
            <c:numRef>
              <c:f>'Profit - Loss Summary'!$C$5:$D$5</c:f>
              <c:numCache>
                <c:formatCode>"$"#,##0.00_);[Red]\("$"#,##0.00\)</c:formatCode>
                <c:ptCount val="2"/>
                <c:pt idx="0">
                  <c:v>0</c:v>
                </c:pt>
                <c:pt idx="1">
                  <c:v>745</c:v>
                </c:pt>
              </c:numCache>
            </c:numRef>
          </c:val>
          <c:extLst>
            <c:ext xmlns:c16="http://schemas.microsoft.com/office/drawing/2014/chart" uri="{C3380CC4-5D6E-409C-BE32-E72D297353CC}">
              <c16:uniqueId val="{00000000-8636-4D9B-AD98-D1F682920A3A}"/>
            </c:ext>
          </c:extLst>
        </c:ser>
        <c:ser>
          <c:idx val="1"/>
          <c:order val="1"/>
          <c:tx>
            <c:strRef>
              <c:f>'Profit - Loss Summary'!$B$6</c:f>
              <c:strCache>
                <c:ptCount val="1"/>
                <c:pt idx="0">
                  <c:v>Total expenses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'Profit - Loss Summary'!$C$4:$D$4</c:f>
              <c:strCache>
                <c:ptCount val="2"/>
                <c:pt idx="0">
                  <c:v>Estimated</c:v>
                </c:pt>
                <c:pt idx="1">
                  <c:v>Actual</c:v>
                </c:pt>
              </c:strCache>
            </c:strRef>
          </c:cat>
          <c:val>
            <c:numRef>
              <c:f>'Profit - Loss Summary'!$C$6:$D$6</c:f>
              <c:numCache>
                <c:formatCode>"$"#,##0.00_);[Red]\("$"#,##0.00\)</c:formatCode>
                <c:ptCount val="2"/>
                <c:pt idx="0">
                  <c:v>882</c:v>
                </c:pt>
                <c:pt idx="1">
                  <c:v>302</c:v>
                </c:pt>
              </c:numCache>
            </c:numRef>
          </c:val>
          <c:extLst>
            <c:ext xmlns:c16="http://schemas.microsoft.com/office/drawing/2014/chart" uri="{C3380CC4-5D6E-409C-BE32-E72D297353CC}">
              <c16:uniqueId val="{00000001-8636-4D9B-AD98-D1F682920A3A}"/>
            </c:ext>
          </c:extLst>
        </c:ser>
        <c:dLbls>
          <c:dLblPos val="ctr"/>
          <c:showLegendKey val="0"/>
          <c:showVal val="1"/>
          <c:showCatName val="0"/>
          <c:showSerName val="0"/>
          <c:showPercent val="0"/>
          <c:showBubbleSize val="0"/>
        </c:dLbls>
        <c:gapWidth val="79"/>
        <c:overlap val="100"/>
        <c:axId val="145310464"/>
        <c:axId val="145313152"/>
      </c:barChart>
      <c:catAx>
        <c:axId val="145310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145313152"/>
        <c:crosses val="autoZero"/>
        <c:auto val="1"/>
        <c:lblAlgn val="ctr"/>
        <c:lblOffset val="100"/>
        <c:noMultiLvlLbl val="0"/>
      </c:catAx>
      <c:valAx>
        <c:axId val="145313152"/>
        <c:scaling>
          <c:orientation val="minMax"/>
        </c:scaling>
        <c:delete val="1"/>
        <c:axPos val="b"/>
        <c:numFmt formatCode="0%" sourceLinked="1"/>
        <c:majorTickMark val="none"/>
        <c:minorTickMark val="none"/>
        <c:tickLblPos val="nextTo"/>
        <c:crossAx val="145310464"/>
        <c:crosses val="autoZero"/>
        <c:crossBetween val="between"/>
      </c:valAx>
      <c:spPr>
        <a:noFill/>
        <a:ln>
          <a:noFill/>
        </a:ln>
        <a:effectLst/>
      </c:spPr>
    </c:plotArea>
    <c:legend>
      <c:legendPos val="t"/>
      <c:layout>
        <c:manualLayout>
          <c:xMode val="edge"/>
          <c:yMode val="edge"/>
          <c:x val="0.4465604673555032"/>
          <c:y val="0.19729597769725504"/>
          <c:w val="0.46967222936806879"/>
          <c:h val="8.896632266864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alignWithMargins="0"/>
    <c:pageMargins b="1" l="0.75000000000000011" r="0.75000000000000011"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76198</xdr:colOff>
      <xdr:row>1</xdr:row>
      <xdr:rowOff>104773</xdr:rowOff>
    </xdr:from>
    <xdr:to>
      <xdr:col>7</xdr:col>
      <xdr:colOff>28575</xdr:colOff>
      <xdr:row>11</xdr:row>
      <xdr:rowOff>152400</xdr:rowOff>
    </xdr:to>
    <xdr:graphicFrame macro="">
      <xdr:nvGraphicFramePr>
        <xdr:cNvPr id="3073" name="Chart 1" descr="Bar chart showing Estimated Income and Expenses and Actual Income and Expenses comparison">
          <a:extLst>
            <a:ext uri="{FF2B5EF4-FFF2-40B4-BE49-F238E27FC236}">
              <a16:creationId xmlns:a16="http://schemas.microsoft.com/office/drawing/2014/main" id="{00000000-0008-0000-0200-00000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iteExpenses" displayName="SiteExpenses" ref="B6:D11" totalsRowCount="1" headerRowDxfId="114" dataDxfId="113" totalsRowDxfId="112">
  <autoFilter ref="B6:D10" xr:uid="{00000000-0009-0000-0100-000001000000}">
    <filterColumn colId="0" hiddenButton="1"/>
    <filterColumn colId="1" hiddenButton="1"/>
    <filterColumn colId="2" hiddenButton="1"/>
  </autoFilter>
  <tableColumns count="3">
    <tableColumn id="1" xr3:uid="{00000000-0010-0000-0000-000001000000}" name="Product" totalsRowLabel="Total" dataDxfId="111" totalsRowDxfId="44"/>
    <tableColumn id="2" xr3:uid="{00000000-0010-0000-0000-000002000000}" name="Estimated" totalsRowFunction="sum" dataDxfId="110" totalsRowDxfId="43"/>
    <tableColumn id="3" xr3:uid="{00000000-0010-0000-0000-000003000000}" name="Actual" totalsRowFunction="count" dataDxfId="109" totalsRowDxfId="42"/>
  </tableColumns>
  <tableStyleInfo name="TableStyleLight1 2" showFirstColumn="1" showLastColumn="0" showRowStripes="1" showColumnStripes="0"/>
  <extLst>
    <ext xmlns:x14="http://schemas.microsoft.com/office/spreadsheetml/2009/9/main" uri="{504A1905-F514-4f6f-8877-14C23A59335A}">
      <x14:table altTextSummary="Enter Estimated and Actual Site Expenses in this table. Total is auto calculated at the en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ExhibitorsAndVendors" displayName="ExhibitorsAndVendors" ref="B24:H31" totalsRowCount="1" headerRowDxfId="12" dataDxfId="13">
  <autoFilter ref="B24:H30" xr:uid="{00000000-0009-0000-0100-00000B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900-000001000000}" name="Poduct Name" totalsRowLabel="Total" dataDxfId="19" totalsRowDxfId="5"/>
    <tableColumn id="2" xr3:uid="{00000000-0010-0000-0900-000002000000}" name="Power Tech." dataDxfId="18" totalsRowDxfId="4"/>
    <tableColumn id="3" xr3:uid="{00000000-0010-0000-0900-000003000000}" name="Overall Power Rating" dataDxfId="17" totalsRowDxfId="3"/>
    <tableColumn id="4" xr3:uid="{00000000-0010-0000-0900-000004000000}" name="Power Supply" dataDxfId="16" totalsRowDxfId="2"/>
    <tableColumn id="5" xr3:uid="{00000000-0010-0000-0900-000005000000}" name="Max Reach" totalsRowFunction="sum" dataDxfId="15" totalsRowDxfId="1"/>
    <tableColumn id="6" xr3:uid="{00000000-0010-0000-0900-000006000000}" name="J5" totalsRowFunction="sum" dataDxfId="14" totalsRowDxfId="0"/>
    <tableColumn id="7" xr3:uid="{D22480A8-2131-45B2-8D3B-45517DB8411D}" name="J6" dataDxfId="11"/>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exhibitors and vendors, booth Type, and Price in this table. Estimated and Actual Income from exhibitors for each booth type and Totals are auto calculated"/>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SaleOfItems" displayName="SaleOfItems" ref="B33:G38" totalsRowCount="1">
  <autoFilter ref="B33:G37" xr:uid="{00000000-0009-0000-0100-00000C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A00-000001000000}" name="Estimated No." totalsRowLabel="Total" totalsRowDxfId="51"/>
    <tableColumn id="2" xr3:uid="{00000000-0010-0000-0A00-000002000000}" name="Actual No." totalsRowDxfId="50"/>
    <tableColumn id="3" xr3:uid="{00000000-0010-0000-0A00-000003000000}" name="Type" totalsRowDxfId="49"/>
    <tableColumn id="4" xr3:uid="{00000000-0010-0000-0A00-000004000000}" name="Price" totalsRowDxfId="48"/>
    <tableColumn id="5" xr3:uid="{00000000-0010-0000-0A00-000005000000}" name="Estimated Income" totalsRowFunction="sum" totalsRowDxfId="47">
      <calculatedColumnFormula>B34*E34</calculatedColumnFormula>
    </tableColumn>
    <tableColumn id="6" xr3:uid="{00000000-0010-0000-0A00-000006000000}" name="Actual Income" totalsRowFunction="sum" totalsRowDxfId="46">
      <calculatedColumnFormula>C34*E34</calculatedColumn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items sold, Type, and Price in this table. Estimated and Actual Income from sales of items and Totals are auto calculated"/>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053438-C393-4A6F-85EB-6141CE2E580F}" name="Summary" displayName="Summary" ref="B4:D6" totalsRowShown="0" headerRowDxfId="45">
  <autoFilter ref="B4:D6" xr:uid="{E2E1E93F-962E-4908-B5FF-C49FFDD203EC}">
    <filterColumn colId="0" hiddenButton="1"/>
    <filterColumn colId="1" hiddenButton="1"/>
    <filterColumn colId="2" hiddenButton="1"/>
  </autoFilter>
  <tableColumns count="3">
    <tableColumn id="1" xr3:uid="{F67213F1-F34B-417E-9245-0F02F8ACA01B}" name=" Total"/>
    <tableColumn id="2" xr3:uid="{B31A4B15-FE6A-45D0-A35F-8DEBCAB99AF7}" name="Estimated">
      <calculatedColumnFormula>Expenses!G3</calculatedColumnFormula>
    </tableColumn>
    <tableColumn id="3" xr3:uid="{D633F0A4-A59C-4679-9F1C-8D364B0C972E}" name="Actual">
      <calculatedColumnFormula>Expenses!H3</calculatedColumnFormula>
    </tableColumn>
  </tableColumns>
  <tableStyleInfo showFirstColumn="0" showLastColumn="0" showRowStripes="0" showColumnStripes="0"/>
  <extLst>
    <ext xmlns:x14="http://schemas.microsoft.com/office/spreadsheetml/2009/9/main" uri="{504A1905-F514-4f6f-8877-14C23A59335A}">
      <x14:table altTextSummary="Total Estimated and Actual Income &amp; Expenses are auto updated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RefreshmentsExpenses" displayName="RefreshmentsExpenses" ref="F6:H11" totalsRowCount="1">
  <autoFilter ref="F6:H10" xr:uid="{00000000-0009-0000-0100-000003000000}">
    <filterColumn colId="0" hiddenButton="1"/>
    <filterColumn colId="1" hiddenButton="1"/>
    <filterColumn colId="2" hiddenButton="1"/>
  </autoFilter>
  <tableColumns count="3">
    <tableColumn id="1" xr3:uid="{00000000-0010-0000-0100-000001000000}" name="Refreshments" totalsRowLabel="Total" totalsRowDxfId="108"/>
    <tableColumn id="2" xr3:uid="{00000000-0010-0000-0100-000002000000}" name="Estimated" totalsRowFunction="sum" totalsRowDxfId="107"/>
    <tableColumn id="3" xr3:uid="{00000000-0010-0000-0100-000003000000}" name="Actual" totalsRowFunction="count" totalsRowDxfId="106"/>
  </tableColumns>
  <tableStyleInfo name="TableStyleLight1 2" showFirstColumn="1" showLastColumn="0" showRowStripes="1" showColumnStripes="0"/>
  <extLst>
    <ext xmlns:x14="http://schemas.microsoft.com/office/spreadsheetml/2009/9/main" uri="{504A1905-F514-4f6f-8877-14C23A59335A}">
      <x14:table altTextSummary="Enter Estimated and Actual Refreshments Expense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ecorationsExpenses" displayName="DecorationsExpenses" ref="B13:D19" totalsRowCount="1" headerRowDxfId="105" dataDxfId="104" totalsRowDxfId="103">
  <autoFilter ref="B13:D18" xr:uid="{00000000-0009-0000-0100-000004000000}">
    <filterColumn colId="0" hiddenButton="1"/>
    <filterColumn colId="1" hiddenButton="1"/>
    <filterColumn colId="2" hiddenButton="1"/>
  </autoFilter>
  <tableColumns count="3">
    <tableColumn id="1" xr3:uid="{00000000-0010-0000-0200-000001000000}" name="Decorations" totalsRowLabel="Total" dataDxfId="102" totalsRowDxfId="101"/>
    <tableColumn id="2" xr3:uid="{00000000-0010-0000-0200-000002000000}" name="Estimated" totalsRowFunction="sum" dataDxfId="100" totalsRowDxfId="99"/>
    <tableColumn id="3" xr3:uid="{00000000-0010-0000-0200-000003000000}" name="Actual" totalsRowFunction="sum" dataDxfId="98" totalsRowDxfId="97"/>
  </tableColumns>
  <tableStyleInfo name="TableStyleLight1 2" showFirstColumn="1" showLastColumn="0" showRowStripes="1" showColumnStripes="0"/>
  <extLst>
    <ext xmlns:x14="http://schemas.microsoft.com/office/spreadsheetml/2009/9/main" uri="{504A1905-F514-4f6f-8877-14C23A59335A}">
      <x14:table altTextSummary="Enter Estimated and Actual Decorations Expense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gramExpenses" displayName="ProgramExpenses" ref="F13:H19" totalsRowCount="1" headerRowDxfId="96" dataDxfId="95" totalsRowDxfId="94">
  <autoFilter ref="F13:H18" xr:uid="{00000000-0009-0000-0100-000005000000}">
    <filterColumn colId="0" hiddenButton="1"/>
    <filterColumn colId="1" hiddenButton="1"/>
    <filterColumn colId="2" hiddenButton="1"/>
  </autoFilter>
  <tableColumns count="3">
    <tableColumn id="1" xr3:uid="{00000000-0010-0000-0300-000001000000}" name="Program" totalsRowLabel="Total" dataDxfId="93" totalsRowDxfId="92"/>
    <tableColumn id="2" xr3:uid="{00000000-0010-0000-0300-000002000000}" name="Estimated" totalsRowFunction="sum" dataDxfId="91" totalsRowDxfId="90"/>
    <tableColumn id="3" xr3:uid="{00000000-0010-0000-0300-000003000000}" name="Actual" totalsRowFunction="count" dataDxfId="89" totalsRowDxfId="88"/>
  </tableColumns>
  <tableStyleInfo name="TableStyleLight1 2" showFirstColumn="1" showLastColumn="0" showRowStripes="1" showColumnStripes="0"/>
  <extLst>
    <ext xmlns:x14="http://schemas.microsoft.com/office/spreadsheetml/2009/9/main" uri="{504A1905-F514-4f6f-8877-14C23A59335A}">
      <x14:table altTextSummary="Enter Estimated and Actual Program Expense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ublicityExpenses" displayName="PublicityExpenses" ref="B21:D25" totalsRowCount="1" headerRowDxfId="87" dataDxfId="86" totalsRowDxfId="85">
  <autoFilter ref="B21:D24" xr:uid="{00000000-0009-0000-0100-000006000000}">
    <filterColumn colId="0" hiddenButton="1"/>
    <filterColumn colId="1" hiddenButton="1"/>
    <filterColumn colId="2" hiddenButton="1"/>
  </autoFilter>
  <tableColumns count="3">
    <tableColumn id="1" xr3:uid="{00000000-0010-0000-0400-000001000000}" name="Publicity" totalsRowLabel="Total" dataDxfId="84" totalsRowDxfId="83"/>
    <tableColumn id="2" xr3:uid="{00000000-0010-0000-0400-000002000000}" name="Estimated" totalsRowFunction="sum" dataDxfId="82" totalsRowDxfId="81"/>
    <tableColumn id="3" xr3:uid="{00000000-0010-0000-0400-000003000000}" name="Actual" totalsRowFunction="count" dataDxfId="80" totalsRowDxfId="79"/>
  </tableColumns>
  <tableStyleInfo name="TableStyleLight1 2" showFirstColumn="1" showLastColumn="0" showRowStripes="1" showColumnStripes="0"/>
  <extLst>
    <ext xmlns:x14="http://schemas.microsoft.com/office/spreadsheetml/2009/9/main" uri="{504A1905-F514-4f6f-8877-14C23A59335A}">
      <x14:table altTextSummary="Enter Estimated and Actual Publicity Expenses in this table. Total is auto calculated at the en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izesExpenses" displayName="PrizesExpenses" ref="F21:H24" totalsRowCount="1" headerRowDxfId="78" dataDxfId="77" totalsRowDxfId="76">
  <autoFilter ref="F21:H23" xr:uid="{00000000-0009-0000-0100-000007000000}">
    <filterColumn colId="0" hiddenButton="1"/>
    <filterColumn colId="1" hiddenButton="1"/>
    <filterColumn colId="2" hiddenButton="1"/>
  </autoFilter>
  <tableColumns count="3">
    <tableColumn id="1" xr3:uid="{00000000-0010-0000-0500-000001000000}" name="Prizes" totalsRowLabel="Total" dataDxfId="75" totalsRowDxfId="74"/>
    <tableColumn id="2" xr3:uid="{00000000-0010-0000-0500-000002000000}" name="Estimated" totalsRowFunction="sum" dataDxfId="73" totalsRowDxfId="72"/>
    <tableColumn id="3" xr3:uid="{00000000-0010-0000-0500-000003000000}" name="Actual" totalsRowFunction="count" dataDxfId="71" totalsRowDxfId="70"/>
  </tableColumns>
  <tableStyleInfo name="TableStyleLight1 2" showFirstColumn="1" showLastColumn="0" showRowStripes="1" showColumnStripes="0"/>
  <extLst>
    <ext xmlns:x14="http://schemas.microsoft.com/office/spreadsheetml/2009/9/main" uri="{504A1905-F514-4f6f-8877-14C23A59335A}">
      <x14:table altTextSummary="Enter Estimated and Actual Prizes Expenses in this table. Total is auto calculated at the en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MiscellaneousExpenses" displayName="MiscellaneousExpenses" ref="B27:D32" totalsRowCount="1" headerRowDxfId="69" dataDxfId="68" totalsRowDxfId="67">
  <autoFilter ref="B27:D31" xr:uid="{00000000-0009-0000-0100-000008000000}">
    <filterColumn colId="0" hiddenButton="1"/>
    <filterColumn colId="1" hiddenButton="1"/>
    <filterColumn colId="2" hiddenButton="1"/>
  </autoFilter>
  <tableColumns count="3">
    <tableColumn id="1" xr3:uid="{00000000-0010-0000-0600-000001000000}" name="Miscellaneous" totalsRowLabel="Total" dataDxfId="66" totalsRowDxfId="65"/>
    <tableColumn id="2" xr3:uid="{00000000-0010-0000-0600-000002000000}" name="Estimated" totalsRowFunction="sum" dataDxfId="64" totalsRowDxfId="63"/>
    <tableColumn id="3" xr3:uid="{00000000-0010-0000-0600-000003000000}" name="Actual" totalsRowFunction="count" dataDxfId="62" totalsRowDxfId="61"/>
  </tableColumns>
  <tableStyleInfo name="TableStyleLight1 2" showFirstColumn="1" showLastColumn="0" showRowStripes="1" showColumnStripes="0"/>
  <extLst>
    <ext xmlns:x14="http://schemas.microsoft.com/office/spreadsheetml/2009/9/main" uri="{504A1905-F514-4f6f-8877-14C23A59335A}">
      <x14:table altTextSummary="Enter Estimated and Actual Miscellaneous Expenses in this table. Total is auto calculated at the en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Admissions" displayName="Admissions" ref="B6:G13" totalsRowCount="1" headerRowDxfId="60" dataDxfId="59" totalsRowDxfId="58">
  <autoFilter ref="B6:G12" xr:uid="{00000000-0009-0000-0100-000009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700-000001000000}" name="Poduct Name" totalsRowDxfId="36"/>
    <tableColumn id="2" xr3:uid="{00000000-0010-0000-0700-000002000000}" name="DOFs" dataDxfId="57" totalsRowDxfId="35"/>
    <tableColumn id="3" xr3:uid="{00000000-0010-0000-0700-000003000000}" name="Max. Payload" dataDxfId="56" totalsRowDxfId="34"/>
    <tableColumn id="4" xr3:uid="{00000000-0010-0000-0700-000004000000}" name="Weight" dataDxfId="55" totalsRowDxfId="33"/>
    <tableColumn id="6" xr3:uid="{00000000-0010-0000-0700-000006000000}" name="UnderWater(Weight)" dataDxfId="54" totalsRowDxfId="32">
      <calculatedColumnFormula>B7*E7</calculatedColumnFormula>
    </tableColumn>
    <tableColumn id="7" xr3:uid="{00000000-0010-0000-0700-000007000000}" name="Material Used" dataDxfId="53" totalsRowDxfId="31">
      <calculatedColumnFormula>C7*E7</calculatedColumn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Admissions, Type, and Price in this table. Estimated and Actual Income from admissions and Totals are auto calculate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AdsInProgram" displayName="AdsInProgram" ref="B15:H22" totalsRowCount="1" headerRowDxfId="37" dataDxfId="38" totalsRowDxfId="52">
  <autoFilter ref="B15:H21" xr:uid="{00000000-0009-0000-0100-00000A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800-000001000000}" name="Poduct Name" totalsRowLabel="Total" dataDxfId="41" totalsRowDxfId="26"/>
    <tableColumn id="2" xr3:uid="{00000000-0010-0000-0800-000002000000}" name="J1" dataDxfId="40" totalsRowDxfId="25"/>
    <tableColumn id="3" xr3:uid="{00000000-0010-0000-0800-000003000000}" name="J2" dataDxfId="39" totalsRowDxfId="24"/>
    <tableColumn id="4" xr3:uid="{00000000-0010-0000-0800-000004000000}" name="J3" dataDxfId="30" totalsRowDxfId="23"/>
    <tableColumn id="5" xr3:uid="{00000000-0010-0000-0800-000005000000}" name="J4" totalsRowFunction="sum" dataDxfId="29" totalsRowDxfId="22"/>
    <tableColumn id="6" xr3:uid="{00000000-0010-0000-0800-000006000000}" name="J5" totalsRowFunction="sum" dataDxfId="28" totalsRowDxfId="21"/>
    <tableColumn id="7" xr3:uid="{FA5407B0-ACCF-4CF3-91BC-0193D2BF70D0}" name="J6" dataDxfId="27" totalsRowDxfId="20"/>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Ads, Type, and Price in this table. Estimated and Actual Income from ads and Totals are auto calculated"/>
    </ext>
  </extLst>
</table>
</file>

<file path=xl/theme/theme1.xml><?xml version="1.0" encoding="utf-8"?>
<a:theme xmlns:a="http://schemas.openxmlformats.org/drawingml/2006/main" name="Office Theme">
  <a:themeElements>
    <a:clrScheme name="Custom 13">
      <a:dk1>
        <a:srgbClr val="111111"/>
      </a:dk1>
      <a:lt1>
        <a:srgbClr val="FFFFFF"/>
      </a:lt1>
      <a:dk2>
        <a:srgbClr val="2D3047"/>
      </a:dk2>
      <a:lt2>
        <a:srgbClr val="FFFFFF"/>
      </a:lt2>
      <a:accent1>
        <a:srgbClr val="B50745"/>
      </a:accent1>
      <a:accent2>
        <a:srgbClr val="1C9AAA"/>
      </a:accent2>
      <a:accent3>
        <a:srgbClr val="E0C93A"/>
      </a:accent3>
      <a:accent4>
        <a:srgbClr val="B50745"/>
      </a:accent4>
      <a:accent5>
        <a:srgbClr val="1C9AAA"/>
      </a:accent5>
      <a:accent6>
        <a:srgbClr val="E0C93A"/>
      </a:accent6>
      <a:hlink>
        <a:srgbClr val="4CD0E2"/>
      </a:hlink>
      <a:folHlink>
        <a:srgbClr val="4CD0E2"/>
      </a:folHlink>
    </a:clrScheme>
    <a:fontScheme name="Custom 2">
      <a:majorFont>
        <a:latin typeface="Century Gothic"/>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3.bin"/><Relationship Id="rId5" Type="http://schemas.openxmlformats.org/officeDocument/2006/relationships/table" Target="../tables/table11.xml"/><Relationship Id="rId4"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200B4-02BC-4B65-B20F-7C842CD422DD}">
  <sheetPr>
    <tabColor theme="8" tint="-0.499984740745262"/>
  </sheetPr>
  <dimension ref="B1:B8"/>
  <sheetViews>
    <sheetView showGridLines="0" workbookViewId="0"/>
  </sheetViews>
  <sheetFormatPr defaultRowHeight="13.2" x14ac:dyDescent="0.25"/>
  <cols>
    <col min="1" max="1" width="2.6640625" customWidth="1"/>
    <col min="2" max="2" width="95" customWidth="1"/>
    <col min="3" max="3" width="2.6640625" customWidth="1"/>
  </cols>
  <sheetData>
    <row r="1" spans="2:2" s="41" customFormat="1" ht="30" customHeight="1" x14ac:dyDescent="0.25">
      <c r="B1" s="68" t="s">
        <v>53</v>
      </c>
    </row>
    <row r="2" spans="2:2" ht="30" customHeight="1" x14ac:dyDescent="0.3">
      <c r="B2" s="67" t="s">
        <v>54</v>
      </c>
    </row>
    <row r="3" spans="2:2" ht="30" customHeight="1" x14ac:dyDescent="0.3">
      <c r="B3" s="67" t="s">
        <v>55</v>
      </c>
    </row>
    <row r="4" spans="2:2" ht="30" customHeight="1" x14ac:dyDescent="0.3">
      <c r="B4" s="67" t="s">
        <v>56</v>
      </c>
    </row>
    <row r="5" spans="2:2" ht="30" customHeight="1" x14ac:dyDescent="0.3">
      <c r="B5" s="67" t="s">
        <v>57</v>
      </c>
    </row>
    <row r="6" spans="2:2" ht="30" customHeight="1" x14ac:dyDescent="0.3">
      <c r="B6" s="69" t="s">
        <v>58</v>
      </c>
    </row>
    <row r="7" spans="2:2" ht="60" customHeight="1" x14ac:dyDescent="0.25">
      <c r="B7" s="75" t="s">
        <v>84</v>
      </c>
    </row>
    <row r="8" spans="2:2" ht="39.9" customHeight="1" x14ac:dyDescent="0.3">
      <c r="B8" s="67" t="s">
        <v>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pageSetUpPr fitToPage="1"/>
  </sheetPr>
  <dimension ref="A1:H32"/>
  <sheetViews>
    <sheetView showGridLines="0" zoomScaleNormal="100" workbookViewId="0">
      <selection activeCell="B1" sqref="B1:C1"/>
    </sheetView>
  </sheetViews>
  <sheetFormatPr defaultColWidth="9.109375" defaultRowHeight="13.2" x14ac:dyDescent="0.25"/>
  <cols>
    <col min="1" max="1" width="2.6640625" style="5" customWidth="1"/>
    <col min="2" max="2" width="22.6640625" style="1" customWidth="1"/>
    <col min="3" max="3" width="15.6640625" style="1" customWidth="1"/>
    <col min="4" max="4" width="22.6640625" style="1" customWidth="1"/>
    <col min="5" max="5" width="3.44140625" style="1" customWidth="1"/>
    <col min="6" max="8" width="22.6640625" style="1" customWidth="1"/>
    <col min="9" max="9" width="2.6640625" style="1" customWidth="1"/>
    <col min="10" max="16384" width="9.109375" style="1"/>
  </cols>
  <sheetData>
    <row r="1" spans="1:8" ht="45.75" customHeight="1" x14ac:dyDescent="0.25">
      <c r="A1" s="73" t="s">
        <v>62</v>
      </c>
      <c r="B1" s="78" t="s">
        <v>51</v>
      </c>
      <c r="C1" s="78"/>
      <c r="D1" s="79" t="s">
        <v>52</v>
      </c>
      <c r="E1" s="79"/>
      <c r="F1" s="34"/>
      <c r="G1" s="34"/>
      <c r="H1" s="35" t="s">
        <v>45</v>
      </c>
    </row>
    <row r="2" spans="1:8" ht="6.75" customHeight="1" x14ac:dyDescent="0.25">
      <c r="B2" s="26"/>
      <c r="C2" s="26"/>
      <c r="D2" s="26"/>
      <c r="E2" s="27"/>
      <c r="F2" s="27"/>
      <c r="G2" s="27"/>
      <c r="H2" s="28"/>
    </row>
    <row r="3" spans="1:8" s="16" customFormat="1" ht="15" customHeight="1" x14ac:dyDescent="0.25">
      <c r="A3" s="73" t="s">
        <v>64</v>
      </c>
      <c r="B3" s="77" t="s">
        <v>46</v>
      </c>
      <c r="C3" s="24"/>
      <c r="D3" s="24"/>
      <c r="E3" s="24"/>
      <c r="F3" s="24"/>
      <c r="G3" s="25" t="s">
        <v>4</v>
      </c>
      <c r="H3" s="25" t="s">
        <v>5</v>
      </c>
    </row>
    <row r="4" spans="1:8" ht="24" customHeight="1" x14ac:dyDescent="0.25">
      <c r="A4" s="73" t="s">
        <v>65</v>
      </c>
      <c r="B4" s="77"/>
      <c r="C4" s="22"/>
      <c r="D4" s="22"/>
      <c r="E4" s="22"/>
      <c r="F4" s="22"/>
      <c r="G4" s="23">
        <f>SUM(C11,C19,C25,C32,G11,G19,G24)</f>
        <v>882</v>
      </c>
      <c r="H4" s="23">
        <f>SUM(D11,D19,D25,D32,H11,H19,H24)</f>
        <v>302</v>
      </c>
    </row>
    <row r="5" spans="1:8" ht="15" customHeight="1" x14ac:dyDescent="0.25">
      <c r="B5" s="6"/>
      <c r="C5" s="8"/>
      <c r="D5" s="8"/>
      <c r="E5" s="5"/>
      <c r="F5" s="5"/>
      <c r="G5" s="5"/>
      <c r="H5" s="5"/>
    </row>
    <row r="6" spans="1:8" s="14" customFormat="1" ht="20.100000000000001" customHeight="1" x14ac:dyDescent="0.25">
      <c r="A6" s="73" t="s">
        <v>66</v>
      </c>
      <c r="B6" s="29" t="s">
        <v>86</v>
      </c>
      <c r="C6" s="71" t="s">
        <v>4</v>
      </c>
      <c r="D6" s="71" t="s">
        <v>5</v>
      </c>
      <c r="E6" s="15"/>
      <c r="F6" s="30" t="s">
        <v>6</v>
      </c>
      <c r="G6" s="38" t="s">
        <v>4</v>
      </c>
      <c r="H6" s="38" t="s">
        <v>5</v>
      </c>
    </row>
    <row r="7" spans="1:8" ht="15.9" customHeight="1" x14ac:dyDescent="0.25">
      <c r="B7" s="19" t="s">
        <v>0</v>
      </c>
      <c r="C7" s="20">
        <v>500</v>
      </c>
      <c r="D7" s="21"/>
      <c r="E7" s="5"/>
      <c r="F7" s="7" t="s">
        <v>7</v>
      </c>
      <c r="G7" s="9"/>
      <c r="H7" s="10"/>
    </row>
    <row r="8" spans="1:8" ht="15.9" customHeight="1" x14ac:dyDescent="0.25">
      <c r="B8" s="19" t="s">
        <v>1</v>
      </c>
      <c r="C8" s="20"/>
      <c r="D8" s="21"/>
      <c r="E8" s="5"/>
      <c r="F8" s="7" t="s">
        <v>8</v>
      </c>
      <c r="G8" s="9">
        <v>20</v>
      </c>
      <c r="H8" s="10"/>
    </row>
    <row r="9" spans="1:8" ht="15.9" customHeight="1" x14ac:dyDescent="0.25">
      <c r="B9" s="19" t="s">
        <v>2</v>
      </c>
      <c r="C9" s="20"/>
      <c r="D9" s="21"/>
      <c r="E9" s="5"/>
      <c r="F9" s="7" t="s">
        <v>9</v>
      </c>
      <c r="G9" s="9"/>
      <c r="H9" s="10">
        <v>20</v>
      </c>
    </row>
    <row r="10" spans="1:8" ht="15.9" customHeight="1" x14ac:dyDescent="0.25">
      <c r="B10" s="19" t="s">
        <v>3</v>
      </c>
      <c r="C10" s="20"/>
      <c r="D10" s="21"/>
      <c r="E10" s="5"/>
      <c r="F10" s="7" t="s">
        <v>10</v>
      </c>
      <c r="G10" s="9"/>
      <c r="H10" s="10"/>
    </row>
    <row r="11" spans="1:8" ht="15.9" customHeight="1" x14ac:dyDescent="0.25">
      <c r="B11" s="19" t="s">
        <v>38</v>
      </c>
      <c r="C11" s="20">
        <f>SUBTOTAL(109,SiteExpenses[Estimated])</f>
        <v>500</v>
      </c>
      <c r="D11" s="21">
        <f>SUBTOTAL(103,SiteExpenses[Actual])</f>
        <v>0</v>
      </c>
      <c r="E11" s="5"/>
      <c r="F11" s="7" t="s">
        <v>38</v>
      </c>
      <c r="G11" s="9">
        <f>SUBTOTAL(109,RefreshmentsExpenses[Estimated])</f>
        <v>20</v>
      </c>
      <c r="H11" s="10">
        <f>SUBTOTAL(103,RefreshmentsExpenses[Actual])</f>
        <v>1</v>
      </c>
    </row>
    <row r="12" spans="1:8" ht="15" customHeight="1" x14ac:dyDescent="0.25">
      <c r="B12" s="6"/>
      <c r="C12" s="8"/>
      <c r="D12" s="8"/>
      <c r="E12" s="5"/>
      <c r="F12" s="5"/>
      <c r="G12" s="5"/>
      <c r="H12" s="5"/>
    </row>
    <row r="13" spans="1:8" ht="20.100000000000001" customHeight="1" x14ac:dyDescent="0.25">
      <c r="A13" s="5" t="s">
        <v>67</v>
      </c>
      <c r="B13" s="31" t="s">
        <v>11</v>
      </c>
      <c r="C13" s="72" t="s">
        <v>4</v>
      </c>
      <c r="D13" s="72" t="s">
        <v>5</v>
      </c>
      <c r="E13" s="5"/>
      <c r="F13" s="31" t="s">
        <v>21</v>
      </c>
      <c r="G13" s="72" t="s">
        <v>4</v>
      </c>
      <c r="H13" s="72" t="s">
        <v>5</v>
      </c>
    </row>
    <row r="14" spans="1:8" ht="15.9" customHeight="1" x14ac:dyDescent="0.25">
      <c r="B14" s="31" t="s">
        <v>12</v>
      </c>
      <c r="C14" s="57">
        <v>200</v>
      </c>
      <c r="D14" s="57">
        <v>300</v>
      </c>
      <c r="E14" s="5"/>
      <c r="F14" s="31" t="s">
        <v>17</v>
      </c>
      <c r="G14" s="11"/>
      <c r="H14" s="12"/>
    </row>
    <row r="15" spans="1:8" ht="15.9" customHeight="1" x14ac:dyDescent="0.25">
      <c r="B15" s="31" t="s">
        <v>13</v>
      </c>
      <c r="C15" s="57"/>
      <c r="D15" s="57"/>
      <c r="E15" s="5"/>
      <c r="F15" s="31" t="s">
        <v>18</v>
      </c>
      <c r="G15" s="11">
        <v>30</v>
      </c>
      <c r="H15" s="12"/>
    </row>
    <row r="16" spans="1:8" ht="15.9" customHeight="1" x14ac:dyDescent="0.25">
      <c r="B16" s="31" t="s">
        <v>14</v>
      </c>
      <c r="C16" s="57"/>
      <c r="D16" s="57"/>
      <c r="E16" s="5"/>
      <c r="F16" s="31" t="s">
        <v>19</v>
      </c>
      <c r="G16" s="11"/>
      <c r="H16" s="12"/>
    </row>
    <row r="17" spans="1:8" ht="15.9" customHeight="1" x14ac:dyDescent="0.25">
      <c r="B17" s="31" t="s">
        <v>15</v>
      </c>
      <c r="C17" s="57"/>
      <c r="D17" s="57"/>
      <c r="E17" s="5"/>
      <c r="F17" s="31" t="s">
        <v>20</v>
      </c>
      <c r="G17" s="11"/>
      <c r="H17" s="12"/>
    </row>
    <row r="18" spans="1:8" ht="15.9" customHeight="1" x14ac:dyDescent="0.25">
      <c r="B18" s="31" t="s">
        <v>16</v>
      </c>
      <c r="C18" s="57"/>
      <c r="D18" s="57"/>
      <c r="E18" s="5"/>
      <c r="F18" s="31" t="s">
        <v>33</v>
      </c>
      <c r="G18" s="11"/>
      <c r="H18" s="12"/>
    </row>
    <row r="19" spans="1:8" ht="15.9" customHeight="1" x14ac:dyDescent="0.25">
      <c r="B19" s="31" t="s">
        <v>38</v>
      </c>
      <c r="C19" s="57">
        <f>SUBTOTAL(109,DecorationsExpenses[Estimated])</f>
        <v>200</v>
      </c>
      <c r="D19" s="57">
        <f>SUBTOTAL(109,DecorationsExpenses[Actual])</f>
        <v>300</v>
      </c>
      <c r="E19" s="5"/>
      <c r="F19" s="31" t="s">
        <v>38</v>
      </c>
      <c r="G19" s="11">
        <f>SUBTOTAL(109,ProgramExpenses[Estimated])</f>
        <v>30</v>
      </c>
      <c r="H19" s="12">
        <f>SUBTOTAL(103,ProgramExpenses[Actual])</f>
        <v>0</v>
      </c>
    </row>
    <row r="20" spans="1:8" ht="15" customHeight="1" x14ac:dyDescent="0.25">
      <c r="B20" s="32"/>
      <c r="C20" s="58"/>
      <c r="D20" s="58"/>
      <c r="E20" s="5"/>
      <c r="F20" s="32"/>
      <c r="G20" s="5"/>
      <c r="H20" s="5"/>
    </row>
    <row r="21" spans="1:8" ht="20.100000000000001" customHeight="1" x14ac:dyDescent="0.25">
      <c r="A21" s="73" t="s">
        <v>60</v>
      </c>
      <c r="B21" s="31" t="s">
        <v>22</v>
      </c>
      <c r="C21" s="72" t="s">
        <v>4</v>
      </c>
      <c r="D21" s="72" t="s">
        <v>5</v>
      </c>
      <c r="E21" s="5"/>
      <c r="F21" s="31" t="s">
        <v>26</v>
      </c>
      <c r="G21" s="72" t="s">
        <v>4</v>
      </c>
      <c r="H21" s="72" t="s">
        <v>5</v>
      </c>
    </row>
    <row r="22" spans="1:8" ht="15.9" customHeight="1" x14ac:dyDescent="0.25">
      <c r="B22" s="31" t="s">
        <v>23</v>
      </c>
      <c r="C22" s="57"/>
      <c r="D22" s="59"/>
      <c r="E22" s="5"/>
      <c r="F22" s="31" t="s">
        <v>37</v>
      </c>
      <c r="G22" s="11"/>
      <c r="H22" s="12"/>
    </row>
    <row r="23" spans="1:8" ht="15.9" customHeight="1" x14ac:dyDescent="0.25">
      <c r="B23" s="31" t="s">
        <v>24</v>
      </c>
      <c r="C23" s="57">
        <v>20</v>
      </c>
      <c r="D23" s="59"/>
      <c r="E23" s="5"/>
      <c r="F23" s="31" t="s">
        <v>27</v>
      </c>
      <c r="G23" s="13">
        <v>100</v>
      </c>
      <c r="H23" s="12"/>
    </row>
    <row r="24" spans="1:8" ht="15.9" customHeight="1" x14ac:dyDescent="0.25">
      <c r="B24" s="31" t="s">
        <v>25</v>
      </c>
      <c r="C24" s="57"/>
      <c r="D24" s="59"/>
      <c r="E24" s="5"/>
      <c r="F24" s="31" t="s">
        <v>38</v>
      </c>
      <c r="G24" s="13">
        <f>SUBTOTAL(109,PrizesExpenses[Estimated])</f>
        <v>100</v>
      </c>
      <c r="H24" s="12">
        <f>SUBTOTAL(103,PrizesExpenses[Actual])</f>
        <v>0</v>
      </c>
    </row>
    <row r="25" spans="1:8" ht="15.9" customHeight="1" x14ac:dyDescent="0.25">
      <c r="B25" s="31" t="s">
        <v>38</v>
      </c>
      <c r="C25" s="57">
        <f>SUBTOTAL(109,PublicityExpenses[Estimated])</f>
        <v>20</v>
      </c>
      <c r="D25" s="59">
        <f>SUBTOTAL(103,PublicityExpenses[Actual])</f>
        <v>0</v>
      </c>
      <c r="E25" s="5"/>
      <c r="F25" s="5"/>
      <c r="G25" s="5"/>
      <c r="H25" s="5"/>
    </row>
    <row r="26" spans="1:8" ht="15" customHeight="1" x14ac:dyDescent="0.25">
      <c r="B26" s="32"/>
      <c r="C26" s="58"/>
      <c r="D26" s="58"/>
      <c r="E26" s="5"/>
      <c r="F26" s="5"/>
      <c r="G26" s="5"/>
      <c r="H26" s="5"/>
    </row>
    <row r="27" spans="1:8" ht="20.100000000000001" customHeight="1" x14ac:dyDescent="0.25">
      <c r="A27" s="73" t="s">
        <v>68</v>
      </c>
      <c r="B27" s="31" t="s">
        <v>28</v>
      </c>
      <c r="C27" s="72" t="s">
        <v>4</v>
      </c>
      <c r="D27" s="72" t="s">
        <v>5</v>
      </c>
      <c r="E27" s="5"/>
      <c r="F27" s="5"/>
      <c r="G27" s="5"/>
      <c r="H27" s="5"/>
    </row>
    <row r="28" spans="1:8" ht="15.9" customHeight="1" x14ac:dyDescent="0.25">
      <c r="B28" s="31" t="s">
        <v>29</v>
      </c>
      <c r="C28" s="57"/>
      <c r="D28" s="59">
        <v>13</v>
      </c>
      <c r="E28" s="5"/>
      <c r="F28" s="5"/>
      <c r="G28" s="5"/>
      <c r="H28" s="5"/>
    </row>
    <row r="29" spans="1:8" ht="15.9" customHeight="1" x14ac:dyDescent="0.25">
      <c r="B29" s="31" t="s">
        <v>30</v>
      </c>
      <c r="C29" s="57">
        <v>12</v>
      </c>
      <c r="D29" s="59"/>
      <c r="E29" s="5"/>
      <c r="F29" s="5"/>
      <c r="G29" s="5"/>
      <c r="H29" s="5"/>
    </row>
    <row r="30" spans="1:8" ht="15.9" customHeight="1" x14ac:dyDescent="0.25">
      <c r="B30" s="31" t="s">
        <v>31</v>
      </c>
      <c r="C30" s="57"/>
      <c r="D30" s="59"/>
      <c r="E30" s="5"/>
      <c r="F30" s="5"/>
      <c r="G30" s="5"/>
      <c r="H30" s="5"/>
    </row>
    <row r="31" spans="1:8" ht="15.9" customHeight="1" x14ac:dyDescent="0.25">
      <c r="B31" s="31" t="s">
        <v>32</v>
      </c>
      <c r="C31" s="57"/>
      <c r="D31" s="59"/>
      <c r="E31" s="5"/>
      <c r="F31" s="5"/>
      <c r="G31" s="5"/>
      <c r="H31" s="5"/>
    </row>
    <row r="32" spans="1:8" ht="15.9" customHeight="1" x14ac:dyDescent="0.25">
      <c r="B32" s="33" t="s">
        <v>38</v>
      </c>
      <c r="C32" s="60">
        <f>SUBTOTAL(109,MiscellaneousExpenses[Estimated])</f>
        <v>12</v>
      </c>
      <c r="D32" s="61">
        <f>SUBTOTAL(103,MiscellaneousExpenses[Actual])</f>
        <v>1</v>
      </c>
    </row>
  </sheetData>
  <mergeCells count="3">
    <mergeCell ref="B3:B4"/>
    <mergeCell ref="B1:C1"/>
    <mergeCell ref="D1:E1"/>
  </mergeCells>
  <phoneticPr fontId="1" type="noConversion"/>
  <conditionalFormatting sqref="A1:A1048576">
    <cfRule type="notContainsBlanks" dxfId="10" priority="1">
      <formula>LEN(TRIM(A1))&gt;0</formula>
    </cfRule>
  </conditionalFormatting>
  <printOptions horizontalCentered="1"/>
  <pageMargins left="0.75" right="0.75" top="1" bottom="1" header="0.5" footer="0.5"/>
  <pageSetup scale="85" fitToHeight="0" orientation="landscape" r:id="rId1"/>
  <headerFooter alignWithMargins="0"/>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A1:H38"/>
  <sheetViews>
    <sheetView showGridLines="0" tabSelected="1" zoomScale="46" zoomScaleNormal="100" zoomScaleSheetLayoutView="75" workbookViewId="0">
      <selection activeCell="F30" sqref="F30"/>
    </sheetView>
  </sheetViews>
  <sheetFormatPr defaultColWidth="9.109375" defaultRowHeight="13.2" x14ac:dyDescent="0.25"/>
  <cols>
    <col min="1" max="1" width="2.6640625" style="5" customWidth="1"/>
    <col min="2" max="2" width="59.88671875" style="1" bestFit="1" customWidth="1"/>
    <col min="3" max="3" width="15.6640625" style="1" customWidth="1"/>
    <col min="4" max="6" width="23.109375" style="1" customWidth="1"/>
    <col min="7" max="7" width="21.109375" style="1" customWidth="1"/>
    <col min="8" max="8" width="20" style="1" customWidth="1"/>
    <col min="9" max="16384" width="9.109375" style="1"/>
  </cols>
  <sheetData>
    <row r="1" spans="1:8" ht="45.75" customHeight="1" x14ac:dyDescent="0.25">
      <c r="A1" s="5" t="s">
        <v>69</v>
      </c>
      <c r="B1" s="78" t="str">
        <f>Expenses!B1</f>
        <v>Event Budget for</v>
      </c>
      <c r="C1" s="78"/>
      <c r="D1" s="62" t="str">
        <f>Expenses!D1</f>
        <v>Event Name</v>
      </c>
      <c r="E1" s="34"/>
      <c r="F1" s="34"/>
      <c r="G1" s="35" t="s">
        <v>47</v>
      </c>
    </row>
    <row r="2" spans="1:8" ht="6.75" customHeight="1" x14ac:dyDescent="0.25">
      <c r="B2" s="26"/>
      <c r="C2" s="26"/>
      <c r="D2" s="26"/>
      <c r="E2" s="27"/>
      <c r="F2" s="27"/>
      <c r="G2" s="27"/>
      <c r="H2" s="28"/>
    </row>
    <row r="3" spans="1:8" s="16" customFormat="1" ht="15" customHeight="1" x14ac:dyDescent="0.25">
      <c r="A3" s="73" t="s">
        <v>70</v>
      </c>
      <c r="B3" s="77" t="s">
        <v>63</v>
      </c>
      <c r="C3" s="24"/>
      <c r="D3" s="24"/>
      <c r="E3" s="24"/>
      <c r="F3" s="25" t="s">
        <v>4</v>
      </c>
      <c r="G3" s="25" t="s">
        <v>5</v>
      </c>
    </row>
    <row r="4" spans="1:8" ht="24" customHeight="1" x14ac:dyDescent="0.25">
      <c r="A4" s="73" t="s">
        <v>71</v>
      </c>
      <c r="B4" s="77"/>
      <c r="C4" s="22"/>
      <c r="D4" s="22"/>
      <c r="E4" s="22"/>
      <c r="F4" s="23">
        <f>SUM(Admissions[[#Totals],[UnderWater(Weight)]],AdsInProgram[[#Totals],[J4]],ExhibitorsAndVendors[[#Totals],[Max Reach]],SaleOfItems[[#Totals],[Estimated Income]])</f>
        <v>745</v>
      </c>
      <c r="G4" s="23">
        <f>SUM(Admissions[[#Totals],[Material Used]],AdsInProgram[[#Totals],[J5]],ExhibitorsAndVendors[[#Totals],[J5]],SaleOfItems[[#Totals],[Actual Income]])</f>
        <v>1200</v>
      </c>
    </row>
    <row r="5" spans="1:8" ht="35.1" customHeight="1" x14ac:dyDescent="0.25">
      <c r="A5" s="73" t="s">
        <v>72</v>
      </c>
      <c r="B5" s="66" t="s">
        <v>92</v>
      </c>
      <c r="C5" s="36"/>
      <c r="D5" s="36"/>
      <c r="E5" s="36"/>
      <c r="F5" s="36"/>
      <c r="G5" s="36"/>
    </row>
    <row r="6" spans="1:8" ht="20.100000000000001" customHeight="1" x14ac:dyDescent="0.25">
      <c r="A6" s="73" t="s">
        <v>73</v>
      </c>
      <c r="B6" s="38" t="s">
        <v>87</v>
      </c>
      <c r="C6" s="38" t="s">
        <v>88</v>
      </c>
      <c r="D6" s="38" t="s">
        <v>89</v>
      </c>
      <c r="E6" s="38" t="s">
        <v>90</v>
      </c>
      <c r="F6" s="38" t="s">
        <v>96</v>
      </c>
      <c r="G6" s="38" t="s">
        <v>91</v>
      </c>
    </row>
    <row r="7" spans="1:8" ht="15.9" customHeight="1" x14ac:dyDescent="0.25">
      <c r="B7" s="38" t="s">
        <v>93</v>
      </c>
      <c r="C7" s="38">
        <v>5</v>
      </c>
      <c r="D7" s="38" t="s">
        <v>94</v>
      </c>
      <c r="E7" s="18" t="s">
        <v>95</v>
      </c>
      <c r="F7" s="18" t="s">
        <v>97</v>
      </c>
      <c r="G7" s="18" t="s">
        <v>98</v>
      </c>
    </row>
    <row r="8" spans="1:8" ht="24.6" customHeight="1" x14ac:dyDescent="0.25">
      <c r="B8" s="38" t="s">
        <v>99</v>
      </c>
      <c r="C8" s="38">
        <v>3</v>
      </c>
      <c r="D8" s="38" t="s">
        <v>100</v>
      </c>
      <c r="E8" s="18" t="s">
        <v>101</v>
      </c>
      <c r="F8" s="18" t="s">
        <v>102</v>
      </c>
      <c r="G8" s="81" t="s">
        <v>103</v>
      </c>
    </row>
    <row r="9" spans="1:8" ht="15.9" customHeight="1" x14ac:dyDescent="0.25">
      <c r="B9" s="38" t="s">
        <v>104</v>
      </c>
      <c r="C9" s="38" t="s">
        <v>106</v>
      </c>
      <c r="D9" s="38" t="s">
        <v>108</v>
      </c>
      <c r="E9" s="18" t="s">
        <v>100</v>
      </c>
      <c r="F9" s="18" t="s">
        <v>100</v>
      </c>
      <c r="G9" s="18" t="s">
        <v>100</v>
      </c>
    </row>
    <row r="10" spans="1:8" ht="15.75" customHeight="1" x14ac:dyDescent="0.25">
      <c r="B10" s="38" t="s">
        <v>105</v>
      </c>
      <c r="C10" s="38">
        <v>6</v>
      </c>
      <c r="D10" s="38" t="s">
        <v>107</v>
      </c>
      <c r="E10" s="18" t="s">
        <v>109</v>
      </c>
      <c r="F10" s="18" t="s">
        <v>110</v>
      </c>
      <c r="G10" s="18" t="s">
        <v>111</v>
      </c>
    </row>
    <row r="11" spans="1:8" ht="15.75" customHeight="1" x14ac:dyDescent="0.25">
      <c r="B11" s="38" t="s">
        <v>115</v>
      </c>
      <c r="C11" s="38">
        <v>6</v>
      </c>
      <c r="D11" s="38" t="s">
        <v>116</v>
      </c>
      <c r="E11" s="18" t="s">
        <v>118</v>
      </c>
      <c r="F11" s="18" t="s">
        <v>110</v>
      </c>
      <c r="G11" s="18" t="s">
        <v>100</v>
      </c>
    </row>
    <row r="12" spans="1:8" ht="15.9" customHeight="1" x14ac:dyDescent="0.25">
      <c r="B12" s="38" t="s">
        <v>112</v>
      </c>
      <c r="C12" s="38">
        <v>6</v>
      </c>
      <c r="D12" s="38">
        <v>30</v>
      </c>
      <c r="E12" s="18" t="s">
        <v>113</v>
      </c>
      <c r="F12" s="18" t="s">
        <v>110</v>
      </c>
      <c r="G12" s="18" t="s">
        <v>114</v>
      </c>
    </row>
    <row r="13" spans="1:8" ht="35.1" customHeight="1" x14ac:dyDescent="0.25">
      <c r="A13" s="73"/>
      <c r="B13" s="39"/>
      <c r="C13" s="39"/>
      <c r="D13" s="39"/>
      <c r="E13" s="39"/>
      <c r="F13" s="40"/>
      <c r="G13" s="40"/>
    </row>
    <row r="14" spans="1:8" ht="20.100000000000001" customHeight="1" x14ac:dyDescent="0.25">
      <c r="A14" s="73" t="s">
        <v>74</v>
      </c>
      <c r="B14" s="66" t="s">
        <v>117</v>
      </c>
      <c r="C14" s="36"/>
      <c r="D14" s="36"/>
      <c r="E14" s="36"/>
      <c r="F14" s="36"/>
      <c r="G14" s="36"/>
    </row>
    <row r="15" spans="1:8" ht="15.9" customHeight="1" x14ac:dyDescent="0.25">
      <c r="B15" s="38" t="s">
        <v>87</v>
      </c>
      <c r="C15" s="38" t="s">
        <v>119</v>
      </c>
      <c r="D15" s="38" t="s">
        <v>120</v>
      </c>
      <c r="E15" s="38" t="s">
        <v>121</v>
      </c>
      <c r="F15" s="38" t="s">
        <v>122</v>
      </c>
      <c r="G15" s="38" t="s">
        <v>123</v>
      </c>
      <c r="H15" s="39" t="s">
        <v>124</v>
      </c>
    </row>
    <row r="16" spans="1:8" ht="15.9" customHeight="1" x14ac:dyDescent="0.25">
      <c r="B16" s="38" t="s">
        <v>93</v>
      </c>
      <c r="C16" s="38">
        <v>120</v>
      </c>
      <c r="D16" s="38">
        <v>90</v>
      </c>
      <c r="E16" s="82">
        <v>135</v>
      </c>
      <c r="F16" s="83" t="s">
        <v>100</v>
      </c>
      <c r="G16" s="83" t="s">
        <v>100</v>
      </c>
      <c r="H16" s="83" t="s">
        <v>100</v>
      </c>
    </row>
    <row r="17" spans="1:8" ht="24.6" customHeight="1" x14ac:dyDescent="0.25">
      <c r="B17" s="38" t="s">
        <v>99</v>
      </c>
      <c r="C17" s="39" t="s">
        <v>100</v>
      </c>
      <c r="D17" s="38" t="s">
        <v>100</v>
      </c>
      <c r="E17" s="82">
        <v>180</v>
      </c>
      <c r="F17" s="83" t="s">
        <v>100</v>
      </c>
      <c r="G17" s="83" t="s">
        <v>100</v>
      </c>
      <c r="H17" s="82" t="s">
        <v>125</v>
      </c>
    </row>
    <row r="18" spans="1:8" ht="15.9" customHeight="1" x14ac:dyDescent="0.25">
      <c r="B18" s="38" t="s">
        <v>104</v>
      </c>
      <c r="C18" s="38">
        <v>120</v>
      </c>
      <c r="D18" s="38">
        <v>110</v>
      </c>
      <c r="E18" s="82">
        <v>134</v>
      </c>
      <c r="F18" s="82">
        <v>180</v>
      </c>
      <c r="G18" s="82">
        <v>180</v>
      </c>
      <c r="H18" s="82">
        <v>180</v>
      </c>
    </row>
    <row r="19" spans="1:8" ht="16.8" customHeight="1" x14ac:dyDescent="0.25">
      <c r="A19" s="5" t="s">
        <v>75</v>
      </c>
      <c r="B19" s="38" t="s">
        <v>105</v>
      </c>
      <c r="C19" s="38">
        <v>360</v>
      </c>
      <c r="D19" s="38">
        <v>360</v>
      </c>
      <c r="E19" s="82">
        <v>160</v>
      </c>
      <c r="F19" s="82">
        <v>360</v>
      </c>
      <c r="G19" s="82">
        <v>360</v>
      </c>
      <c r="H19" s="82">
        <v>360</v>
      </c>
    </row>
    <row r="20" spans="1:8" ht="20.100000000000001" customHeight="1" x14ac:dyDescent="0.25">
      <c r="A20" s="73" t="s">
        <v>76</v>
      </c>
      <c r="B20" s="38" t="s">
        <v>115</v>
      </c>
      <c r="C20" s="38">
        <v>170</v>
      </c>
      <c r="D20" s="39" t="s">
        <v>126</v>
      </c>
      <c r="E20" s="83" t="s">
        <v>127</v>
      </c>
      <c r="F20" s="82">
        <v>190</v>
      </c>
      <c r="G20" s="82">
        <v>135</v>
      </c>
      <c r="H20" s="82">
        <v>360</v>
      </c>
    </row>
    <row r="21" spans="1:8" ht="15.9" customHeight="1" x14ac:dyDescent="0.25">
      <c r="B21" s="38" t="s">
        <v>112</v>
      </c>
      <c r="C21" s="38">
        <v>210</v>
      </c>
      <c r="D21" s="39" t="s">
        <v>128</v>
      </c>
      <c r="E21" s="83" t="s">
        <v>129</v>
      </c>
      <c r="F21" s="82">
        <v>15</v>
      </c>
      <c r="G21" s="82">
        <v>15</v>
      </c>
      <c r="H21" s="82">
        <v>210</v>
      </c>
    </row>
    <row r="22" spans="1:8" ht="15.9" customHeight="1" x14ac:dyDescent="0.25">
      <c r="B22" s="38" t="s">
        <v>38</v>
      </c>
      <c r="C22" s="38"/>
      <c r="D22" s="38"/>
      <c r="E22" s="38"/>
      <c r="F22" s="18">
        <f>SUBTOTAL(109,AdsInProgram[J4])</f>
        <v>745</v>
      </c>
      <c r="G22" s="18">
        <f>SUBTOTAL(109,AdsInProgram[J5])</f>
        <v>690</v>
      </c>
      <c r="H22" s="37"/>
    </row>
    <row r="23" spans="1:8" ht="15.9" customHeight="1" x14ac:dyDescent="0.25">
      <c r="B23" s="66" t="s">
        <v>133</v>
      </c>
      <c r="C23" s="36"/>
      <c r="D23" s="36"/>
      <c r="E23" s="36"/>
      <c r="F23" s="36"/>
      <c r="G23" s="36"/>
    </row>
    <row r="24" spans="1:8" ht="16.8" customHeight="1" x14ac:dyDescent="0.25">
      <c r="B24" s="38" t="s">
        <v>87</v>
      </c>
      <c r="C24" s="39" t="s">
        <v>130</v>
      </c>
      <c r="D24" s="39" t="s">
        <v>134</v>
      </c>
      <c r="E24" s="39" t="s">
        <v>136</v>
      </c>
      <c r="F24" s="39" t="s">
        <v>143</v>
      </c>
      <c r="G24" s="38" t="s">
        <v>123</v>
      </c>
      <c r="H24" s="39" t="s">
        <v>124</v>
      </c>
    </row>
    <row r="25" spans="1:8" ht="16.2" customHeight="1" x14ac:dyDescent="0.25">
      <c r="A25" s="73" t="s">
        <v>77</v>
      </c>
      <c r="B25" s="38" t="s">
        <v>93</v>
      </c>
      <c r="C25" s="39" t="s">
        <v>131</v>
      </c>
      <c r="D25" s="39" t="s">
        <v>100</v>
      </c>
      <c r="E25" s="38" t="s">
        <v>100</v>
      </c>
      <c r="F25" s="83" t="s">
        <v>145</v>
      </c>
      <c r="G25" s="83" t="s">
        <v>100</v>
      </c>
      <c r="H25" s="83" t="s">
        <v>100</v>
      </c>
    </row>
    <row r="26" spans="1:8" ht="20.100000000000001" customHeight="1" x14ac:dyDescent="0.25">
      <c r="A26" s="73" t="s">
        <v>78</v>
      </c>
      <c r="B26" s="38" t="s">
        <v>99</v>
      </c>
      <c r="C26" s="39" t="s">
        <v>132</v>
      </c>
      <c r="D26" s="85"/>
      <c r="E26" s="86" t="s">
        <v>138</v>
      </c>
      <c r="F26" s="83" t="s">
        <v>100</v>
      </c>
      <c r="G26" s="83" t="s">
        <v>100</v>
      </c>
      <c r="H26" s="82" t="s">
        <v>125</v>
      </c>
    </row>
    <row r="27" spans="1:8" ht="15.9" customHeight="1" x14ac:dyDescent="0.25">
      <c r="B27" s="38" t="s">
        <v>104</v>
      </c>
      <c r="C27" s="38" t="s">
        <v>132</v>
      </c>
      <c r="D27" s="84" t="s">
        <v>137</v>
      </c>
      <c r="E27" s="38" t="s">
        <v>100</v>
      </c>
      <c r="F27" s="83" t="s">
        <v>144</v>
      </c>
      <c r="G27" s="82"/>
      <c r="H27" s="82">
        <v>180</v>
      </c>
    </row>
    <row r="28" spans="1:8" ht="15.9" customHeight="1" x14ac:dyDescent="0.25">
      <c r="B28" s="38" t="s">
        <v>105</v>
      </c>
      <c r="C28" s="38" t="s">
        <v>131</v>
      </c>
      <c r="D28" s="39" t="s">
        <v>140</v>
      </c>
      <c r="E28" s="86" t="s">
        <v>100</v>
      </c>
      <c r="F28" s="83" t="s">
        <v>147</v>
      </c>
      <c r="G28" s="82">
        <v>360</v>
      </c>
      <c r="H28" s="82">
        <v>360</v>
      </c>
    </row>
    <row r="29" spans="1:8" ht="15.9" customHeight="1" x14ac:dyDescent="0.25">
      <c r="B29" s="38" t="s">
        <v>115</v>
      </c>
      <c r="C29" s="38" t="s">
        <v>131</v>
      </c>
      <c r="D29" s="39" t="s">
        <v>139</v>
      </c>
      <c r="E29" s="39" t="s">
        <v>142</v>
      </c>
      <c r="F29" s="83" t="s">
        <v>148</v>
      </c>
      <c r="G29" s="82">
        <v>135</v>
      </c>
      <c r="H29" s="82">
        <v>360</v>
      </c>
    </row>
    <row r="30" spans="1:8" ht="15.9" customHeight="1" x14ac:dyDescent="0.25">
      <c r="B30" s="38" t="s">
        <v>112</v>
      </c>
      <c r="C30" s="38" t="s">
        <v>131</v>
      </c>
      <c r="D30" s="39" t="s">
        <v>135</v>
      </c>
      <c r="E30" s="39" t="s">
        <v>141</v>
      </c>
      <c r="F30" s="83" t="s">
        <v>146</v>
      </c>
      <c r="G30" s="82">
        <v>15</v>
      </c>
      <c r="H30" s="82">
        <v>210</v>
      </c>
    </row>
    <row r="31" spans="1:8" ht="15.9" customHeight="1" x14ac:dyDescent="0.25">
      <c r="B31" s="41" t="s">
        <v>38</v>
      </c>
      <c r="C31" s="41"/>
      <c r="D31" s="37"/>
      <c r="E31" s="41"/>
      <c r="F31" s="17">
        <f>SUBTOTAL(109,ExhibitorsAndVendors[Max Reach])</f>
        <v>0</v>
      </c>
      <c r="G31" s="17">
        <f>SUBTOTAL(109,ExhibitorsAndVendors[J5])</f>
        <v>510</v>
      </c>
      <c r="H31"/>
    </row>
    <row r="32" spans="1:8" ht="15" x14ac:dyDescent="0.25">
      <c r="B32" s="66" t="s">
        <v>48</v>
      </c>
      <c r="C32" s="36"/>
      <c r="D32" s="36"/>
      <c r="E32" s="36"/>
      <c r="F32" s="36"/>
      <c r="G32" s="36"/>
    </row>
    <row r="33" spans="2:7" x14ac:dyDescent="0.25">
      <c r="B33" s="38" t="s">
        <v>40</v>
      </c>
      <c r="C33" s="38" t="s">
        <v>41</v>
      </c>
      <c r="D33" s="38" t="s">
        <v>39</v>
      </c>
      <c r="E33" s="38" t="s">
        <v>44</v>
      </c>
      <c r="F33" s="38" t="s">
        <v>42</v>
      </c>
      <c r="G33" s="38" t="s">
        <v>43</v>
      </c>
    </row>
    <row r="34" spans="2:7" x14ac:dyDescent="0.25">
      <c r="B34" s="41"/>
      <c r="C34" s="41"/>
      <c r="D34" s="37" t="s">
        <v>36</v>
      </c>
      <c r="E34" s="17"/>
      <c r="F34" s="17">
        <f>B34*E34</f>
        <v>0</v>
      </c>
      <c r="G34" s="17">
        <f>C34*E34</f>
        <v>0</v>
      </c>
    </row>
    <row r="35" spans="2:7" x14ac:dyDescent="0.25">
      <c r="B35" s="41">
        <v>123</v>
      </c>
      <c r="C35" s="41"/>
      <c r="D35" s="37" t="s">
        <v>36</v>
      </c>
      <c r="E35" s="17"/>
      <c r="F35" s="17">
        <f>B35*E35</f>
        <v>0</v>
      </c>
      <c r="G35" s="17">
        <f>C35*E35</f>
        <v>0</v>
      </c>
    </row>
    <row r="36" spans="2:7" x14ac:dyDescent="0.25">
      <c r="B36" s="41"/>
      <c r="C36" s="41"/>
      <c r="D36" s="37" t="s">
        <v>36</v>
      </c>
      <c r="E36" s="17"/>
      <c r="F36" s="17">
        <f>B36*E36</f>
        <v>0</v>
      </c>
      <c r="G36" s="17">
        <f>C36*E36</f>
        <v>0</v>
      </c>
    </row>
    <row r="37" spans="2:7" x14ac:dyDescent="0.25">
      <c r="B37" s="41">
        <v>13</v>
      </c>
      <c r="C37" s="41"/>
      <c r="D37" s="37" t="s">
        <v>36</v>
      </c>
      <c r="E37" s="17"/>
      <c r="F37" s="17">
        <f>B37*E37</f>
        <v>0</v>
      </c>
      <c r="G37" s="17">
        <f>C37*E37</f>
        <v>0</v>
      </c>
    </row>
    <row r="38" spans="2:7" x14ac:dyDescent="0.25">
      <c r="B38" s="41" t="s">
        <v>38</v>
      </c>
      <c r="C38" s="41"/>
      <c r="D38" s="37"/>
      <c r="E38" s="41"/>
      <c r="F38" s="17">
        <f>SUBTOTAL(109,SaleOfItems[Estimated Income])</f>
        <v>0</v>
      </c>
      <c r="G38" s="17">
        <f>SUBTOTAL(109,SaleOfItems[Actual Income])</f>
        <v>0</v>
      </c>
    </row>
  </sheetData>
  <mergeCells count="2">
    <mergeCell ref="B3:B4"/>
    <mergeCell ref="B1:C1"/>
  </mergeCells>
  <phoneticPr fontId="1" type="noConversion"/>
  <conditionalFormatting sqref="A1:A1048576">
    <cfRule type="notContainsBlanks" dxfId="9" priority="1">
      <formula>LEN(TRIM(A1))&gt;0</formula>
    </cfRule>
  </conditionalFormatting>
  <printOptions horizontalCentered="1"/>
  <pageMargins left="0.75" right="0.75" top="1" bottom="1" header="0.5" footer="0.5"/>
  <pageSetup scale="79" fitToHeight="0" orientation="landscape" r:id="rId1"/>
  <headerFooter alignWithMargins="0"/>
  <ignoredErrors>
    <ignoredError sqref="G34:G38 F34:F37" emptyCellReference="1"/>
  </ignoredErrors>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G12"/>
  <sheetViews>
    <sheetView showGridLines="0" zoomScaleNormal="100" workbookViewId="0"/>
  </sheetViews>
  <sheetFormatPr defaultColWidth="9.109375" defaultRowHeight="13.2" x14ac:dyDescent="0.25"/>
  <cols>
    <col min="1" max="1" width="2.6640625" style="70" customWidth="1"/>
    <col min="2" max="2" width="16.6640625" style="1" customWidth="1"/>
    <col min="3" max="3" width="20.6640625" style="1" customWidth="1"/>
    <col min="4" max="7" width="23.109375" style="1" customWidth="1"/>
    <col min="8" max="8" width="2.6640625" style="1" customWidth="1"/>
    <col min="9" max="9" width="5.33203125" style="1" customWidth="1"/>
    <col min="10" max="16384" width="9.109375" style="1"/>
  </cols>
  <sheetData>
    <row r="1" spans="1:7" ht="36.75" customHeight="1" x14ac:dyDescent="0.45">
      <c r="A1" s="5" t="s">
        <v>79</v>
      </c>
      <c r="B1" s="80" t="str">
        <f>Expenses!B1</f>
        <v>Event Budget for</v>
      </c>
      <c r="C1" s="80"/>
      <c r="D1" s="63" t="str">
        <f>Expenses!D1</f>
        <v>Event Name</v>
      </c>
      <c r="E1" s="44"/>
      <c r="F1" s="44"/>
      <c r="G1" s="45" t="s">
        <v>49</v>
      </c>
    </row>
    <row r="2" spans="1:7" ht="21" customHeight="1" x14ac:dyDescent="0.25">
      <c r="B2" s="43"/>
      <c r="C2" s="43"/>
      <c r="D2" s="43"/>
      <c r="E2" s="43"/>
      <c r="F2" s="43"/>
      <c r="G2" s="42" t="s">
        <v>50</v>
      </c>
    </row>
    <row r="3" spans="1:7" ht="19.5" customHeight="1" x14ac:dyDescent="0.25">
      <c r="A3" s="73" t="s">
        <v>80</v>
      </c>
      <c r="B3" s="2"/>
      <c r="C3" s="2"/>
      <c r="D3" s="3"/>
      <c r="E3" s="76" t="s">
        <v>61</v>
      </c>
      <c r="F3" s="76"/>
      <c r="G3" s="76"/>
    </row>
    <row r="4" spans="1:7" ht="20.100000000000001" customHeight="1" x14ac:dyDescent="0.25">
      <c r="A4" s="73" t="s">
        <v>81</v>
      </c>
      <c r="B4" s="74" t="s">
        <v>83</v>
      </c>
      <c r="C4" s="64" t="s">
        <v>4</v>
      </c>
      <c r="D4" s="65" t="s">
        <v>5</v>
      </c>
      <c r="E4" s="76"/>
      <c r="F4" s="76"/>
      <c r="G4" s="76"/>
    </row>
    <row r="5" spans="1:7" ht="15.9" customHeight="1" x14ac:dyDescent="0.25">
      <c r="B5" s="52" t="s">
        <v>34</v>
      </c>
      <c r="C5" s="46">
        <f>Income!F13</f>
        <v>0</v>
      </c>
      <c r="D5" s="47">
        <f>Income!F4</f>
        <v>745</v>
      </c>
      <c r="E5" s="76"/>
      <c r="F5" s="76"/>
      <c r="G5" s="76"/>
    </row>
    <row r="6" spans="1:7" ht="15.9" customHeight="1" x14ac:dyDescent="0.25">
      <c r="B6" s="53" t="s">
        <v>35</v>
      </c>
      <c r="C6" s="48">
        <f>Expenses!G4</f>
        <v>882</v>
      </c>
      <c r="D6" s="49">
        <f>Expenses!H4</f>
        <v>302</v>
      </c>
      <c r="E6" s="76"/>
      <c r="F6" s="76"/>
      <c r="G6" s="76"/>
    </row>
    <row r="7" spans="1:7" ht="15" x14ac:dyDescent="0.25">
      <c r="B7" s="4"/>
      <c r="C7" s="50"/>
      <c r="D7" s="51"/>
      <c r="E7" s="76"/>
      <c r="F7" s="76"/>
      <c r="G7" s="76"/>
    </row>
    <row r="8" spans="1:7" ht="33" customHeight="1" x14ac:dyDescent="0.25">
      <c r="A8" s="73" t="s">
        <v>82</v>
      </c>
      <c r="B8" s="56" t="s">
        <v>85</v>
      </c>
      <c r="C8" s="54">
        <f>C5-C6</f>
        <v>-882</v>
      </c>
      <c r="D8" s="55">
        <f>D5-D6</f>
        <v>443</v>
      </c>
      <c r="E8" s="76"/>
      <c r="F8" s="76"/>
      <c r="G8" s="76"/>
    </row>
    <row r="9" spans="1:7" ht="12.75" customHeight="1" x14ac:dyDescent="0.25">
      <c r="E9" s="76"/>
      <c r="F9" s="76"/>
      <c r="G9" s="76"/>
    </row>
    <row r="10" spans="1:7" ht="12.75" customHeight="1" x14ac:dyDescent="0.25">
      <c r="E10" s="76"/>
      <c r="F10" s="76"/>
      <c r="G10" s="76"/>
    </row>
    <row r="11" spans="1:7" ht="12.75" customHeight="1" x14ac:dyDescent="0.25">
      <c r="E11" s="76"/>
      <c r="F11" s="76"/>
      <c r="G11" s="76"/>
    </row>
    <row r="12" spans="1:7" ht="12.75" customHeight="1" x14ac:dyDescent="0.25">
      <c r="E12" s="76"/>
      <c r="F12" s="76"/>
      <c r="G12" s="76"/>
    </row>
  </sheetData>
  <mergeCells count="1">
    <mergeCell ref="B1:C1"/>
  </mergeCells>
  <phoneticPr fontId="1" type="noConversion"/>
  <conditionalFormatting sqref="E3:G12">
    <cfRule type="notContainsBlanks" dxfId="8" priority="3">
      <formula>LEN(TRIM(E3))&gt;0</formula>
    </cfRule>
  </conditionalFormatting>
  <conditionalFormatting sqref="A3:A4 A8">
    <cfRule type="notContainsBlanks" dxfId="7" priority="2">
      <formula>LEN(TRIM(A3))&gt;0</formula>
    </cfRule>
  </conditionalFormatting>
  <conditionalFormatting sqref="A1">
    <cfRule type="notContainsBlanks" dxfId="6" priority="1">
      <formula>LEN(TRIM(A1))&gt;0</formula>
    </cfRule>
  </conditionalFormatting>
  <printOptions horizontalCentered="1"/>
  <pageMargins left="0.75" right="0.75" top="1" bottom="1" header="0.5" footer="0.5"/>
  <pageSetup scale="83" orientation="landscape" r:id="rId1"/>
  <headerFooter alignWithMargins="0"/>
  <ignoredErrors>
    <ignoredError sqref="C5:D5" calculatedColumn="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9C40AA8-EDC4-4BEE-8E8B-AE672B586EED}">
  <ds:schemaRefs>
    <ds:schemaRef ds:uri="http://schemas.microsoft.com/sharepoint/v3/contenttype/forms"/>
  </ds:schemaRefs>
</ds:datastoreItem>
</file>

<file path=customXml/itemProps2.xml><?xml version="1.0" encoding="utf-8"?>
<ds:datastoreItem xmlns:ds="http://schemas.openxmlformats.org/officeDocument/2006/customXml" ds:itemID="{2CE7E4D5-0BA1-4F98-9DF9-E74EBFAB97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568BA1-2FDA-464D-8355-78278E7731C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TM16410231</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vt:lpstr>
      <vt:lpstr>Expenses</vt:lpstr>
      <vt:lpstr>Income</vt:lpstr>
      <vt:lpstr>Profit - Loss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2022-02-14T05:29:59Z</dcterms:created>
  <dcterms:modified xsi:type="dcterms:W3CDTF">2023-05-18T16:06:29Z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