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<sst xmlns="http://schemas.openxmlformats.org/spreadsheetml/2006/main" count="147" uniqueCount="113">
  <si>
    <t>April</t>
  </si>
  <si>
    <t>Donut Chart</t>
  </si>
  <si>
    <t>BUDGET DASHBOARD</t>
  </si>
  <si>
    <t>OVERVIEW</t>
  </si>
  <si>
    <t>Start Date</t>
  </si>
  <si>
    <t>End Date</t>
  </si>
  <si>
    <t>Currency</t>
  </si>
  <si>
    <t>$</t>
  </si>
  <si>
    <t>Start Balance</t>
  </si>
  <si>
    <t>CASH FLOW</t>
  </si>
  <si>
    <t>BILLS</t>
  </si>
  <si>
    <t>EXPENSES</t>
  </si>
  <si>
    <t>DEBT</t>
  </si>
  <si>
    <t>BUDGET</t>
  </si>
  <si>
    <t>ACTUAL</t>
  </si>
  <si>
    <t>Category</t>
  </si>
  <si>
    <t>Due</t>
  </si>
  <si>
    <t>Budget</t>
  </si>
  <si>
    <t>Actual</t>
  </si>
  <si>
    <t>Left</t>
  </si>
  <si>
    <t xml:space="preserve"> +</t>
  </si>
  <si>
    <t>Rent</t>
  </si>
  <si>
    <t>Groceries</t>
  </si>
  <si>
    <t>Credit Card</t>
  </si>
  <si>
    <t>Income</t>
  </si>
  <si>
    <t>Electricity Bill</t>
  </si>
  <si>
    <t>Transport</t>
  </si>
  <si>
    <t>Student Loan</t>
  </si>
  <si>
    <t xml:space="preserve"> -</t>
  </si>
  <si>
    <t>Bills</t>
  </si>
  <si>
    <t>Mobile Recharge</t>
  </si>
  <si>
    <t>Shopping</t>
  </si>
  <si>
    <t>Car Loan</t>
  </si>
  <si>
    <t>Expenses</t>
  </si>
  <si>
    <t>Internet Bill</t>
  </si>
  <si>
    <t>Eating Out</t>
  </si>
  <si>
    <t>Personal Loan</t>
  </si>
  <si>
    <t>Debt</t>
  </si>
  <si>
    <t>Gas Bill</t>
  </si>
  <si>
    <t>Coffee/Tea</t>
  </si>
  <si>
    <t>Home Loan</t>
  </si>
  <si>
    <t>Savings</t>
  </si>
  <si>
    <t>Maintenance</t>
  </si>
  <si>
    <t>Snacks</t>
  </si>
  <si>
    <t>Phone EMI</t>
  </si>
  <si>
    <t>Insurance</t>
  </si>
  <si>
    <t>Entertainment</t>
  </si>
  <si>
    <t>Laptop EMI</t>
  </si>
  <si>
    <t>DTH Recharge</t>
  </si>
  <si>
    <t>Movies</t>
  </si>
  <si>
    <t>Travel Loan</t>
  </si>
  <si>
    <t>INCOMES</t>
  </si>
  <si>
    <t>EMI - Phone</t>
  </si>
  <si>
    <t>Books</t>
  </si>
  <si>
    <t>Medical Loan</t>
  </si>
  <si>
    <t>EMI - Laptop</t>
  </si>
  <si>
    <t>Personal Care</t>
  </si>
  <si>
    <t>Appliance EMI</t>
  </si>
  <si>
    <t>CATEGORY</t>
  </si>
  <si>
    <t>Streaming (OTT)</t>
  </si>
  <si>
    <t>Haircuts</t>
  </si>
  <si>
    <t>Furniture EMI</t>
  </si>
  <si>
    <t>Salary</t>
  </si>
  <si>
    <t>Credit Card Bill</t>
  </si>
  <si>
    <t>Fitness Classes</t>
  </si>
  <si>
    <t>Bike Loan</t>
  </si>
  <si>
    <t>Freelancing</t>
  </si>
  <si>
    <t>Loan Repayment</t>
  </si>
  <si>
    <t>Pet Supplies</t>
  </si>
  <si>
    <t>Education Loan</t>
  </si>
  <si>
    <t>Other Income</t>
  </si>
  <si>
    <t>Water Bill</t>
  </si>
  <si>
    <t>Household Items</t>
  </si>
  <si>
    <t>Wedding Loan</t>
  </si>
  <si>
    <t>Total</t>
  </si>
  <si>
    <t>Health Premium</t>
  </si>
  <si>
    <t>Subscriptions</t>
  </si>
  <si>
    <t>Rent Arrears</t>
  </si>
  <si>
    <t>Gym Membership</t>
  </si>
  <si>
    <t>Donations</t>
  </si>
  <si>
    <t>Business Loan</t>
  </si>
  <si>
    <t>SAVINGS</t>
  </si>
  <si>
    <t>Newspaper</t>
  </si>
  <si>
    <t>Gifts</t>
  </si>
  <si>
    <t>Emergency Loan</t>
  </si>
  <si>
    <t>School Fees</t>
  </si>
  <si>
    <t>Repairs</t>
  </si>
  <si>
    <t>Utility Loan</t>
  </si>
  <si>
    <t>Tuition Fees</t>
  </si>
  <si>
    <t>Laundry</t>
  </si>
  <si>
    <t>Festival Loan</t>
  </si>
  <si>
    <t>Emergency Fund</t>
  </si>
  <si>
    <t>Transportation</t>
  </si>
  <si>
    <t>Child Expenses</t>
  </si>
  <si>
    <t>Grocery Credit</t>
  </si>
  <si>
    <t>Investment</t>
  </si>
  <si>
    <t>Miscellaneous</t>
  </si>
  <si>
    <t>Vehicle Repair Loan</t>
  </si>
  <si>
    <t>Medical</t>
  </si>
  <si>
    <t>Events</t>
  </si>
  <si>
    <t>Miscellaneous Loan</t>
  </si>
  <si>
    <t>EXPENSE TRACKER</t>
  </si>
  <si>
    <t>SPENDING BREAKDOWN</t>
  </si>
  <si>
    <t>Date</t>
  </si>
  <si>
    <t>Amount</t>
  </si>
  <si>
    <t>Notes</t>
  </si>
  <si>
    <t>%</t>
  </si>
  <si>
    <t>Big Bazaar</t>
  </si>
  <si>
    <t>Cab Rides</t>
  </si>
  <si>
    <t>T-Shirts</t>
  </si>
  <si>
    <t>Dinner date</t>
  </si>
  <si>
    <t>Vegetables</t>
  </si>
  <si>
    <t>Metro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</si>
</sst>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d mmmm yyyy"/>
    <numFmt numFmtId="166" formatCode="[$₹]#,##0.00"/>
    <numFmt numFmtId="167" formatCode="&quot;$&quot;#,##0.00"/>
    <numFmt numFmtId="168" formatCode="mm/dd/yyyy"/>
    <numFmt numFmtId="169" formatCode="d&quot;-&quot;mmm&quot;-&quot;yy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sz val="30.0"/>
      <color theme="1"/>
      <name val="Georgia"/>
    </font>
    <font>
      <color theme="1"/>
      <name val="Arial"/>
      <scheme val="minor"/>
    </font>
    <font>
      <b/>
      <sz val="12.0"/>
      <color theme="1"/>
      <name val="Lexend"/>
    </font>
    <font/>
    <font>
      <sz val="9.0"/>
      <color theme="1"/>
      <name val="Arial"/>
      <scheme val="minor"/>
    </font>
    <font>
      <b/>
      <color theme="1"/>
      <name val="Lexend"/>
    </font>
    <font>
      <sz val="29.0"/>
      <color theme="1"/>
      <name val="Georgia"/>
    </font>
    <font>
      <sz val="10.0"/>
      <color theme="1"/>
      <name val="Arial"/>
      <scheme val="minor"/>
    </font>
  </fonts>
  <fills count="3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8D5BF"/>
        <bgColor rgb="FFF8D5BF"/>
      </patternFill>
    </fill>
    <fill>
      <patternFill patternType="solid">
        <fgColor rgb="FFF8F2EF"/>
        <bgColor rgb="FFF8F2EF"/>
      </patternFill>
    </fill>
    <fill>
      <patternFill patternType="solid">
        <fgColor rgb="FFCED4F9"/>
        <bgColor rgb="FFCED4F9"/>
      </patternFill>
    </fill>
    <fill>
      <patternFill patternType="solid">
        <fgColor rgb="FFEED1E3"/>
        <bgColor rgb="FFEED1E3"/>
      </patternFill>
    </fill>
    <fill>
      <patternFill patternType="solid">
        <fgColor rgb="FFCAE5ED"/>
        <bgColor rgb="FFCAE5ED"/>
      </patternFill>
    </fill>
    <fill>
      <patternFill patternType="solid">
        <fgColor rgb="FFFFFFFF"/>
        <bgColor rgb="FFFFFFFF"/>
      </patternFill>
    </fill>
    <fill>
      <patternFill patternType="solid">
        <fgColor rgb="FFECEEFC"/>
        <bgColor rgb="FFECEEFC"/>
      </patternFill>
    </fill>
    <fill>
      <patternFill patternType="solid">
        <fgColor rgb="FFF4E6EB"/>
        <bgColor rgb="FFF4E6EB"/>
      </patternFill>
    </fill>
    <fill>
      <patternFill patternType="solid">
        <fgColor rgb="FFFFEBDC"/>
        <bgColor rgb="FFFFEBDC"/>
      </patternFill>
    </fill>
    <fill>
      <patternFill patternType="solid">
        <fgColor rgb="FFEBF7F7"/>
        <bgColor rgb="FFEBF7F7"/>
      </patternFill>
    </fill>
    <fill>
      <patternFill patternType="solid">
        <fgColor rgb="FFF5F9FC"/>
        <bgColor rgb="FFF5F9FC"/>
      </patternFill>
    </fill>
    <fill>
      <patternFill patternType="solid">
        <fgColor rgb="FFFFF7FD"/>
        <bgColor rgb="FFFFF7FD"/>
      </patternFill>
    </fill>
    <fill>
      <patternFill patternType="solid">
        <fgColor rgb="FFFFF9F2"/>
        <bgColor rgb="FFFFF9F2"/>
      </patternFill>
    </fill>
    <fill>
      <patternFill patternType="solid">
        <fgColor rgb="FFF6FFFF"/>
        <bgColor rgb="FFF6FFFF"/>
      </patternFill>
    </fill>
    <fill>
      <patternFill patternType="solid">
        <fgColor rgb="FFE2F2F4"/>
        <bgColor rgb="FFE2F2F4"/>
      </patternFill>
    </fill>
    <fill>
      <patternFill patternType="solid">
        <fgColor rgb="FFFEEBF9"/>
        <bgColor rgb="FFFEEBF9"/>
      </patternFill>
    </fill>
    <fill>
      <patternFill patternType="solid">
        <fgColor rgb="FFDBCFEB"/>
        <bgColor rgb="FFDBCFEB"/>
      </patternFill>
    </fill>
    <fill>
      <patternFill patternType="solid">
        <fgColor rgb="FFE7E4F8"/>
        <bgColor rgb="FFE7E4F8"/>
      </patternFill>
    </fill>
    <fill>
      <patternFill patternType="solid">
        <fgColor rgb="FFF1F0F9"/>
        <bgColor rgb="FFF1F0F9"/>
      </patternFill>
    </fill>
    <fill>
      <patternFill patternType="solid">
        <fgColor rgb="FFCAE6EF"/>
        <bgColor rgb="FFCAE6EF"/>
      </patternFill>
    </fill>
    <fill>
      <patternFill patternType="solid">
        <fgColor rgb="FFE9F5F8"/>
        <bgColor rgb="FFE9F5F8"/>
      </patternFill>
    </fill>
    <fill>
      <patternFill patternType="solid">
        <fgColor rgb="FFF8FDFE"/>
        <bgColor rgb="FFF8FDFE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2FFE6"/>
        <bgColor rgb="FFF2FFE6"/>
      </patternFill>
    </fill>
    <fill>
      <patternFill patternType="solid">
        <fgColor rgb="FFFFEEBC"/>
        <bgColor rgb="FFFFEEBC"/>
      </patternFill>
    </fill>
    <fill>
      <patternFill patternType="solid">
        <fgColor rgb="FFFBFFF7"/>
        <bgColor rgb="FFFBFFF7"/>
      </patternFill>
    </fill>
    <fill>
      <patternFill patternType="solid">
        <fgColor rgb="FFFBE7F6"/>
        <bgColor rgb="FFFBE7F6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67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D9D9D9"/>
      </left>
      <top style="thick">
        <color rgb="FFD9D9D9"/>
      </top>
    </border>
    <border>
      <top style="thick">
        <color rgb="FFD9D9D9"/>
      </top>
    </border>
    <border>
      <right style="thick">
        <color rgb="FFD9D9D9"/>
      </right>
      <top style="thick">
        <color rgb="FFD9D9D9"/>
      </top>
    </border>
    <border>
      <left style="thick">
        <color rgb="FFD9D9D9"/>
      </left>
      <bottom style="thick">
        <color rgb="FFD9D9D9"/>
      </bottom>
    </border>
    <border>
      <bottom style="thick">
        <color rgb="FFD9D9D9"/>
      </bottom>
    </border>
    <border>
      <right style="thick">
        <color rgb="FFD9D9D9"/>
      </right>
      <bottom style="thick">
        <color rgb="FFD9D9D9"/>
      </bottom>
    </border>
    <border>
      <left style="thick">
        <color rgb="FFD9D9D9"/>
      </left>
      <top style="thick">
        <color rgb="FFD9D9D9"/>
      </top>
      <bottom style="thin">
        <color rgb="FFD9D9D9"/>
      </bottom>
    </border>
    <border>
      <right style="thin">
        <color rgb="FFD9D9D9"/>
      </right>
      <top style="thick">
        <color rgb="FFD9D9D9"/>
      </top>
      <bottom style="thin">
        <color rgb="FFD9D9D9"/>
      </bottom>
    </border>
    <border>
      <left style="thin">
        <color rgb="FFD9D9D9"/>
      </left>
      <top style="thick">
        <color rgb="FFD9D9D9"/>
      </top>
      <bottom style="thin">
        <color rgb="FFD9D9D9"/>
      </bottom>
    </border>
    <border>
      <top style="thick">
        <color rgb="FFD9D9D9"/>
      </top>
      <bottom style="thin">
        <color rgb="FFD9D9D9"/>
      </bottom>
    </border>
    <border>
      <right style="thick">
        <color rgb="FFD9D9D9"/>
      </right>
      <top style="thick">
        <color rgb="FFD9D9D9"/>
      </top>
      <bottom style="thin">
        <color rgb="FFD9D9D9"/>
      </bottom>
    </border>
    <border>
      <left style="thick">
        <color rgb="FFD9D9D9"/>
      </lef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ck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ck">
        <color rgb="FFD9D9D9"/>
      </right>
      <top style="thin">
        <color rgb="FFD9D9D9"/>
      </top>
    </border>
    <border>
      <left style="thick">
        <color rgb="FFD9D9D9"/>
      </left>
      <top style="thin">
        <color rgb="FFD9D9D9"/>
      </top>
      <bottom style="thick">
        <color rgb="FFD9D9D9"/>
      </bottom>
    </border>
    <border>
      <top style="thin">
        <color rgb="FFD9D9D9"/>
      </top>
      <bottom style="thick">
        <color rgb="FFD9D9D9"/>
      </bottom>
    </border>
    <border>
      <left style="thin">
        <color rgb="FFD9D9D9"/>
      </left>
      <top style="thin">
        <color rgb="FFD9D9D9"/>
      </top>
      <bottom style="thick">
        <color rgb="FFD9D9D9"/>
      </bottom>
    </border>
    <border>
      <right style="thick">
        <color rgb="FFD9D9D9"/>
      </right>
      <top style="thin">
        <color rgb="FFD9D9D9"/>
      </top>
      <bottom style="thick">
        <color rgb="FFD9D9D9"/>
      </bottom>
    </border>
    <border>
      <left style="thick">
        <color rgb="FFD9D9D9"/>
      </left>
    </border>
    <border>
      <left style="thin">
        <color rgb="FFD9D9D9"/>
      </left>
      <top style="thick">
        <color rgb="FFD9D9D9"/>
      </top>
    </border>
    <border>
      <right style="thin">
        <color rgb="FFD9D9D9"/>
      </right>
      <top style="thick">
        <color rgb="FFD9D9D9"/>
      </top>
    </border>
    <border>
      <left style="thick">
        <color rgb="FFD9D9D9"/>
      </left>
      <top style="thick">
        <color rgb="FFD9D9D9"/>
      </top>
      <bottom style="medium">
        <color rgb="FFD9D9D9"/>
      </bottom>
    </border>
    <border>
      <right style="thin">
        <color rgb="FFD9D9D9"/>
      </right>
      <top style="thick">
        <color rgb="FFD9D9D9"/>
      </top>
      <bottom style="medium">
        <color rgb="FFD9D9D9"/>
      </bottom>
    </border>
    <border>
      <left style="thin">
        <color rgb="FFD9D9D9"/>
      </left>
      <right style="thin">
        <color rgb="FFD9D9D9"/>
      </right>
      <top style="thick">
        <color rgb="FFD9D9D9"/>
      </top>
      <bottom style="medium">
        <color rgb="FFD9D9D9"/>
      </bottom>
    </border>
    <border>
      <left style="thin">
        <color rgb="FFD9D9D9"/>
      </left>
      <top style="thick">
        <color rgb="FFD9D9D9"/>
      </top>
      <bottom style="medium">
        <color rgb="FFD9D9D9"/>
      </bottom>
    </border>
    <border>
      <right style="thick">
        <color rgb="FFD9D9D9"/>
      </right>
      <top style="thick">
        <color rgb="FFD9D9D9"/>
      </top>
      <bottom style="medium">
        <color rgb="FFD9D9D9"/>
      </bottom>
    </border>
    <border>
      <left style="thick">
        <color rgb="FFD9D9D9"/>
      </left>
      <right style="thin">
        <color rgb="FFD9D9D9"/>
      </right>
      <top style="thick">
        <color rgb="FFD9D9D9"/>
      </top>
      <bottom style="medium">
        <color rgb="FFD9D9D9"/>
      </bottom>
    </border>
    <border>
      <left style="thin">
        <color rgb="FFD9D9D9"/>
      </left>
      <right style="thin">
        <color rgb="FFD9D9D9"/>
      </right>
      <top style="thick">
        <color rgb="FFD9D9D9"/>
      </top>
    </border>
    <border>
      <left style="thick">
        <color rgb="FFD9D9D9"/>
      </left>
      <top style="medium">
        <color rgb="FFD9D9D9"/>
      </top>
      <bottom style="thin">
        <color rgb="FFD9D9D9"/>
      </bottom>
    </border>
    <border>
      <top style="medium">
        <color rgb="FFD9D9D9"/>
      </top>
      <bottom style="thin">
        <color rgb="FFD9D9D9"/>
      </bottom>
    </border>
    <border>
      <left style="thin">
        <color rgb="FFD9D9D9"/>
      </left>
      <top style="medium">
        <color rgb="FFD9D9D9"/>
      </top>
      <bottom style="thin">
        <color rgb="FFD9D9D9"/>
      </bottom>
    </border>
    <border>
      <right style="thick">
        <color rgb="FFD9D9D9"/>
      </right>
      <top style="medium">
        <color rgb="FFD9D9D9"/>
      </top>
      <bottom style="thin">
        <color rgb="FFD9D9D9"/>
      </bottom>
    </border>
    <border>
      <left style="thick">
        <color rgb="FFD9D9D9"/>
      </lef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right style="thick">
        <color rgb="FFD9D9D9"/>
      </right>
      <bottom style="thin">
        <color rgb="FFD9D9D9"/>
      </bottom>
    </border>
    <border>
      <right style="thin">
        <color rgb="FFD9D9D9"/>
      </right>
      <top style="medium">
        <color rgb="FFD9D9D9"/>
      </top>
      <bottom style="thin">
        <color rgb="FFD9D9D9"/>
      </bottom>
    </border>
    <border>
      <left style="thick">
        <color rgb="FFD9D9D9"/>
      </left>
      <top style="thin">
        <color rgb="FFD9D9D9"/>
      </top>
      <bottom style="medium">
        <color rgb="FFD9D9D9"/>
      </bottom>
    </border>
    <border>
      <top style="thin">
        <color rgb="FFD9D9D9"/>
      </top>
      <bottom style="medium">
        <color rgb="FFD9D9D9"/>
      </bottom>
    </border>
    <border>
      <left style="thin">
        <color rgb="FFD9D9D9"/>
      </left>
      <top style="medium">
        <color rgb="FFD9D9D9"/>
      </top>
    </border>
    <border>
      <left style="thin">
        <color rgb="FFD9D9D9"/>
      </left>
      <top style="thin">
        <color rgb="FFD9D9D9"/>
      </top>
      <bottom style="medium">
        <color rgb="FFD9D9D9"/>
      </bottom>
    </border>
    <border>
      <right style="thick">
        <color rgb="FFD9D9D9"/>
      </right>
      <top style="thin">
        <color rgb="FFD9D9D9"/>
      </top>
      <bottom style="medium">
        <color rgb="FFD9D9D9"/>
      </bottom>
    </border>
    <border>
      <left style="medium">
        <color rgb="FFD9D9D9"/>
      </left>
      <top style="medium">
        <color rgb="FFD9D9D9"/>
      </top>
      <bottom style="thick">
        <color rgb="FFD9D9D9"/>
      </bottom>
    </border>
    <border>
      <top style="medium">
        <color rgb="FFD9D9D9"/>
      </top>
      <bottom style="thick">
        <color rgb="FFD9D9D9"/>
      </bottom>
    </border>
    <border>
      <left style="medium">
        <color rgb="FFD9D9D9"/>
      </left>
      <bottom style="thick">
        <color rgb="FFD9D9D9"/>
      </bottom>
    </border>
    <border>
      <right style="thick">
        <color rgb="FFD9D9D9"/>
      </right>
      <top style="medium">
        <color rgb="FFD9D9D9"/>
      </top>
      <bottom style="thick">
        <color rgb="FFD9D9D9"/>
      </bottom>
    </border>
    <border>
      <left style="thick">
        <color rgb="FFD9D9D9"/>
      </left>
      <top style="thin">
        <color rgb="FFD9D9D9"/>
      </top>
    </border>
    <border>
      <left style="thick">
        <color rgb="FFD9D9D9"/>
      </left>
      <top style="medium">
        <color rgb="FFD9D9D9"/>
      </top>
      <bottom style="thick">
        <color rgb="FFD9D9D9"/>
      </bottom>
    </border>
    <border>
      <left style="thin">
        <color rgb="FFD9D9D9"/>
      </left>
      <top style="medium">
        <color rgb="FFD9D9D9"/>
      </top>
      <bottom style="thick">
        <color rgb="FFD9D9D9"/>
      </bottom>
    </border>
    <border>
      <left style="thick">
        <color rgb="FFD9D9D9"/>
      </left>
      <top style="medium">
        <color rgb="FFD9D9D9"/>
      </top>
      <bottom style="medium">
        <color rgb="FFD9D9D9"/>
      </bottom>
    </border>
    <border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D9D9D9"/>
      </left>
      <top style="medium">
        <color rgb="FFD9D9D9"/>
      </top>
      <bottom style="medium">
        <color rgb="FFD9D9D9"/>
      </bottom>
    </border>
    <border>
      <right style="thick">
        <color rgb="FFD9D9D9"/>
      </right>
      <top style="medium">
        <color rgb="FFD9D9D9"/>
      </top>
      <bottom style="medium">
        <color rgb="FFD9D9D9"/>
      </bottom>
    </border>
    <border>
      <left style="thin">
        <color rgb="FFD9D9D9"/>
      </left>
    </border>
    <border>
      <right style="thin">
        <color rgb="FFD9D9D9"/>
      </right>
      <top style="thin">
        <color rgb="FFD9D9D9"/>
      </top>
      <bottom style="thick">
        <color rgb="FFD9D9D9"/>
      </bottom>
    </border>
    <border>
      <left style="thin">
        <color rgb="FFD9D9D9"/>
      </left>
      <bottom style="thick">
        <color rgb="FFD9D9D9"/>
      </bottom>
    </border>
    <border>
      <top style="thick">
        <color rgb="FFD9D9D9"/>
      </top>
      <bottom style="medium">
        <color rgb="FFD9D9D9"/>
      </bottom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1" fillId="2" fontId="3" numFmtId="0" xfId="0" applyAlignment="1" applyBorder="1" applyFill="1" applyFont="1">
      <alignment readingOrder="0"/>
    </xf>
    <xf borderId="2" fillId="0" fontId="3" numFmtId="3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3" fillId="0" fontId="3" numFmtId="164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4" fillId="3" fontId="4" numFmtId="0" xfId="0" applyAlignment="1" applyBorder="1" applyFill="1" applyFont="1">
      <alignment horizontal="center" readingOrder="0" shrinkToFit="0" vertical="center" wrapText="0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4" fontId="3" numFmtId="0" xfId="0" applyAlignment="1" applyBorder="1" applyFill="1" applyFont="1">
      <alignment horizontal="center" readingOrder="0"/>
    </xf>
    <xf borderId="11" fillId="0" fontId="5" numFmtId="0" xfId="0" applyBorder="1" applyFont="1"/>
    <xf borderId="12" fillId="0" fontId="3" numFmtId="165" xfId="0" applyAlignment="1" applyBorder="1" applyFont="1" applyNumberFormat="1">
      <alignment horizontal="center" readingOrder="0"/>
    </xf>
    <xf borderId="13" fillId="0" fontId="5" numFmtId="0" xfId="0" applyBorder="1" applyFont="1"/>
    <xf borderId="14" fillId="0" fontId="5" numFmtId="0" xfId="0" applyBorder="1" applyFont="1"/>
    <xf borderId="0" fillId="0" fontId="3" numFmtId="166" xfId="0" applyFont="1" applyNumberFormat="1"/>
    <xf borderId="15" fillId="4" fontId="3" numFmtId="0" xfId="0" applyAlignment="1" applyBorder="1" applyFont="1">
      <alignment horizontal="center" readingOrder="0"/>
    </xf>
    <xf borderId="16" fillId="0" fontId="5" numFmtId="0" xfId="0" applyBorder="1" applyFont="1"/>
    <xf borderId="17" fillId="0" fontId="3" numFmtId="165" xfId="0" applyAlignment="1" applyBorder="1" applyFont="1" applyNumberFormat="1">
      <alignment horizontal="center" readingOrder="0"/>
    </xf>
    <xf borderId="18" fillId="0" fontId="5" numFmtId="0" xfId="0" applyBorder="1" applyFont="1"/>
    <xf borderId="19" fillId="0" fontId="5" numFmtId="0" xfId="0" applyBorder="1" applyFont="1"/>
    <xf borderId="20" fillId="0" fontId="3" numFmtId="167" xfId="0" applyAlignment="1" applyBorder="1" applyFont="1" applyNumberFormat="1">
      <alignment horizontal="center" readingOrder="0"/>
    </xf>
    <xf borderId="21" fillId="0" fontId="5" numFmtId="0" xfId="0" applyBorder="1" applyFont="1"/>
    <xf borderId="22" fillId="0" fontId="5" numFmtId="0" xfId="0" applyBorder="1" applyFont="1"/>
    <xf borderId="23" fillId="4" fontId="3" numFmtId="0" xfId="0" applyAlignment="1" applyBorder="1" applyFont="1">
      <alignment horizontal="center" readingOrder="0"/>
    </xf>
    <xf borderId="24" fillId="0" fontId="5" numFmtId="0" xfId="0" applyBorder="1" applyFont="1"/>
    <xf borderId="25" fillId="0" fontId="3" numFmtId="167" xfId="0" applyAlignment="1" applyBorder="1" applyFont="1" applyNumberFormat="1">
      <alignment horizontal="right" readingOrder="0"/>
    </xf>
    <xf borderId="24" fillId="0" fontId="3" numFmtId="3" xfId="0" applyAlignment="1" applyBorder="1" applyFont="1" applyNumberFormat="1">
      <alignment horizontal="left" readingOrder="0"/>
    </xf>
    <xf borderId="26" fillId="0" fontId="5" numFmtId="0" xfId="0" applyBorder="1" applyFont="1"/>
    <xf borderId="0" fillId="0" fontId="3" numFmtId="168" xfId="0" applyAlignment="1" applyFont="1" applyNumberFormat="1">
      <alignment readingOrder="0"/>
    </xf>
    <xf borderId="0" fillId="0" fontId="6" numFmtId="0" xfId="0" applyFont="1"/>
    <xf borderId="4" fillId="5" fontId="4" numFmtId="0" xfId="0" applyAlignment="1" applyBorder="1" applyFill="1" applyFont="1">
      <alignment horizontal="center" readingOrder="0" vertical="center"/>
    </xf>
    <xf borderId="4" fillId="6" fontId="4" numFmtId="0" xfId="0" applyAlignment="1" applyBorder="1" applyFill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4" fillId="7" fontId="4" numFmtId="0" xfId="0" applyAlignment="1" applyBorder="1" applyFill="1" applyFont="1">
      <alignment horizontal="center" readingOrder="0" vertical="center"/>
    </xf>
    <xf borderId="0" fillId="8" fontId="4" numFmtId="0" xfId="0" applyAlignment="1" applyFill="1" applyFont="1">
      <alignment horizontal="center" readingOrder="0" vertical="center"/>
    </xf>
    <xf borderId="27" fillId="9" fontId="1" numFmtId="0" xfId="0" applyAlignment="1" applyBorder="1" applyFill="1" applyFont="1">
      <alignment horizontal="center" readingOrder="0"/>
    </xf>
    <xf borderId="28" fillId="9" fontId="7" numFmtId="0" xfId="0" applyAlignment="1" applyBorder="1" applyFont="1">
      <alignment horizontal="center" readingOrder="0"/>
    </xf>
    <xf borderId="29" fillId="0" fontId="5" numFmtId="0" xfId="0" applyBorder="1" applyFont="1"/>
    <xf borderId="5" fillId="9" fontId="7" numFmtId="0" xfId="0" applyAlignment="1" applyBorder="1" applyFont="1">
      <alignment horizontal="center" readingOrder="0"/>
    </xf>
    <xf borderId="30" fillId="10" fontId="1" numFmtId="0" xfId="0" applyAlignment="1" applyBorder="1" applyFill="1" applyFont="1">
      <alignment horizontal="center" readingOrder="0"/>
    </xf>
    <xf borderId="31" fillId="0" fontId="5" numFmtId="0" xfId="0" applyBorder="1" applyFont="1"/>
    <xf borderId="32" fillId="10" fontId="1" numFmtId="0" xfId="0" applyAlignment="1" applyBorder="1" applyFont="1">
      <alignment horizontal="center" readingOrder="0"/>
    </xf>
    <xf borderId="33" fillId="10" fontId="1" numFmtId="0" xfId="0" applyAlignment="1" applyBorder="1" applyFont="1">
      <alignment horizontal="center" readingOrder="0"/>
    </xf>
    <xf borderId="34" fillId="0" fontId="5" numFmtId="0" xfId="0" applyBorder="1" applyFont="1"/>
    <xf borderId="35" fillId="11" fontId="1" numFmtId="0" xfId="0" applyAlignment="1" applyBorder="1" applyFill="1" applyFont="1">
      <alignment horizontal="center" readingOrder="0"/>
    </xf>
    <xf borderId="33" fillId="11" fontId="1" numFmtId="0" xfId="0" applyAlignment="1" applyBorder="1" applyFont="1">
      <alignment horizontal="center" readingOrder="0"/>
    </xf>
    <xf borderId="28" fillId="11" fontId="1" numFmtId="0" xfId="0" applyAlignment="1" applyBorder="1" applyFont="1">
      <alignment horizontal="center" readingOrder="0"/>
    </xf>
    <xf borderId="4" fillId="12" fontId="1" numFmtId="0" xfId="0" applyAlignment="1" applyBorder="1" applyFill="1" applyFont="1">
      <alignment horizontal="center" readingOrder="0"/>
    </xf>
    <xf borderId="36" fillId="12" fontId="1" numFmtId="0" xfId="0" applyAlignment="1" applyBorder="1" applyFont="1">
      <alignment horizontal="center" readingOrder="0"/>
    </xf>
    <xf borderId="28" fillId="12" fontId="1" numFmtId="0" xfId="0" applyAlignment="1" applyBorder="1" applyFont="1">
      <alignment horizontal="center" readingOrder="0"/>
    </xf>
    <xf borderId="0" fillId="8" fontId="1" numFmtId="0" xfId="0" applyAlignment="1" applyFont="1">
      <alignment horizontal="center" readingOrder="0"/>
    </xf>
    <xf borderId="37" fillId="13" fontId="3" numFmtId="0" xfId="0" applyAlignment="1" applyBorder="1" applyFill="1" applyFont="1">
      <alignment readingOrder="0"/>
    </xf>
    <xf borderId="38" fillId="13" fontId="3" numFmtId="0" xfId="0" applyAlignment="1" applyBorder="1" applyFont="1">
      <alignment readingOrder="0"/>
    </xf>
    <xf borderId="39" fillId="13" fontId="3" numFmtId="167" xfId="0" applyAlignment="1" applyBorder="1" applyFont="1" applyNumberFormat="1">
      <alignment horizontal="right" readingOrder="0"/>
    </xf>
    <xf borderId="38" fillId="13" fontId="3" numFmtId="3" xfId="0" applyAlignment="1" applyBorder="1" applyFont="1" applyNumberFormat="1">
      <alignment horizontal="left" readingOrder="0"/>
    </xf>
    <xf borderId="39" fillId="13" fontId="3" numFmtId="3" xfId="0" applyAlignment="1" applyBorder="1" applyFont="1" applyNumberFormat="1">
      <alignment horizontal="right" readingOrder="0"/>
    </xf>
    <xf borderId="40" fillId="13" fontId="3" numFmtId="3" xfId="0" applyAlignment="1" applyBorder="1" applyFont="1" applyNumberFormat="1">
      <alignment horizontal="left" readingOrder="0"/>
    </xf>
    <xf borderId="41" fillId="14" fontId="3" numFmtId="0" xfId="0" applyBorder="1" applyFill="1" applyFont="1"/>
    <xf borderId="42" fillId="14" fontId="3" numFmtId="0" xfId="0" applyAlignment="1" applyBorder="1" applyFont="1">
      <alignment readingOrder="0"/>
    </xf>
    <xf borderId="43" fillId="14" fontId="3" numFmtId="0" xfId="0" applyAlignment="1" applyBorder="1" applyFont="1">
      <alignment readingOrder="0"/>
    </xf>
    <xf borderId="44" fillId="14" fontId="3" numFmtId="3" xfId="0" applyAlignment="1" applyBorder="1" applyFont="1" applyNumberFormat="1">
      <alignment horizontal="right" readingOrder="0"/>
    </xf>
    <xf borderId="43" fillId="14" fontId="3" numFmtId="3" xfId="0" applyAlignment="1" applyBorder="1" applyFont="1" applyNumberFormat="1">
      <alignment horizontal="left" readingOrder="0"/>
    </xf>
    <xf borderId="44" fillId="6" fontId="3" numFmtId="3" xfId="0" applyAlignment="1" applyBorder="1" applyFont="1" applyNumberFormat="1">
      <alignment horizontal="right" readingOrder="0"/>
    </xf>
    <xf borderId="45" fillId="0" fontId="3" numFmtId="3" xfId="0" applyAlignment="1" applyBorder="1" applyFont="1" applyNumberFormat="1">
      <alignment horizontal="left" readingOrder="0"/>
    </xf>
    <xf borderId="41" fillId="15" fontId="3" numFmtId="0" xfId="0" applyAlignment="1" applyBorder="1" applyFill="1" applyFont="1">
      <alignment readingOrder="0"/>
    </xf>
    <xf borderId="39" fillId="15" fontId="3" numFmtId="3" xfId="0" applyAlignment="1" applyBorder="1" applyFont="1" applyNumberFormat="1">
      <alignment horizontal="right" readingOrder="0"/>
    </xf>
    <xf borderId="43" fillId="15" fontId="3" numFmtId="3" xfId="0" applyAlignment="1" applyBorder="1" applyFont="1" applyNumberFormat="1">
      <alignment horizontal="left" readingOrder="0"/>
    </xf>
    <xf borderId="38" fillId="15" fontId="3" numFmtId="3" xfId="0" applyAlignment="1" applyBorder="1" applyFont="1" applyNumberFormat="1">
      <alignment horizontal="left" readingOrder="0"/>
    </xf>
    <xf borderId="40" fillId="0" fontId="3" numFmtId="3" xfId="0" applyAlignment="1" applyBorder="1" applyFont="1" applyNumberFormat="1">
      <alignment horizontal="left" readingOrder="0"/>
    </xf>
    <xf borderId="37" fillId="16" fontId="3" numFmtId="0" xfId="0" applyAlignment="1" applyBorder="1" applyFill="1" applyFont="1">
      <alignment readingOrder="0"/>
    </xf>
    <xf borderId="46" fillId="16" fontId="3" numFmtId="0" xfId="0" applyAlignment="1" applyBorder="1" applyFont="1">
      <alignment readingOrder="0"/>
    </xf>
    <xf borderId="38" fillId="0" fontId="3" numFmtId="0" xfId="0" applyAlignment="1" applyBorder="1" applyFont="1">
      <alignment readingOrder="0"/>
    </xf>
    <xf borderId="39" fillId="17" fontId="3" numFmtId="3" xfId="0" applyAlignment="1" applyBorder="1" applyFill="1" applyFont="1" applyNumberFormat="1">
      <alignment horizontal="right" readingOrder="0"/>
    </xf>
    <xf borderId="38" fillId="0" fontId="3" numFmtId="3" xfId="0" applyAlignment="1" applyBorder="1" applyFont="1" applyNumberFormat="1">
      <alignment horizontal="left" readingOrder="0"/>
    </xf>
    <xf borderId="0" fillId="8" fontId="3" numFmtId="3" xfId="0" applyAlignment="1" applyFont="1" applyNumberFormat="1">
      <alignment readingOrder="0"/>
    </xf>
    <xf borderId="15" fillId="13" fontId="3" numFmtId="0" xfId="0" applyAlignment="1" applyBorder="1" applyFont="1">
      <alignment readingOrder="0"/>
    </xf>
    <xf borderId="18" fillId="13" fontId="3" numFmtId="0" xfId="0" applyAlignment="1" applyBorder="1" applyFont="1">
      <alignment readingOrder="0"/>
    </xf>
    <xf borderId="18" fillId="13" fontId="3" numFmtId="3" xfId="0" applyAlignment="1" applyBorder="1" applyFont="1" applyNumberFormat="1">
      <alignment horizontal="left" readingOrder="0"/>
    </xf>
    <xf borderId="17" fillId="13" fontId="3" numFmtId="3" xfId="0" applyAlignment="1" applyBorder="1" applyFont="1" applyNumberFormat="1">
      <alignment horizontal="right" readingOrder="0"/>
    </xf>
    <xf borderId="19" fillId="13" fontId="3" numFmtId="3" xfId="0" applyAlignment="1" applyBorder="1" applyFont="1" applyNumberFormat="1">
      <alignment horizontal="left" readingOrder="0"/>
    </xf>
    <xf borderId="15" fillId="14" fontId="3" numFmtId="0" xfId="0" applyAlignment="1" applyBorder="1" applyFont="1">
      <alignment readingOrder="0"/>
    </xf>
    <xf borderId="16" fillId="14" fontId="3" numFmtId="0" xfId="0" applyAlignment="1" applyBorder="1" applyFont="1">
      <alignment readingOrder="0"/>
    </xf>
    <xf borderId="18" fillId="14" fontId="3" numFmtId="0" xfId="0" applyAlignment="1" applyBorder="1" applyFont="1">
      <alignment readingOrder="0"/>
    </xf>
    <xf borderId="18" fillId="14" fontId="3" numFmtId="3" xfId="0" applyAlignment="1" applyBorder="1" applyFont="1" applyNumberFormat="1">
      <alignment horizontal="left" readingOrder="0"/>
    </xf>
    <xf borderId="44" fillId="18" fontId="3" numFmtId="3" xfId="0" applyAlignment="1" applyBorder="1" applyFill="1" applyFont="1" applyNumberFormat="1">
      <alignment horizontal="right" readingOrder="0"/>
    </xf>
    <xf borderId="19" fillId="0" fontId="3" numFmtId="3" xfId="0" applyAlignment="1" applyBorder="1" applyFont="1" applyNumberFormat="1">
      <alignment horizontal="left" readingOrder="0"/>
    </xf>
    <xf borderId="15" fillId="15" fontId="3" numFmtId="0" xfId="0" applyAlignment="1" applyBorder="1" applyFont="1">
      <alignment readingOrder="0"/>
    </xf>
    <xf borderId="17" fillId="15" fontId="3" numFmtId="3" xfId="0" applyAlignment="1" applyBorder="1" applyFont="1" applyNumberFormat="1">
      <alignment horizontal="right" readingOrder="0"/>
    </xf>
    <xf borderId="18" fillId="15" fontId="3" numFmtId="3" xfId="0" applyAlignment="1" applyBorder="1" applyFont="1" applyNumberFormat="1">
      <alignment horizontal="left" readingOrder="0"/>
    </xf>
    <xf borderId="15" fillId="16" fontId="3" numFmtId="0" xfId="0" applyAlignment="1" applyBorder="1" applyFont="1">
      <alignment readingOrder="0"/>
    </xf>
    <xf borderId="16" fillId="16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7" fillId="17" fontId="3" numFmtId="3" xfId="0" applyAlignment="1" applyBorder="1" applyFont="1" applyNumberFormat="1">
      <alignment horizontal="right" readingOrder="0"/>
    </xf>
    <xf borderId="18" fillId="0" fontId="3" numFmtId="3" xfId="0" applyAlignment="1" applyBorder="1" applyFont="1" applyNumberFormat="1">
      <alignment horizontal="left" readingOrder="0"/>
    </xf>
    <xf borderId="18" fillId="14" fontId="3" numFmtId="0" xfId="0" applyAlignment="1" applyBorder="1" applyFont="1">
      <alignment horizontal="left" readingOrder="0"/>
    </xf>
    <xf borderId="19" fillId="0" fontId="3" numFmtId="0" xfId="0" applyAlignment="1" applyBorder="1" applyFont="1">
      <alignment horizontal="left" readingOrder="0"/>
    </xf>
    <xf borderId="15" fillId="16" fontId="3" numFmtId="0" xfId="0" applyBorder="1" applyFont="1"/>
    <xf borderId="18" fillId="15" fontId="3" numFmtId="0" xfId="0" applyAlignment="1" applyBorder="1" applyFont="1">
      <alignment horizontal="left" readingOrder="0"/>
    </xf>
    <xf borderId="47" fillId="13" fontId="3" numFmtId="0" xfId="0" applyAlignment="1" applyBorder="1" applyFont="1">
      <alignment readingOrder="0"/>
    </xf>
    <xf borderId="48" fillId="13" fontId="3" numFmtId="0" xfId="0" applyAlignment="1" applyBorder="1" applyFont="1">
      <alignment readingOrder="0"/>
    </xf>
    <xf borderId="49" fillId="13" fontId="3" numFmtId="167" xfId="0" applyAlignment="1" applyBorder="1" applyFont="1" applyNumberFormat="1">
      <alignment horizontal="right" readingOrder="0"/>
    </xf>
    <xf borderId="48" fillId="13" fontId="3" numFmtId="3" xfId="0" applyAlignment="1" applyBorder="1" applyFont="1" applyNumberFormat="1">
      <alignment horizontal="left" readingOrder="0"/>
    </xf>
    <xf borderId="50" fillId="13" fontId="3" numFmtId="3" xfId="0" applyAlignment="1" applyBorder="1" applyFont="1" applyNumberFormat="1">
      <alignment horizontal="right" readingOrder="0"/>
    </xf>
    <xf borderId="51" fillId="13" fontId="3" numFmtId="3" xfId="0" applyAlignment="1" applyBorder="1" applyFont="1" applyNumberFormat="1">
      <alignment horizontal="left" readingOrder="0"/>
    </xf>
    <xf borderId="18" fillId="0" fontId="3" numFmtId="0" xfId="0" applyAlignment="1" applyBorder="1" applyFont="1">
      <alignment horizontal="left" readingOrder="0"/>
    </xf>
    <xf borderId="0" fillId="8" fontId="3" numFmtId="0" xfId="0" applyAlignment="1" applyFont="1">
      <alignment readingOrder="0"/>
    </xf>
    <xf borderId="7" fillId="9" fontId="3" numFmtId="0" xfId="0" applyAlignment="1" applyBorder="1" applyFont="1">
      <alignment horizontal="center" readingOrder="0"/>
    </xf>
    <xf borderId="52" fillId="9" fontId="3" numFmtId="167" xfId="0" applyAlignment="1" applyBorder="1" applyFont="1" applyNumberFormat="1">
      <alignment horizontal="right" readingOrder="0"/>
    </xf>
    <xf borderId="53" fillId="9" fontId="3" numFmtId="3" xfId="0" applyAlignment="1" applyBorder="1" applyFont="1" applyNumberFormat="1">
      <alignment horizontal="left" readingOrder="0"/>
    </xf>
    <xf borderId="54" fillId="9" fontId="3" numFmtId="3" xfId="0" applyAlignment="1" applyBorder="1" applyFont="1" applyNumberFormat="1">
      <alignment horizontal="right" readingOrder="0"/>
    </xf>
    <xf borderId="55" fillId="9" fontId="3" numFmtId="3" xfId="0" applyAlignment="1" applyBorder="1" applyFont="1" applyNumberFormat="1">
      <alignment horizontal="left" readingOrder="0"/>
    </xf>
    <xf borderId="4" fillId="19" fontId="4" numFmtId="0" xfId="0" applyAlignment="1" applyBorder="1" applyFill="1" applyFont="1">
      <alignment horizontal="center" readingOrder="0" vertical="center"/>
    </xf>
    <xf borderId="15" fillId="14" fontId="3" numFmtId="0" xfId="0" applyBorder="1" applyFont="1"/>
    <xf borderId="30" fillId="20" fontId="7" numFmtId="0" xfId="0" applyAlignment="1" applyBorder="1" applyFill="1" applyFont="1">
      <alignment horizontal="center" readingOrder="0"/>
    </xf>
    <xf borderId="33" fillId="20" fontId="7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41" fillId="21" fontId="3" numFmtId="0" xfId="0" applyAlignment="1" applyBorder="1" applyFill="1" applyFont="1">
      <alignment readingOrder="0"/>
    </xf>
    <xf borderId="43" fillId="0" fontId="5" numFmtId="0" xfId="0" applyBorder="1" applyFont="1"/>
    <xf borderId="39" fillId="21" fontId="3" numFmtId="167" xfId="0" applyAlignment="1" applyBorder="1" applyFont="1" applyNumberFormat="1">
      <alignment horizontal="right" readingOrder="0"/>
    </xf>
    <xf borderId="43" fillId="21" fontId="3" numFmtId="3" xfId="0" applyAlignment="1" applyBorder="1" applyFont="1" applyNumberFormat="1">
      <alignment horizontal="left" readingOrder="0"/>
    </xf>
    <xf borderId="39" fillId="21" fontId="9" numFmtId="167" xfId="0" applyAlignment="1" applyBorder="1" applyFont="1" applyNumberFormat="1">
      <alignment horizontal="right" readingOrder="0" vertical="center"/>
    </xf>
    <xf borderId="45" fillId="21" fontId="3" numFmtId="3" xfId="0" applyAlignment="1" applyBorder="1" applyFont="1" applyNumberFormat="1">
      <alignment horizontal="left" readingOrder="0"/>
    </xf>
    <xf borderId="15" fillId="21" fontId="3" numFmtId="0" xfId="0" applyAlignment="1" applyBorder="1" applyFont="1">
      <alignment readingOrder="0"/>
    </xf>
    <xf borderId="18" fillId="21" fontId="3" numFmtId="3" xfId="0" applyAlignment="1" applyBorder="1" applyFont="1" applyNumberFormat="1">
      <alignment horizontal="left" readingOrder="0"/>
    </xf>
    <xf borderId="17" fillId="21" fontId="9" numFmtId="167" xfId="0" applyAlignment="1" applyBorder="1" applyFont="1" applyNumberFormat="1">
      <alignment horizontal="right" readingOrder="0" vertical="center"/>
    </xf>
    <xf borderId="19" fillId="21" fontId="3" numFmtId="3" xfId="0" applyAlignment="1" applyBorder="1" applyFont="1" applyNumberFormat="1">
      <alignment horizontal="left" readingOrder="0"/>
    </xf>
    <xf borderId="56" fillId="21" fontId="3" numFmtId="0" xfId="0" applyAlignment="1" applyBorder="1" applyFont="1">
      <alignment readingOrder="0"/>
    </xf>
    <xf borderId="49" fillId="21" fontId="3" numFmtId="167" xfId="0" applyAlignment="1" applyBorder="1" applyFont="1" applyNumberFormat="1">
      <alignment horizontal="right" readingOrder="0"/>
    </xf>
    <xf borderId="21" fillId="21" fontId="3" numFmtId="3" xfId="0" applyAlignment="1" applyBorder="1" applyFont="1" applyNumberFormat="1">
      <alignment horizontal="left" readingOrder="0"/>
    </xf>
    <xf borderId="20" fillId="21" fontId="9" numFmtId="167" xfId="0" applyAlignment="1" applyBorder="1" applyFont="1" applyNumberFormat="1">
      <alignment horizontal="right" readingOrder="0" vertical="center"/>
    </xf>
    <xf borderId="22" fillId="21" fontId="3" numFmtId="3" xfId="0" applyAlignment="1" applyBorder="1" applyFont="1" applyNumberFormat="1">
      <alignment horizontal="left" readingOrder="0"/>
    </xf>
    <xf borderId="57" fillId="20" fontId="3" numFmtId="0" xfId="0" applyAlignment="1" applyBorder="1" applyFont="1">
      <alignment horizontal="center" readingOrder="0"/>
    </xf>
    <xf borderId="53" fillId="0" fontId="5" numFmtId="0" xfId="0" applyBorder="1" applyFont="1"/>
    <xf borderId="58" fillId="20" fontId="3" numFmtId="167" xfId="0" applyAlignment="1" applyBorder="1" applyFont="1" applyNumberFormat="1">
      <alignment horizontal="right" readingOrder="0"/>
    </xf>
    <xf borderId="53" fillId="20" fontId="3" numFmtId="3" xfId="0" applyAlignment="1" applyBorder="1" applyFont="1" applyNumberFormat="1">
      <alignment horizontal="left" readingOrder="0"/>
    </xf>
    <xf borderId="58" fillId="20" fontId="9" numFmtId="167" xfId="0" applyAlignment="1" applyBorder="1" applyFont="1" applyNumberFormat="1">
      <alignment horizontal="right" readingOrder="0" vertical="center"/>
    </xf>
    <xf borderId="55" fillId="20" fontId="3" numFmtId="3" xfId="0" applyAlignment="1" applyBorder="1" applyFont="1" applyNumberFormat="1">
      <alignment horizontal="left" readingOrder="0"/>
    </xf>
    <xf borderId="4" fillId="22" fontId="4" numFmtId="0" xfId="0" applyAlignment="1" applyBorder="1" applyFill="1" applyFont="1">
      <alignment horizontal="center" readingOrder="0" vertical="center"/>
    </xf>
    <xf borderId="59" fillId="23" fontId="7" numFmtId="166" xfId="0" applyAlignment="1" applyBorder="1" applyFill="1" applyFont="1" applyNumberFormat="1">
      <alignment horizontal="center" readingOrder="0"/>
    </xf>
    <xf borderId="60" fillId="0" fontId="5" numFmtId="0" xfId="0" applyBorder="1" applyFont="1"/>
    <xf borderId="61" fillId="23" fontId="7" numFmtId="0" xfId="0" applyAlignment="1" applyBorder="1" applyFont="1">
      <alignment horizontal="center" readingOrder="0"/>
    </xf>
    <xf borderId="62" fillId="0" fontId="5" numFmtId="0" xfId="0" applyBorder="1" applyFont="1"/>
    <xf borderId="41" fillId="24" fontId="3" numFmtId="0" xfId="0" applyAlignment="1" applyBorder="1" applyFill="1" applyFont="1">
      <alignment readingOrder="0"/>
    </xf>
    <xf borderId="44" fillId="24" fontId="3" numFmtId="167" xfId="0" applyAlignment="1" applyBorder="1" applyFont="1" applyNumberFormat="1">
      <alignment horizontal="right" readingOrder="0"/>
    </xf>
    <xf borderId="43" fillId="24" fontId="3" numFmtId="3" xfId="0" applyAlignment="1" applyBorder="1" applyFont="1" applyNumberFormat="1">
      <alignment horizontal="left" readingOrder="0"/>
    </xf>
    <xf borderId="45" fillId="24" fontId="3" numFmtId="3" xfId="0" applyAlignment="1" applyBorder="1" applyFont="1" applyNumberFormat="1">
      <alignment horizontal="left" readingOrder="0"/>
    </xf>
    <xf borderId="56" fillId="24" fontId="3" numFmtId="0" xfId="0" applyAlignment="1" applyBorder="1" applyFont="1">
      <alignment readingOrder="0"/>
    </xf>
    <xf borderId="63" fillId="24" fontId="3" numFmtId="167" xfId="0" applyAlignment="1" applyBorder="1" applyFont="1" applyNumberFormat="1">
      <alignment horizontal="right" readingOrder="0"/>
    </xf>
    <xf borderId="21" fillId="24" fontId="3" numFmtId="3" xfId="0" applyAlignment="1" applyBorder="1" applyFont="1" applyNumberFormat="1">
      <alignment horizontal="left" readingOrder="0"/>
    </xf>
    <xf borderId="20" fillId="24" fontId="3" numFmtId="167" xfId="0" applyAlignment="1" applyBorder="1" applyFont="1" applyNumberFormat="1">
      <alignment horizontal="right" readingOrder="0"/>
    </xf>
    <xf borderId="22" fillId="24" fontId="3" numFmtId="3" xfId="0" applyAlignment="1" applyBorder="1" applyFont="1" applyNumberFormat="1">
      <alignment horizontal="left" readingOrder="0"/>
    </xf>
    <xf borderId="57" fillId="23" fontId="3" numFmtId="0" xfId="0" applyAlignment="1" applyBorder="1" applyFont="1">
      <alignment horizontal="center" readingOrder="0"/>
    </xf>
    <xf borderId="58" fillId="23" fontId="3" numFmtId="167" xfId="0" applyAlignment="1" applyBorder="1" applyFont="1" applyNumberFormat="1">
      <alignment horizontal="right" readingOrder="0"/>
    </xf>
    <xf borderId="53" fillId="23" fontId="3" numFmtId="3" xfId="0" applyAlignment="1" applyBorder="1" applyFont="1" applyNumberFormat="1">
      <alignment horizontal="left" readingOrder="0"/>
    </xf>
    <xf borderId="55" fillId="23" fontId="3" numFmtId="3" xfId="0" applyAlignment="1" applyBorder="1" applyFont="1" applyNumberFormat="1">
      <alignment horizontal="left" readingOrder="0"/>
    </xf>
    <xf borderId="23" fillId="14" fontId="3" numFmtId="0" xfId="0" applyBorder="1" applyFont="1"/>
    <xf borderId="64" fillId="14" fontId="3" numFmtId="0" xfId="0" applyAlignment="1" applyBorder="1" applyFont="1">
      <alignment readingOrder="0"/>
    </xf>
    <xf borderId="24" fillId="14" fontId="3" numFmtId="0" xfId="0" applyAlignment="1" applyBorder="1" applyFont="1">
      <alignment readingOrder="0"/>
    </xf>
    <xf borderId="65" fillId="14" fontId="3" numFmtId="3" xfId="0" applyAlignment="1" applyBorder="1" applyFont="1" applyNumberFormat="1">
      <alignment horizontal="right" readingOrder="0"/>
    </xf>
    <xf borderId="24" fillId="14" fontId="3" numFmtId="3" xfId="0" applyAlignment="1" applyBorder="1" applyFont="1" applyNumberFormat="1">
      <alignment horizontal="left" readingOrder="0"/>
    </xf>
    <xf borderId="65" fillId="18" fontId="3" numFmtId="3" xfId="0" applyAlignment="1" applyBorder="1" applyFont="1" applyNumberFormat="1">
      <alignment horizontal="right" readingOrder="0"/>
    </xf>
    <xf borderId="26" fillId="0" fontId="3" numFmtId="3" xfId="0" applyAlignment="1" applyBorder="1" applyFont="1" applyNumberFormat="1">
      <alignment horizontal="left" readingOrder="0"/>
    </xf>
    <xf borderId="23" fillId="15" fontId="3" numFmtId="0" xfId="0" applyAlignment="1" applyBorder="1" applyFont="1">
      <alignment readingOrder="0"/>
    </xf>
    <xf borderId="25" fillId="15" fontId="3" numFmtId="3" xfId="0" applyAlignment="1" applyBorder="1" applyFont="1" applyNumberFormat="1">
      <alignment horizontal="right" readingOrder="0"/>
    </xf>
    <xf borderId="24" fillId="15" fontId="3" numFmtId="3" xfId="0" applyAlignment="1" applyBorder="1" applyFont="1" applyNumberFormat="1">
      <alignment horizontal="left" readingOrder="0"/>
    </xf>
    <xf borderId="9" fillId="0" fontId="3" numFmtId="3" xfId="0" applyAlignment="1" applyBorder="1" applyFont="1" applyNumberFormat="1">
      <alignment horizontal="left" readingOrder="0"/>
    </xf>
    <xf borderId="23" fillId="16" fontId="3" numFmtId="0" xfId="0" applyBorder="1" applyFont="1"/>
    <xf borderId="64" fillId="16" fontId="3" numFmtId="0" xfId="0" applyAlignment="1" applyBorder="1" applyFont="1">
      <alignment readingOrder="0"/>
    </xf>
    <xf borderId="24" fillId="0" fontId="3" numFmtId="0" xfId="0" applyAlignment="1" applyBorder="1" applyFont="1">
      <alignment readingOrder="0"/>
    </xf>
    <xf borderId="25" fillId="17" fontId="3" numFmtId="3" xfId="0" applyAlignment="1" applyBorder="1" applyFont="1" applyNumberFormat="1">
      <alignment horizontal="right" readingOrder="0"/>
    </xf>
    <xf borderId="24" fillId="0" fontId="3" numFmtId="0" xfId="0" applyAlignment="1" applyBorder="1" applyFont="1">
      <alignment horizontal="left" readingOrder="0"/>
    </xf>
    <xf borderId="26" fillId="0" fontId="3" numFmtId="0" xfId="0" applyAlignment="1" applyBorder="1" applyFont="1">
      <alignment horizontal="left" readingOrder="0"/>
    </xf>
    <xf borderId="4" fillId="25" fontId="4" numFmtId="0" xfId="0" applyAlignment="1" applyBorder="1" applyFill="1" applyFont="1">
      <alignment horizontal="center" readingOrder="0" vertical="center"/>
    </xf>
    <xf borderId="4" fillId="26" fontId="4" numFmtId="0" xfId="0" applyAlignment="1" applyBorder="1" applyFill="1" applyFont="1">
      <alignment horizontal="center" readingOrder="0" vertical="center"/>
    </xf>
    <xf borderId="30" fillId="27" fontId="1" numFmtId="0" xfId="0" applyAlignment="1" applyBorder="1" applyFill="1" applyFont="1">
      <alignment horizontal="center" readingOrder="0"/>
    </xf>
    <xf borderId="33" fillId="27" fontId="1" numFmtId="0" xfId="0" applyAlignment="1" applyBorder="1" applyFont="1">
      <alignment horizontal="center" readingOrder="0"/>
    </xf>
    <xf borderId="66" fillId="0" fontId="5" numFmtId="0" xfId="0" applyBorder="1" applyFont="1"/>
    <xf borderId="66" fillId="27" fontId="1" numFmtId="0" xfId="0" applyAlignment="1" applyBorder="1" applyFont="1">
      <alignment horizontal="center" readingOrder="0"/>
    </xf>
    <xf borderId="35" fillId="28" fontId="1" numFmtId="0" xfId="0" applyAlignment="1" applyBorder="1" applyFill="1" applyFont="1">
      <alignment horizontal="center" readingOrder="0"/>
    </xf>
    <xf borderId="33" fillId="28" fontId="1" numFmtId="0" xfId="0" applyAlignment="1" applyBorder="1" applyFont="1">
      <alignment horizontal="center" readingOrder="0"/>
    </xf>
    <xf borderId="41" fillId="29" fontId="3" numFmtId="169" xfId="0" applyAlignment="1" applyBorder="1" applyFill="1" applyFont="1" applyNumberFormat="1">
      <alignment horizontal="center" readingOrder="0"/>
    </xf>
    <xf borderId="42" fillId="0" fontId="5" numFmtId="0" xfId="0" applyBorder="1" applyFont="1"/>
    <xf borderId="39" fillId="29" fontId="3" numFmtId="167" xfId="0" applyAlignment="1" applyBorder="1" applyFont="1" applyNumberFormat="1">
      <alignment horizontal="right" readingOrder="0"/>
    </xf>
    <xf borderId="42" fillId="29" fontId="3" numFmtId="3" xfId="0" applyAlignment="1" applyBorder="1" applyFont="1" applyNumberFormat="1">
      <alignment horizontal="left" readingOrder="0"/>
    </xf>
    <xf borderId="44" fillId="29" fontId="3" numFmtId="0" xfId="0" applyAlignment="1" applyBorder="1" applyFont="1">
      <alignment readingOrder="0"/>
    </xf>
    <xf borderId="43" fillId="29" fontId="3" numFmtId="0" xfId="0" applyAlignment="1" applyBorder="1" applyFont="1">
      <alignment readingOrder="0"/>
    </xf>
    <xf borderId="45" fillId="0" fontId="5" numFmtId="0" xfId="0" applyBorder="1" applyFont="1"/>
    <xf borderId="41" fillId="30" fontId="3" numFmtId="0" xfId="0" applyAlignment="1" applyBorder="1" applyFill="1" applyFont="1">
      <alignment readingOrder="0"/>
    </xf>
    <xf borderId="39" fillId="30" fontId="3" numFmtId="167" xfId="0" applyAlignment="1" applyBorder="1" applyFont="1" applyNumberFormat="1">
      <alignment horizontal="right" readingOrder="0"/>
    </xf>
    <xf borderId="43" fillId="30" fontId="3" numFmtId="3" xfId="0" applyAlignment="1" applyBorder="1" applyFont="1" applyNumberFormat="1">
      <alignment horizontal="left" readingOrder="0"/>
    </xf>
    <xf borderId="44" fillId="30" fontId="3" numFmtId="9" xfId="0" applyAlignment="1" applyBorder="1" applyFont="1" applyNumberFormat="1">
      <alignment horizontal="center" readingOrder="0"/>
    </xf>
    <xf borderId="15" fillId="29" fontId="3" numFmtId="169" xfId="0" applyAlignment="1" applyBorder="1" applyFont="1" applyNumberFormat="1">
      <alignment horizontal="center" readingOrder="0"/>
    </xf>
    <xf borderId="17" fillId="29" fontId="3" numFmtId="167" xfId="0" applyAlignment="1" applyBorder="1" applyFont="1" applyNumberFormat="1">
      <alignment horizontal="right" readingOrder="0"/>
    </xf>
    <xf borderId="16" fillId="29" fontId="3" numFmtId="3" xfId="0" applyAlignment="1" applyBorder="1" applyFont="1" applyNumberFormat="1">
      <alignment horizontal="left" readingOrder="0"/>
    </xf>
    <xf borderId="17" fillId="29" fontId="3" numFmtId="0" xfId="0" applyAlignment="1" applyBorder="1" applyFont="1">
      <alignment readingOrder="0"/>
    </xf>
    <xf borderId="18" fillId="29" fontId="3" numFmtId="0" xfId="0" applyAlignment="1" applyBorder="1" applyFont="1">
      <alignment readingOrder="0"/>
    </xf>
    <xf borderId="15" fillId="31" fontId="3" numFmtId="0" xfId="0" applyAlignment="1" applyBorder="1" applyFill="1" applyFont="1">
      <alignment readingOrder="0"/>
    </xf>
    <xf borderId="17" fillId="31" fontId="3" numFmtId="167" xfId="0" applyAlignment="1" applyBorder="1" applyFont="1" applyNumberFormat="1">
      <alignment horizontal="right" readingOrder="0"/>
    </xf>
    <xf borderId="18" fillId="31" fontId="3" numFmtId="3" xfId="0" applyAlignment="1" applyBorder="1" applyFont="1" applyNumberFormat="1">
      <alignment horizontal="left" readingOrder="0"/>
    </xf>
    <xf borderId="17" fillId="31" fontId="3" numFmtId="9" xfId="0" applyAlignment="1" applyBorder="1" applyFont="1" applyNumberFormat="1">
      <alignment horizontal="center" readingOrder="0"/>
    </xf>
    <xf borderId="15" fillId="32" fontId="3" numFmtId="0" xfId="0" applyAlignment="1" applyBorder="1" applyFill="1" applyFont="1">
      <alignment readingOrder="0"/>
    </xf>
    <xf borderId="17" fillId="32" fontId="3" numFmtId="167" xfId="0" applyAlignment="1" applyBorder="1" applyFont="1" applyNumberFormat="1">
      <alignment horizontal="right" readingOrder="0"/>
    </xf>
    <xf borderId="18" fillId="32" fontId="3" numFmtId="3" xfId="0" applyAlignment="1" applyBorder="1" applyFont="1" applyNumberFormat="1">
      <alignment horizontal="left" readingOrder="0"/>
    </xf>
    <xf borderId="17" fillId="32" fontId="3" numFmtId="9" xfId="0" applyAlignment="1" applyBorder="1" applyFont="1" applyNumberFormat="1">
      <alignment horizontal="center" readingOrder="0"/>
    </xf>
    <xf borderId="15" fillId="33" fontId="3" numFmtId="0" xfId="0" applyAlignment="1" applyBorder="1" applyFill="1" applyFont="1">
      <alignment readingOrder="0"/>
    </xf>
    <xf borderId="17" fillId="33" fontId="3" numFmtId="167" xfId="0" applyAlignment="1" applyBorder="1" applyFont="1" applyNumberFormat="1">
      <alignment horizontal="right" readingOrder="0"/>
    </xf>
    <xf borderId="18" fillId="33" fontId="3" numFmtId="3" xfId="0" applyAlignment="1" applyBorder="1" applyFont="1" applyNumberFormat="1">
      <alignment horizontal="left" readingOrder="0"/>
    </xf>
    <xf borderId="17" fillId="33" fontId="3" numFmtId="9" xfId="0" applyAlignment="1" applyBorder="1" applyFont="1" applyNumberFormat="1">
      <alignment horizontal="center" readingOrder="0"/>
    </xf>
    <xf borderId="16" fillId="29" fontId="3" numFmtId="0" xfId="0" applyAlignment="1" applyBorder="1" applyFont="1">
      <alignment horizontal="left" readingOrder="0"/>
    </xf>
    <xf borderId="15" fillId="25" fontId="3" numFmtId="0" xfId="0" applyAlignment="1" applyBorder="1" applyFont="1">
      <alignment readingOrder="0"/>
    </xf>
    <xf borderId="17" fillId="25" fontId="3" numFmtId="167" xfId="0" applyAlignment="1" applyBorder="1" applyFont="1" applyNumberFormat="1">
      <alignment horizontal="right" readingOrder="0"/>
    </xf>
    <xf borderId="18" fillId="25" fontId="3" numFmtId="3" xfId="0" applyAlignment="1" applyBorder="1" applyFont="1" applyNumberFormat="1">
      <alignment horizontal="left" readingOrder="0"/>
    </xf>
    <xf borderId="17" fillId="25" fontId="3" numFmtId="9" xfId="0" applyAlignment="1" applyBorder="1" applyFont="1" applyNumberFormat="1">
      <alignment horizontal="center" readingOrder="0"/>
    </xf>
    <xf borderId="23" fillId="29" fontId="3" numFmtId="169" xfId="0" applyAlignment="1" applyBorder="1" applyFont="1" applyNumberFormat="1">
      <alignment horizontal="center" readingOrder="0"/>
    </xf>
    <xf borderId="64" fillId="0" fontId="5" numFmtId="0" xfId="0" applyBorder="1" applyFont="1"/>
    <xf borderId="25" fillId="29" fontId="3" numFmtId="167" xfId="0" applyAlignment="1" applyBorder="1" applyFont="1" applyNumberFormat="1">
      <alignment horizontal="right" readingOrder="0"/>
    </xf>
    <xf borderId="64" fillId="29" fontId="3" numFmtId="0" xfId="0" applyAlignment="1" applyBorder="1" applyFont="1">
      <alignment horizontal="left" readingOrder="0"/>
    </xf>
    <xf borderId="25" fillId="29" fontId="3" numFmtId="0" xfId="0" applyAlignment="1" applyBorder="1" applyFont="1">
      <alignment readingOrder="0"/>
    </xf>
    <xf borderId="24" fillId="29" fontId="3" numFmtId="0" xfId="0" applyAlignment="1" applyBorder="1" applyFont="1">
      <alignment readingOrder="0"/>
    </xf>
    <xf borderId="23" fillId="34" fontId="3" numFmtId="0" xfId="0" applyAlignment="1" applyBorder="1" applyFill="1" applyFont="1">
      <alignment readingOrder="0"/>
    </xf>
    <xf borderId="25" fillId="34" fontId="3" numFmtId="167" xfId="0" applyAlignment="1" applyBorder="1" applyFont="1" applyNumberFormat="1">
      <alignment horizontal="right" readingOrder="0"/>
    </xf>
    <xf borderId="24" fillId="34" fontId="3" numFmtId="3" xfId="0" applyAlignment="1" applyBorder="1" applyFont="1" applyNumberFormat="1">
      <alignment horizontal="left" readingOrder="0"/>
    </xf>
    <xf borderId="25" fillId="34" fontId="3" numFmtId="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sans-serif"/>
              </a:defRPr>
            </a:pPr>
            <a:r>
              <a:rPr b="1" sz="1200">
                <a:solidFill>
                  <a:srgbClr val="000000"/>
                </a:solidFill>
                <a:latin typeface="sans-serif"/>
              </a:rPr>
              <a:t>LEFT TO SPEND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4F3F6"/>
              </a:solidFill>
            </c:spPr>
          </c:dPt>
          <c:dPt>
            <c:idx val="1"/>
            <c:spPr>
              <a:solidFill>
                <a:srgbClr val="CBE6E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Sheet1!$J$3:$J$4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chemeClr val="dk1"/>
                </a:solidFill>
                <a:latin typeface="sans-serif"/>
              </a:defRPr>
            </a:pPr>
            <a:r>
              <a:rPr b="1" sz="1200">
                <a:solidFill>
                  <a:schemeClr val="dk1"/>
                </a:solidFill>
                <a:latin typeface="sans-serif"/>
              </a:rPr>
              <a:t>BUDGET VS ACTUAL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D9D9D9">
                <a:alpha val="50196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Sheet1!$C$17:$C$21</c:f>
            </c:strRef>
          </c:cat>
          <c:val>
            <c:numRef>
              <c:f>Sheet1!$E$17:$E$21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DBCFEB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ED1E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8D5B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CE5ED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Sheet1!$C$17:$C$21</c:f>
            </c:strRef>
          </c:cat>
          <c:val>
            <c:numRef>
              <c:f>Sheet1!$F$17:$F$21</c:f>
              <c:numCache/>
            </c:numRef>
          </c:val>
        </c:ser>
        <c:ser>
          <c:idx val="2"/>
          <c:order val="2"/>
          <c:cat>
            <c:strRef>
              <c:f>Sheet1!$C$17:$C$21</c:f>
            </c:strRef>
          </c:cat>
          <c:val>
            <c:numRef>
              <c:f>Sheet1!$G$17:$G$21</c:f>
              <c:numCache/>
            </c:numRef>
          </c:val>
        </c:ser>
        <c:axId val="1340031396"/>
        <c:axId val="257137370"/>
      </c:barChart>
      <c:catAx>
        <c:axId val="13400313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>
          <a:ln>
            <a:solid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57137370"/>
      </c:catAx>
      <c:valAx>
        <c:axId val="257137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40031396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chemeClr val="dk1"/>
                </a:solidFill>
                <a:latin typeface="sans-serif"/>
              </a:defRPr>
            </a:pPr>
            <a:r>
              <a:rPr b="1" sz="1200">
                <a:solidFill>
                  <a:schemeClr val="dk1"/>
                </a:solidFill>
                <a:latin typeface="sans-serif"/>
              </a:rPr>
              <a:t>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ED1E3"/>
              </a:solidFill>
            </c:spPr>
          </c:dPt>
          <c:dPt>
            <c:idx val="1"/>
            <c:spPr>
              <a:solidFill>
                <a:srgbClr val="F8D5BD"/>
              </a:solidFill>
            </c:spPr>
          </c:dPt>
          <c:dPt>
            <c:idx val="2"/>
            <c:spPr>
              <a:solidFill>
                <a:srgbClr val="CCE5ED"/>
              </a:solidFill>
            </c:spPr>
          </c:dPt>
          <c:dPt>
            <c:idx val="3"/>
            <c:spPr>
              <a:solidFill>
                <a:srgbClr val="CED4F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Sheet1!$C$18:$C$21</c:f>
            </c:strRef>
          </c:cat>
          <c:val>
            <c:numRef>
              <c:f>Sheet1!$E$18:$E$21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000000"/>
                </a:solidFill>
                <a:latin typeface="sans-serif"/>
              </a:defRPr>
            </a:pPr>
            <a:r>
              <a:rPr b="1" sz="1200">
                <a:solidFill>
                  <a:srgbClr val="000000"/>
                </a:solidFill>
                <a:latin typeface="sans-serif"/>
              </a:rPr>
              <a:t>SPENDING BREAKDOWN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BE7F6"/>
              </a:solidFill>
            </c:spPr>
          </c:dPt>
          <c:dPt>
            <c:idx val="1"/>
            <c:spPr>
              <a:solidFill>
                <a:srgbClr val="FCE5CD"/>
              </a:solidFill>
            </c:spPr>
          </c:dPt>
          <c:dPt>
            <c:idx val="2"/>
            <c:spPr>
              <a:solidFill>
                <a:srgbClr val="CFE2F3"/>
              </a:solidFill>
            </c:spPr>
          </c:dPt>
          <c:dPt>
            <c:idx val="3"/>
            <c:spPr>
              <a:solidFill>
                <a:srgbClr val="D9D2E9"/>
              </a:solidFill>
            </c:spPr>
          </c:dPt>
          <c:dPt>
            <c:idx val="4"/>
            <c:spPr>
              <a:solidFill>
                <a:srgbClr val="D9EAD3"/>
              </a:solidFill>
            </c:spPr>
          </c:dPt>
          <c:dPt>
            <c:idx val="5"/>
            <c:spPr>
              <a:solidFill>
                <a:srgbClr val="FFF2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Sheet1!$S$42:$S$47</c:f>
            </c:strRef>
          </c:cat>
          <c:val>
            <c:numRef>
              <c:f>Sheet1!$S$42:$S$47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190500</xdr:colOff>
      <xdr:row>0</xdr:row>
      <xdr:rowOff>114300</xdr:rowOff>
    </xdr:from>
    <xdr:ext cx="315277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200025</xdr:colOff>
      <xdr:row>0</xdr:row>
      <xdr:rowOff>114300</xdr:rowOff>
    </xdr:from>
    <xdr:ext cx="3152775" cy="2076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200025</xdr:colOff>
      <xdr:row>0</xdr:row>
      <xdr:rowOff>114300</xdr:rowOff>
    </xdr:from>
    <xdr:ext cx="3152775" cy="2076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200025</xdr:colOff>
      <xdr:row>37</xdr:row>
      <xdr:rowOff>171450</xdr:rowOff>
    </xdr:from>
    <xdr:ext cx="3105150" cy="1819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2.13"/>
    <col customWidth="1" min="3" max="3" width="16.13"/>
    <col customWidth="1" min="4" max="4" width="3.13"/>
    <col customWidth="1" min="5" max="5" width="8.75"/>
    <col customWidth="1" min="6" max="6" width="3.13"/>
    <col customWidth="1" min="7" max="7" width="8.63"/>
    <col customWidth="1" min="8" max="8" width="2.63"/>
    <col customWidth="1" min="9" max="9" width="4.25"/>
    <col customWidth="1" min="10" max="10" width="14.13"/>
    <col customWidth="1" min="11" max="11" width="4.13"/>
    <col customWidth="1" min="12" max="12" width="1.88"/>
    <col customWidth="1" min="13" max="13" width="8.38"/>
    <col customWidth="1" min="14" max="14" width="1.88"/>
    <col customWidth="1" min="15" max="15" width="6.75"/>
    <col customWidth="1" min="16" max="16" width="2.75"/>
    <col customWidth="1" min="17" max="17" width="13.5"/>
    <col customWidth="1" min="18" max="18" width="2.63"/>
    <col customWidth="1" min="19" max="19" width="6.75"/>
    <col customWidth="1" min="20" max="20" width="3.13"/>
    <col customWidth="1" min="21" max="21" width="6.13"/>
    <col customWidth="1" min="22" max="22" width="3.13"/>
    <col customWidth="1" min="23" max="23" width="6.13"/>
    <col customWidth="1" min="24" max="24" width="2.88"/>
    <col customWidth="1" min="25" max="25" width="4.25"/>
    <col customWidth="1" min="26" max="26" width="15.88"/>
    <col customWidth="1" min="27" max="27" width="5.13"/>
    <col customWidth="1" min="28" max="28" width="2.75"/>
    <col customWidth="1" min="29" max="29" width="5.13"/>
    <col customWidth="1" min="30" max="30" width="2.63"/>
    <col customWidth="1" min="31" max="31" width="5.13"/>
    <col customWidth="1" min="32" max="35" width="8.88"/>
  </cols>
  <sheetData>
    <row r="1">
      <c r="A1" s="1"/>
      <c r="B1" s="2"/>
      <c r="C1" s="2" t="s">
        <v>0</v>
      </c>
    </row>
    <row r="2">
      <c r="B2" s="2"/>
      <c r="J2" s="3" t="s">
        <v>1</v>
      </c>
      <c r="L2" s="1"/>
    </row>
    <row r="3">
      <c r="B3" s="2"/>
      <c r="J3" s="4">
        <f>sum(E16:E17)-E22</f>
        <v>102100</v>
      </c>
      <c r="L3" s="5"/>
    </row>
    <row r="4">
      <c r="B4" s="6"/>
      <c r="C4" s="6" t="s">
        <v>2</v>
      </c>
      <c r="J4" s="7">
        <f>SUM(E16:E17)-SUM(E18:E21)</f>
        <v>2900</v>
      </c>
      <c r="L4" s="5"/>
    </row>
    <row r="5">
      <c r="I5" s="8"/>
      <c r="L5" s="5"/>
    </row>
    <row r="6">
      <c r="B6" s="9" t="s">
        <v>3</v>
      </c>
      <c r="C6" s="10"/>
      <c r="D6" s="10"/>
      <c r="E6" s="10"/>
      <c r="F6" s="10"/>
      <c r="G6" s="11"/>
      <c r="L6" s="5"/>
      <c r="AE6" s="5"/>
      <c r="AF6" s="5"/>
      <c r="AG6" s="5"/>
      <c r="AH6" s="5"/>
      <c r="AI6" s="5"/>
    </row>
    <row r="7">
      <c r="B7" s="12"/>
      <c r="C7" s="13"/>
      <c r="D7" s="13"/>
      <c r="E7" s="13"/>
      <c r="F7" s="13"/>
      <c r="G7" s="14"/>
      <c r="L7" s="5"/>
    </row>
    <row r="8">
      <c r="B8" s="15" t="s">
        <v>4</v>
      </c>
      <c r="C8" s="16"/>
      <c r="D8" s="17">
        <v>45748.0</v>
      </c>
      <c r="E8" s="18"/>
      <c r="F8" s="18"/>
      <c r="G8" s="19"/>
      <c r="L8" s="20"/>
      <c r="M8" s="20"/>
    </row>
    <row r="9">
      <c r="B9" s="21" t="s">
        <v>5</v>
      </c>
      <c r="C9" s="22"/>
      <c r="D9" s="23">
        <v>45777.0</v>
      </c>
      <c r="E9" s="24"/>
      <c r="F9" s="24"/>
      <c r="G9" s="25"/>
    </row>
    <row r="10">
      <c r="B10" s="21" t="s">
        <v>6</v>
      </c>
      <c r="C10" s="22"/>
      <c r="D10" s="26" t="s">
        <v>7</v>
      </c>
      <c r="E10" s="27"/>
      <c r="F10" s="27"/>
      <c r="G10" s="28"/>
    </row>
    <row r="11">
      <c r="B11" s="29" t="s">
        <v>8</v>
      </c>
      <c r="C11" s="30"/>
      <c r="D11" s="31" t="str">
        <f>$D$10</f>
        <v>$</v>
      </c>
      <c r="E11" s="32">
        <v>50000.0</v>
      </c>
      <c r="F11" s="30"/>
      <c r="G11" s="33"/>
    </row>
    <row r="12">
      <c r="F12" s="34"/>
      <c r="G12" s="34"/>
      <c r="AF12" s="35"/>
    </row>
    <row r="13">
      <c r="B13" s="36" t="s">
        <v>9</v>
      </c>
      <c r="C13" s="10"/>
      <c r="D13" s="10"/>
      <c r="E13" s="10"/>
      <c r="F13" s="10"/>
      <c r="G13" s="11"/>
      <c r="I13" s="37" t="s">
        <v>10</v>
      </c>
      <c r="J13" s="10"/>
      <c r="K13" s="10"/>
      <c r="L13" s="10"/>
      <c r="M13" s="10"/>
      <c r="N13" s="10"/>
      <c r="O13" s="11"/>
      <c r="Q13" s="38" t="s">
        <v>11</v>
      </c>
      <c r="R13" s="10"/>
      <c r="S13" s="10"/>
      <c r="T13" s="10"/>
      <c r="U13" s="10"/>
      <c r="V13" s="10"/>
      <c r="W13" s="11"/>
      <c r="Y13" s="39" t="s">
        <v>12</v>
      </c>
      <c r="Z13" s="10"/>
      <c r="AA13" s="10"/>
      <c r="AB13" s="10"/>
      <c r="AC13" s="10"/>
      <c r="AD13" s="10"/>
      <c r="AE13" s="11"/>
      <c r="AF13" s="40"/>
      <c r="AG13" s="40"/>
      <c r="AH13" s="40"/>
      <c r="AI13" s="40"/>
    </row>
    <row r="14">
      <c r="B14" s="12"/>
      <c r="C14" s="13"/>
      <c r="D14" s="13"/>
      <c r="E14" s="13"/>
      <c r="F14" s="13"/>
      <c r="G14" s="14"/>
      <c r="I14" s="12"/>
      <c r="J14" s="13"/>
      <c r="K14" s="13"/>
      <c r="L14" s="13"/>
      <c r="M14" s="13"/>
      <c r="N14" s="13"/>
      <c r="O14" s="14"/>
      <c r="Q14" s="12"/>
      <c r="R14" s="13"/>
      <c r="S14" s="13"/>
      <c r="T14" s="13"/>
      <c r="U14" s="13"/>
      <c r="V14" s="13"/>
      <c r="W14" s="14"/>
      <c r="Y14" s="12"/>
      <c r="Z14" s="13"/>
      <c r="AA14" s="13"/>
      <c r="AB14" s="13"/>
      <c r="AC14" s="13"/>
      <c r="AD14" s="13"/>
      <c r="AE14" s="14"/>
      <c r="AF14" s="40"/>
      <c r="AG14" s="40"/>
      <c r="AH14" s="40"/>
      <c r="AI14" s="40"/>
    </row>
    <row r="15">
      <c r="B15" s="41"/>
      <c r="D15" s="42" t="s">
        <v>13</v>
      </c>
      <c r="E15" s="43"/>
      <c r="F15" s="44" t="s">
        <v>14</v>
      </c>
      <c r="G15" s="11"/>
      <c r="I15" s="45" t="s">
        <v>15</v>
      </c>
      <c r="J15" s="46"/>
      <c r="K15" s="47" t="s">
        <v>16</v>
      </c>
      <c r="L15" s="48" t="s">
        <v>17</v>
      </c>
      <c r="M15" s="46"/>
      <c r="N15" s="48" t="s">
        <v>18</v>
      </c>
      <c r="O15" s="49"/>
      <c r="Q15" s="50" t="s">
        <v>15</v>
      </c>
      <c r="R15" s="51" t="s">
        <v>17</v>
      </c>
      <c r="S15" s="46"/>
      <c r="T15" s="52" t="s">
        <v>18</v>
      </c>
      <c r="U15" s="43"/>
      <c r="V15" s="52" t="s">
        <v>19</v>
      </c>
      <c r="W15" s="11"/>
      <c r="Y15" s="53" t="s">
        <v>15</v>
      </c>
      <c r="Z15" s="43"/>
      <c r="AA15" s="54" t="s">
        <v>16</v>
      </c>
      <c r="AB15" s="55" t="s">
        <v>17</v>
      </c>
      <c r="AC15" s="43"/>
      <c r="AD15" s="55" t="s">
        <v>18</v>
      </c>
      <c r="AE15" s="11"/>
      <c r="AF15" s="56"/>
      <c r="AG15" s="56"/>
      <c r="AH15" s="56"/>
      <c r="AI15" s="56"/>
    </row>
    <row r="16">
      <c r="B16" s="57" t="s">
        <v>20</v>
      </c>
      <c r="C16" s="58" t="s">
        <v>8</v>
      </c>
      <c r="D16" s="59" t="str">
        <f t="shared" ref="D16:D22" si="1">$D$10</f>
        <v>$</v>
      </c>
      <c r="E16" s="60">
        <f>E11</f>
        <v>50000</v>
      </c>
      <c r="F16" s="61" t="str">
        <f t="shared" ref="F16:F22" si="2">$D$10</f>
        <v>$</v>
      </c>
      <c r="G16" s="62">
        <f>E11</f>
        <v>50000</v>
      </c>
      <c r="I16" s="63" t="b">
        <v>0</v>
      </c>
      <c r="J16" s="64" t="s">
        <v>21</v>
      </c>
      <c r="K16" s="65">
        <v>5.0</v>
      </c>
      <c r="L16" s="66" t="str">
        <f t="shared" ref="L16:L37" si="3">$D$10</f>
        <v>$</v>
      </c>
      <c r="M16" s="67">
        <v>8000.0</v>
      </c>
      <c r="N16" s="68" t="str">
        <f t="shared" ref="N16:N37" si="4">$D$10</f>
        <v>$</v>
      </c>
      <c r="O16" s="69">
        <v>8000.0</v>
      </c>
      <c r="Q16" s="70" t="s">
        <v>22</v>
      </c>
      <c r="R16" s="71" t="str">
        <f t="shared" ref="R16:R37" si="5">$D$10</f>
        <v>$</v>
      </c>
      <c r="S16" s="72">
        <v>6000.0</v>
      </c>
      <c r="T16" s="71" t="str">
        <f t="shared" ref="T16:T37" si="6">$D$10</f>
        <v>$</v>
      </c>
      <c r="U16" s="73">
        <f t="shared" ref="U16:U37" si="7">SUMIF($F$42:$F$47,Q16,$E$42:$E$47)</f>
        <v>2000</v>
      </c>
      <c r="V16" s="71" t="str">
        <f t="shared" ref="V16:V37" si="8">$D$10</f>
        <v>$</v>
      </c>
      <c r="W16" s="74">
        <f t="shared" ref="W16:W37" si="9">S16-U16</f>
        <v>4000</v>
      </c>
      <c r="Y16" s="75" t="b">
        <v>0</v>
      </c>
      <c r="Z16" s="76" t="s">
        <v>23</v>
      </c>
      <c r="AA16" s="77">
        <v>10.0</v>
      </c>
      <c r="AB16" s="78" t="str">
        <f t="shared" ref="AB16:AB37" si="10">$D$10</f>
        <v>$</v>
      </c>
      <c r="AC16" s="79">
        <v>3000.0</v>
      </c>
      <c r="AD16" s="78" t="str">
        <f t="shared" ref="AD16:AD37" si="11">$D$10</f>
        <v>$</v>
      </c>
      <c r="AE16" s="74">
        <v>2800.0</v>
      </c>
      <c r="AF16" s="80"/>
      <c r="AG16" s="80"/>
      <c r="AH16" s="80"/>
      <c r="AI16" s="80"/>
    </row>
    <row r="17">
      <c r="B17" s="81" t="s">
        <v>20</v>
      </c>
      <c r="C17" s="82" t="s">
        <v>24</v>
      </c>
      <c r="D17" s="59" t="str">
        <f t="shared" si="1"/>
        <v>$</v>
      </c>
      <c r="E17" s="83">
        <f>E30</f>
        <v>55000</v>
      </c>
      <c r="F17" s="84" t="str">
        <f t="shared" si="2"/>
        <v>$</v>
      </c>
      <c r="G17" s="85">
        <f>G30</f>
        <v>53000</v>
      </c>
      <c r="I17" s="86" t="b">
        <v>0</v>
      </c>
      <c r="J17" s="87" t="s">
        <v>25</v>
      </c>
      <c r="K17" s="88">
        <v>15.0</v>
      </c>
      <c r="L17" s="66" t="str">
        <f t="shared" si="3"/>
        <v>$</v>
      </c>
      <c r="M17" s="89">
        <v>2000.0</v>
      </c>
      <c r="N17" s="90" t="str">
        <f t="shared" si="4"/>
        <v>$</v>
      </c>
      <c r="O17" s="91">
        <v>2000.0</v>
      </c>
      <c r="Q17" s="92" t="s">
        <v>26</v>
      </c>
      <c r="R17" s="93" t="str">
        <f t="shared" si="5"/>
        <v>$</v>
      </c>
      <c r="S17" s="94">
        <v>2000.0</v>
      </c>
      <c r="T17" s="93" t="str">
        <f t="shared" si="6"/>
        <v>$</v>
      </c>
      <c r="U17" s="72">
        <f t="shared" si="7"/>
        <v>1800</v>
      </c>
      <c r="V17" s="93" t="str">
        <f t="shared" si="8"/>
        <v>$</v>
      </c>
      <c r="W17" s="69">
        <f t="shared" si="9"/>
        <v>200</v>
      </c>
      <c r="Y17" s="95" t="b">
        <v>0</v>
      </c>
      <c r="Z17" s="96" t="s">
        <v>27</v>
      </c>
      <c r="AA17" s="97">
        <v>15.0</v>
      </c>
      <c r="AB17" s="98" t="str">
        <f t="shared" si="10"/>
        <v>$</v>
      </c>
      <c r="AC17" s="99">
        <v>2500.0</v>
      </c>
      <c r="AD17" s="98" t="str">
        <f t="shared" si="11"/>
        <v>$</v>
      </c>
      <c r="AE17" s="91">
        <v>2500.0</v>
      </c>
      <c r="AF17" s="80"/>
      <c r="AG17" s="80"/>
      <c r="AH17" s="80"/>
      <c r="AI17" s="80"/>
    </row>
    <row r="18">
      <c r="B18" s="81" t="s">
        <v>28</v>
      </c>
      <c r="C18" s="82" t="s">
        <v>29</v>
      </c>
      <c r="D18" s="59" t="str">
        <f t="shared" si="1"/>
        <v>$</v>
      </c>
      <c r="E18" s="83">
        <f>SUM(M16:M37)</f>
        <v>41050</v>
      </c>
      <c r="F18" s="84" t="str">
        <f t="shared" si="2"/>
        <v>$</v>
      </c>
      <c r="G18" s="85">
        <f>SUM(O16:O37)</f>
        <v>40550</v>
      </c>
      <c r="I18" s="86" t="b">
        <v>0</v>
      </c>
      <c r="J18" s="87" t="s">
        <v>30</v>
      </c>
      <c r="K18" s="88">
        <v>3.0</v>
      </c>
      <c r="L18" s="66" t="str">
        <f t="shared" si="3"/>
        <v>$</v>
      </c>
      <c r="M18" s="100">
        <v>400.0</v>
      </c>
      <c r="N18" s="90" t="str">
        <f t="shared" si="4"/>
        <v>$</v>
      </c>
      <c r="O18" s="101">
        <v>400.0</v>
      </c>
      <c r="Q18" s="92" t="s">
        <v>31</v>
      </c>
      <c r="R18" s="93" t="str">
        <f t="shared" si="5"/>
        <v>$</v>
      </c>
      <c r="S18" s="94">
        <v>3000.0</v>
      </c>
      <c r="T18" s="93" t="str">
        <f t="shared" si="6"/>
        <v>$</v>
      </c>
      <c r="U18" s="94">
        <f t="shared" si="7"/>
        <v>2000</v>
      </c>
      <c r="V18" s="93" t="str">
        <f t="shared" si="8"/>
        <v>$</v>
      </c>
      <c r="W18" s="69">
        <f t="shared" si="9"/>
        <v>1000</v>
      </c>
      <c r="Y18" s="95" t="b">
        <v>0</v>
      </c>
      <c r="Z18" s="96" t="s">
        <v>32</v>
      </c>
      <c r="AA18" s="97">
        <v>7.0</v>
      </c>
      <c r="AB18" s="98" t="str">
        <f t="shared" si="10"/>
        <v>$</v>
      </c>
      <c r="AC18" s="99">
        <v>1800.0</v>
      </c>
      <c r="AD18" s="98" t="str">
        <f t="shared" si="11"/>
        <v>$</v>
      </c>
      <c r="AE18" s="91">
        <v>1700.0</v>
      </c>
      <c r="AF18" s="80"/>
      <c r="AG18" s="80"/>
      <c r="AH18" s="80"/>
      <c r="AI18" s="80"/>
    </row>
    <row r="19">
      <c r="B19" s="81" t="s">
        <v>28</v>
      </c>
      <c r="C19" s="82" t="s">
        <v>33</v>
      </c>
      <c r="D19" s="59" t="str">
        <f t="shared" si="1"/>
        <v>$</v>
      </c>
      <c r="E19" s="83">
        <f>SUM(S16:S37)</f>
        <v>26700</v>
      </c>
      <c r="F19" s="84" t="str">
        <f t="shared" si="2"/>
        <v>$</v>
      </c>
      <c r="G19" s="85">
        <f>SUM(U16:U37)</f>
        <v>8000</v>
      </c>
      <c r="I19" s="86" t="b">
        <v>0</v>
      </c>
      <c r="J19" s="87" t="s">
        <v>34</v>
      </c>
      <c r="K19" s="88">
        <v>20.0</v>
      </c>
      <c r="L19" s="66" t="str">
        <f t="shared" si="3"/>
        <v>$</v>
      </c>
      <c r="M19" s="89">
        <v>1000.0</v>
      </c>
      <c r="N19" s="90" t="str">
        <f t="shared" si="4"/>
        <v>$</v>
      </c>
      <c r="O19" s="91">
        <v>1000.0</v>
      </c>
      <c r="Q19" s="92" t="s">
        <v>35</v>
      </c>
      <c r="R19" s="93" t="str">
        <f t="shared" si="5"/>
        <v>$</v>
      </c>
      <c r="S19" s="94">
        <v>2000.0</v>
      </c>
      <c r="T19" s="93" t="str">
        <f t="shared" si="6"/>
        <v>$</v>
      </c>
      <c r="U19" s="94">
        <f t="shared" si="7"/>
        <v>2200</v>
      </c>
      <c r="V19" s="93" t="str">
        <f t="shared" si="8"/>
        <v>$</v>
      </c>
      <c r="W19" s="69">
        <f t="shared" si="9"/>
        <v>-200</v>
      </c>
      <c r="Y19" s="102" t="b">
        <v>0</v>
      </c>
      <c r="Z19" s="96" t="s">
        <v>36</v>
      </c>
      <c r="AA19" s="97">
        <v>12.0</v>
      </c>
      <c r="AB19" s="98" t="str">
        <f t="shared" si="10"/>
        <v>$</v>
      </c>
      <c r="AC19" s="99">
        <v>1200.0</v>
      </c>
      <c r="AD19" s="98" t="str">
        <f t="shared" si="11"/>
        <v>$</v>
      </c>
      <c r="AE19" s="91">
        <v>1100.0</v>
      </c>
      <c r="AF19" s="80"/>
      <c r="AG19" s="80"/>
      <c r="AH19" s="80"/>
      <c r="AI19" s="80"/>
    </row>
    <row r="20">
      <c r="B20" s="81" t="s">
        <v>28</v>
      </c>
      <c r="C20" s="82" t="s">
        <v>37</v>
      </c>
      <c r="D20" s="59" t="str">
        <f t="shared" si="1"/>
        <v>$</v>
      </c>
      <c r="E20" s="83">
        <f>SUM(AC16:AC37)</f>
        <v>25350</v>
      </c>
      <c r="F20" s="84" t="str">
        <f t="shared" si="2"/>
        <v>$</v>
      </c>
      <c r="G20" s="85">
        <f>SUM(AE16:AE37)</f>
        <v>24200</v>
      </c>
      <c r="I20" s="86" t="b">
        <v>0</v>
      </c>
      <c r="J20" s="87" t="s">
        <v>38</v>
      </c>
      <c r="K20" s="88">
        <v>10.0</v>
      </c>
      <c r="L20" s="66" t="str">
        <f t="shared" si="3"/>
        <v>$</v>
      </c>
      <c r="M20" s="100">
        <v>600.0</v>
      </c>
      <c r="N20" s="90" t="str">
        <f t="shared" si="4"/>
        <v>$</v>
      </c>
      <c r="O20" s="101">
        <v>600.0</v>
      </c>
      <c r="Q20" s="92" t="s">
        <v>39</v>
      </c>
      <c r="R20" s="93" t="str">
        <f t="shared" si="5"/>
        <v>$</v>
      </c>
      <c r="S20" s="103">
        <v>500.0</v>
      </c>
      <c r="T20" s="93" t="str">
        <f t="shared" si="6"/>
        <v>$</v>
      </c>
      <c r="U20" s="94">
        <f t="shared" si="7"/>
        <v>0</v>
      </c>
      <c r="V20" s="93" t="str">
        <f t="shared" si="8"/>
        <v>$</v>
      </c>
      <c r="W20" s="69">
        <f t="shared" si="9"/>
        <v>500</v>
      </c>
      <c r="Y20" s="95" t="b">
        <v>0</v>
      </c>
      <c r="Z20" s="96" t="s">
        <v>40</v>
      </c>
      <c r="AA20" s="97">
        <v>5.0</v>
      </c>
      <c r="AB20" s="98" t="str">
        <f t="shared" si="10"/>
        <v>$</v>
      </c>
      <c r="AC20" s="99">
        <v>1500.0</v>
      </c>
      <c r="AD20" s="98" t="str">
        <f t="shared" si="11"/>
        <v>$</v>
      </c>
      <c r="AE20" s="91">
        <v>1500.0</v>
      </c>
      <c r="AF20" s="80"/>
      <c r="AG20" s="80"/>
      <c r="AH20" s="80"/>
      <c r="AI20" s="80"/>
    </row>
    <row r="21">
      <c r="B21" s="104" t="s">
        <v>28</v>
      </c>
      <c r="C21" s="105" t="s">
        <v>41</v>
      </c>
      <c r="D21" s="106" t="str">
        <f t="shared" si="1"/>
        <v>$</v>
      </c>
      <c r="E21" s="107">
        <f>E37</f>
        <v>9000</v>
      </c>
      <c r="F21" s="108" t="str">
        <f t="shared" si="2"/>
        <v>$</v>
      </c>
      <c r="G21" s="109">
        <f>G37</f>
        <v>8000</v>
      </c>
      <c r="I21" s="86" t="b">
        <v>0</v>
      </c>
      <c r="J21" s="87" t="s">
        <v>42</v>
      </c>
      <c r="K21" s="88">
        <v>17.0</v>
      </c>
      <c r="L21" s="66" t="str">
        <f t="shared" si="3"/>
        <v>$</v>
      </c>
      <c r="M21" s="100">
        <v>800.0</v>
      </c>
      <c r="N21" s="90" t="str">
        <f t="shared" si="4"/>
        <v>$</v>
      </c>
      <c r="O21" s="101">
        <v>800.0</v>
      </c>
      <c r="Q21" s="92" t="s">
        <v>43</v>
      </c>
      <c r="R21" s="93" t="str">
        <f t="shared" si="5"/>
        <v>$</v>
      </c>
      <c r="S21" s="103">
        <v>300.0</v>
      </c>
      <c r="T21" s="93" t="str">
        <f t="shared" si="6"/>
        <v>$</v>
      </c>
      <c r="U21" s="94">
        <f t="shared" si="7"/>
        <v>0</v>
      </c>
      <c r="V21" s="93" t="str">
        <f t="shared" si="8"/>
        <v>$</v>
      </c>
      <c r="W21" s="69">
        <f t="shared" si="9"/>
        <v>300</v>
      </c>
      <c r="Y21" s="95" t="b">
        <v>0</v>
      </c>
      <c r="Z21" s="96" t="s">
        <v>44</v>
      </c>
      <c r="AA21" s="97">
        <v>8.0</v>
      </c>
      <c r="AB21" s="98" t="str">
        <f t="shared" si="10"/>
        <v>$</v>
      </c>
      <c r="AC21" s="110">
        <v>600.0</v>
      </c>
      <c r="AD21" s="98" t="str">
        <f t="shared" si="11"/>
        <v>$</v>
      </c>
      <c r="AE21" s="101">
        <v>600.0</v>
      </c>
      <c r="AF21" s="111"/>
      <c r="AG21" s="111"/>
      <c r="AH21" s="111"/>
      <c r="AI21" s="111"/>
    </row>
    <row r="22">
      <c r="B22" s="112" t="s">
        <v>19</v>
      </c>
      <c r="C22" s="13"/>
      <c r="D22" s="113" t="str">
        <f t="shared" si="1"/>
        <v>$</v>
      </c>
      <c r="E22" s="114">
        <f>sum(E16:E17)-sum(E18:E21)</f>
        <v>2900</v>
      </c>
      <c r="F22" s="115" t="str">
        <f t="shared" si="2"/>
        <v>$</v>
      </c>
      <c r="G22" s="116">
        <f>sum(G16:G17)-sum(G18:G21)</f>
        <v>22250</v>
      </c>
      <c r="I22" s="86" t="b">
        <v>0</v>
      </c>
      <c r="J22" s="87" t="s">
        <v>45</v>
      </c>
      <c r="K22" s="88">
        <v>9.0</v>
      </c>
      <c r="L22" s="66" t="str">
        <f t="shared" si="3"/>
        <v>$</v>
      </c>
      <c r="M22" s="89">
        <v>1200.0</v>
      </c>
      <c r="N22" s="90" t="str">
        <f t="shared" si="4"/>
        <v>$</v>
      </c>
      <c r="O22" s="91">
        <v>1200.0</v>
      </c>
      <c r="Q22" s="92" t="s">
        <v>46</v>
      </c>
      <c r="R22" s="93" t="str">
        <f t="shared" si="5"/>
        <v>$</v>
      </c>
      <c r="S22" s="94">
        <v>1000.0</v>
      </c>
      <c r="T22" s="93" t="str">
        <f t="shared" si="6"/>
        <v>$</v>
      </c>
      <c r="U22" s="94">
        <f t="shared" si="7"/>
        <v>0</v>
      </c>
      <c r="V22" s="93" t="str">
        <f t="shared" si="8"/>
        <v>$</v>
      </c>
      <c r="W22" s="69">
        <f t="shared" si="9"/>
        <v>1000</v>
      </c>
      <c r="Y22" s="95" t="b">
        <v>0</v>
      </c>
      <c r="Z22" s="96" t="s">
        <v>47</v>
      </c>
      <c r="AA22" s="97">
        <v>14.0</v>
      </c>
      <c r="AB22" s="98" t="str">
        <f t="shared" si="10"/>
        <v>$</v>
      </c>
      <c r="AC22" s="99">
        <v>1000.0</v>
      </c>
      <c r="AD22" s="98" t="str">
        <f t="shared" si="11"/>
        <v>$</v>
      </c>
      <c r="AE22" s="101">
        <v>950.0</v>
      </c>
      <c r="AF22" s="111"/>
      <c r="AG22" s="111"/>
      <c r="AH22" s="111"/>
      <c r="AI22" s="111"/>
    </row>
    <row r="23">
      <c r="I23" s="86" t="b">
        <v>0</v>
      </c>
      <c r="J23" s="87" t="s">
        <v>48</v>
      </c>
      <c r="K23" s="88">
        <v>6.0</v>
      </c>
      <c r="L23" s="66" t="str">
        <f t="shared" si="3"/>
        <v>$</v>
      </c>
      <c r="M23" s="100">
        <v>300.0</v>
      </c>
      <c r="N23" s="90" t="str">
        <f t="shared" si="4"/>
        <v>$</v>
      </c>
      <c r="O23" s="101">
        <v>300.0</v>
      </c>
      <c r="Q23" s="92" t="s">
        <v>49</v>
      </c>
      <c r="R23" s="93" t="str">
        <f t="shared" si="5"/>
        <v>$</v>
      </c>
      <c r="S23" s="103">
        <v>600.0</v>
      </c>
      <c r="T23" s="93" t="str">
        <f t="shared" si="6"/>
        <v>$</v>
      </c>
      <c r="U23" s="94">
        <f t="shared" si="7"/>
        <v>0</v>
      </c>
      <c r="V23" s="93" t="str">
        <f t="shared" si="8"/>
        <v>$</v>
      </c>
      <c r="W23" s="69">
        <f t="shared" si="9"/>
        <v>600</v>
      </c>
      <c r="Y23" s="95" t="b">
        <v>0</v>
      </c>
      <c r="Z23" s="96" t="s">
        <v>50</v>
      </c>
      <c r="AA23" s="97">
        <v>3.0</v>
      </c>
      <c r="AB23" s="98" t="str">
        <f t="shared" si="10"/>
        <v>$</v>
      </c>
      <c r="AC23" s="110">
        <v>700.0</v>
      </c>
      <c r="AD23" s="98" t="str">
        <f t="shared" si="11"/>
        <v>$</v>
      </c>
      <c r="AE23" s="101">
        <v>700.0</v>
      </c>
      <c r="AF23" s="111"/>
      <c r="AG23" s="111"/>
      <c r="AH23" s="111"/>
      <c r="AI23" s="111"/>
    </row>
    <row r="24">
      <c r="B24" s="117" t="s">
        <v>51</v>
      </c>
      <c r="C24" s="10"/>
      <c r="D24" s="10"/>
      <c r="E24" s="10"/>
      <c r="F24" s="10"/>
      <c r="G24" s="11"/>
      <c r="I24" s="118" t="b">
        <v>0</v>
      </c>
      <c r="J24" s="87" t="s">
        <v>52</v>
      </c>
      <c r="K24" s="88">
        <v>19.0</v>
      </c>
      <c r="L24" s="66" t="str">
        <f t="shared" si="3"/>
        <v>$</v>
      </c>
      <c r="M24" s="89">
        <v>1500.0</v>
      </c>
      <c r="N24" s="90" t="str">
        <f t="shared" si="4"/>
        <v>$</v>
      </c>
      <c r="O24" s="91">
        <v>1500.0</v>
      </c>
      <c r="Q24" s="92" t="s">
        <v>53</v>
      </c>
      <c r="R24" s="93" t="str">
        <f t="shared" si="5"/>
        <v>$</v>
      </c>
      <c r="S24" s="103">
        <v>800.0</v>
      </c>
      <c r="T24" s="93" t="str">
        <f t="shared" si="6"/>
        <v>$</v>
      </c>
      <c r="U24" s="94">
        <f t="shared" si="7"/>
        <v>0</v>
      </c>
      <c r="V24" s="93" t="str">
        <f t="shared" si="8"/>
        <v>$</v>
      </c>
      <c r="W24" s="69">
        <f t="shared" si="9"/>
        <v>800</v>
      </c>
      <c r="Y24" s="102" t="b">
        <v>0</v>
      </c>
      <c r="Z24" s="96" t="s">
        <v>54</v>
      </c>
      <c r="AA24" s="97">
        <v>18.0</v>
      </c>
      <c r="AB24" s="98" t="str">
        <f t="shared" si="10"/>
        <v>$</v>
      </c>
      <c r="AC24" s="110">
        <v>900.0</v>
      </c>
      <c r="AD24" s="98" t="str">
        <f t="shared" si="11"/>
        <v>$</v>
      </c>
      <c r="AE24" s="101">
        <v>850.0</v>
      </c>
      <c r="AF24" s="111"/>
      <c r="AG24" s="111"/>
      <c r="AH24" s="111"/>
      <c r="AI24" s="111"/>
    </row>
    <row r="25">
      <c r="B25" s="12"/>
      <c r="C25" s="13"/>
      <c r="D25" s="13"/>
      <c r="E25" s="13"/>
      <c r="F25" s="13"/>
      <c r="G25" s="14"/>
      <c r="I25" s="118" t="b">
        <v>0</v>
      </c>
      <c r="J25" s="87" t="s">
        <v>55</v>
      </c>
      <c r="K25" s="88">
        <v>12.0</v>
      </c>
      <c r="L25" s="66" t="str">
        <f t="shared" si="3"/>
        <v>$</v>
      </c>
      <c r="M25" s="89">
        <v>2000.0</v>
      </c>
      <c r="N25" s="90" t="str">
        <f t="shared" si="4"/>
        <v>$</v>
      </c>
      <c r="O25" s="91">
        <v>2000.0</v>
      </c>
      <c r="Q25" s="92" t="s">
        <v>56</v>
      </c>
      <c r="R25" s="93" t="str">
        <f t="shared" si="5"/>
        <v>$</v>
      </c>
      <c r="S25" s="94">
        <v>1200.0</v>
      </c>
      <c r="T25" s="93" t="str">
        <f t="shared" si="6"/>
        <v>$</v>
      </c>
      <c r="U25" s="94">
        <f t="shared" si="7"/>
        <v>0</v>
      </c>
      <c r="V25" s="93" t="str">
        <f t="shared" si="8"/>
        <v>$</v>
      </c>
      <c r="W25" s="69">
        <f t="shared" si="9"/>
        <v>1200</v>
      </c>
      <c r="Y25" s="102" t="b">
        <v>0</v>
      </c>
      <c r="Z25" s="96" t="s">
        <v>57</v>
      </c>
      <c r="AA25" s="97">
        <v>6.0</v>
      </c>
      <c r="AB25" s="98" t="str">
        <f t="shared" si="10"/>
        <v>$</v>
      </c>
      <c r="AC25" s="110">
        <v>750.0</v>
      </c>
      <c r="AD25" s="98" t="str">
        <f t="shared" si="11"/>
        <v>$</v>
      </c>
      <c r="AE25" s="101">
        <v>700.0</v>
      </c>
      <c r="AF25" s="111"/>
      <c r="AG25" s="111"/>
      <c r="AH25" s="111"/>
      <c r="AI25" s="111"/>
    </row>
    <row r="26">
      <c r="B26" s="119" t="s">
        <v>58</v>
      </c>
      <c r="C26" s="46"/>
      <c r="D26" s="120" t="s">
        <v>13</v>
      </c>
      <c r="E26" s="46"/>
      <c r="F26" s="120" t="s">
        <v>14</v>
      </c>
      <c r="G26" s="49"/>
      <c r="H26" s="121"/>
      <c r="I26" s="118" t="b">
        <v>0</v>
      </c>
      <c r="J26" s="87" t="s">
        <v>59</v>
      </c>
      <c r="K26" s="88">
        <v>4.0</v>
      </c>
      <c r="L26" s="66" t="str">
        <f t="shared" si="3"/>
        <v>$</v>
      </c>
      <c r="M26" s="100">
        <v>250.0</v>
      </c>
      <c r="N26" s="90" t="str">
        <f t="shared" si="4"/>
        <v>$</v>
      </c>
      <c r="O26" s="101">
        <v>250.0</v>
      </c>
      <c r="Q26" s="92" t="s">
        <v>60</v>
      </c>
      <c r="R26" s="93" t="str">
        <f t="shared" si="5"/>
        <v>$</v>
      </c>
      <c r="S26" s="103">
        <v>400.0</v>
      </c>
      <c r="T26" s="93" t="str">
        <f t="shared" si="6"/>
        <v>$</v>
      </c>
      <c r="U26" s="94">
        <f t="shared" si="7"/>
        <v>0</v>
      </c>
      <c r="V26" s="93" t="str">
        <f t="shared" si="8"/>
        <v>$</v>
      </c>
      <c r="W26" s="69">
        <f t="shared" si="9"/>
        <v>400</v>
      </c>
      <c r="Y26" s="102" t="b">
        <v>0</v>
      </c>
      <c r="Z26" s="96" t="s">
        <v>61</v>
      </c>
      <c r="AA26" s="97">
        <v>11.0</v>
      </c>
      <c r="AB26" s="98" t="str">
        <f t="shared" si="10"/>
        <v>$</v>
      </c>
      <c r="AC26" s="110">
        <v>650.0</v>
      </c>
      <c r="AD26" s="98" t="str">
        <f t="shared" si="11"/>
        <v>$</v>
      </c>
      <c r="AE26" s="101">
        <v>600.0</v>
      </c>
      <c r="AF26" s="111"/>
      <c r="AG26" s="111"/>
      <c r="AH26" s="111"/>
      <c r="AI26" s="111"/>
    </row>
    <row r="27">
      <c r="B27" s="122" t="s">
        <v>62</v>
      </c>
      <c r="C27" s="123"/>
      <c r="D27" s="124" t="str">
        <f t="shared" ref="D27:D30" si="12">$D$10</f>
        <v>$</v>
      </c>
      <c r="E27" s="125">
        <v>40000.0</v>
      </c>
      <c r="F27" s="126" t="str">
        <f t="shared" ref="F27:F30" si="13">$D$10</f>
        <v>$</v>
      </c>
      <c r="G27" s="127">
        <v>40000.0</v>
      </c>
      <c r="H27" s="121"/>
      <c r="I27" s="118" t="b">
        <v>0</v>
      </c>
      <c r="J27" s="87" t="s">
        <v>63</v>
      </c>
      <c r="K27" s="88">
        <v>18.0</v>
      </c>
      <c r="L27" s="66" t="str">
        <f t="shared" si="3"/>
        <v>$</v>
      </c>
      <c r="M27" s="89">
        <v>3000.0</v>
      </c>
      <c r="N27" s="90" t="str">
        <f t="shared" si="4"/>
        <v>$</v>
      </c>
      <c r="O27" s="91">
        <v>2800.0</v>
      </c>
      <c r="Q27" s="92" t="s">
        <v>64</v>
      </c>
      <c r="R27" s="93" t="str">
        <f t="shared" si="5"/>
        <v>$</v>
      </c>
      <c r="S27" s="94">
        <v>1000.0</v>
      </c>
      <c r="T27" s="93" t="str">
        <f t="shared" si="6"/>
        <v>$</v>
      </c>
      <c r="U27" s="94">
        <f t="shared" si="7"/>
        <v>0</v>
      </c>
      <c r="V27" s="93" t="str">
        <f t="shared" si="8"/>
        <v>$</v>
      </c>
      <c r="W27" s="69">
        <f t="shared" si="9"/>
        <v>1000</v>
      </c>
      <c r="Y27" s="102" t="b">
        <v>0</v>
      </c>
      <c r="Z27" s="96" t="s">
        <v>65</v>
      </c>
      <c r="AA27" s="97">
        <v>9.0</v>
      </c>
      <c r="AB27" s="98" t="str">
        <f t="shared" si="10"/>
        <v>$</v>
      </c>
      <c r="AC27" s="99">
        <v>1100.0</v>
      </c>
      <c r="AD27" s="98" t="str">
        <f t="shared" si="11"/>
        <v>$</v>
      </c>
      <c r="AE27" s="91">
        <v>1050.0</v>
      </c>
      <c r="AF27" s="80"/>
      <c r="AG27" s="80"/>
      <c r="AH27" s="80"/>
      <c r="AI27" s="80"/>
    </row>
    <row r="28">
      <c r="B28" s="128" t="s">
        <v>66</v>
      </c>
      <c r="C28" s="24"/>
      <c r="D28" s="124" t="str">
        <f t="shared" si="12"/>
        <v>$</v>
      </c>
      <c r="E28" s="129">
        <v>10000.0</v>
      </c>
      <c r="F28" s="130" t="str">
        <f t="shared" si="13"/>
        <v>$</v>
      </c>
      <c r="G28" s="131">
        <v>8000.0</v>
      </c>
      <c r="H28" s="121"/>
      <c r="I28" s="118" t="b">
        <v>0</v>
      </c>
      <c r="J28" s="87" t="s">
        <v>67</v>
      </c>
      <c r="K28" s="88">
        <v>13.0</v>
      </c>
      <c r="L28" s="66" t="str">
        <f t="shared" si="3"/>
        <v>$</v>
      </c>
      <c r="M28" s="89">
        <v>4000.0</v>
      </c>
      <c r="N28" s="90" t="str">
        <f t="shared" si="4"/>
        <v>$</v>
      </c>
      <c r="O28" s="91">
        <v>4000.0</v>
      </c>
      <c r="Q28" s="92" t="s">
        <v>68</v>
      </c>
      <c r="R28" s="93" t="str">
        <f t="shared" si="5"/>
        <v>$</v>
      </c>
      <c r="S28" s="103">
        <v>600.0</v>
      </c>
      <c r="T28" s="93" t="str">
        <f t="shared" si="6"/>
        <v>$</v>
      </c>
      <c r="U28" s="94">
        <f t="shared" si="7"/>
        <v>0</v>
      </c>
      <c r="V28" s="93" t="str">
        <f t="shared" si="8"/>
        <v>$</v>
      </c>
      <c r="W28" s="69">
        <f t="shared" si="9"/>
        <v>600</v>
      </c>
      <c r="Y28" s="102" t="b">
        <v>0</v>
      </c>
      <c r="Z28" s="96" t="s">
        <v>69</v>
      </c>
      <c r="AA28" s="97">
        <v>13.0</v>
      </c>
      <c r="AB28" s="98" t="str">
        <f t="shared" si="10"/>
        <v>$</v>
      </c>
      <c r="AC28" s="99">
        <v>2000.0</v>
      </c>
      <c r="AD28" s="98" t="str">
        <f t="shared" si="11"/>
        <v>$</v>
      </c>
      <c r="AE28" s="91">
        <v>1900.0</v>
      </c>
      <c r="AF28" s="80"/>
      <c r="AG28" s="80"/>
      <c r="AH28" s="80"/>
      <c r="AI28" s="80"/>
    </row>
    <row r="29">
      <c r="B29" s="132" t="s">
        <v>70</v>
      </c>
      <c r="C29" s="27"/>
      <c r="D29" s="133" t="str">
        <f t="shared" si="12"/>
        <v>$</v>
      </c>
      <c r="E29" s="134">
        <v>5000.0</v>
      </c>
      <c r="F29" s="135" t="str">
        <f t="shared" si="13"/>
        <v>$</v>
      </c>
      <c r="G29" s="136">
        <v>5000.0</v>
      </c>
      <c r="H29" s="6"/>
      <c r="I29" s="118" t="b">
        <v>0</v>
      </c>
      <c r="J29" s="87" t="s">
        <v>71</v>
      </c>
      <c r="K29" s="88">
        <v>2.0</v>
      </c>
      <c r="L29" s="66" t="str">
        <f t="shared" si="3"/>
        <v>$</v>
      </c>
      <c r="M29" s="100">
        <v>500.0</v>
      </c>
      <c r="N29" s="90" t="str">
        <f t="shared" si="4"/>
        <v>$</v>
      </c>
      <c r="O29" s="101">
        <v>500.0</v>
      </c>
      <c r="Q29" s="92" t="s">
        <v>72</v>
      </c>
      <c r="R29" s="93" t="str">
        <f t="shared" si="5"/>
        <v>$</v>
      </c>
      <c r="S29" s="94">
        <v>1200.0</v>
      </c>
      <c r="T29" s="93" t="str">
        <f t="shared" si="6"/>
        <v>$</v>
      </c>
      <c r="U29" s="94">
        <f t="shared" si="7"/>
        <v>0</v>
      </c>
      <c r="V29" s="93" t="str">
        <f t="shared" si="8"/>
        <v>$</v>
      </c>
      <c r="W29" s="69">
        <f t="shared" si="9"/>
        <v>1200</v>
      </c>
      <c r="Y29" s="102" t="b">
        <v>0</v>
      </c>
      <c r="Z29" s="96" t="s">
        <v>73</v>
      </c>
      <c r="AA29" s="97">
        <v>2.0</v>
      </c>
      <c r="AB29" s="98" t="str">
        <f t="shared" si="10"/>
        <v>$</v>
      </c>
      <c r="AC29" s="99">
        <v>1200.0</v>
      </c>
      <c r="AD29" s="98" t="str">
        <f t="shared" si="11"/>
        <v>$</v>
      </c>
      <c r="AE29" s="91">
        <v>1200.0</v>
      </c>
      <c r="AF29" s="80"/>
      <c r="AG29" s="80"/>
      <c r="AH29" s="80"/>
      <c r="AI29" s="80"/>
    </row>
    <row r="30">
      <c r="B30" s="137" t="s">
        <v>74</v>
      </c>
      <c r="C30" s="138"/>
      <c r="D30" s="139" t="str">
        <f t="shared" si="12"/>
        <v>$</v>
      </c>
      <c r="E30" s="140">
        <f>SUM(E27:E29)</f>
        <v>55000</v>
      </c>
      <c r="F30" s="141" t="str">
        <f t="shared" si="13"/>
        <v>$</v>
      </c>
      <c r="G30" s="142">
        <f>SUM(G27:G29)</f>
        <v>53000</v>
      </c>
      <c r="I30" s="118" t="b">
        <v>0</v>
      </c>
      <c r="J30" s="87" t="s">
        <v>75</v>
      </c>
      <c r="K30" s="88">
        <v>0.0</v>
      </c>
      <c r="L30" s="66" t="str">
        <f t="shared" si="3"/>
        <v>$</v>
      </c>
      <c r="M30" s="89">
        <v>1000.0</v>
      </c>
      <c r="N30" s="90" t="str">
        <f t="shared" si="4"/>
        <v>$</v>
      </c>
      <c r="O30" s="91">
        <v>1000.0</v>
      </c>
      <c r="Q30" s="92" t="s">
        <v>76</v>
      </c>
      <c r="R30" s="93" t="str">
        <f t="shared" si="5"/>
        <v>$</v>
      </c>
      <c r="S30" s="103">
        <v>900.0</v>
      </c>
      <c r="T30" s="93" t="str">
        <f t="shared" si="6"/>
        <v>$</v>
      </c>
      <c r="U30" s="94">
        <f t="shared" si="7"/>
        <v>0</v>
      </c>
      <c r="V30" s="93" t="str">
        <f t="shared" si="8"/>
        <v>$</v>
      </c>
      <c r="W30" s="69">
        <f t="shared" si="9"/>
        <v>900</v>
      </c>
      <c r="Y30" s="102" t="b">
        <v>0</v>
      </c>
      <c r="Z30" s="96" t="s">
        <v>77</v>
      </c>
      <c r="AA30" s="97">
        <v>4.0</v>
      </c>
      <c r="AB30" s="98" t="str">
        <f t="shared" si="10"/>
        <v>$</v>
      </c>
      <c r="AC30" s="110">
        <v>800.0</v>
      </c>
      <c r="AD30" s="98" t="str">
        <f t="shared" si="11"/>
        <v>$</v>
      </c>
      <c r="AE30" s="101">
        <v>750.0</v>
      </c>
      <c r="AF30" s="111"/>
      <c r="AG30" s="111"/>
      <c r="AH30" s="111"/>
      <c r="AI30" s="111"/>
    </row>
    <row r="31">
      <c r="I31" s="118" t="b">
        <v>0</v>
      </c>
      <c r="J31" s="87" t="s">
        <v>78</v>
      </c>
      <c r="K31" s="88">
        <v>7.0</v>
      </c>
      <c r="L31" s="66" t="str">
        <f t="shared" si="3"/>
        <v>$</v>
      </c>
      <c r="M31" s="100">
        <v>700.0</v>
      </c>
      <c r="N31" s="90" t="str">
        <f t="shared" si="4"/>
        <v>$</v>
      </c>
      <c r="O31" s="101">
        <v>700.0</v>
      </c>
      <c r="Q31" s="92" t="s">
        <v>79</v>
      </c>
      <c r="R31" s="93" t="str">
        <f t="shared" si="5"/>
        <v>$</v>
      </c>
      <c r="S31" s="103">
        <v>300.0</v>
      </c>
      <c r="T31" s="93" t="str">
        <f t="shared" si="6"/>
        <v>$</v>
      </c>
      <c r="U31" s="94">
        <f t="shared" si="7"/>
        <v>0</v>
      </c>
      <c r="V31" s="93" t="str">
        <f t="shared" si="8"/>
        <v>$</v>
      </c>
      <c r="W31" s="69">
        <f t="shared" si="9"/>
        <v>300</v>
      </c>
      <c r="Y31" s="102" t="b">
        <v>0</v>
      </c>
      <c r="Z31" s="96" t="s">
        <v>80</v>
      </c>
      <c r="AA31" s="97">
        <v>17.0</v>
      </c>
      <c r="AB31" s="98" t="str">
        <f t="shared" si="10"/>
        <v>$</v>
      </c>
      <c r="AC31" s="99">
        <v>2200.0</v>
      </c>
      <c r="AD31" s="98" t="str">
        <f t="shared" si="11"/>
        <v>$</v>
      </c>
      <c r="AE31" s="91">
        <v>2000.0</v>
      </c>
      <c r="AF31" s="80"/>
      <c r="AG31" s="80"/>
      <c r="AH31" s="80"/>
      <c r="AI31" s="80"/>
    </row>
    <row r="32">
      <c r="B32" s="143" t="s">
        <v>81</v>
      </c>
      <c r="C32" s="10"/>
      <c r="D32" s="10"/>
      <c r="E32" s="10"/>
      <c r="F32" s="10"/>
      <c r="G32" s="11"/>
      <c r="I32" s="118" t="b">
        <v>0</v>
      </c>
      <c r="J32" s="87" t="s">
        <v>82</v>
      </c>
      <c r="K32" s="88">
        <v>14.0</v>
      </c>
      <c r="L32" s="66" t="str">
        <f t="shared" si="3"/>
        <v>$</v>
      </c>
      <c r="M32" s="100">
        <v>100.0</v>
      </c>
      <c r="N32" s="90" t="str">
        <f t="shared" si="4"/>
        <v>$</v>
      </c>
      <c r="O32" s="101">
        <v>100.0</v>
      </c>
      <c r="Q32" s="92" t="s">
        <v>83</v>
      </c>
      <c r="R32" s="93" t="str">
        <f t="shared" si="5"/>
        <v>$</v>
      </c>
      <c r="S32" s="103">
        <v>700.0</v>
      </c>
      <c r="T32" s="93" t="str">
        <f t="shared" si="6"/>
        <v>$</v>
      </c>
      <c r="U32" s="94">
        <f t="shared" si="7"/>
        <v>0</v>
      </c>
      <c r="V32" s="93" t="str">
        <f t="shared" si="8"/>
        <v>$</v>
      </c>
      <c r="W32" s="69">
        <f t="shared" si="9"/>
        <v>700</v>
      </c>
      <c r="Y32" s="102" t="b">
        <v>0</v>
      </c>
      <c r="Z32" s="96" t="s">
        <v>84</v>
      </c>
      <c r="AA32" s="97">
        <v>16.0</v>
      </c>
      <c r="AB32" s="98" t="str">
        <f t="shared" si="10"/>
        <v>$</v>
      </c>
      <c r="AC32" s="110">
        <v>900.0</v>
      </c>
      <c r="AD32" s="98" t="str">
        <f t="shared" si="11"/>
        <v>$</v>
      </c>
      <c r="AE32" s="101">
        <v>850.0</v>
      </c>
      <c r="AF32" s="111"/>
      <c r="AG32" s="111"/>
      <c r="AH32" s="111"/>
      <c r="AI32" s="111"/>
    </row>
    <row r="33">
      <c r="B33" s="12"/>
      <c r="C33" s="13"/>
      <c r="D33" s="13"/>
      <c r="E33" s="13"/>
      <c r="F33" s="13"/>
      <c r="G33" s="14"/>
      <c r="I33" s="118" t="b">
        <v>0</v>
      </c>
      <c r="J33" s="87" t="s">
        <v>85</v>
      </c>
      <c r="K33" s="88">
        <v>11.0</v>
      </c>
      <c r="L33" s="66" t="str">
        <f t="shared" si="3"/>
        <v>$</v>
      </c>
      <c r="M33" s="89">
        <v>2500.0</v>
      </c>
      <c r="N33" s="90" t="str">
        <f t="shared" si="4"/>
        <v>$</v>
      </c>
      <c r="O33" s="91">
        <v>2500.0</v>
      </c>
      <c r="Q33" s="92" t="s">
        <v>86</v>
      </c>
      <c r="R33" s="93" t="str">
        <f t="shared" si="5"/>
        <v>$</v>
      </c>
      <c r="S33" s="94">
        <v>1500.0</v>
      </c>
      <c r="T33" s="93" t="str">
        <f t="shared" si="6"/>
        <v>$</v>
      </c>
      <c r="U33" s="94">
        <f t="shared" si="7"/>
        <v>0</v>
      </c>
      <c r="V33" s="93" t="str">
        <f t="shared" si="8"/>
        <v>$</v>
      </c>
      <c r="W33" s="69">
        <f t="shared" si="9"/>
        <v>1500</v>
      </c>
      <c r="Y33" s="102" t="b">
        <v>0</v>
      </c>
      <c r="Z33" s="96" t="s">
        <v>87</v>
      </c>
      <c r="AA33" s="97">
        <v>19.0</v>
      </c>
      <c r="AB33" s="98" t="str">
        <f t="shared" si="10"/>
        <v>$</v>
      </c>
      <c r="AC33" s="110">
        <v>650.0</v>
      </c>
      <c r="AD33" s="98" t="str">
        <f t="shared" si="11"/>
        <v>$</v>
      </c>
      <c r="AE33" s="101">
        <v>600.0</v>
      </c>
      <c r="AF33" s="111"/>
      <c r="AG33" s="111"/>
      <c r="AH33" s="111"/>
      <c r="AI33" s="111"/>
    </row>
    <row r="34">
      <c r="B34" s="144" t="s">
        <v>58</v>
      </c>
      <c r="C34" s="145"/>
      <c r="D34" s="146" t="s">
        <v>13</v>
      </c>
      <c r="E34" s="145"/>
      <c r="F34" s="146" t="s">
        <v>14</v>
      </c>
      <c r="G34" s="147"/>
      <c r="I34" s="118" t="b">
        <v>0</v>
      </c>
      <c r="J34" s="87" t="s">
        <v>88</v>
      </c>
      <c r="K34" s="88">
        <v>8.0</v>
      </c>
      <c r="L34" s="66" t="str">
        <f t="shared" si="3"/>
        <v>$</v>
      </c>
      <c r="M34" s="89">
        <v>3500.0</v>
      </c>
      <c r="N34" s="90" t="str">
        <f t="shared" si="4"/>
        <v>$</v>
      </c>
      <c r="O34" s="91">
        <v>3500.0</v>
      </c>
      <c r="Q34" s="92" t="s">
        <v>89</v>
      </c>
      <c r="R34" s="93" t="str">
        <f t="shared" si="5"/>
        <v>$</v>
      </c>
      <c r="S34" s="103">
        <v>200.0</v>
      </c>
      <c r="T34" s="93" t="str">
        <f t="shared" si="6"/>
        <v>$</v>
      </c>
      <c r="U34" s="94">
        <f t="shared" si="7"/>
        <v>0</v>
      </c>
      <c r="V34" s="93" t="str">
        <f t="shared" si="8"/>
        <v>$</v>
      </c>
      <c r="W34" s="69">
        <f t="shared" si="9"/>
        <v>200</v>
      </c>
      <c r="Y34" s="102" t="b">
        <v>0</v>
      </c>
      <c r="Z34" s="96" t="s">
        <v>90</v>
      </c>
      <c r="AA34" s="97">
        <v>20.0</v>
      </c>
      <c r="AB34" s="98" t="str">
        <f t="shared" si="10"/>
        <v>$</v>
      </c>
      <c r="AC34" s="110">
        <v>500.0</v>
      </c>
      <c r="AD34" s="98" t="str">
        <f t="shared" si="11"/>
        <v>$</v>
      </c>
      <c r="AE34" s="101">
        <v>500.0</v>
      </c>
      <c r="AF34" s="111"/>
      <c r="AG34" s="111"/>
      <c r="AH34" s="111"/>
      <c r="AI34" s="111"/>
    </row>
    <row r="35">
      <c r="B35" s="148" t="s">
        <v>91</v>
      </c>
      <c r="C35" s="123"/>
      <c r="D35" s="149" t="str">
        <f t="shared" ref="D35:D37" si="14">$D$10</f>
        <v>$</v>
      </c>
      <c r="E35" s="150">
        <v>5000.0</v>
      </c>
      <c r="F35" s="149" t="str">
        <f t="shared" ref="F35:F37" si="15">$D$10</f>
        <v>$</v>
      </c>
      <c r="G35" s="151">
        <v>5000.0</v>
      </c>
      <c r="I35" s="118" t="b">
        <v>0</v>
      </c>
      <c r="J35" s="87" t="s">
        <v>92</v>
      </c>
      <c r="K35" s="88">
        <v>16.0</v>
      </c>
      <c r="L35" s="66" t="str">
        <f t="shared" si="3"/>
        <v>$</v>
      </c>
      <c r="M35" s="100">
        <v>900.0</v>
      </c>
      <c r="N35" s="90" t="str">
        <f t="shared" si="4"/>
        <v>$</v>
      </c>
      <c r="O35" s="101">
        <v>900.0</v>
      </c>
      <c r="Q35" s="92" t="s">
        <v>93</v>
      </c>
      <c r="R35" s="93" t="str">
        <f t="shared" si="5"/>
        <v>$</v>
      </c>
      <c r="S35" s="94">
        <v>1000.0</v>
      </c>
      <c r="T35" s="93" t="str">
        <f t="shared" si="6"/>
        <v>$</v>
      </c>
      <c r="U35" s="94">
        <f t="shared" si="7"/>
        <v>0</v>
      </c>
      <c r="V35" s="93" t="str">
        <f t="shared" si="8"/>
        <v>$</v>
      </c>
      <c r="W35" s="69">
        <f t="shared" si="9"/>
        <v>1000</v>
      </c>
      <c r="Y35" s="102" t="b">
        <v>0</v>
      </c>
      <c r="Z35" s="96" t="s">
        <v>94</v>
      </c>
      <c r="AA35" s="97">
        <v>1.0</v>
      </c>
      <c r="AB35" s="98" t="str">
        <f t="shared" si="10"/>
        <v>$</v>
      </c>
      <c r="AC35" s="110">
        <v>300.0</v>
      </c>
      <c r="AD35" s="98" t="str">
        <f t="shared" si="11"/>
        <v>$</v>
      </c>
      <c r="AE35" s="101">
        <v>300.0</v>
      </c>
      <c r="AF35" s="111"/>
      <c r="AG35" s="111"/>
      <c r="AH35" s="111"/>
      <c r="AI35" s="111"/>
    </row>
    <row r="36">
      <c r="B36" s="152" t="s">
        <v>95</v>
      </c>
      <c r="C36" s="27"/>
      <c r="D36" s="153" t="str">
        <f t="shared" si="14"/>
        <v>$</v>
      </c>
      <c r="E36" s="154">
        <v>4000.0</v>
      </c>
      <c r="F36" s="155" t="str">
        <f t="shared" si="15"/>
        <v>$</v>
      </c>
      <c r="G36" s="156">
        <v>3000.0</v>
      </c>
      <c r="I36" s="118" t="b">
        <v>0</v>
      </c>
      <c r="J36" s="87" t="s">
        <v>22</v>
      </c>
      <c r="K36" s="88">
        <v>1.0</v>
      </c>
      <c r="L36" s="66" t="str">
        <f t="shared" si="3"/>
        <v>$</v>
      </c>
      <c r="M36" s="89">
        <v>5000.0</v>
      </c>
      <c r="N36" s="90" t="str">
        <f t="shared" si="4"/>
        <v>$</v>
      </c>
      <c r="O36" s="91">
        <v>4800.0</v>
      </c>
      <c r="Q36" s="92" t="s">
        <v>96</v>
      </c>
      <c r="R36" s="93" t="str">
        <f t="shared" si="5"/>
        <v>$</v>
      </c>
      <c r="S36" s="103">
        <v>500.0</v>
      </c>
      <c r="T36" s="93" t="str">
        <f t="shared" si="6"/>
        <v>$</v>
      </c>
      <c r="U36" s="94">
        <f t="shared" si="7"/>
        <v>0</v>
      </c>
      <c r="V36" s="93" t="str">
        <f t="shared" si="8"/>
        <v>$</v>
      </c>
      <c r="W36" s="69">
        <f t="shared" si="9"/>
        <v>500</v>
      </c>
      <c r="Y36" s="102" t="b">
        <v>0</v>
      </c>
      <c r="Z36" s="96" t="s">
        <v>97</v>
      </c>
      <c r="AA36" s="97">
        <v>21.0</v>
      </c>
      <c r="AB36" s="98" t="str">
        <f t="shared" si="10"/>
        <v>$</v>
      </c>
      <c r="AC36" s="110">
        <v>700.0</v>
      </c>
      <c r="AD36" s="98" t="str">
        <f t="shared" si="11"/>
        <v>$</v>
      </c>
      <c r="AE36" s="101">
        <v>700.0</v>
      </c>
      <c r="AF36" s="111"/>
      <c r="AG36" s="111"/>
      <c r="AH36" s="111"/>
      <c r="AI36" s="111"/>
    </row>
    <row r="37">
      <c r="B37" s="157" t="s">
        <v>74</v>
      </c>
      <c r="C37" s="138"/>
      <c r="D37" s="158" t="str">
        <f t="shared" si="14"/>
        <v>$</v>
      </c>
      <c r="E37" s="159">
        <f>sum(E35:E36)</f>
        <v>9000</v>
      </c>
      <c r="F37" s="158" t="str">
        <f t="shared" si="15"/>
        <v>$</v>
      </c>
      <c r="G37" s="160">
        <f>sum(G35:G36)</f>
        <v>8000</v>
      </c>
      <c r="I37" s="161" t="b">
        <v>0</v>
      </c>
      <c r="J37" s="162" t="s">
        <v>98</v>
      </c>
      <c r="K37" s="163">
        <v>0.0</v>
      </c>
      <c r="L37" s="164" t="str">
        <f t="shared" si="3"/>
        <v>$</v>
      </c>
      <c r="M37" s="165">
        <v>1800.0</v>
      </c>
      <c r="N37" s="166" t="str">
        <f t="shared" si="4"/>
        <v>$</v>
      </c>
      <c r="O37" s="167">
        <v>1700.0</v>
      </c>
      <c r="Q37" s="168" t="s">
        <v>99</v>
      </c>
      <c r="R37" s="169" t="str">
        <f t="shared" si="5"/>
        <v>$</v>
      </c>
      <c r="S37" s="170">
        <v>1000.0</v>
      </c>
      <c r="T37" s="169" t="str">
        <f t="shared" si="6"/>
        <v>$</v>
      </c>
      <c r="U37" s="170">
        <f t="shared" si="7"/>
        <v>0</v>
      </c>
      <c r="V37" s="169" t="str">
        <f t="shared" si="8"/>
        <v>$</v>
      </c>
      <c r="W37" s="171">
        <f t="shared" si="9"/>
        <v>1000</v>
      </c>
      <c r="Y37" s="172" t="b">
        <v>0</v>
      </c>
      <c r="Z37" s="173" t="s">
        <v>100</v>
      </c>
      <c r="AA37" s="174">
        <v>0.0</v>
      </c>
      <c r="AB37" s="175" t="str">
        <f t="shared" si="10"/>
        <v>$</v>
      </c>
      <c r="AC37" s="176">
        <v>400.0</v>
      </c>
      <c r="AD37" s="175" t="str">
        <f t="shared" si="11"/>
        <v>$</v>
      </c>
      <c r="AE37" s="177">
        <v>350.0</v>
      </c>
      <c r="AF37" s="111"/>
      <c r="AG37" s="111"/>
      <c r="AH37" s="111"/>
      <c r="AI37" s="111"/>
    </row>
    <row r="39">
      <c r="B39" s="178" t="s">
        <v>101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Q39" s="179" t="s">
        <v>102</v>
      </c>
      <c r="R39" s="10"/>
      <c r="S39" s="10"/>
      <c r="T39" s="10"/>
      <c r="U39" s="10"/>
      <c r="V39" s="10"/>
      <c r="W39" s="11"/>
      <c r="Y39" s="1"/>
      <c r="Z39" s="1"/>
      <c r="AA39" s="1"/>
      <c r="AB39" s="1"/>
    </row>
    <row r="40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Q40" s="12"/>
      <c r="R40" s="13"/>
      <c r="S40" s="13"/>
      <c r="T40" s="13"/>
      <c r="U40" s="13"/>
      <c r="V40" s="13"/>
      <c r="W40" s="14"/>
    </row>
    <row r="41">
      <c r="B41" s="180" t="s">
        <v>103</v>
      </c>
      <c r="C41" s="46"/>
      <c r="D41" s="181" t="s">
        <v>104</v>
      </c>
      <c r="E41" s="46"/>
      <c r="F41" s="181" t="s">
        <v>15</v>
      </c>
      <c r="G41" s="182"/>
      <c r="H41" s="46"/>
      <c r="I41" s="183" t="s">
        <v>105</v>
      </c>
      <c r="J41" s="182"/>
      <c r="K41" s="182"/>
      <c r="L41" s="182"/>
      <c r="M41" s="182"/>
      <c r="N41" s="182"/>
      <c r="O41" s="49"/>
      <c r="Q41" s="184" t="s">
        <v>15</v>
      </c>
      <c r="R41" s="185" t="s">
        <v>104</v>
      </c>
      <c r="S41" s="182"/>
      <c r="T41" s="46"/>
      <c r="U41" s="185" t="s">
        <v>106</v>
      </c>
      <c r="V41" s="182"/>
      <c r="W41" s="49"/>
    </row>
    <row r="42">
      <c r="B42" s="186">
        <v>45748.0</v>
      </c>
      <c r="C42" s="187"/>
      <c r="D42" s="188" t="str">
        <f t="shared" ref="D42:D47" si="16">$D$10</f>
        <v>$</v>
      </c>
      <c r="E42" s="189">
        <v>1500.0</v>
      </c>
      <c r="F42" s="190" t="s">
        <v>22</v>
      </c>
      <c r="G42" s="123"/>
      <c r="H42" s="187"/>
      <c r="I42" s="191" t="s">
        <v>107</v>
      </c>
      <c r="J42" s="123"/>
      <c r="K42" s="123"/>
      <c r="L42" s="123"/>
      <c r="M42" s="123"/>
      <c r="N42" s="123"/>
      <c r="O42" s="192"/>
      <c r="Q42" s="193" t="str">
        <f>IFERROR(__xludf.DUMMYFUNCTION("UNIQUE(F42:F47)"),"Groceries")</f>
        <v>Groceries</v>
      </c>
      <c r="R42" s="194" t="str">
        <f>D10</f>
        <v>$</v>
      </c>
      <c r="S42" s="195">
        <f t="shared" ref="S42:S47" si="17">SUMIF(F42:F47,Q42,E42:E47)</f>
        <v>2000</v>
      </c>
      <c r="T42" s="187"/>
      <c r="U42" s="196">
        <f t="shared" ref="U42:U47" si="18">S42/SUM($S$42:$S$47)</f>
        <v>0.25</v>
      </c>
      <c r="V42" s="123"/>
      <c r="W42" s="192"/>
    </row>
    <row r="43">
      <c r="B43" s="197">
        <v>45749.0</v>
      </c>
      <c r="C43" s="22"/>
      <c r="D43" s="198" t="str">
        <f t="shared" si="16"/>
        <v>$</v>
      </c>
      <c r="E43" s="199">
        <v>1000.0</v>
      </c>
      <c r="F43" s="200" t="s">
        <v>26</v>
      </c>
      <c r="G43" s="24"/>
      <c r="H43" s="22"/>
      <c r="I43" s="201" t="s">
        <v>108</v>
      </c>
      <c r="J43" s="24"/>
      <c r="K43" s="24"/>
      <c r="L43" s="24"/>
      <c r="M43" s="24"/>
      <c r="N43" s="24"/>
      <c r="O43" s="25"/>
      <c r="Q43" s="202" t="str">
        <f>IFERROR(__xludf.DUMMYFUNCTION("""COMPUTED_VALUE"""),"Transport")</f>
        <v>Transport</v>
      </c>
      <c r="R43" s="203" t="s">
        <v>7</v>
      </c>
      <c r="S43" s="204">
        <f t="shared" si="17"/>
        <v>1800</v>
      </c>
      <c r="T43" s="22"/>
      <c r="U43" s="205">
        <f t="shared" si="18"/>
        <v>0.225</v>
      </c>
      <c r="V43" s="24"/>
      <c r="W43" s="25"/>
    </row>
    <row r="44">
      <c r="B44" s="186">
        <v>45750.0</v>
      </c>
      <c r="C44" s="187"/>
      <c r="D44" s="198" t="str">
        <f t="shared" si="16"/>
        <v>$</v>
      </c>
      <c r="E44" s="199">
        <v>2000.0</v>
      </c>
      <c r="F44" s="200" t="s">
        <v>31</v>
      </c>
      <c r="G44" s="24"/>
      <c r="H44" s="22"/>
      <c r="I44" s="201" t="s">
        <v>109</v>
      </c>
      <c r="J44" s="24"/>
      <c r="K44" s="24"/>
      <c r="L44" s="24"/>
      <c r="M44" s="24"/>
      <c r="N44" s="24"/>
      <c r="O44" s="25"/>
      <c r="Q44" s="206" t="str">
        <f>IFERROR(__xludf.DUMMYFUNCTION("""COMPUTED_VALUE"""),"Shopping")</f>
        <v>Shopping</v>
      </c>
      <c r="R44" s="207" t="s">
        <v>7</v>
      </c>
      <c r="S44" s="208">
        <f t="shared" si="17"/>
        <v>2000</v>
      </c>
      <c r="T44" s="22"/>
      <c r="U44" s="209">
        <f t="shared" si="18"/>
        <v>0.25</v>
      </c>
      <c r="V44" s="24"/>
      <c r="W44" s="25"/>
    </row>
    <row r="45">
      <c r="B45" s="197">
        <v>45751.0</v>
      </c>
      <c r="C45" s="22"/>
      <c r="D45" s="198" t="str">
        <f t="shared" si="16"/>
        <v>$</v>
      </c>
      <c r="E45" s="199">
        <v>2200.0</v>
      </c>
      <c r="F45" s="200" t="s">
        <v>35</v>
      </c>
      <c r="G45" s="24"/>
      <c r="H45" s="22"/>
      <c r="I45" s="201" t="s">
        <v>110</v>
      </c>
      <c r="J45" s="24"/>
      <c r="K45" s="24"/>
      <c r="L45" s="24"/>
      <c r="M45" s="24"/>
      <c r="N45" s="24"/>
      <c r="O45" s="25"/>
      <c r="Q45" s="210" t="str">
        <f>IFERROR(__xludf.DUMMYFUNCTION("""COMPUTED_VALUE"""),"Eating Out")</f>
        <v>Eating Out</v>
      </c>
      <c r="R45" s="211" t="s">
        <v>7</v>
      </c>
      <c r="S45" s="212">
        <f t="shared" si="17"/>
        <v>2200</v>
      </c>
      <c r="T45" s="22"/>
      <c r="U45" s="213">
        <f t="shared" si="18"/>
        <v>0.275</v>
      </c>
      <c r="V45" s="24"/>
      <c r="W45" s="25"/>
    </row>
    <row r="46">
      <c r="B46" s="186">
        <v>45752.0</v>
      </c>
      <c r="C46" s="187"/>
      <c r="D46" s="198" t="str">
        <f t="shared" si="16"/>
        <v>$</v>
      </c>
      <c r="E46" s="214">
        <v>500.0</v>
      </c>
      <c r="F46" s="200" t="s">
        <v>22</v>
      </c>
      <c r="G46" s="24"/>
      <c r="H46" s="22"/>
      <c r="I46" s="201" t="s">
        <v>111</v>
      </c>
      <c r="J46" s="24"/>
      <c r="K46" s="24"/>
      <c r="L46" s="24"/>
      <c r="M46" s="24"/>
      <c r="N46" s="24"/>
      <c r="O46" s="25"/>
      <c r="Q46" s="215"/>
      <c r="R46" s="216" t="s">
        <v>7</v>
      </c>
      <c r="S46" s="217">
        <f t="shared" si="17"/>
        <v>0</v>
      </c>
      <c r="T46" s="22"/>
      <c r="U46" s="218">
        <f t="shared" si="18"/>
        <v>0</v>
      </c>
      <c r="V46" s="24"/>
      <c r="W46" s="25"/>
    </row>
    <row r="47">
      <c r="B47" s="219">
        <v>45753.0</v>
      </c>
      <c r="C47" s="220"/>
      <c r="D47" s="221" t="str">
        <f t="shared" si="16"/>
        <v>$</v>
      </c>
      <c r="E47" s="222">
        <v>800.0</v>
      </c>
      <c r="F47" s="223" t="s">
        <v>26</v>
      </c>
      <c r="G47" s="30"/>
      <c r="H47" s="220"/>
      <c r="I47" s="224" t="s">
        <v>112</v>
      </c>
      <c r="J47" s="30"/>
      <c r="K47" s="30"/>
      <c r="L47" s="30"/>
      <c r="M47" s="30"/>
      <c r="N47" s="30"/>
      <c r="O47" s="33"/>
      <c r="Q47" s="225"/>
      <c r="R47" s="226" t="s">
        <v>7</v>
      </c>
      <c r="S47" s="227">
        <f t="shared" si="17"/>
        <v>0</v>
      </c>
      <c r="T47" s="220"/>
      <c r="U47" s="228">
        <f t="shared" si="18"/>
        <v>0</v>
      </c>
      <c r="V47" s="30"/>
      <c r="W47" s="33"/>
    </row>
  </sheetData>
  <mergeCells count="81">
    <mergeCell ref="I41:O41"/>
    <mergeCell ref="R41:T41"/>
    <mergeCell ref="B36:C36"/>
    <mergeCell ref="B37:C37"/>
    <mergeCell ref="B39:O40"/>
    <mergeCell ref="Q39:W40"/>
    <mergeCell ref="D41:E41"/>
    <mergeCell ref="F41:H41"/>
    <mergeCell ref="U41:W41"/>
    <mergeCell ref="B41:C41"/>
    <mergeCell ref="B42:C42"/>
    <mergeCell ref="F42:H42"/>
    <mergeCell ref="I42:O42"/>
    <mergeCell ref="S42:T42"/>
    <mergeCell ref="U42:W42"/>
    <mergeCell ref="B43:C43"/>
    <mergeCell ref="F44:H44"/>
    <mergeCell ref="F45:H45"/>
    <mergeCell ref="B46:C46"/>
    <mergeCell ref="F46:H46"/>
    <mergeCell ref="I46:O46"/>
    <mergeCell ref="B47:C47"/>
    <mergeCell ref="F47:H47"/>
    <mergeCell ref="I47:O47"/>
    <mergeCell ref="S44:T44"/>
    <mergeCell ref="S45:T45"/>
    <mergeCell ref="S46:T46"/>
    <mergeCell ref="U46:W46"/>
    <mergeCell ref="S47:T47"/>
    <mergeCell ref="U47:W47"/>
    <mergeCell ref="F43:H43"/>
    <mergeCell ref="I43:O43"/>
    <mergeCell ref="B44:C44"/>
    <mergeCell ref="I44:O44"/>
    <mergeCell ref="U44:W44"/>
    <mergeCell ref="B45:C45"/>
    <mergeCell ref="I45:O45"/>
    <mergeCell ref="U45:W45"/>
    <mergeCell ref="B10:C10"/>
    <mergeCell ref="D10:G10"/>
    <mergeCell ref="B11:C11"/>
    <mergeCell ref="E11:G11"/>
    <mergeCell ref="I13:O14"/>
    <mergeCell ref="Q13:W14"/>
    <mergeCell ref="Y13:AE14"/>
    <mergeCell ref="R15:S15"/>
    <mergeCell ref="T15:U15"/>
    <mergeCell ref="V15:W15"/>
    <mergeCell ref="Y15:Z15"/>
    <mergeCell ref="AB15:AC15"/>
    <mergeCell ref="AD15:AE15"/>
    <mergeCell ref="B13:G14"/>
    <mergeCell ref="B15:C15"/>
    <mergeCell ref="D15:E15"/>
    <mergeCell ref="F15:G15"/>
    <mergeCell ref="I15:J15"/>
    <mergeCell ref="L15:M15"/>
    <mergeCell ref="N15:O15"/>
    <mergeCell ref="C1:G3"/>
    <mergeCell ref="C4:G4"/>
    <mergeCell ref="B6:G7"/>
    <mergeCell ref="B8:C8"/>
    <mergeCell ref="D8:G8"/>
    <mergeCell ref="B9:C9"/>
    <mergeCell ref="D9:G9"/>
    <mergeCell ref="B22:C22"/>
    <mergeCell ref="B24:G25"/>
    <mergeCell ref="B26:C26"/>
    <mergeCell ref="D26:E26"/>
    <mergeCell ref="F26:G26"/>
    <mergeCell ref="B27:C27"/>
    <mergeCell ref="B28:C28"/>
    <mergeCell ref="B29:C29"/>
    <mergeCell ref="B30:C30"/>
    <mergeCell ref="B32:G33"/>
    <mergeCell ref="B34:C34"/>
    <mergeCell ref="D34:E34"/>
    <mergeCell ref="F34:G34"/>
    <mergeCell ref="B35:C35"/>
    <mergeCell ref="S43:T43"/>
    <mergeCell ref="U43:W43"/>
  </mergeCells>
  <conditionalFormatting sqref="O16:O37">
    <cfRule type="colorScale" priority="1">
      <colorScale>
        <cfvo type="min"/>
        <cfvo type="max"/>
        <color rgb="FFFFEDFB"/>
        <color rgb="FFEED1E3"/>
      </colorScale>
    </cfRule>
  </conditionalFormatting>
  <conditionalFormatting sqref="W16:W37">
    <cfRule type="colorScale" priority="2">
      <colorScale>
        <cfvo type="min"/>
        <cfvo type="max"/>
        <color rgb="FFFDF5F1"/>
        <color rgb="FFFDECDC"/>
      </colorScale>
    </cfRule>
  </conditionalFormatting>
  <conditionalFormatting sqref="Y16:AA37 AC16:AC37 AE16:AI37">
    <cfRule type="colorScale" priority="3">
      <colorScale>
        <cfvo type="min"/>
        <cfvo type="max"/>
        <color rgb="FFEBF7F7"/>
        <color rgb="FFCAE5ED"/>
      </colorScale>
    </cfRule>
  </conditionalFormatting>
  <dataValidations>
    <dataValidation type="custom" allowBlank="1" showDropDown="1" showErrorMessage="1" sqref="B42:B47">
      <formula1>OR(NOT(ISERROR(DATEVALUE(B42))), AND(ISNUMBER(B42), LEFT(CELL("format", B42))="D"))</formula1>
    </dataValidation>
  </dataValidations>
  <drawing r:id="rId1"/>
</worksheet>
</file>