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yadav-jatin\Desktop\Projects\Excel project\"/>
    </mc:Choice>
  </mc:AlternateContent>
  <xr:revisionPtr revIDLastSave="0" documentId="13_ncr:1_{155AAF6E-EED3-410F-B0D9-F63993A76B7F}" xr6:coauthVersionLast="47" xr6:coauthVersionMax="47" xr10:uidLastSave="{00000000-0000-0000-0000-000000000000}"/>
  <bookViews>
    <workbookView xWindow="-120" yWindow="-120" windowWidth="20730" windowHeight="11040" activeTab="2" xr2:uid="{0A0D8D68-EFC2-4074-BDCA-85DAF874A3F1}"/>
  </bookViews>
  <sheets>
    <sheet name="Input Data" sheetId="2" r:id="rId1"/>
    <sheet name="Analysis" sheetId="3" r:id="rId2"/>
    <sheet name="Dashboard" sheetId="4" r:id="rId3"/>
    <sheet name="Master Data" sheetId="1" r:id="rId4"/>
  </sheets>
  <definedNames>
    <definedName name="_xlchart.v1.4" hidden="1">Analysis!$AG$3:$AG$7</definedName>
    <definedName name="Category">OFFSET(Analysis!$AC$3,0,0,COUNT(Analysis!$AC$3:$AD$7))</definedName>
    <definedName name="CategoryRange">OFFSET(Analysis!$AD$3,0,0,COUNT(Analysis!$AC$3:$AD$7))</definedName>
    <definedName name="Slicer_Month">#N/A</definedName>
    <definedName name="Slicer_PAYMENT_MODE">#N/A</definedName>
    <definedName name="Slicer_SALE_TYPE">#N/A</definedName>
    <definedName name="Slicer_Year">#N/A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25" i="2" l="1"/>
  <c r="H525" i="2"/>
  <c r="I525" i="2"/>
  <c r="L525" i="2"/>
  <c r="M525" i="2"/>
  <c r="N525" i="2"/>
  <c r="O525" i="2"/>
  <c r="P525" i="2"/>
  <c r="G530" i="2"/>
  <c r="H530" i="2"/>
  <c r="I530" i="2"/>
  <c r="L530" i="2"/>
  <c r="M530" i="2"/>
  <c r="N530" i="2"/>
  <c r="O530" i="2"/>
  <c r="P530" i="2"/>
  <c r="AJ46" i="3"/>
  <c r="AH3" i="3" l="1" a="1"/>
  <c r="AH3" i="3" s="1"/>
  <c r="AF3" i="3" s="1" a="1"/>
  <c r="AF3" i="3" s="1"/>
  <c r="AG3" i="3" a="1"/>
  <c r="AG3" i="3" s="1"/>
  <c r="Z1" i="3"/>
  <c r="AA1" i="3" s="1"/>
  <c r="Y3" i="3" a="1"/>
  <c r="Y3" i="3" s="1"/>
  <c r="K4" i="3"/>
  <c r="K5" i="3"/>
  <c r="K6" i="3"/>
  <c r="K7" i="3"/>
  <c r="K8" i="3"/>
  <c r="K9" i="3"/>
  <c r="K10" i="3"/>
  <c r="K11" i="3"/>
  <c r="K12" i="3"/>
  <c r="K13" i="3"/>
  <c r="K14" i="3"/>
  <c r="K3"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6" i="2"/>
  <c r="O527" i="2"/>
  <c r="O528" i="2"/>
  <c r="O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6" i="2"/>
  <c r="P527" i="2"/>
  <c r="P528" i="2"/>
  <c r="P529"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6" i="2"/>
  <c r="N527" i="2"/>
  <c r="N528" i="2"/>
  <c r="N529"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6" i="2"/>
  <c r="M526" i="2" s="1"/>
  <c r="K527" i="2"/>
  <c r="M527" i="2" s="1"/>
  <c r="K528" i="2"/>
  <c r="M528" i="2" s="1"/>
  <c r="K529" i="2"/>
  <c r="M529"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6" i="2"/>
  <c r="L526" i="2" s="1"/>
  <c r="J527" i="2"/>
  <c r="L527" i="2" s="1"/>
  <c r="J528" i="2"/>
  <c r="L528" i="2" s="1"/>
  <c r="J529" i="2"/>
  <c r="L529"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6" i="2"/>
  <c r="I527" i="2"/>
  <c r="I528" i="2"/>
  <c r="I529"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6" i="2"/>
  <c r="H527" i="2"/>
  <c r="H528" i="2"/>
  <c r="H529"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6" i="2"/>
  <c r="G527" i="2"/>
  <c r="G528" i="2"/>
  <c r="G529" i="2"/>
  <c r="E7" i="3"/>
  <c r="E6" i="3"/>
  <c r="L7" i="3" l="1"/>
  <c r="M7" i="3"/>
  <c r="N7" i="3" s="1"/>
  <c r="L14" i="3"/>
  <c r="M14" i="3"/>
  <c r="N14" i="3" s="1"/>
  <c r="L6" i="3"/>
  <c r="M6" i="3"/>
  <c r="N6" i="3" s="1"/>
  <c r="L3" i="3"/>
  <c r="M3" i="3"/>
  <c r="N3" i="3" s="1"/>
  <c r="L13" i="3"/>
  <c r="M13" i="3"/>
  <c r="N13" i="3" s="1"/>
  <c r="L5" i="3"/>
  <c r="M5" i="3"/>
  <c r="N5" i="3" s="1"/>
  <c r="L12" i="3"/>
  <c r="M12" i="3"/>
  <c r="N12" i="3" s="1"/>
  <c r="L4" i="3"/>
  <c r="M4" i="3"/>
  <c r="N4" i="3" s="1"/>
  <c r="M11" i="3"/>
  <c r="N11" i="3" s="1"/>
  <c r="M10" i="3"/>
  <c r="N10" i="3" s="1"/>
  <c r="M9" i="3"/>
  <c r="N9" i="3" s="1"/>
  <c r="M8" i="3"/>
  <c r="N8" i="3" s="1"/>
  <c r="AG1" i="3"/>
  <c r="AH1" i="3"/>
  <c r="L8" i="3"/>
  <c r="L9" i="3"/>
  <c r="L11" i="3"/>
  <c r="L10" i="3"/>
  <c r="U3" i="3" a="1"/>
  <c r="U3" i="3" s="1"/>
  <c r="V3" i="3" a="1"/>
  <c r="V3" i="3" s="1"/>
  <c r="T3" i="3" s="1" a="1"/>
  <c r="T3" i="3" s="1"/>
  <c r="W3" i="3" a="1"/>
  <c r="W3" i="3" s="1"/>
  <c r="Z3" i="3" a="1"/>
  <c r="Z3" i="3" s="1"/>
  <c r="E8" i="3"/>
  <c r="U1" i="3" l="1"/>
  <c r="V1" i="3"/>
  <c r="W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<sst xmlns="http://schemas.openxmlformats.org/spreadsheetml/2006/main" count="1878" uniqueCount="139">
  <si>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</si>
  <si>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</si>
  <si>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</si>
  <si>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</si>
  <si>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</si>
  <si>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</si>
  <si>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</si>
  <si>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</si>
  <si>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</si>
  <si>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</si>
  <si>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</si>
  <si>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</si>
  <si>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</si>
  <si>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</si>
  <si>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</si>
  <si>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</si>
  <si>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</si>
  <si>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</si>
  <si>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</si>
  <si>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</si>
  <si>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</si>
  <si>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</si>
  <si>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</si>
  <si>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</si>
  <si>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</si>
  <si>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</si>
  <si>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</si>
  <si>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</si>
  <si>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</si>
  <si>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</si>
  <si>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</si>
  <si>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</si>
  <si>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</si>
  <si>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</si>
  <si>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</si>
  <si>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</si>
  <si>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</si>
  <si>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</si>
  <si>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</si>
  <si>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</si>
  <si>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</si>
  <si>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</si>
  <si>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</si>
  <si>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</si>
  <si>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</si>
  <si>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</si>
  <si>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</si>
  <si>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</si>
  <si>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</si>
  <si>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</si>
  <si>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</si>
  <si>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</si>
  <si>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</si>
  <si>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</si>
  <si>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</si>
  <si>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</si>
  <si>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</si>
  <si>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</si>
  <si>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</si>
  <si>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</si>
  <si>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</si>
  <si>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</si>
  <si>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</si>
  <si>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</si>
  <si>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</si>
  <si>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</si>
  <si>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</si>
  <si>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</si>
  <si>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</si>
  <si>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</si>
  <si>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</si>
  <si>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</si>
  <si>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</si>
  <si>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</si>
  <si>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</si>
  <si>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</si>
  <si>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</si>
  <si>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</si>
  <si>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</si>
  <si>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</si>
  <si>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</si>
  <si>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</si>
  <si>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</si>
  <si>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</si>
  <si>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</si>
  <si>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</si>
  <si>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</si>
  <si>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</si>
  <si>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</si>
  <si>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</si>
  <si>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</si>
  <si>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</si>
  <si>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</si>
  <si>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</si>
  <si>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</si>
  <si>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</si>
  <si>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</si>
  <si>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</si>
  <si>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</si>
  <si>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</si>
  <si>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</si>
  <si>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</si>
  <si>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</si>
  <si>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</si>
  <si>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</si>
  <si>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</si>
  <si>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</si>
  <si>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</si>
  <si>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</si>
  <si>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</si>
  <si>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</si>
  <si>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</si>
  <si>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</si>
  <si>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</si>
  <si>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</si>
  <si>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</si>
  <si>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Month</t>
  </si>
  <si>
    <t>Year</t>
  </si>
  <si>
    <t>Row Labels</t>
  </si>
  <si>
    <t>DAY</t>
  </si>
  <si>
    <t>Sum of Total Selling value</t>
  </si>
  <si>
    <t>Sum of Total Buying value</t>
  </si>
  <si>
    <t>Jan</t>
  </si>
  <si>
    <t>Feb</t>
  </si>
  <si>
    <t>Mar</t>
  </si>
  <si>
    <t>Apr</t>
  </si>
  <si>
    <t>May</t>
  </si>
  <si>
    <t>Jun</t>
  </si>
  <si>
    <t>Jul</t>
  </si>
  <si>
    <t>Aug</t>
  </si>
  <si>
    <t>Sep</t>
  </si>
  <si>
    <t>Oct</t>
  </si>
  <si>
    <t>Nov</t>
  </si>
  <si>
    <t>Dec</t>
  </si>
  <si>
    <t>Sum of QUANTITY</t>
  </si>
  <si>
    <t>Total Sale</t>
  </si>
  <si>
    <t>Total Profit</t>
  </si>
  <si>
    <t>Profit %</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</si>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</sst>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Alignment="1">
      <alignment horizontal="center" vertical="center"/>
    </xf>
    <xf numFmtId="165" fontId="1" fillId="4" borderId="1" xfId="0"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22" fontId="0" fillId="0" borderId="0" xfId="0" applyNumberFormat="1"/>
    <xf numFmtId="21" fontId="0" fillId="0" borderId="0" xfId="0" applyNumberFormat="1"/>
    <xf numFmtId="46" fontId="0" fillId="0" borderId="0" xfId="0" applyNumberFormat="1"/>
    <xf numFmtId="0" fontId="0" fillId="0" borderId="0" xfId="0" applyNumberFormat="1"/>
  </cellXfs>
  <cellStyles count="2">
    <cellStyle name="Normal" xfId="0" builtinId="0"/>
    <cellStyle name="Percent" xfId="1" builtinId="5"/>
  </cellStyles>
  <dxfs count="29">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409]#,##0.00"/>
      <alignment horizontal="center" vertical="center" textRotation="0" wrapText="0" indent="0" justifyLastLine="0" shrinkToFit="0" readingOrder="0"/>
    </dxf>
    <dxf>
      <numFmt numFmtId="165" formatCode="[$$-409]#,##0.00"/>
      <alignment horizontal="center" vertical="center" textRotation="0" wrapText="0" indent="0" justifyLastLine="0" shrinkToFit="0" readingOrder="0"/>
    </dxf>
    <dxf>
      <numFmt numFmtId="165" formatCode="[$$-409]#,##0.00"/>
      <alignment horizontal="center" vertical="center" textRotation="0" wrapText="0" indent="0" justifyLastLine="0" shrinkToFit="0" readingOrder="0"/>
    </dxf>
    <dxf>
      <numFmt numFmtId="165" formatCode="[$$-409]#,##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[Sales-Dashboard-practice-file.xlsx]Analysis!Analysis 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14294.48</c:v>
                </c:pt>
                <c:pt idx="29">
                  <c:v>16666.269999999997</c:v>
                </c:pt>
                <c:pt idx="30">
                  <c:v>8570.0999999999985</c:v>
                </c:pt>
              </c:numCache>
            </c:numRef>
          </c:val>
          <c:extLst>
            <c:ext xmlns:c16="http://schemas.microsoft.com/office/drawing/2014/chart" uri="{C3380CC4-5D6E-409C-BE32-E72D297353CC}">
              <c16:uniqueId val="{00000000-72B0-40B0-97BA-5D7991161772}"/>
            </c:ext>
          </c:extLst>
        </c:ser>
        <c:dLbls>
          <c:showLegendKey val="0"/>
          <c:showVal val="0"/>
          <c:showCatName val="0"/>
          <c:showSerName val="0"/>
          <c:showPercent val="0"/>
          <c:showBubbleSize val="0"/>
        </c:dLbls>
        <c:axId val="2078800736"/>
        <c:axId val="2078797856"/>
      </c:areaChart>
      <c:catAx>
        <c:axId val="2078800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797856"/>
        <c:crosses val="autoZero"/>
        <c:auto val="1"/>
        <c:lblAlgn val="ctr"/>
        <c:lblOffset val="100"/>
        <c:noMultiLvlLbl val="0"/>
      </c:catAx>
      <c:valAx>
        <c:axId val="207879785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8007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5603674540682"/>
          <c:y val="8.1549413165285897E-2"/>
          <c:w val="0.81432174103237098"/>
          <c:h val="0.72111513364471935"/>
        </c:manualLayout>
      </c:layout>
      <c:barChart>
        <c:barDir val="col"/>
        <c:grouping val="stacked"/>
        <c:varyColors val="0"/>
        <c:ser>
          <c:idx val="0"/>
          <c:order val="0"/>
          <c:tx>
            <c:strRef>
              <c:f>Analysis!$L$2</c:f>
              <c:strCache>
                <c:ptCount val="1"/>
                <c:pt idx="0">
                  <c:v>Total sale</c:v>
                </c:pt>
              </c:strCache>
            </c:strRef>
          </c:tx>
          <c:spPr>
            <a:solidFill>
              <a:schemeClr val="accent1"/>
            </a:solidFill>
            <a:ln>
              <a:noFill/>
            </a:ln>
            <a:effectLst/>
          </c:spPr>
          <c:invertIfNegative val="0"/>
          <c:dLbls>
            <c:dLbl>
              <c:idx val="0"/>
              <c:tx>
                <c:rich>
                  <a:bodyPr/>
                  <a:lstStyle/>
                  <a:p>
                    <a:fld id="{347B3841-E8CC-4006-9C43-7F4A56FFBD5B}"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A0B-40E5-B36B-68D6F966FD6B}"/>
                </c:ext>
              </c:extLst>
            </c:dLbl>
            <c:dLbl>
              <c:idx val="1"/>
              <c:tx>
                <c:rich>
                  <a:bodyPr/>
                  <a:lstStyle/>
                  <a:p>
                    <a:fld id="{5BAA8F15-62BC-41B6-9F20-0514CBD28E9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A0B-40E5-B36B-68D6F966FD6B}"/>
                </c:ext>
              </c:extLst>
            </c:dLbl>
            <c:dLbl>
              <c:idx val="2"/>
              <c:tx>
                <c:rich>
                  <a:bodyPr/>
                  <a:lstStyle/>
                  <a:p>
                    <a:fld id="{8AAA29F9-B761-4564-ABE5-8A22B324938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A0B-40E5-B36B-68D6F966FD6B}"/>
                </c:ext>
              </c:extLst>
            </c:dLbl>
            <c:dLbl>
              <c:idx val="3"/>
              <c:tx>
                <c:rich>
                  <a:bodyPr/>
                  <a:lstStyle/>
                  <a:p>
                    <a:fld id="{C2231883-FA74-4F57-AF47-EECCC50589B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A0B-40E5-B36B-68D6F966FD6B}"/>
                </c:ext>
              </c:extLst>
            </c:dLbl>
            <c:dLbl>
              <c:idx val="4"/>
              <c:tx>
                <c:rich>
                  <a:bodyPr/>
                  <a:lstStyle/>
                  <a:p>
                    <a:fld id="{424A0065-7E19-452A-B22D-42798865761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A0B-40E5-B36B-68D6F966FD6B}"/>
                </c:ext>
              </c:extLst>
            </c:dLbl>
            <c:dLbl>
              <c:idx val="5"/>
              <c:tx>
                <c:rich>
                  <a:bodyPr/>
                  <a:lstStyle/>
                  <a:p>
                    <a:fld id="{A16D1BE6-69B2-469E-B027-6F96AB3E1DA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A0B-40E5-B36B-68D6F966FD6B}"/>
                </c:ext>
              </c:extLst>
            </c:dLbl>
            <c:dLbl>
              <c:idx val="6"/>
              <c:tx>
                <c:rich>
                  <a:bodyPr/>
                  <a:lstStyle/>
                  <a:p>
                    <a:fld id="{BEA166D5-D9C3-4C06-85E5-E1A9CD68F63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A0B-40E5-B36B-68D6F966FD6B}"/>
                </c:ext>
              </c:extLst>
            </c:dLbl>
            <c:dLbl>
              <c:idx val="7"/>
              <c:tx>
                <c:rich>
                  <a:bodyPr/>
                  <a:lstStyle/>
                  <a:p>
                    <a:fld id="{B1E50BEC-B0C2-4202-AD6A-43BDDE4EE1A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A0B-40E5-B36B-68D6F966FD6B}"/>
                </c:ext>
              </c:extLst>
            </c:dLbl>
            <c:dLbl>
              <c:idx val="8"/>
              <c:tx>
                <c:rich>
                  <a:bodyPr/>
                  <a:lstStyle/>
                  <a:p>
                    <a:fld id="{577165FD-DFF7-4D5C-A0E1-219ACBA0B71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A0B-40E5-B36B-68D6F966FD6B}"/>
                </c:ext>
              </c:extLst>
            </c:dLbl>
            <c:dLbl>
              <c:idx val="9"/>
              <c:tx>
                <c:rich>
                  <a:bodyPr/>
                  <a:lstStyle/>
                  <a:p>
                    <a:fld id="{6FDA8EE0-215C-4E54-8A37-3C901251FC9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A0B-40E5-B36B-68D6F966FD6B}"/>
                </c:ext>
              </c:extLst>
            </c:dLbl>
            <c:dLbl>
              <c:idx val="10"/>
              <c:tx>
                <c:rich>
                  <a:bodyPr/>
                  <a:lstStyle/>
                  <a:p>
                    <a:fld id="{9102DE83-1B01-4137-A3E6-4D467D77DA7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A0B-40E5-B36B-68D6F966FD6B}"/>
                </c:ext>
              </c:extLst>
            </c:dLbl>
            <c:dLbl>
              <c:idx val="11"/>
              <c:tx>
                <c:rich>
                  <a:bodyPr/>
                  <a:lstStyle/>
                  <a:p>
                    <a:fld id="{D860FBEA-FA73-4FBB-A7EC-3B6BDF7CA4A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A0B-40E5-B36B-68D6F966FD6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46846.959999999992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38747.979999999996</c:v>
                </c:pt>
              </c:numCache>
            </c:numRef>
          </c:val>
          <c:extLst>
            <c:ext xmlns:c15="http://schemas.microsoft.com/office/drawing/2012/chart" uri="{02D57815-91ED-43cb-92C2-25804820EDAC}">
              <c15:datalabelsRange>
                <c15:f>Analysis!$N$3:$N$14</c15:f>
                <c15:dlblRangeCache>
                  <c:ptCount val="12"/>
                  <c:pt idx="0">
                    <c:v>28%</c:v>
                  </c:pt>
                  <c:pt idx="1">
                    <c:v>22%</c:v>
                  </c:pt>
                  <c:pt idx="2">
                    <c:v>22%</c:v>
                  </c:pt>
                  <c:pt idx="3">
                    <c:v>25%</c:v>
                  </c:pt>
                  <c:pt idx="4">
                    <c:v>17%</c:v>
                  </c:pt>
                  <c:pt idx="5">
                    <c:v>23%</c:v>
                  </c:pt>
                  <c:pt idx="6">
                    <c:v>18%</c:v>
                  </c:pt>
                  <c:pt idx="7">
                    <c:v>19%</c:v>
                  </c:pt>
                  <c:pt idx="8">
                    <c:v>23%</c:v>
                  </c:pt>
                  <c:pt idx="9">
                    <c:v>20%</c:v>
                  </c:pt>
                  <c:pt idx="10">
                    <c:v>23%</c:v>
                  </c:pt>
                  <c:pt idx="11">
                    <c:v>22%</c:v>
                  </c:pt>
                </c15:dlblRangeCache>
              </c15:datalabelsRange>
            </c:ext>
            <c:ext xmlns:c16="http://schemas.microsoft.com/office/drawing/2014/chart" uri="{C3380CC4-5D6E-409C-BE32-E72D297353CC}">
              <c16:uniqueId val="{00000000-DA0B-40E5-B36B-68D6F966FD6B}"/>
            </c:ext>
          </c:extLst>
        </c:ser>
        <c:ser>
          <c:idx val="1"/>
          <c:order val="1"/>
          <c:tx>
            <c:strRef>
              <c:f>Analysis!$M$2</c:f>
              <c:strCache>
                <c:ptCount val="1"/>
                <c:pt idx="0">
                  <c:v>Total 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10156.959999999992</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7013.9799999999959</c:v>
                </c:pt>
              </c:numCache>
            </c:numRef>
          </c:val>
          <c:extLst>
            <c:ext xmlns:c16="http://schemas.microsoft.com/office/drawing/2014/chart" uri="{C3380CC4-5D6E-409C-BE32-E72D297353CC}">
              <c16:uniqueId val="{00000001-DA0B-40E5-B36B-68D6F966FD6B}"/>
            </c:ext>
          </c:extLst>
        </c:ser>
        <c:dLbls>
          <c:showLegendKey val="0"/>
          <c:showVal val="0"/>
          <c:showCatName val="0"/>
          <c:showSerName val="0"/>
          <c:showPercent val="0"/>
          <c:showBubbleSize val="0"/>
        </c:dLbls>
        <c:gapWidth val="50"/>
        <c:overlap val="100"/>
        <c:axId val="310130560"/>
        <c:axId val="310138720"/>
      </c:barChart>
      <c:catAx>
        <c:axId val="31013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38720"/>
        <c:crosses val="autoZero"/>
        <c:auto val="1"/>
        <c:lblAlgn val="ctr"/>
        <c:lblOffset val="100"/>
        <c:noMultiLvlLbl val="0"/>
      </c:catAx>
      <c:valAx>
        <c:axId val="31013872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3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Product14</c:v>
                </c:pt>
                <c:pt idx="1">
                  <c:v>Product15</c:v>
                </c:pt>
                <c:pt idx="2">
                  <c:v>Product16</c:v>
                </c:pt>
                <c:pt idx="3">
                  <c:v>Product17</c:v>
                </c:pt>
                <c:pt idx="4">
                  <c:v>Product18</c:v>
                </c:pt>
                <c:pt idx="5">
                  <c:v>Product19</c:v>
                </c:pt>
                <c:pt idx="6">
                  <c:v>Product20</c:v>
                </c:pt>
                <c:pt idx="7">
                  <c:v>Product21</c:v>
                </c:pt>
                <c:pt idx="8">
                  <c:v>Product22</c:v>
                </c:pt>
                <c:pt idx="9">
                  <c:v>Product23</c:v>
                </c:pt>
              </c:strCache>
            </c:strRef>
          </c:cat>
          <c:val>
            <c:numRef>
              <c:f>Analysis!$Z$3:$Z$12</c:f>
              <c:numCache>
                <c:formatCode>[$$-409]#,##0.00</c:formatCode>
                <c:ptCount val="10"/>
                <c:pt idx="0">
                  <c:v>12764.640000000001</c:v>
                </c:pt>
                <c:pt idx="1">
                  <c:v>1839.2399999999998</c:v>
                </c:pt>
                <c:pt idx="2">
                  <c:v>1996.8</c:v>
                </c:pt>
                <c:pt idx="3">
                  <c:v>9877.1400000000012</c:v>
                </c:pt>
                <c:pt idx="4">
                  <c:v>4035.2200000000003</c:v>
                </c:pt>
                <c:pt idx="5">
                  <c:v>20160</c:v>
                </c:pt>
                <c:pt idx="6">
                  <c:v>8006.25</c:v>
                </c:pt>
                <c:pt idx="7">
                  <c:v>10727.64</c:v>
                </c:pt>
                <c:pt idx="8">
                  <c:v>9909.9</c:v>
                </c:pt>
                <c:pt idx="9">
                  <c:v>12853.560000000001</c:v>
                </c:pt>
              </c:numCache>
            </c:numRef>
          </c:val>
          <c:extLst>
            <c:ext xmlns:c16="http://schemas.microsoft.com/office/drawing/2014/chart" uri="{C3380CC4-5D6E-409C-BE32-E72D297353CC}">
              <c16:uniqueId val="{00000000-976F-4896-A214-69C023C72D52}"/>
            </c:ext>
          </c:extLst>
        </c:ser>
        <c:ser>
          <c:idx val="1"/>
          <c:order val="1"/>
          <c:spPr>
            <a:solidFill>
              <a:schemeClr val="accent2"/>
            </a:solidFill>
            <a:ln>
              <a:noFill/>
            </a:ln>
            <a:effectLst/>
          </c:spPr>
          <c:invertIfNegative val="0"/>
          <c:cat>
            <c:strRef>
              <c:f>Analysis!$Y$3:$Y$12</c:f>
              <c:strCache>
                <c:ptCount val="10"/>
                <c:pt idx="0">
                  <c:v>Product14</c:v>
                </c:pt>
                <c:pt idx="1">
                  <c:v>Product15</c:v>
                </c:pt>
                <c:pt idx="2">
                  <c:v>Product16</c:v>
                </c:pt>
                <c:pt idx="3">
                  <c:v>Product17</c:v>
                </c:pt>
                <c:pt idx="4">
                  <c:v>Product18</c:v>
                </c:pt>
                <c:pt idx="5">
                  <c:v>Product19</c:v>
                </c:pt>
                <c:pt idx="6">
                  <c:v>Product20</c:v>
                </c:pt>
                <c:pt idx="7">
                  <c:v>Product21</c:v>
                </c:pt>
                <c:pt idx="8">
                  <c:v>Product22</c:v>
                </c:pt>
                <c:pt idx="9">
                  <c:v>Product23</c:v>
                </c:pt>
              </c:strCache>
            </c:strRef>
          </c:cat>
          <c:val>
            <c:numRef>
              <c:f>Analysis!$AA$3:$AA$12</c:f>
              <c:numCache>
                <c:formatCode>General</c:formatCode>
                <c:ptCount val="10"/>
              </c:numCache>
            </c:numRef>
          </c:val>
          <c:extLst>
            <c:ext xmlns:c16="http://schemas.microsoft.com/office/drawing/2014/chart" uri="{C3380CC4-5D6E-409C-BE32-E72D297353CC}">
              <c16:uniqueId val="{00000001-976F-4896-A214-69C023C72D52}"/>
            </c:ext>
          </c:extLst>
        </c:ser>
        <c:dLbls>
          <c:showLegendKey val="0"/>
          <c:showVal val="0"/>
          <c:showCatName val="0"/>
          <c:showSerName val="0"/>
          <c:showPercent val="0"/>
          <c:showBubbleSize val="0"/>
        </c:dLbls>
        <c:gapWidth val="30"/>
        <c:axId val="215430112"/>
        <c:axId val="215421952"/>
      </c:barChart>
      <c:catAx>
        <c:axId val="215430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421952"/>
        <c:crosses val="autoZero"/>
        <c:auto val="1"/>
        <c:lblAlgn val="ctr"/>
        <c:lblOffset val="100"/>
        <c:noMultiLvlLbl val="0"/>
      </c:catAx>
      <c:valAx>
        <c:axId val="215421952"/>
        <c:scaling>
          <c:orientation val="minMax"/>
        </c:scaling>
        <c:delete val="1"/>
        <c:axPos val="b"/>
        <c:numFmt formatCode="[$$-409]#,##0.00" sourceLinked="1"/>
        <c:majorTickMark val="out"/>
        <c:minorTickMark val="none"/>
        <c:tickLblPos val="nextTo"/>
        <c:crossAx val="21543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[Sales-Dashboard-practice-file.xlsx]Analysis!Mode of payment</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A9-4797-8305-A67801FC48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A9-4797-8305-A67801FC48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[$$-409]#,##0.00</c:formatCode>
                <c:ptCount val="2"/>
                <c:pt idx="0">
                  <c:v>205016.90000000008</c:v>
                </c:pt>
                <c:pt idx="1">
                  <c:v>203545.01999999993</c:v>
                </c:pt>
              </c:numCache>
            </c:numRef>
          </c:val>
          <c:extLst>
            <c:ext xmlns:c16="http://schemas.microsoft.com/office/drawing/2014/chart" uri="{C3380CC4-5D6E-409C-BE32-E72D297353CC}">
              <c16:uniqueId val="{00000000-15C6-4E5A-8C66-E6A05FC8545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[Sales-Dashboard-practice-file.xlsx]Analysis!Type of sale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F6E-45A4-99DF-13BADB428F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F6E-45A4-99DF-13BADB428F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F6E-45A4-99DF-13BADB428F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[$$-409]#,##0.00</c:formatCode>
                <c:ptCount val="3"/>
                <c:pt idx="0">
                  <c:v>208140.15000000005</c:v>
                </c:pt>
                <c:pt idx="1">
                  <c:v>133923.87000000002</c:v>
                </c:pt>
                <c:pt idx="2">
                  <c:v>66497.900000000009</c:v>
                </c:pt>
              </c:numCache>
            </c:numRef>
          </c:val>
          <c:extLst>
            <c:ext xmlns:c16="http://schemas.microsoft.com/office/drawing/2014/chart" uri="{C3380CC4-5D6E-409C-BE32-E72D297353CC}">
              <c16:uniqueId val="{00000000-392F-454C-AA32-C489CE47BAF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[Sales-Dashboard-practice-file.xlsx]Analysis!Analysis 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14294.48</c:v>
                </c:pt>
                <c:pt idx="29">
                  <c:v>16666.269999999997</c:v>
                </c:pt>
                <c:pt idx="30">
                  <c:v>8570.0999999999985</c:v>
                </c:pt>
              </c:numCache>
            </c:numRef>
          </c:val>
          <c:extLst>
            <c:ext xmlns:c16="http://schemas.microsoft.com/office/drawing/2014/chart" uri="{C3380CC4-5D6E-409C-BE32-E72D297353CC}">
              <c16:uniqueId val="{00000000-0E75-49B9-8627-CE03F6ED40D3}"/>
            </c:ext>
          </c:extLst>
        </c:ser>
        <c:dLbls>
          <c:showLegendKey val="0"/>
          <c:showVal val="0"/>
          <c:showCatName val="0"/>
          <c:showSerName val="0"/>
          <c:showPercent val="0"/>
          <c:showBubbleSize val="0"/>
        </c:dLbls>
        <c:axId val="2078800736"/>
        <c:axId val="2078797856"/>
      </c:areaChart>
      <c:catAx>
        <c:axId val="2078800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78797856"/>
        <c:crosses val="autoZero"/>
        <c:auto val="1"/>
        <c:lblAlgn val="ctr"/>
        <c:lblOffset val="100"/>
        <c:noMultiLvlLbl val="0"/>
      </c:catAx>
      <c:valAx>
        <c:axId val="207879785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788007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5603674540682"/>
          <c:y val="8.1549413165285897E-2"/>
          <c:w val="0.81432174103237098"/>
          <c:h val="0.72111513364471935"/>
        </c:manualLayout>
      </c:layout>
      <c:barChart>
        <c:barDir val="col"/>
        <c:grouping val="stacked"/>
        <c:varyColors val="0"/>
        <c:ser>
          <c:idx val="0"/>
          <c:order val="0"/>
          <c:tx>
            <c:strRef>
              <c:f>Analysis!$L$3:$L$14</c:f>
              <c:strCache>
                <c:ptCount val="12"/>
                <c:pt idx="0">
                  <c:v>$46,846.96</c:v>
                </c:pt>
                <c:pt idx="1">
                  <c:v>$30,857.30</c:v>
                </c:pt>
                <c:pt idx="2">
                  <c:v>$28,616.65</c:v>
                </c:pt>
                <c:pt idx="3">
                  <c:v>$26,579.11</c:v>
                </c:pt>
                <c:pt idx="4">
                  <c:v>$30,910.45</c:v>
                </c:pt>
                <c:pt idx="5">
                  <c:v>$30,533.71</c:v>
                </c:pt>
                <c:pt idx="6">
                  <c:v>$35,251.79</c:v>
                </c:pt>
                <c:pt idx="7">
                  <c:v>$35,350.40</c:v>
                </c:pt>
                <c:pt idx="8">
                  <c:v>$35,242.81</c:v>
                </c:pt>
                <c:pt idx="9">
                  <c:v>$33,500.69</c:v>
                </c:pt>
                <c:pt idx="10">
                  <c:v>$36,124.07</c:v>
                </c:pt>
                <c:pt idx="11">
                  <c:v>$38,747.98</c:v>
                </c:pt>
              </c:strCache>
            </c:strRef>
          </c:tx>
          <c:spPr>
            <a:solidFill>
              <a:schemeClr val="accent1"/>
            </a:solidFill>
            <a:ln>
              <a:noFill/>
            </a:ln>
            <a:effectLst/>
          </c:spPr>
          <c:invertIfNegative val="0"/>
          <c:dLbls>
            <c:dLbl>
              <c:idx val="0"/>
              <c:tx>
                <c:rich>
                  <a:bodyPr/>
                  <a:lstStyle/>
                  <a:p>
                    <a:fld id="{CF9058C7-5A8B-4F60-80F4-CC1EEEA4082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F44-488A-AA3A-80FF4D665B07}"/>
                </c:ext>
              </c:extLst>
            </c:dLbl>
            <c:dLbl>
              <c:idx val="1"/>
              <c:tx>
                <c:rich>
                  <a:bodyPr/>
                  <a:lstStyle/>
                  <a:p>
                    <a:fld id="{CB467799-7AC1-42D4-AA5C-E304BB4DD38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F44-488A-AA3A-80FF4D665B07}"/>
                </c:ext>
              </c:extLst>
            </c:dLbl>
            <c:dLbl>
              <c:idx val="2"/>
              <c:tx>
                <c:rich>
                  <a:bodyPr/>
                  <a:lstStyle/>
                  <a:p>
                    <a:fld id="{714C5376-59AA-4DCD-8314-2AFD309A9F8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F44-488A-AA3A-80FF4D665B07}"/>
                </c:ext>
              </c:extLst>
            </c:dLbl>
            <c:dLbl>
              <c:idx val="3"/>
              <c:tx>
                <c:rich>
                  <a:bodyPr/>
                  <a:lstStyle/>
                  <a:p>
                    <a:fld id="{69879207-5431-4691-A33C-1FDA2D99AE7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F44-488A-AA3A-80FF4D665B07}"/>
                </c:ext>
              </c:extLst>
            </c:dLbl>
            <c:dLbl>
              <c:idx val="4"/>
              <c:tx>
                <c:rich>
                  <a:bodyPr/>
                  <a:lstStyle/>
                  <a:p>
                    <a:fld id="{C96D1CE7-6F7A-4D38-AD78-D79689FF593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F44-488A-AA3A-80FF4D665B07}"/>
                </c:ext>
              </c:extLst>
            </c:dLbl>
            <c:dLbl>
              <c:idx val="5"/>
              <c:tx>
                <c:rich>
                  <a:bodyPr/>
                  <a:lstStyle/>
                  <a:p>
                    <a:fld id="{6A8FB355-5DDB-48B2-86B5-44D610FFF08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F44-488A-AA3A-80FF4D665B07}"/>
                </c:ext>
              </c:extLst>
            </c:dLbl>
            <c:dLbl>
              <c:idx val="6"/>
              <c:tx>
                <c:rich>
                  <a:bodyPr/>
                  <a:lstStyle/>
                  <a:p>
                    <a:fld id="{7F1DCC91-601B-40AB-8C00-8D98E94D402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F44-488A-AA3A-80FF4D665B07}"/>
                </c:ext>
              </c:extLst>
            </c:dLbl>
            <c:dLbl>
              <c:idx val="7"/>
              <c:tx>
                <c:rich>
                  <a:bodyPr/>
                  <a:lstStyle/>
                  <a:p>
                    <a:fld id="{C984AFC2-CBA9-4C8D-A349-47E648A6EDE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F44-488A-AA3A-80FF4D665B07}"/>
                </c:ext>
              </c:extLst>
            </c:dLbl>
            <c:dLbl>
              <c:idx val="8"/>
              <c:tx>
                <c:rich>
                  <a:bodyPr/>
                  <a:lstStyle/>
                  <a:p>
                    <a:fld id="{36A27C3F-46FF-4249-BC79-53B4CB5D136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F44-488A-AA3A-80FF4D665B07}"/>
                </c:ext>
              </c:extLst>
            </c:dLbl>
            <c:dLbl>
              <c:idx val="9"/>
              <c:tx>
                <c:rich>
                  <a:bodyPr/>
                  <a:lstStyle/>
                  <a:p>
                    <a:fld id="{D5C46B00-A77F-4833-B122-E308EA4FCC7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F44-488A-AA3A-80FF4D665B07}"/>
                </c:ext>
              </c:extLst>
            </c:dLbl>
            <c:dLbl>
              <c:idx val="10"/>
              <c:tx>
                <c:rich>
                  <a:bodyPr/>
                  <a:lstStyle/>
                  <a:p>
                    <a:fld id="{762C722D-5FA4-486A-BD14-C5662DD19A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F44-488A-AA3A-80FF4D665B07}"/>
                </c:ext>
              </c:extLst>
            </c:dLbl>
            <c:dLbl>
              <c:idx val="11"/>
              <c:tx>
                <c:rich>
                  <a:bodyPr/>
                  <a:lstStyle/>
                  <a:p>
                    <a:fld id="{B35130E0-DB95-49D1-8A7E-0998BAAC67C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F44-488A-AA3A-80FF4D665B07}"/>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46846.959999999992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38747.979999999996</c:v>
                </c:pt>
              </c:numCache>
            </c:numRef>
          </c:val>
          <c:extLst>
            <c:ext xmlns:c15="http://schemas.microsoft.com/office/drawing/2012/chart" uri="{02D57815-91ED-43cb-92C2-25804820EDAC}">
              <c15:datalabelsRange>
                <c15:f>Analysis!$N$3:$N$14</c15:f>
                <c15:dlblRangeCache>
                  <c:ptCount val="12"/>
                  <c:pt idx="0">
                    <c:v>28%</c:v>
                  </c:pt>
                  <c:pt idx="1">
                    <c:v>22%</c:v>
                  </c:pt>
                  <c:pt idx="2">
                    <c:v>22%</c:v>
                  </c:pt>
                  <c:pt idx="3">
                    <c:v>25%</c:v>
                  </c:pt>
                  <c:pt idx="4">
                    <c:v>17%</c:v>
                  </c:pt>
                  <c:pt idx="5">
                    <c:v>23%</c:v>
                  </c:pt>
                  <c:pt idx="6">
                    <c:v>18%</c:v>
                  </c:pt>
                  <c:pt idx="7">
                    <c:v>19%</c:v>
                  </c:pt>
                  <c:pt idx="8">
                    <c:v>23%</c:v>
                  </c:pt>
                  <c:pt idx="9">
                    <c:v>20%</c:v>
                  </c:pt>
                  <c:pt idx="10">
                    <c:v>23%</c:v>
                  </c:pt>
                  <c:pt idx="11">
                    <c:v>22%</c:v>
                  </c:pt>
                </c15:dlblRangeCache>
              </c15:datalabelsRange>
            </c:ext>
            <c:ext xmlns:c16="http://schemas.microsoft.com/office/drawing/2014/chart" uri="{C3380CC4-5D6E-409C-BE32-E72D297353CC}">
              <c16:uniqueId val="{0000000C-FF44-488A-AA3A-80FF4D665B07}"/>
            </c:ext>
          </c:extLst>
        </c:ser>
        <c:ser>
          <c:idx val="1"/>
          <c:order val="1"/>
          <c:tx>
            <c:strRef>
              <c:f>Analysis!$M$3:$M$14</c:f>
              <c:strCache>
                <c:ptCount val="12"/>
                <c:pt idx="0">
                  <c:v>$10,156.96</c:v>
                </c:pt>
                <c:pt idx="1">
                  <c:v>$5,516.30</c:v>
                </c:pt>
                <c:pt idx="2">
                  <c:v>$5,179.65</c:v>
                </c:pt>
                <c:pt idx="3">
                  <c:v>$5,297.11</c:v>
                </c:pt>
                <c:pt idx="4">
                  <c:v>$4,384.45</c:v>
                </c:pt>
                <c:pt idx="5">
                  <c:v>$5,654.71</c:v>
                </c:pt>
                <c:pt idx="6">
                  <c:v>$5,373.79</c:v>
                </c:pt>
                <c:pt idx="7">
                  <c:v>$5,519.40</c:v>
                </c:pt>
                <c:pt idx="8">
                  <c:v>$6,484.81</c:v>
                </c:pt>
                <c:pt idx="9">
                  <c:v>$5,658.69</c:v>
                </c:pt>
                <c:pt idx="10">
                  <c:v>$6,818.07</c:v>
                </c:pt>
                <c:pt idx="11">
                  <c:v>$7,013.98</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10156.959999999992</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7013.9799999999959</c:v>
                </c:pt>
              </c:numCache>
            </c:numRef>
          </c:val>
          <c:extLst>
            <c:ext xmlns:c16="http://schemas.microsoft.com/office/drawing/2014/chart" uri="{C3380CC4-5D6E-409C-BE32-E72D297353CC}">
              <c16:uniqueId val="{0000000D-FF44-488A-AA3A-80FF4D665B07}"/>
            </c:ext>
          </c:extLst>
        </c:ser>
        <c:dLbls>
          <c:showLegendKey val="0"/>
          <c:showVal val="0"/>
          <c:showCatName val="0"/>
          <c:showSerName val="0"/>
          <c:showPercent val="0"/>
          <c:showBubbleSize val="0"/>
        </c:dLbls>
        <c:gapWidth val="50"/>
        <c:overlap val="100"/>
        <c:axId val="310130560"/>
        <c:axId val="310138720"/>
      </c:barChart>
      <c:catAx>
        <c:axId val="31013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0138720"/>
        <c:crosses val="autoZero"/>
        <c:auto val="1"/>
        <c:lblAlgn val="ctr"/>
        <c:lblOffset val="100"/>
        <c:noMultiLvlLbl val="0"/>
      </c:catAx>
      <c:valAx>
        <c:axId val="31013872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013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3-98AA-4FBB-A1A2-2E862109DF7D}"/>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118401884333738"/>
                      <c:h val="0.20873583827660747"/>
                    </c:manualLayout>
                  </c15:layout>
                </c:ext>
                <c:ext xmlns:c16="http://schemas.microsoft.com/office/drawing/2014/chart" uri="{C3380CC4-5D6E-409C-BE32-E72D297353CC}">
                  <c16:uniqueId val="{00000002-98AA-4FBB-A1A2-2E862109DF7D}"/>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4-98AA-4FBB-A1A2-2E862109DF7D}"/>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19967746593498889"/>
                      <c:h val="0.20873583827660747"/>
                    </c:manualLayout>
                  </c15:layout>
                </c:ext>
                <c:ext xmlns:c16="http://schemas.microsoft.com/office/drawing/2014/chart" uri="{C3380CC4-5D6E-409C-BE32-E72D297353CC}">
                  <c16:uniqueId val="{00000005-98AA-4FBB-A1A2-2E862109DF7D}"/>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0.19967746593498889"/>
                      <c:h val="0.20873583827660747"/>
                    </c:manualLayout>
                  </c15:layout>
                </c:ext>
                <c:ext xmlns:c16="http://schemas.microsoft.com/office/drawing/2014/chart" uri="{C3380CC4-5D6E-409C-BE32-E72D297353CC}">
                  <c16:uniqueId val="{00000006-98AA-4FBB-A1A2-2E862109DF7D}"/>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0.1998178901308727"/>
                      <c:h val="0.11690744558449115"/>
                    </c:manualLayout>
                  </c15:layout>
                </c:ext>
                <c:ext xmlns:c16="http://schemas.microsoft.com/office/drawing/2014/chart" uri="{C3380CC4-5D6E-409C-BE32-E72D297353CC}">
                  <c16:uniqueId val="{00000007-98AA-4FBB-A1A2-2E862109DF7D}"/>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8-98AA-4FBB-A1A2-2E862109DF7D}"/>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9-98AA-4FBB-A1A2-2E862109DF7D}"/>
                </c:ext>
              </c:extLst>
            </c:dLbl>
            <c:dLbl>
              <c:idx val="8"/>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A-98AA-4FBB-A1A2-2E862109DF7D}"/>
                </c:ext>
              </c:extLst>
            </c:dLbl>
            <c:dLbl>
              <c:idx val="9"/>
              <c:dLblPos val="outEnd"/>
              <c:showLegendKey val="0"/>
              <c:showVal val="1"/>
              <c:showCatName val="0"/>
              <c:showSerName val="0"/>
              <c:showPercent val="0"/>
              <c:showBubbleSize val="0"/>
              <c:extLst>
                <c:ext xmlns:c15="http://schemas.microsoft.com/office/drawing/2012/chart" uri="{CE6537A1-D6FC-4f65-9D91-7224C49458BB}">
                  <c15:layout>
                    <c:manualLayout>
                      <c:w val="0.18683527579444548"/>
                      <c:h val="0.20873583827660747"/>
                    </c:manualLayout>
                  </c15:layout>
                </c:ext>
                <c:ext xmlns:c16="http://schemas.microsoft.com/office/drawing/2014/chart" uri="{C3380CC4-5D6E-409C-BE32-E72D297353CC}">
                  <c16:uniqueId val="{0000000B-98AA-4FBB-A1A2-2E862109DF7D}"/>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Analysis!$Y$3:$Y$12</c:f>
              <c:strCache>
                <c:ptCount val="10"/>
                <c:pt idx="0">
                  <c:v>Product14</c:v>
                </c:pt>
                <c:pt idx="1">
                  <c:v>Product15</c:v>
                </c:pt>
                <c:pt idx="2">
                  <c:v>Product16</c:v>
                </c:pt>
                <c:pt idx="3">
                  <c:v>Product17</c:v>
                </c:pt>
                <c:pt idx="4">
                  <c:v>Product18</c:v>
                </c:pt>
                <c:pt idx="5">
                  <c:v>Product19</c:v>
                </c:pt>
                <c:pt idx="6">
                  <c:v>Product20</c:v>
                </c:pt>
                <c:pt idx="7">
                  <c:v>Product21</c:v>
                </c:pt>
                <c:pt idx="8">
                  <c:v>Product22</c:v>
                </c:pt>
                <c:pt idx="9">
                  <c:v>Product23</c:v>
                </c:pt>
              </c:strCache>
            </c:strRef>
          </c:cat>
          <c:val>
            <c:numRef>
              <c:f>Analysis!$Z$3:$Z$12</c:f>
              <c:numCache>
                <c:formatCode>[$$-409]#,##0.00</c:formatCode>
                <c:ptCount val="10"/>
                <c:pt idx="0">
                  <c:v>12764.640000000001</c:v>
                </c:pt>
                <c:pt idx="1">
                  <c:v>1839.2399999999998</c:v>
                </c:pt>
                <c:pt idx="2">
                  <c:v>1996.8</c:v>
                </c:pt>
                <c:pt idx="3">
                  <c:v>9877.1400000000012</c:v>
                </c:pt>
                <c:pt idx="4">
                  <c:v>4035.2200000000003</c:v>
                </c:pt>
                <c:pt idx="5">
                  <c:v>20160</c:v>
                </c:pt>
                <c:pt idx="6">
                  <c:v>8006.25</c:v>
                </c:pt>
                <c:pt idx="7">
                  <c:v>10727.64</c:v>
                </c:pt>
                <c:pt idx="8">
                  <c:v>9909.9</c:v>
                </c:pt>
                <c:pt idx="9">
                  <c:v>12853.560000000001</c:v>
                </c:pt>
              </c:numCache>
            </c:numRef>
          </c:val>
          <c:extLst>
            <c:ext xmlns:c16="http://schemas.microsoft.com/office/drawing/2014/chart" uri="{C3380CC4-5D6E-409C-BE32-E72D297353CC}">
              <c16:uniqueId val="{00000000-98AA-4FBB-A1A2-2E862109DF7D}"/>
            </c:ext>
          </c:extLst>
        </c:ser>
        <c:ser>
          <c:idx val="1"/>
          <c:order val="1"/>
          <c:spPr>
            <a:solidFill>
              <a:schemeClr val="accent2"/>
            </a:solidFill>
            <a:ln>
              <a:noFill/>
            </a:ln>
            <a:effectLst/>
          </c:spPr>
          <c:invertIfNegative val="0"/>
          <c:cat>
            <c:strRef>
              <c:f>Analysis!$Y$3:$Y$12</c:f>
              <c:strCache>
                <c:ptCount val="10"/>
                <c:pt idx="0">
                  <c:v>Product14</c:v>
                </c:pt>
                <c:pt idx="1">
                  <c:v>Product15</c:v>
                </c:pt>
                <c:pt idx="2">
                  <c:v>Product16</c:v>
                </c:pt>
                <c:pt idx="3">
                  <c:v>Product17</c:v>
                </c:pt>
                <c:pt idx="4">
                  <c:v>Product18</c:v>
                </c:pt>
                <c:pt idx="5">
                  <c:v>Product19</c:v>
                </c:pt>
                <c:pt idx="6">
                  <c:v>Product20</c:v>
                </c:pt>
                <c:pt idx="7">
                  <c:v>Product21</c:v>
                </c:pt>
                <c:pt idx="8">
                  <c:v>Product22</c:v>
                </c:pt>
                <c:pt idx="9">
                  <c:v>Product23</c:v>
                </c:pt>
              </c:strCache>
            </c:strRef>
          </c:cat>
          <c:val>
            <c:numRef>
              <c:f>Analysis!$AA$3:$AA$12</c:f>
              <c:numCache>
                <c:formatCode>General</c:formatCode>
                <c:ptCount val="10"/>
              </c:numCache>
            </c:numRef>
          </c:val>
          <c:extLst>
            <c:ext xmlns:c16="http://schemas.microsoft.com/office/drawing/2014/chart" uri="{C3380CC4-5D6E-409C-BE32-E72D297353CC}">
              <c16:uniqueId val="{00000001-98AA-4FBB-A1A2-2E862109DF7D}"/>
            </c:ext>
          </c:extLst>
        </c:ser>
        <c:dLbls>
          <c:showLegendKey val="0"/>
          <c:showVal val="0"/>
          <c:showCatName val="0"/>
          <c:showSerName val="0"/>
          <c:showPercent val="0"/>
          <c:showBubbleSize val="0"/>
        </c:dLbls>
        <c:gapWidth val="30"/>
        <c:axId val="215430112"/>
        <c:axId val="215421952"/>
      </c:barChart>
      <c:catAx>
        <c:axId val="215430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5421952"/>
        <c:crosses val="autoZero"/>
        <c:auto val="1"/>
        <c:lblAlgn val="ctr"/>
        <c:lblOffset val="100"/>
        <c:noMultiLvlLbl val="0"/>
      </c:catAx>
      <c:valAx>
        <c:axId val="215421952"/>
        <c:scaling>
          <c:orientation val="minMax"/>
        </c:scaling>
        <c:delete val="1"/>
        <c:axPos val="b"/>
        <c:numFmt formatCode="[$$-409]#,##0.00" sourceLinked="1"/>
        <c:majorTickMark val="out"/>
        <c:minorTickMark val="none"/>
        <c:tickLblPos val="nextTo"/>
        <c:crossAx val="21543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[Sales-Dashboard-practice-file.xlsx]Analysis!Mode of payment</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8B-45F0-87BC-3774AE13AA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8B-45F0-87BC-3774AE13AA94}"/>
              </c:ext>
            </c:extLst>
          </c:dPt>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[$$-409]#,##0.00</c:formatCode>
                <c:ptCount val="2"/>
                <c:pt idx="0">
                  <c:v>205016.90000000008</c:v>
                </c:pt>
                <c:pt idx="1">
                  <c:v>203545.01999999993</c:v>
                </c:pt>
              </c:numCache>
            </c:numRef>
          </c:val>
          <c:extLst>
            <c:ext xmlns:c16="http://schemas.microsoft.com/office/drawing/2014/chart" uri="{C3380CC4-5D6E-409C-BE32-E72D297353CC}">
              <c16:uniqueId val="{00000004-2B8B-45F0-87BC-3774AE13AA9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[Sales-Dashboard-practice-file.xlsx]Analysis!Type of sale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58-4D0F-8EF0-096CEB24AA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58-4D0F-8EF0-096CEB24AA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58-4D0F-8EF0-096CEB24AA6F}"/>
              </c:ext>
            </c:extLst>
          </c:dPt>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[$$-409]#,##0.00</c:formatCode>
                <c:ptCount val="3"/>
                <c:pt idx="0">
                  <c:v>208140.15000000005</c:v>
                </c:pt>
                <c:pt idx="1">
                  <c:v>133923.87000000002</c:v>
                </c:pt>
                <c:pt idx="2">
                  <c:v>66497.900000000009</c:v>
                </c:pt>
              </c:numCache>
            </c:numRef>
          </c:val>
          <c:extLst>
            <c:ext xmlns:c16="http://schemas.microsoft.com/office/drawing/2014/chart" uri="{C3380CC4-5D6E-409C-BE32-E72D297353CC}">
              <c16:uniqueId val="{00000006-1858-4D0F-8EF0-096CEB24AA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938060B-153C-47D8-B945-F9C76478AFD9}">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E938060B-153C-47D8-B945-F9C76478AFD9}">
          <cx:tx>
            <cx:txData>
              <cx:f>_xlchart.v1.4</cx:f>
              <cx:v>Category01 Category02 Category03 Category04 Category05</cx:v>
            </cx:txData>
          </cx:tx>
          <cx:dataLabels>
            <cx:visibility seriesName="0" categoryName="1" value="1"/>
            <cx:separator>
</cx:separator>
          </cx:dataLabels>
          <cx:dataId val="0"/>
          <cx:layoutPr>
            <cx:parentLabelLayout val="overlapping"/>
          </cx:layoutPr>
        </cx:series>
      </cx:plotAreaRegion>
    </cx:plotArea>
  </cx:chart>
  <cx: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6350" cap="flat" cmpd="sng" algn="ctr">
      <a:solidFill>
        <a:schemeClr val="accent6"/>
      </a:solidFill>
      <a:prstDash val="solid"/>
      <a:miter lim="800000"/>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2" fmlaLink="Analysis!$Y$1" max="100" page="10" val="14"/>
</file>

<file path=xl/ctrlProps/ctrlProp5.xml><?xml version="1.0" encoding="utf-8"?>
<formControlPr xmlns="http://schemas.microsoft.com/office/spreadsheetml/2009/9/main" objectType="Scroll" dx="22" fmlaLink="Analysis!$Y$1" max="100" page="10" val="14"/>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3</xdr:col>
      <xdr:colOff>47624</xdr:colOff>
      <xdr:row>18</xdr:row>
      <xdr:rowOff>85726</xdr:rowOff>
    </xdr:from>
    <xdr:to>
      <xdr:col>3</xdr:col>
      <xdr:colOff>1171575</xdr:colOff>
      <xdr:row>25</xdr:row>
      <xdr:rowOff>85726</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FC8EDB0B-0127-361E-3063-2488E4E4AF89}"/>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143249" y="3514726"/>
              <a:ext cx="1123951"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1276350</xdr:colOff>
      <xdr:row>18</xdr:row>
      <xdr:rowOff>85726</xdr:rowOff>
    </xdr:from>
    <xdr:to>
      <xdr:col>4</xdr:col>
      <xdr:colOff>1076325</xdr:colOff>
      <xdr:row>24</xdr:row>
      <xdr:rowOff>9526</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791641E-124D-53FD-C763-E65A81D00E6E}"/>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371975" y="3514726"/>
              <a:ext cx="14097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1190624</xdr:colOff>
      <xdr:row>18</xdr:row>
      <xdr:rowOff>85725</xdr:rowOff>
    </xdr:from>
    <xdr:to>
      <xdr:col>6</xdr:col>
      <xdr:colOff>104774</xdr:colOff>
      <xdr:row>31</xdr:row>
      <xdr:rowOff>133350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4EA356B3-1AB3-E08F-5A9E-203DAA054CF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895974" y="3514725"/>
              <a:ext cx="1133475"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200024</xdr:colOff>
      <xdr:row>18</xdr:row>
      <xdr:rowOff>76200</xdr:rowOff>
    </xdr:from>
    <xdr:to>
      <xdr:col>7</xdr:col>
      <xdr:colOff>280377</xdr:colOff>
      <xdr:row>24</xdr:row>
      <xdr:rowOff>47625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650DBE6F-EBBF-7846-6AB5-DFEBFAEAE81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124699" y="3505200"/>
              <a:ext cx="981076"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67896</xdr:colOff>
      <xdr:row>35</xdr:row>
      <xdr:rowOff>113444</xdr:rowOff>
    </xdr:from>
    <xdr:to>
      <xdr:col>3</xdr:col>
      <xdr:colOff>1458546</xdr:colOff>
      <xdr:row>46</xdr:row>
      <xdr:rowOff>37123</xdr:rowOff>
    </xdr:to>
    <xdr:graphicFrame macro="">
      <xdr:nvGraphicFramePr>
        <xdr:cNvPr id="6" name="Chart 5">
          <a:extLst>
            <a:ext uri="{FF2B5EF4-FFF2-40B4-BE49-F238E27FC236}">
              <a16:creationId xmlns:a16="http://schemas.microsoft.com/office/drawing/2014/main" id="{A09C3CE1-1DC8-9EF8-EACF-5323D9FD82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762000</xdr:colOff>
      <xdr:row>17</xdr:row>
      <xdr:rowOff>19050</xdr:rowOff>
    </xdr:from>
    <xdr:to>
      <xdr:col>14</xdr:col>
      <xdr:colOff>0</xdr:colOff>
      <xdr:row>27</xdr:row>
      <xdr:rowOff>133350</xdr:rowOff>
    </xdr:to>
    <xdr:graphicFrame macro="">
      <xdr:nvGraphicFramePr>
        <xdr:cNvPr id="8" name="Chart 7">
          <a:extLst>
            <a:ext uri="{FF2B5EF4-FFF2-40B4-BE49-F238E27FC236}">
              <a16:creationId xmlns:a16="http://schemas.microsoft.com/office/drawing/2014/main" id="{3448782C-80C2-6151-C40E-CD31FE718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609600</xdr:colOff>
          <xdr:row>14</xdr:row>
          <xdr:rowOff>85725</xdr:rowOff>
        </xdr:from>
        <xdr:to>
          <xdr:col>10</xdr:col>
          <xdr:colOff>952500</xdr:colOff>
          <xdr:row>16</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1019175</xdr:colOff>
          <xdr:row>14</xdr:row>
          <xdr:rowOff>85725</xdr:rowOff>
        </xdr:from>
        <xdr:to>
          <xdr:col>11</xdr:col>
          <xdr:colOff>295275</xdr:colOff>
          <xdr:row>16</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457200</xdr:colOff>
          <xdr:row>14</xdr:row>
          <xdr:rowOff>133350</xdr:rowOff>
        </xdr:from>
        <xdr:to>
          <xdr:col>11</xdr:col>
          <xdr:colOff>800100</xdr:colOff>
          <xdr:row>16</xdr:row>
          <xdr:rowOff>57150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24</xdr:col>
      <xdr:colOff>123825</xdr:colOff>
      <xdr:row>13</xdr:row>
      <xdr:rowOff>138112</xdr:rowOff>
    </xdr:from>
    <xdr:to>
      <xdr:col>28</xdr:col>
      <xdr:colOff>1</xdr:colOff>
      <xdr:row>28</xdr:row>
      <xdr:rowOff>23812</xdr:rowOff>
    </xdr:to>
    <xdr:graphicFrame macro="">
      <xdr:nvGraphicFramePr>
        <xdr:cNvPr id="10" name="Chart 9">
          <a:extLst>
            <a:ext uri="{FF2B5EF4-FFF2-40B4-BE49-F238E27FC236}">
              <a16:creationId xmlns:a16="http://schemas.microsoft.com/office/drawing/2014/main" id="{E63361BD-D5CD-4014-5FAE-44C746A04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342900</xdr:colOff>
          <xdr:row>13</xdr:row>
          <xdr:rowOff>123825</xdr:rowOff>
        </xdr:from>
        <xdr:to>
          <xdr:col>24</xdr:col>
          <xdr:colOff>0</xdr:colOff>
          <xdr:row>28</xdr:row>
          <xdr:rowOff>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30</xdr:col>
      <xdr:colOff>628650</xdr:colOff>
      <xdr:row>9</xdr:row>
      <xdr:rowOff>33336</xdr:rowOff>
    </xdr:from>
    <xdr:to>
      <xdr:col>34</xdr:col>
      <xdr:colOff>752475</xdr:colOff>
      <xdr:row>22</xdr:row>
      <xdr:rowOff>47625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7E5C942-5985-D69D-4660-8D5BD2D9C3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718250" y="1747836"/>
              <a:ext cx="3924300" cy="24907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39</xdr:col>
      <xdr:colOff>0</xdr:colOff>
      <xdr:row>9</xdr:row>
      <xdr:rowOff>14286</xdr:rowOff>
    </xdr:from>
    <xdr:to>
      <xdr:col>40</xdr:col>
      <xdr:colOff>704850</xdr:colOff>
      <xdr:row>17</xdr:row>
      <xdr:rowOff>9525</xdr:rowOff>
    </xdr:to>
    <xdr:graphicFrame macro="">
      <xdr:nvGraphicFramePr>
        <xdr:cNvPr id="11" name="Chart 10">
          <a:extLst>
            <a:ext uri="{FF2B5EF4-FFF2-40B4-BE49-F238E27FC236}">
              <a16:creationId xmlns:a16="http://schemas.microsoft.com/office/drawing/2014/main" id="{44CAC8C8-A8B6-584B-21DD-E8BD94B28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652462</xdr:colOff>
      <xdr:row>7</xdr:row>
      <xdr:rowOff>166687</xdr:rowOff>
    </xdr:from>
    <xdr:to>
      <xdr:col>37</xdr:col>
      <xdr:colOff>371475</xdr:colOff>
      <xdr:row>15</xdr:row>
      <xdr:rowOff>133350</xdr:rowOff>
    </xdr:to>
    <xdr:graphicFrame macro="">
      <xdr:nvGraphicFramePr>
        <xdr:cNvPr id="12" name="Chart 11">
          <a:extLst>
            <a:ext uri="{FF2B5EF4-FFF2-40B4-BE49-F238E27FC236}">
              <a16:creationId xmlns:a16="http://schemas.microsoft.com/office/drawing/2014/main" id="{4E69AD42-CA8E-284F-6F75-9BE119147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52312</xdr:colOff>
      <xdr:row>34</xdr:row>
      <xdr:rowOff>3000</xdr:rowOff>
    </xdr:to>
    <xdr:grpSp>
      <xdr:nvGrpSpPr>
        <xdr:cNvPr id="56" name="Group 55">
          <a:extLst>
            <a:ext uri="{FF2B5EF4-FFF2-40B4-BE49-F238E27FC236}">
              <a16:creationId xmlns:a16="http://schemas.microsoft.com/office/drawing/2014/main" id="{F634C221-354F-1392-928D-B3C05A902961}"/>
            </a:ext>
          </a:extLst>
        </xdr:cNvPr>
        <xdr:cNvGrpSpPr/>
      </xdr:nvGrpSpPr>
      <xdr:grpSpPr>
        <a:xfrm>
          <a:off x="0" y="0"/>
          <a:ext cx="15901912" cy="6480000"/>
          <a:chOff x="0" y="0"/>
          <a:chExt cx="12192000" cy="6858000"/>
        </a:xfrm>
      </xdr:grpSpPr>
      <xdr:sp macro="" textlink="">
        <xdr:nvSpPr>
          <xdr:cNvPr id="29" name="Rectangle: Rounded Corners 28">
            <a:extLst>
              <a:ext uri="{FF2B5EF4-FFF2-40B4-BE49-F238E27FC236}">
                <a16:creationId xmlns:a16="http://schemas.microsoft.com/office/drawing/2014/main" id="{B404ABC7-FE85-E09A-4FEA-A549461FC029}"/>
              </a:ext>
            </a:extLst>
          </xdr:cNvPr>
          <xdr:cNvSpPr/>
        </xdr:nvSpPr>
        <xdr:spPr>
          <a:xfrm>
            <a:off x="0" y="0"/>
            <a:ext cx="12192000" cy="6858000"/>
          </a:xfrm>
          <a:prstGeom prst="roundRect">
            <a:avLst>
              <a:gd name="adj" fmla="val 0"/>
            </a:avLst>
          </a:prstGeom>
          <a:gradFill>
            <a:gsLst>
              <a:gs pos="41300">
                <a:srgbClr val="50AE2F"/>
              </a:gs>
              <a:gs pos="0">
                <a:schemeClr val="accent6">
                  <a:satMod val="103000"/>
                  <a:lumMod val="102000"/>
                  <a:tint val="94000"/>
                  <a:alpha val="90000"/>
                </a:schemeClr>
              </a:gs>
              <a:gs pos="50000">
                <a:schemeClr val="accent6">
                  <a:satMod val="110000"/>
                  <a:lumMod val="100000"/>
                  <a:shade val="100000"/>
                  <a:alpha val="90000"/>
                </a:schemeClr>
              </a:gs>
              <a:gs pos="100000">
                <a:schemeClr val="accent6">
                  <a:lumMod val="99000"/>
                  <a:satMod val="120000"/>
                  <a:shade val="78000"/>
                  <a:alpha val="90000"/>
                </a:schemeClr>
              </a:gs>
            </a:gsLst>
          </a:gra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sp macro="" textlink="">
        <xdr:nvSpPr>
          <xdr:cNvPr id="30" name="Trapezoid 29">
            <a:extLst>
              <a:ext uri="{FF2B5EF4-FFF2-40B4-BE49-F238E27FC236}">
                <a16:creationId xmlns:a16="http://schemas.microsoft.com/office/drawing/2014/main" id="{C0B9D9D7-B7DD-8B55-7B80-E933F7CC3574}"/>
              </a:ext>
            </a:extLst>
          </xdr:cNvPr>
          <xdr:cNvSpPr/>
        </xdr:nvSpPr>
        <xdr:spPr>
          <a:xfrm>
            <a:off x="10399453" y="1260614"/>
            <a:ext cx="1692000" cy="288000"/>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sp macro="" textlink="">
        <xdr:nvSpPr>
          <xdr:cNvPr id="31" name="Flowchart: Off-page Connector 30">
            <a:extLst>
              <a:ext uri="{FF2B5EF4-FFF2-40B4-BE49-F238E27FC236}">
                <a16:creationId xmlns:a16="http://schemas.microsoft.com/office/drawing/2014/main" id="{95ABEF4A-EB89-E849-1EF2-98D1A3ECFA1D}"/>
              </a:ext>
            </a:extLst>
          </xdr:cNvPr>
          <xdr:cNvSpPr/>
        </xdr:nvSpPr>
        <xdr:spPr>
          <a:xfrm>
            <a:off x="10588974" y="1379865"/>
            <a:ext cx="1260000" cy="1980000"/>
          </a:xfrm>
          <a:prstGeom prst="flowChartOffpageConnector">
            <a:avLst/>
          </a:prstGeom>
          <a:solidFill>
            <a:schemeClr val="accent6">
              <a:lumMod val="75000"/>
            </a:schemeClr>
          </a:solidFill>
          <a:ln/>
          <a:effectLst>
            <a:outerShdw blurRad="50800" dist="38100" dir="16200000"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highlight>
                <a:srgbClr val="008000"/>
              </a:highlight>
            </a:endParaRPr>
          </a:p>
        </xdr:txBody>
      </xdr:sp>
      <xdr:sp macro="" textlink="">
        <xdr:nvSpPr>
          <xdr:cNvPr id="32" name="Trapezoid 31">
            <a:extLst>
              <a:ext uri="{FF2B5EF4-FFF2-40B4-BE49-F238E27FC236}">
                <a16:creationId xmlns:a16="http://schemas.microsoft.com/office/drawing/2014/main" id="{7AACB941-4FBC-FBA1-CC58-422AD9FA3E78}"/>
              </a:ext>
            </a:extLst>
          </xdr:cNvPr>
          <xdr:cNvSpPr/>
        </xdr:nvSpPr>
        <xdr:spPr>
          <a:xfrm>
            <a:off x="8699625" y="1260614"/>
            <a:ext cx="1692000" cy="288000"/>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sp macro="" textlink="">
        <xdr:nvSpPr>
          <xdr:cNvPr id="33" name="Flowchart: Off-page Connector 32">
            <a:extLst>
              <a:ext uri="{FF2B5EF4-FFF2-40B4-BE49-F238E27FC236}">
                <a16:creationId xmlns:a16="http://schemas.microsoft.com/office/drawing/2014/main" id="{E49B1A16-5383-F0AF-65C2-720F6749C241}"/>
              </a:ext>
            </a:extLst>
          </xdr:cNvPr>
          <xdr:cNvSpPr/>
        </xdr:nvSpPr>
        <xdr:spPr>
          <a:xfrm>
            <a:off x="8915625" y="1386233"/>
            <a:ext cx="1260000" cy="1980000"/>
          </a:xfrm>
          <a:prstGeom prst="flowChartOffpageConnector">
            <a:avLst/>
          </a:prstGeom>
          <a:solidFill>
            <a:schemeClr val="accent6">
              <a:lumMod val="75000"/>
            </a:schemeClr>
          </a:solidFill>
          <a:ln/>
          <a:effectLst>
            <a:outerShdw blurRad="50800" dist="38100" dir="16200000"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highlight>
                <a:srgbClr val="008000"/>
              </a:highlight>
            </a:endParaRPr>
          </a:p>
        </xdr:txBody>
      </xdr:sp>
      <xdr:sp macro="" textlink="">
        <xdr:nvSpPr>
          <xdr:cNvPr id="34" name="Rectangle: Rounded Corners 33">
            <a:extLst>
              <a:ext uri="{FF2B5EF4-FFF2-40B4-BE49-F238E27FC236}">
                <a16:creationId xmlns:a16="http://schemas.microsoft.com/office/drawing/2014/main" id="{5C1AFB15-B912-9D61-C88D-DFBA2E4FFCD7}"/>
              </a:ext>
            </a:extLst>
          </xdr:cNvPr>
          <xdr:cNvSpPr>
            <a:spLocks noChangeAspect="1"/>
          </xdr:cNvSpPr>
        </xdr:nvSpPr>
        <xdr:spPr>
          <a:xfrm>
            <a:off x="119921" y="164892"/>
            <a:ext cx="5040000" cy="90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400" b="1" baseline="0"/>
              <a:t>SALES DASHBOARD</a:t>
            </a:r>
            <a:endParaRPr lang="en-IN" b="1" baseline="0"/>
          </a:p>
          <a:p>
            <a:pPr algn="l"/>
            <a:endParaRPr lang="en-IN" sz="400" b="1" baseline="0"/>
          </a:p>
          <a:p>
            <a:pPr algn="l"/>
            <a:r>
              <a:rPr lang="en-IN" sz="1400" b="1" baseline="0">
                <a:solidFill>
                  <a:srgbClr val="FF0000"/>
                </a:solidFill>
              </a:rPr>
              <a:t>Supermarket Store</a:t>
            </a:r>
            <a:endParaRPr lang="en-IN" b="1" baseline="0">
              <a:solidFill>
                <a:srgbClr val="FF0000"/>
              </a:solidFill>
            </a:endParaRPr>
          </a:p>
        </xdr:txBody>
      </xdr:sp>
      <xdr:sp macro="" textlink="">
        <xdr:nvSpPr>
          <xdr:cNvPr id="35" name="Rectangle: Rounded Corners 34">
            <a:extLst>
              <a:ext uri="{FF2B5EF4-FFF2-40B4-BE49-F238E27FC236}">
                <a16:creationId xmlns:a16="http://schemas.microsoft.com/office/drawing/2014/main" id="{8E1475F7-2BFA-4AFD-23BC-37E657969CCB}"/>
              </a:ext>
            </a:extLst>
          </xdr:cNvPr>
          <xdr:cNvSpPr/>
        </xdr:nvSpPr>
        <xdr:spPr>
          <a:xfrm>
            <a:off x="5368974" y="164891"/>
            <a:ext cx="6480000" cy="900000"/>
          </a:xfrm>
          <a:prstGeom prst="roundRect">
            <a:avLst/>
          </a:prstGeom>
          <a:solidFill>
            <a:schemeClr val="accent6">
              <a:lumMod val="75000"/>
            </a:schemeClr>
          </a:solidFill>
          <a:ln/>
          <a:effectLst>
            <a:outerShdw blurRad="50800" dist="38100" dir="16200000"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highlight>
                <a:srgbClr val="008000"/>
              </a:highlight>
            </a:endParaRPr>
          </a:p>
        </xdr:txBody>
      </xdr:sp>
      <xdr:sp macro="" textlink="">
        <xdr:nvSpPr>
          <xdr:cNvPr id="36" name="Rectangle: Rounded Corners 35">
            <a:extLst>
              <a:ext uri="{FF2B5EF4-FFF2-40B4-BE49-F238E27FC236}">
                <a16:creationId xmlns:a16="http://schemas.microsoft.com/office/drawing/2014/main" id="{543F86BD-0575-8C27-A827-AF403A382328}"/>
              </a:ext>
            </a:extLst>
          </xdr:cNvPr>
          <xdr:cNvSpPr/>
        </xdr:nvSpPr>
        <xdr:spPr>
          <a:xfrm>
            <a:off x="119921" y="1276661"/>
            <a:ext cx="1440000" cy="1260000"/>
          </a:xfrm>
          <a:prstGeom prst="roundRect">
            <a:avLst/>
          </a:prstGeom>
          <a:solidFill>
            <a:schemeClr val="accent6">
              <a:lumMod val="75000"/>
            </a:schemeClr>
          </a:solidFill>
          <a:ln/>
          <a:effectLst>
            <a:outerShdw blurRad="50800" dist="38100" dir="16200000"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highlight>
                <a:srgbClr val="008000"/>
              </a:highlight>
            </a:endParaRPr>
          </a:p>
        </xdr:txBody>
      </xdr:sp>
      <xdr:sp macro="" textlink="">
        <xdr:nvSpPr>
          <xdr:cNvPr id="37" name="Rectangle: Rounded Corners 36">
            <a:extLst>
              <a:ext uri="{FF2B5EF4-FFF2-40B4-BE49-F238E27FC236}">
                <a16:creationId xmlns:a16="http://schemas.microsoft.com/office/drawing/2014/main" id="{4D8A925F-1364-A521-0913-7AEC868D3F92}"/>
              </a:ext>
            </a:extLst>
          </xdr:cNvPr>
          <xdr:cNvSpPr/>
        </xdr:nvSpPr>
        <xdr:spPr>
          <a:xfrm>
            <a:off x="119921" y="2748431"/>
            <a:ext cx="1440000" cy="2520000"/>
          </a:xfrm>
          <a:prstGeom prst="roundRect">
            <a:avLst/>
          </a:prstGeom>
          <a:solidFill>
            <a:schemeClr val="accent6">
              <a:lumMod val="75000"/>
            </a:schemeClr>
          </a:solidFill>
          <a:ln/>
          <a:effectLst>
            <a:outerShdw blurRad="50800" dist="38100" dir="16200000"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highlight>
                <a:srgbClr val="008000"/>
              </a:highlight>
            </a:endParaRPr>
          </a:p>
        </xdr:txBody>
      </xdr:sp>
      <xdr:sp macro="" textlink="">
        <xdr:nvSpPr>
          <xdr:cNvPr id="38" name="Oval 37">
            <a:extLst>
              <a:ext uri="{FF2B5EF4-FFF2-40B4-BE49-F238E27FC236}">
                <a16:creationId xmlns:a16="http://schemas.microsoft.com/office/drawing/2014/main" id="{37582890-8746-F051-D81A-4ED1D3DD82B3}"/>
              </a:ext>
            </a:extLst>
          </xdr:cNvPr>
          <xdr:cNvSpPr/>
        </xdr:nvSpPr>
        <xdr:spPr>
          <a:xfrm>
            <a:off x="119921" y="5480201"/>
            <a:ext cx="1440000" cy="1260000"/>
          </a:xfrm>
          <a:prstGeom prst="ellipse">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sp macro="" textlink="">
        <xdr:nvSpPr>
          <xdr:cNvPr id="39" name="Rectangle: Rounded Corners 38">
            <a:extLst>
              <a:ext uri="{FF2B5EF4-FFF2-40B4-BE49-F238E27FC236}">
                <a16:creationId xmlns:a16="http://schemas.microsoft.com/office/drawing/2014/main" id="{8853C30A-9471-0646-8B4D-E1C0D2BE6479}"/>
              </a:ext>
            </a:extLst>
          </xdr:cNvPr>
          <xdr:cNvSpPr/>
        </xdr:nvSpPr>
        <xdr:spPr>
          <a:xfrm>
            <a:off x="1756347" y="1276661"/>
            <a:ext cx="2160000" cy="90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solidFill>
                  <a:srgbClr val="FFFF00"/>
                </a:solidFill>
              </a:rPr>
              <a:t>TOTAL</a:t>
            </a:r>
            <a:r>
              <a:rPr lang="en-IN" sz="1400" b="1" baseline="0">
                <a:solidFill>
                  <a:srgbClr val="FFFF00"/>
                </a:solidFill>
              </a:rPr>
              <a:t> SALES</a:t>
            </a:r>
            <a:endParaRPr lang="en-IN" sz="1400" b="1">
              <a:solidFill>
                <a:srgbClr val="FFFF00"/>
              </a:solidFill>
            </a:endParaRPr>
          </a:p>
        </xdr:txBody>
      </xdr:sp>
      <xdr:sp macro="" textlink="">
        <xdr:nvSpPr>
          <xdr:cNvPr id="40" name="Rectangle: Rounded Corners 39">
            <a:extLst>
              <a:ext uri="{FF2B5EF4-FFF2-40B4-BE49-F238E27FC236}">
                <a16:creationId xmlns:a16="http://schemas.microsoft.com/office/drawing/2014/main" id="{B5DAE68A-9215-369F-88FC-14D3DAABE8FC}"/>
              </a:ext>
            </a:extLst>
          </xdr:cNvPr>
          <xdr:cNvSpPr/>
        </xdr:nvSpPr>
        <xdr:spPr>
          <a:xfrm>
            <a:off x="4112773" y="1276661"/>
            <a:ext cx="2160000" cy="90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solidFill>
                  <a:srgbClr val="FFFF00"/>
                </a:solidFill>
              </a:rPr>
              <a:t>TOTAL</a:t>
            </a:r>
            <a:r>
              <a:rPr lang="en-IN" sz="1400" b="1" baseline="0">
                <a:solidFill>
                  <a:srgbClr val="FFFF00"/>
                </a:solidFill>
              </a:rPr>
              <a:t> PROFIT</a:t>
            </a:r>
            <a:endParaRPr lang="en-IN" sz="1400" b="1">
              <a:solidFill>
                <a:srgbClr val="FFFF00"/>
              </a:solidFill>
            </a:endParaRPr>
          </a:p>
        </xdr:txBody>
      </xdr:sp>
      <xdr:sp macro="" textlink="">
        <xdr:nvSpPr>
          <xdr:cNvPr id="41" name="Rectangle: Rounded Corners 40">
            <a:extLst>
              <a:ext uri="{FF2B5EF4-FFF2-40B4-BE49-F238E27FC236}">
                <a16:creationId xmlns:a16="http://schemas.microsoft.com/office/drawing/2014/main" id="{A4009277-53BA-9D7D-AEB7-DA7A0E81C968}"/>
              </a:ext>
            </a:extLst>
          </xdr:cNvPr>
          <xdr:cNvSpPr/>
        </xdr:nvSpPr>
        <xdr:spPr>
          <a:xfrm>
            <a:off x="6469199" y="1264463"/>
            <a:ext cx="2160000" cy="900000"/>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solidFill>
                  <a:srgbClr val="FFFF00"/>
                </a:solidFill>
              </a:rPr>
              <a:t>PROFIT %</a:t>
            </a:r>
          </a:p>
        </xdr:txBody>
      </xdr:sp>
      <xdr:sp macro="" textlink="">
        <xdr:nvSpPr>
          <xdr:cNvPr id="42" name="Rectangle: Rounded Corners 41">
            <a:extLst>
              <a:ext uri="{FF2B5EF4-FFF2-40B4-BE49-F238E27FC236}">
                <a16:creationId xmlns:a16="http://schemas.microsoft.com/office/drawing/2014/main" id="{48D5F154-C75A-2052-D3D4-5B0595D7E759}"/>
              </a:ext>
            </a:extLst>
          </xdr:cNvPr>
          <xdr:cNvSpPr/>
        </xdr:nvSpPr>
        <xdr:spPr>
          <a:xfrm>
            <a:off x="1756346" y="2388430"/>
            <a:ext cx="2963219" cy="2159999"/>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t>  </a:t>
            </a:r>
            <a:r>
              <a:rPr lang="en-IN" sz="1400" b="1" kern="1200">
                <a:solidFill>
                  <a:srgbClr val="FFFF00"/>
                </a:solidFill>
                <a:latin typeface="+mn-lt"/>
                <a:ea typeface="+mn-ea"/>
                <a:cs typeface="+mn-cs"/>
              </a:rPr>
              <a:t>MONTHLY</a:t>
            </a:r>
          </a:p>
        </xdr:txBody>
      </xdr:sp>
      <xdr:sp macro="" textlink="">
        <xdr:nvSpPr>
          <xdr:cNvPr id="43" name="Rectangle: Rounded Corners 42">
            <a:extLst>
              <a:ext uri="{FF2B5EF4-FFF2-40B4-BE49-F238E27FC236}">
                <a16:creationId xmlns:a16="http://schemas.microsoft.com/office/drawing/2014/main" id="{A88EFEF6-A577-95D0-A04A-0852F4252B3F}"/>
              </a:ext>
            </a:extLst>
          </xdr:cNvPr>
          <xdr:cNvSpPr/>
        </xdr:nvSpPr>
        <xdr:spPr>
          <a:xfrm>
            <a:off x="4832773" y="2376233"/>
            <a:ext cx="2160000" cy="2159999"/>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kern="1200">
                <a:solidFill>
                  <a:srgbClr val="FFFF00"/>
                </a:solidFill>
                <a:latin typeface="+mn-lt"/>
                <a:ea typeface="+mn-ea"/>
                <a:cs typeface="+mn-cs"/>
              </a:rPr>
              <a:t>PRODUCT</a:t>
            </a:r>
          </a:p>
        </xdr:txBody>
      </xdr:sp>
      <xdr:sp macro="" textlink="">
        <xdr:nvSpPr>
          <xdr:cNvPr id="44" name="Rectangle: Rounded Corners 43">
            <a:extLst>
              <a:ext uri="{FF2B5EF4-FFF2-40B4-BE49-F238E27FC236}">
                <a16:creationId xmlns:a16="http://schemas.microsoft.com/office/drawing/2014/main" id="{6C728B0F-0B28-8CEF-95D5-9FEF79E3424D}"/>
              </a:ext>
            </a:extLst>
          </xdr:cNvPr>
          <xdr:cNvSpPr/>
        </xdr:nvSpPr>
        <xdr:spPr>
          <a:xfrm>
            <a:off x="7189199" y="2364035"/>
            <a:ext cx="1440000" cy="2159999"/>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solidFill>
                  <a:srgbClr val="FFFF00"/>
                </a:solidFill>
              </a:rPr>
              <a:t>SALES</a:t>
            </a:r>
            <a:r>
              <a:rPr lang="en-IN" sz="1400" b="1" baseline="0">
                <a:solidFill>
                  <a:srgbClr val="FFFF00"/>
                </a:solidFill>
              </a:rPr>
              <a:t> TYPE</a:t>
            </a:r>
            <a:endParaRPr lang="en-IN" sz="1400" b="1">
              <a:solidFill>
                <a:srgbClr val="FFFF00"/>
              </a:solidFill>
            </a:endParaRPr>
          </a:p>
        </xdr:txBody>
      </xdr:sp>
      <xdr:sp macro="" textlink="">
        <xdr:nvSpPr>
          <xdr:cNvPr id="45" name="Rectangle: Rounded Corners 44">
            <a:extLst>
              <a:ext uri="{FF2B5EF4-FFF2-40B4-BE49-F238E27FC236}">
                <a16:creationId xmlns:a16="http://schemas.microsoft.com/office/drawing/2014/main" id="{0486F13D-7380-B39F-5397-0EA821C34486}"/>
              </a:ext>
            </a:extLst>
          </xdr:cNvPr>
          <xdr:cNvSpPr/>
        </xdr:nvSpPr>
        <xdr:spPr>
          <a:xfrm>
            <a:off x="1772773" y="4735803"/>
            <a:ext cx="5220000" cy="1957305"/>
          </a:xfrm>
          <a:prstGeom prst="roundRect">
            <a:avLst/>
          </a:prstGeom>
        </xdr:spPr>
        <xdr:style>
          <a:lnRef idx="2">
            <a:schemeClr val="dk1"/>
          </a:lnRef>
          <a:fillRef idx="0">
            <a:schemeClr val="dk1"/>
          </a:fillRef>
          <a:effectRef idx="1">
            <a:schemeClr val="dk1"/>
          </a:effectRef>
          <a:fontRef idx="minor">
            <a:schemeClr val="tx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t>  </a:t>
            </a:r>
            <a:r>
              <a:rPr lang="en-IN" sz="1400" b="1" kern="1200">
                <a:solidFill>
                  <a:srgbClr val="FFFF00"/>
                </a:solidFill>
                <a:latin typeface="+mn-lt"/>
                <a:ea typeface="+mn-ea"/>
                <a:cs typeface="+mn-cs"/>
              </a:rPr>
              <a:t>DAILY</a:t>
            </a:r>
          </a:p>
        </xdr:txBody>
      </xdr:sp>
      <xdr:sp macro="" textlink="">
        <xdr:nvSpPr>
          <xdr:cNvPr id="46" name="Rectangle: Rounded Corners 45">
            <a:extLst>
              <a:ext uri="{FF2B5EF4-FFF2-40B4-BE49-F238E27FC236}">
                <a16:creationId xmlns:a16="http://schemas.microsoft.com/office/drawing/2014/main" id="{A39C254E-6C8C-8707-2371-2B3091FBDE4C}"/>
              </a:ext>
            </a:extLst>
          </xdr:cNvPr>
          <xdr:cNvSpPr/>
        </xdr:nvSpPr>
        <xdr:spPr>
          <a:xfrm>
            <a:off x="7168974" y="4735804"/>
            <a:ext cx="1440000" cy="1957304"/>
          </a:xfrm>
          <a:prstGeom prst="roundRect">
            <a:avLst/>
          </a:prstGeom>
        </xdr:spPr>
        <xdr:style>
          <a:lnRef idx="2">
            <a:schemeClr val="dk1"/>
          </a:lnRef>
          <a:fillRef idx="0">
            <a:schemeClr val="dk1"/>
          </a:fillRef>
          <a:effectRef idx="1">
            <a:schemeClr val="dk1"/>
          </a:effectRef>
          <a:fontRef idx="minor">
            <a:schemeClr val="tx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r>
              <a:rPr lang="en-IN" sz="1400" b="1" kern="1200">
                <a:solidFill>
                  <a:srgbClr val="FFFF00"/>
                </a:solidFill>
                <a:latin typeface="+mn-lt"/>
                <a:ea typeface="+mn-ea"/>
                <a:cs typeface="+mn-cs"/>
              </a:rPr>
              <a:t>PAYMENT</a:t>
            </a:r>
            <a:r>
              <a:rPr lang="en-IN" sz="1400" b="1" kern="1200">
                <a:solidFill>
                  <a:schemeClr val="lt1"/>
                </a:solidFill>
                <a:latin typeface="+mn-lt"/>
                <a:ea typeface="+mn-ea"/>
                <a:cs typeface="+mn-cs"/>
              </a:rPr>
              <a:t> </a:t>
            </a:r>
            <a:r>
              <a:rPr lang="en-IN" sz="1400" b="1" kern="1200">
                <a:solidFill>
                  <a:srgbClr val="FFFF00"/>
                </a:solidFill>
                <a:latin typeface="+mn-lt"/>
                <a:ea typeface="+mn-ea"/>
                <a:cs typeface="+mn-cs"/>
              </a:rPr>
              <a:t>MODE</a:t>
            </a:r>
          </a:p>
        </xdr:txBody>
      </xdr:sp>
      <xdr:sp macro="" textlink="">
        <xdr:nvSpPr>
          <xdr:cNvPr id="47" name="Rectangle: Rounded Corners 46">
            <a:extLst>
              <a:ext uri="{FF2B5EF4-FFF2-40B4-BE49-F238E27FC236}">
                <a16:creationId xmlns:a16="http://schemas.microsoft.com/office/drawing/2014/main" id="{218702DB-262A-9B8B-74DB-E00AE6D87CAE}"/>
              </a:ext>
            </a:extLst>
          </xdr:cNvPr>
          <xdr:cNvSpPr/>
        </xdr:nvSpPr>
        <xdr:spPr>
          <a:xfrm>
            <a:off x="8825625" y="3501201"/>
            <a:ext cx="3076426" cy="3191907"/>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400" b="1"/>
              <a:t>   </a:t>
            </a:r>
            <a:r>
              <a:rPr lang="en-IN" sz="1400" b="1">
                <a:solidFill>
                  <a:srgbClr val="FFFF00"/>
                </a:solidFill>
              </a:rPr>
              <a:t>CATEGORY</a:t>
            </a:r>
          </a:p>
        </xdr:txBody>
      </xdr:sp>
      <xdr:sp macro="" textlink="">
        <xdr:nvSpPr>
          <xdr:cNvPr id="48" name="Flowchart: Off-page Connector 47">
            <a:extLst>
              <a:ext uri="{FF2B5EF4-FFF2-40B4-BE49-F238E27FC236}">
                <a16:creationId xmlns:a16="http://schemas.microsoft.com/office/drawing/2014/main" id="{C1198798-36BD-6701-0315-25224EFD2846}"/>
              </a:ext>
            </a:extLst>
          </xdr:cNvPr>
          <xdr:cNvSpPr/>
        </xdr:nvSpPr>
        <xdr:spPr>
          <a:xfrm>
            <a:off x="9068025" y="1538633"/>
            <a:ext cx="915424" cy="1624292"/>
          </a:xfrm>
          <a:prstGeom prst="flowChartOffpageConnector">
            <a:avLst/>
          </a:prstGeom>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b="1">
                <a:solidFill>
                  <a:srgbClr val="FFFF00"/>
                </a:solidFill>
              </a:rPr>
              <a:t>TOP PRODUCT</a:t>
            </a:r>
          </a:p>
          <a:p>
            <a:pPr algn="ctr"/>
            <a:endParaRPr lang="en-IN" sz="1400" b="1"/>
          </a:p>
          <a:p>
            <a:pPr algn="ctr"/>
            <a:endParaRPr lang="en-IN" sz="1400" b="1"/>
          </a:p>
        </xdr:txBody>
      </xdr:sp>
      <xdr:sp macro="" textlink="">
        <xdr:nvSpPr>
          <xdr:cNvPr id="49" name="Flowchart: Off-page Connector 48">
            <a:extLst>
              <a:ext uri="{FF2B5EF4-FFF2-40B4-BE49-F238E27FC236}">
                <a16:creationId xmlns:a16="http://schemas.microsoft.com/office/drawing/2014/main" id="{DE963D0E-F0D3-F083-F48C-D1C65C1F5EC1}"/>
              </a:ext>
            </a:extLst>
          </xdr:cNvPr>
          <xdr:cNvSpPr/>
        </xdr:nvSpPr>
        <xdr:spPr>
          <a:xfrm>
            <a:off x="10761262" y="1564087"/>
            <a:ext cx="915424" cy="1624292"/>
          </a:xfrm>
          <a:prstGeom prst="flowChartOffpageConnector">
            <a:avLst/>
          </a:prstGeom>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400" b="1">
                <a:solidFill>
                  <a:srgbClr val="FFFF00"/>
                </a:solidFill>
              </a:rPr>
              <a:t>TOP CATEGORY</a:t>
            </a:r>
          </a:p>
        </xdr:txBody>
      </xdr:sp>
      <xdr:cxnSp macro="">
        <xdr:nvCxnSpPr>
          <xdr:cNvPr id="50" name="Straight Connector 49">
            <a:extLst>
              <a:ext uri="{FF2B5EF4-FFF2-40B4-BE49-F238E27FC236}">
                <a16:creationId xmlns:a16="http://schemas.microsoft.com/office/drawing/2014/main" id="{8932342C-873D-051E-A877-9F50114D7960}"/>
              </a:ext>
            </a:extLst>
          </xdr:cNvPr>
          <xdr:cNvCxnSpPr/>
        </xdr:nvCxnSpPr>
        <xdr:spPr>
          <a:xfrm>
            <a:off x="1942896" y="2786233"/>
            <a:ext cx="2503358"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1" name="Straight Connector 50">
            <a:extLst>
              <a:ext uri="{FF2B5EF4-FFF2-40B4-BE49-F238E27FC236}">
                <a16:creationId xmlns:a16="http://schemas.microsoft.com/office/drawing/2014/main" id="{7EE2934A-B59F-C409-52D1-976135DE158E}"/>
              </a:ext>
            </a:extLst>
          </xdr:cNvPr>
          <xdr:cNvCxnSpPr>
            <a:cxnSpLocks/>
          </xdr:cNvCxnSpPr>
        </xdr:nvCxnSpPr>
        <xdr:spPr>
          <a:xfrm>
            <a:off x="4950667" y="2748431"/>
            <a:ext cx="1783358"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2" name="Straight Connector 51">
            <a:extLst>
              <a:ext uri="{FF2B5EF4-FFF2-40B4-BE49-F238E27FC236}">
                <a16:creationId xmlns:a16="http://schemas.microsoft.com/office/drawing/2014/main" id="{F2FDF4B6-B3E4-6F63-D4F5-D81D5F76E675}"/>
              </a:ext>
            </a:extLst>
          </xdr:cNvPr>
          <xdr:cNvCxnSpPr>
            <a:cxnSpLocks/>
          </xdr:cNvCxnSpPr>
        </xdr:nvCxnSpPr>
        <xdr:spPr>
          <a:xfrm>
            <a:off x="7324110" y="2748431"/>
            <a:ext cx="1145332"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3" name="Straight Connector 52">
            <a:extLst>
              <a:ext uri="{FF2B5EF4-FFF2-40B4-BE49-F238E27FC236}">
                <a16:creationId xmlns:a16="http://schemas.microsoft.com/office/drawing/2014/main" id="{6A1E3E7A-1878-088E-89DC-C833B7912827}"/>
              </a:ext>
            </a:extLst>
          </xdr:cNvPr>
          <xdr:cNvCxnSpPr>
            <a:cxnSpLocks/>
          </xdr:cNvCxnSpPr>
        </xdr:nvCxnSpPr>
        <xdr:spPr>
          <a:xfrm>
            <a:off x="1933731" y="5096279"/>
            <a:ext cx="480029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4" name="Straight Connector 53">
            <a:extLst>
              <a:ext uri="{FF2B5EF4-FFF2-40B4-BE49-F238E27FC236}">
                <a16:creationId xmlns:a16="http://schemas.microsoft.com/office/drawing/2014/main" id="{82A2CD64-BBA5-937C-F228-9FDBF2208F9C}"/>
              </a:ext>
            </a:extLst>
          </xdr:cNvPr>
          <xdr:cNvCxnSpPr>
            <a:cxnSpLocks/>
          </xdr:cNvCxnSpPr>
        </xdr:nvCxnSpPr>
        <xdr:spPr>
          <a:xfrm>
            <a:off x="7324110" y="5096279"/>
            <a:ext cx="103064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5" name="Straight Connector 54">
            <a:extLst>
              <a:ext uri="{FF2B5EF4-FFF2-40B4-BE49-F238E27FC236}">
                <a16:creationId xmlns:a16="http://schemas.microsoft.com/office/drawing/2014/main" id="{B7BF2197-5560-AE2C-38C1-05590266470A}"/>
              </a:ext>
            </a:extLst>
          </xdr:cNvPr>
          <xdr:cNvCxnSpPr>
            <a:cxnSpLocks/>
          </xdr:cNvCxnSpPr>
        </xdr:nvCxnSpPr>
        <xdr:spPr>
          <a:xfrm>
            <a:off x="9068025" y="3944535"/>
            <a:ext cx="2608661" cy="0"/>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27</xdr:col>
      <xdr:colOff>11908</xdr:colOff>
      <xdr:row>4</xdr:row>
      <xdr:rowOff>59531</xdr:rowOff>
    </xdr:from>
    <xdr:to>
      <xdr:col>30</xdr:col>
      <xdr:colOff>166688</xdr:colOff>
      <xdr:row>5</xdr:row>
      <xdr:rowOff>142875</xdr:rowOff>
    </xdr:to>
    <xdr:sp macro="" textlink="">
      <xdr:nvSpPr>
        <xdr:cNvPr id="58" name="TextBox 57">
          <a:extLst>
            <a:ext uri="{FF2B5EF4-FFF2-40B4-BE49-F238E27FC236}">
              <a16:creationId xmlns:a16="http://schemas.microsoft.com/office/drawing/2014/main" id="{2BA39914-8A9D-D0B3-70DC-4B8D75FF958E}"/>
            </a:ext>
          </a:extLst>
        </xdr:cNvPr>
        <xdr:cNvSpPr txBox="1"/>
      </xdr:nvSpPr>
      <xdr:spPr>
        <a:xfrm>
          <a:off x="16406814" y="821531"/>
          <a:ext cx="1976437"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SALES</a:t>
          </a:r>
          <a:r>
            <a:rPr lang="en-IN" sz="1100" b="1" kern="1200" baseline="0"/>
            <a:t> DASHBOARD</a:t>
          </a:r>
          <a:endParaRPr lang="en-IN" sz="1100" b="1" kern="1200"/>
        </a:p>
      </xdr:txBody>
    </xdr:sp>
    <xdr:clientData/>
  </xdr:twoCellAnchor>
  <xdr:twoCellAnchor>
    <xdr:from>
      <xdr:col>19</xdr:col>
      <xdr:colOff>333374</xdr:colOff>
      <xdr:row>10</xdr:row>
      <xdr:rowOff>119062</xdr:rowOff>
    </xdr:from>
    <xdr:to>
      <xdr:col>21</xdr:col>
      <xdr:colOff>142873</xdr:colOff>
      <xdr:row>12</xdr:row>
      <xdr:rowOff>71437</xdr:rowOff>
    </xdr:to>
    <xdr:sp macro="" textlink="Analysis!U1">
      <xdr:nvSpPr>
        <xdr:cNvPr id="62" name="TextBox 61">
          <a:extLst>
            <a:ext uri="{FF2B5EF4-FFF2-40B4-BE49-F238E27FC236}">
              <a16:creationId xmlns:a16="http://schemas.microsoft.com/office/drawing/2014/main" id="{31333740-395A-C019-F77E-A8B8DC03D579}"/>
            </a:ext>
          </a:extLst>
        </xdr:cNvPr>
        <xdr:cNvSpPr txBox="1"/>
      </xdr:nvSpPr>
      <xdr:spPr>
        <a:xfrm>
          <a:off x="11870530" y="2024062"/>
          <a:ext cx="1023937" cy="333375"/>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fld id="{352E50D3-EA50-4A91-8172-E2C59F77B35C}" type="TxLink">
            <a:rPr lang="en-US" sz="1400" b="1" i="0" u="none" strike="noStrike" kern="1200">
              <a:solidFill>
                <a:schemeClr val="bg1"/>
              </a:solidFill>
              <a:latin typeface="Calibri"/>
              <a:cs typeface="Calibri"/>
            </a:rPr>
            <a:pPr/>
            <a:t>Product42</a:t>
          </a:fld>
          <a:endParaRPr lang="en-IN" sz="1400" b="1" kern="1200">
            <a:solidFill>
              <a:schemeClr val="bg1"/>
            </a:solidFill>
          </a:endParaRPr>
        </a:p>
      </xdr:txBody>
    </xdr:sp>
    <xdr:clientData/>
  </xdr:twoCellAnchor>
  <xdr:twoCellAnchor>
    <xdr:from>
      <xdr:col>3</xdr:col>
      <xdr:colOff>604838</xdr:colOff>
      <xdr:row>8</xdr:row>
      <xdr:rowOff>104775</xdr:rowOff>
    </xdr:from>
    <xdr:to>
      <xdr:col>6</xdr:col>
      <xdr:colOff>154781</xdr:colOff>
      <xdr:row>10</xdr:row>
      <xdr:rowOff>83344</xdr:rowOff>
    </xdr:to>
    <xdr:sp macro="" textlink="Analysis!E6">
      <xdr:nvSpPr>
        <xdr:cNvPr id="65" name="TextBox 64">
          <a:extLst>
            <a:ext uri="{FF2B5EF4-FFF2-40B4-BE49-F238E27FC236}">
              <a16:creationId xmlns:a16="http://schemas.microsoft.com/office/drawing/2014/main" id="{0E30D724-68A2-44F9-A5E0-85DAB7958643}"/>
            </a:ext>
          </a:extLst>
        </xdr:cNvPr>
        <xdr:cNvSpPr txBox="1"/>
      </xdr:nvSpPr>
      <xdr:spPr>
        <a:xfrm>
          <a:off x="2426494" y="1628775"/>
          <a:ext cx="1371600" cy="359569"/>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fld id="{9915F523-9322-428B-AFC4-CF1E6C668C00}" type="TxLink">
            <a:rPr lang="en-US" sz="2000" b="1" i="0" u="none" strike="noStrike" kern="1200">
              <a:solidFill>
                <a:schemeClr val="bg1"/>
              </a:solidFill>
              <a:latin typeface="Calibri"/>
              <a:cs typeface="Calibri"/>
            </a:rPr>
            <a:pPr/>
            <a:t>$408,562</a:t>
          </a:fld>
          <a:endParaRPr lang="en-IN" sz="2000" b="1" kern="1200">
            <a:solidFill>
              <a:schemeClr val="bg1"/>
            </a:solidFill>
          </a:endParaRPr>
        </a:p>
      </xdr:txBody>
    </xdr:sp>
    <xdr:clientData/>
  </xdr:twoCellAnchor>
  <xdr:twoCellAnchor>
    <xdr:from>
      <xdr:col>9</xdr:col>
      <xdr:colOff>7144</xdr:colOff>
      <xdr:row>8</xdr:row>
      <xdr:rowOff>104775</xdr:rowOff>
    </xdr:from>
    <xdr:to>
      <xdr:col>11</xdr:col>
      <xdr:colOff>154781</xdr:colOff>
      <xdr:row>10</xdr:row>
      <xdr:rowOff>59531</xdr:rowOff>
    </xdr:to>
    <xdr:sp macro="" textlink="Analysis!E7">
      <xdr:nvSpPr>
        <xdr:cNvPr id="66" name="TextBox 65">
          <a:extLst>
            <a:ext uri="{FF2B5EF4-FFF2-40B4-BE49-F238E27FC236}">
              <a16:creationId xmlns:a16="http://schemas.microsoft.com/office/drawing/2014/main" id="{DF9E5CAD-A6C8-4E27-ADE3-DAF04B81CA48}"/>
            </a:ext>
          </a:extLst>
        </xdr:cNvPr>
        <xdr:cNvSpPr txBox="1"/>
      </xdr:nvSpPr>
      <xdr:spPr>
        <a:xfrm>
          <a:off x="5472113" y="1628775"/>
          <a:ext cx="1362074" cy="335756"/>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marL="0" indent="0"/>
          <a:fld id="{257845D5-BE31-49BC-81A2-1BE2FDAE64D4}" type="TxLink">
            <a:rPr lang="en-US" sz="2000" b="1" i="0" u="none" strike="noStrike" kern="1200">
              <a:solidFill>
                <a:schemeClr val="bg1"/>
              </a:solidFill>
              <a:latin typeface="Calibri"/>
              <a:ea typeface="+mn-ea"/>
              <a:cs typeface="Calibri"/>
            </a:rPr>
            <a:pPr marL="0" indent="0"/>
            <a:t>$73,058</a:t>
          </a:fld>
          <a:endParaRPr lang="en-IN" sz="2000" b="1" i="0" u="none" strike="noStrike" kern="1200">
            <a:solidFill>
              <a:schemeClr val="bg1"/>
            </a:solidFill>
            <a:latin typeface="Calibri"/>
            <a:ea typeface="+mn-ea"/>
            <a:cs typeface="Calibri"/>
          </a:endParaRPr>
        </a:p>
      </xdr:txBody>
    </xdr:sp>
    <xdr:clientData/>
  </xdr:twoCellAnchor>
  <xdr:twoCellAnchor>
    <xdr:from>
      <xdr:col>14</xdr:col>
      <xdr:colOff>83343</xdr:colOff>
      <xdr:row>8</xdr:row>
      <xdr:rowOff>85725</xdr:rowOff>
    </xdr:from>
    <xdr:to>
      <xdr:col>15</xdr:col>
      <xdr:colOff>500062</xdr:colOff>
      <xdr:row>10</xdr:row>
      <xdr:rowOff>59531</xdr:rowOff>
    </xdr:to>
    <xdr:sp macro="" textlink="Analysis!E8">
      <xdr:nvSpPr>
        <xdr:cNvPr id="67" name="TextBox 66">
          <a:extLst>
            <a:ext uri="{FF2B5EF4-FFF2-40B4-BE49-F238E27FC236}">
              <a16:creationId xmlns:a16="http://schemas.microsoft.com/office/drawing/2014/main" id="{444E3E2C-4028-44EE-9F4E-F8FBCE7D361A}"/>
            </a:ext>
          </a:extLst>
        </xdr:cNvPr>
        <xdr:cNvSpPr txBox="1"/>
      </xdr:nvSpPr>
      <xdr:spPr>
        <a:xfrm>
          <a:off x="8584406" y="1609725"/>
          <a:ext cx="1023937" cy="354806"/>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marL="0" indent="0"/>
          <a:fld id="{CF894481-3467-4E42-A302-7B83D4A75993}" type="TxLink">
            <a:rPr lang="en-US" sz="2000" b="1" i="0" u="none" strike="noStrike" kern="1200">
              <a:solidFill>
                <a:schemeClr val="bg1"/>
              </a:solidFill>
              <a:latin typeface="Calibri"/>
              <a:ea typeface="+mn-ea"/>
              <a:cs typeface="Calibri"/>
            </a:rPr>
            <a:pPr marL="0" indent="0"/>
            <a:t>22%</a:t>
          </a:fld>
          <a:endParaRPr lang="en-IN" sz="2000" b="1" i="0" u="none" strike="noStrike" kern="1200">
            <a:solidFill>
              <a:schemeClr val="bg1"/>
            </a:solidFill>
            <a:latin typeface="Calibri"/>
            <a:ea typeface="+mn-ea"/>
            <a:cs typeface="Calibri"/>
          </a:endParaRPr>
        </a:p>
      </xdr:txBody>
    </xdr:sp>
    <xdr:clientData/>
  </xdr:twoCellAnchor>
  <xdr:twoCellAnchor>
    <xdr:from>
      <xdr:col>23</xdr:col>
      <xdr:colOff>95250</xdr:colOff>
      <xdr:row>10</xdr:row>
      <xdr:rowOff>161925</xdr:rowOff>
    </xdr:from>
    <xdr:to>
      <xdr:col>24</xdr:col>
      <xdr:colOff>533400</xdr:colOff>
      <xdr:row>12</xdr:row>
      <xdr:rowOff>35719</xdr:rowOff>
    </xdr:to>
    <xdr:sp macro="" textlink="Analysis!AG1">
      <xdr:nvSpPr>
        <xdr:cNvPr id="68" name="TextBox 67">
          <a:extLst>
            <a:ext uri="{FF2B5EF4-FFF2-40B4-BE49-F238E27FC236}">
              <a16:creationId xmlns:a16="http://schemas.microsoft.com/office/drawing/2014/main" id="{77DBD276-D2F9-4D72-9C20-C1F1CFEEB215}"/>
            </a:ext>
          </a:extLst>
        </xdr:cNvPr>
        <xdr:cNvSpPr txBox="1"/>
      </xdr:nvSpPr>
      <xdr:spPr>
        <a:xfrm>
          <a:off x="14061281" y="2066925"/>
          <a:ext cx="1045369" cy="254794"/>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marL="0" indent="0"/>
          <a:fld id="{9D3F739D-66E2-4C21-8E0E-7E30A058101E}" type="TxLink">
            <a:rPr lang="en-US" sz="1400" b="1" i="0" u="none" strike="noStrike" kern="1200">
              <a:solidFill>
                <a:schemeClr val="bg1"/>
              </a:solidFill>
              <a:latin typeface="Calibri"/>
              <a:ea typeface="+mn-ea"/>
              <a:cs typeface="Calibri"/>
            </a:rPr>
            <a:pPr marL="0" indent="0"/>
            <a:t>Category05</a:t>
          </a:fld>
          <a:endParaRPr lang="en-IN" sz="1400" b="1" i="0" u="none" strike="noStrike" kern="1200">
            <a:solidFill>
              <a:schemeClr val="bg1"/>
            </a:solidFill>
            <a:latin typeface="Calibri"/>
            <a:ea typeface="+mn-ea"/>
            <a:cs typeface="Calibri"/>
          </a:endParaRPr>
        </a:p>
      </xdr:txBody>
    </xdr:sp>
    <xdr:clientData/>
  </xdr:twoCellAnchor>
  <xdr:twoCellAnchor>
    <xdr:from>
      <xdr:col>19</xdr:col>
      <xdr:colOff>426243</xdr:colOff>
      <xdr:row>12</xdr:row>
      <xdr:rowOff>123825</xdr:rowOff>
    </xdr:from>
    <xdr:to>
      <xdr:col>21</xdr:col>
      <xdr:colOff>71436</xdr:colOff>
      <xdr:row>14</xdr:row>
      <xdr:rowOff>59531</xdr:rowOff>
    </xdr:to>
    <xdr:sp macro="" textlink="Analysis!V1">
      <xdr:nvSpPr>
        <xdr:cNvPr id="69" name="TextBox 68">
          <a:extLst>
            <a:ext uri="{FF2B5EF4-FFF2-40B4-BE49-F238E27FC236}">
              <a16:creationId xmlns:a16="http://schemas.microsoft.com/office/drawing/2014/main" id="{09584A81-EA24-4711-BB53-35787210894F}"/>
            </a:ext>
          </a:extLst>
        </xdr:cNvPr>
        <xdr:cNvSpPr txBox="1"/>
      </xdr:nvSpPr>
      <xdr:spPr>
        <a:xfrm>
          <a:off x="11963399" y="2409825"/>
          <a:ext cx="859631" cy="316706"/>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marL="0" indent="0"/>
          <a:fld id="{48E024A1-48F2-4DD7-8E8F-3C11B669937C}" type="TxLink">
            <a:rPr lang="en-US" sz="1400" b="1" i="0" u="none" strike="noStrike" kern="1200">
              <a:solidFill>
                <a:schemeClr val="bg1"/>
              </a:solidFill>
              <a:latin typeface="Calibri"/>
              <a:ea typeface="+mn-ea"/>
              <a:cs typeface="Calibri"/>
            </a:rPr>
            <a:pPr marL="0" indent="0"/>
            <a:t>$26,074.00</a:t>
          </a:fld>
          <a:endParaRPr lang="en-IN" sz="1400" b="1" i="0" u="none" strike="noStrike" kern="1200">
            <a:solidFill>
              <a:schemeClr val="bg1"/>
            </a:solidFill>
            <a:latin typeface="Calibri"/>
            <a:ea typeface="+mn-ea"/>
            <a:cs typeface="Calibri"/>
          </a:endParaRPr>
        </a:p>
      </xdr:txBody>
    </xdr:sp>
    <xdr:clientData/>
  </xdr:twoCellAnchor>
  <xdr:twoCellAnchor>
    <xdr:from>
      <xdr:col>23</xdr:col>
      <xdr:colOff>180975</xdr:colOff>
      <xdr:row>12</xdr:row>
      <xdr:rowOff>119062</xdr:rowOff>
    </xdr:from>
    <xdr:to>
      <xdr:col>24</xdr:col>
      <xdr:colOff>514350</xdr:colOff>
      <xdr:row>13</xdr:row>
      <xdr:rowOff>178593</xdr:rowOff>
    </xdr:to>
    <xdr:sp macro="" textlink="Analysis!AH1">
      <xdr:nvSpPr>
        <xdr:cNvPr id="70" name="TextBox 67">
          <a:extLst>
            <a:ext uri="{FF2B5EF4-FFF2-40B4-BE49-F238E27FC236}">
              <a16:creationId xmlns:a16="http://schemas.microsoft.com/office/drawing/2014/main" id="{77DBD276-D2F9-4D72-9C20-C1F1CFEEB215}"/>
            </a:ext>
          </a:extLst>
        </xdr:cNvPr>
        <xdr:cNvSpPr txBox="1"/>
      </xdr:nvSpPr>
      <xdr:spPr>
        <a:xfrm>
          <a:off x="14147006" y="2405062"/>
          <a:ext cx="940594" cy="250031"/>
        </a:xfrm>
        <a:prstGeom prst="rect">
          <a:avLst/>
        </a:prstGeom>
        <a:ln/>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fld id="{BF1BCC49-695A-47AC-ACA2-3BDFFCCC0FD5}" type="TxLink">
            <a:rPr lang="en-US" sz="1400" b="1" i="0" u="none" strike="noStrike" kern="1200">
              <a:solidFill>
                <a:schemeClr val="bg1"/>
              </a:solidFill>
              <a:latin typeface="Calibri"/>
              <a:ea typeface="+mn-ea"/>
              <a:cs typeface="Calibri"/>
            </a:rPr>
            <a:pPr marL="0" indent="0"/>
            <a:t>$97,117.19</a:t>
          </a:fld>
          <a:endParaRPr lang="en-IN" sz="1400" b="1" i="0" u="none" strike="noStrike" kern="1200">
            <a:solidFill>
              <a:schemeClr val="bg1"/>
            </a:solidFill>
            <a:latin typeface="Calibri"/>
            <a:ea typeface="+mn-ea"/>
            <a:cs typeface="Calibri"/>
          </a:endParaRPr>
        </a:p>
      </xdr:txBody>
    </xdr:sp>
    <xdr:clientData/>
  </xdr:twoCellAnchor>
  <xdr:twoCellAnchor editAs="oneCell">
    <xdr:from>
      <xdr:col>11</xdr:col>
      <xdr:colOff>504823</xdr:colOff>
      <xdr:row>1</xdr:row>
      <xdr:rowOff>11909</xdr:rowOff>
    </xdr:from>
    <xdr:to>
      <xdr:col>19</xdr:col>
      <xdr:colOff>563979</xdr:colOff>
      <xdr:row>4</xdr:row>
      <xdr:rowOff>119062</xdr:rowOff>
    </xdr:to>
    <mc:AlternateContent xmlns:mc="http://schemas.openxmlformats.org/markup-compatibility/2006" xmlns:a14="http://schemas.microsoft.com/office/drawing/2010/main">
      <mc:Choice Requires="a14">
        <xdr:graphicFrame macro="">
          <xdr:nvGraphicFramePr>
            <xdr:cNvPr id="71" name="SALE TYPE 1">
              <a:extLst>
                <a:ext uri="{FF2B5EF4-FFF2-40B4-BE49-F238E27FC236}">
                  <a16:creationId xmlns:a16="http://schemas.microsoft.com/office/drawing/2014/main" id="{117A5EA3-F050-4A9B-920A-93E283BE56C9}"/>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221169" y="207294"/>
              <a:ext cx="4943772" cy="693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106153</xdr:colOff>
      <xdr:row>1</xdr:row>
      <xdr:rowOff>36348</xdr:rowOff>
    </xdr:from>
    <xdr:to>
      <xdr:col>25</xdr:col>
      <xdr:colOff>0</xdr:colOff>
      <xdr:row>4</xdr:row>
      <xdr:rowOff>95877</xdr:rowOff>
    </xdr:to>
    <mc:AlternateContent xmlns:mc="http://schemas.openxmlformats.org/markup-compatibility/2006" xmlns:a14="http://schemas.microsoft.com/office/drawing/2010/main">
      <mc:Choice Requires="a14">
        <xdr:graphicFrame macro="">
          <xdr:nvGraphicFramePr>
            <xdr:cNvPr id="72" name="PAYMENT MODE 1">
              <a:extLst>
                <a:ext uri="{FF2B5EF4-FFF2-40B4-BE49-F238E27FC236}">
                  <a16:creationId xmlns:a16="http://schemas.microsoft.com/office/drawing/2014/main" id="{1E843DF6-FD1B-414A-8EF8-D173C4D9A82E}"/>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2317691" y="231733"/>
              <a:ext cx="2946732" cy="645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345281</xdr:colOff>
      <xdr:row>13</xdr:row>
      <xdr:rowOff>154784</xdr:rowOff>
    </xdr:from>
    <xdr:to>
      <xdr:col>3</xdr:col>
      <xdr:colOff>11906</xdr:colOff>
      <xdr:row>25</xdr:row>
      <xdr:rowOff>71438</xdr:rowOff>
    </xdr:to>
    <mc:AlternateContent xmlns:mc="http://schemas.openxmlformats.org/markup-compatibility/2006" xmlns:a14="http://schemas.microsoft.com/office/drawing/2010/main">
      <mc:Choice Requires="a14">
        <xdr:graphicFrame macro="">
          <xdr:nvGraphicFramePr>
            <xdr:cNvPr id="73" name="Month 1">
              <a:extLst>
                <a:ext uri="{FF2B5EF4-FFF2-40B4-BE49-F238E27FC236}">
                  <a16:creationId xmlns:a16="http://schemas.microsoft.com/office/drawing/2014/main" id="{C346DF50-890E-44EB-B720-2A3E18AC2FBA}"/>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45281" y="2694784"/>
              <a:ext cx="1498356" cy="22612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307181</xdr:colOff>
      <xdr:row>6</xdr:row>
      <xdr:rowOff>85726</xdr:rowOff>
    </xdr:from>
    <xdr:to>
      <xdr:col>3</xdr:col>
      <xdr:colOff>23813</xdr:colOff>
      <xdr:row>12</xdr:row>
      <xdr:rowOff>57151</xdr:rowOff>
    </xdr:to>
    <mc:AlternateContent xmlns:mc="http://schemas.openxmlformats.org/markup-compatibility/2006" xmlns:a14="http://schemas.microsoft.com/office/drawing/2010/main">
      <mc:Choice Requires="a14">
        <xdr:graphicFrame macro="">
          <xdr:nvGraphicFramePr>
            <xdr:cNvPr id="74" name="Year 1">
              <a:extLst>
                <a:ext uri="{FF2B5EF4-FFF2-40B4-BE49-F238E27FC236}">
                  <a16:creationId xmlns:a16="http://schemas.microsoft.com/office/drawing/2014/main" id="{E86BBAD0-2D96-4DF8-83B4-5F3F2E49A7E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07181" y="1258034"/>
              <a:ext cx="1548363" cy="1143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138347</xdr:colOff>
      <xdr:row>25</xdr:row>
      <xdr:rowOff>119936</xdr:rowOff>
    </xdr:from>
    <xdr:to>
      <xdr:col>14</xdr:col>
      <xdr:colOff>114534</xdr:colOff>
      <xdr:row>32</xdr:row>
      <xdr:rowOff>117554</xdr:rowOff>
    </xdr:to>
    <xdr:graphicFrame macro="">
      <xdr:nvGraphicFramePr>
        <xdr:cNvPr id="75" name="Chart 74">
          <a:extLst>
            <a:ext uri="{FF2B5EF4-FFF2-40B4-BE49-F238E27FC236}">
              <a16:creationId xmlns:a16="http://schemas.microsoft.com/office/drawing/2014/main" id="{FC13259C-0ED4-450B-9763-8E5E167D5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534774</xdr:colOff>
      <xdr:row>14</xdr:row>
      <xdr:rowOff>31594</xdr:rowOff>
    </xdr:from>
    <xdr:to>
      <xdr:col>9</xdr:col>
      <xdr:colOff>535781</xdr:colOff>
      <xdr:row>21</xdr:row>
      <xdr:rowOff>160986</xdr:rowOff>
    </xdr:to>
    <xdr:graphicFrame macro="">
      <xdr:nvGraphicFramePr>
        <xdr:cNvPr id="76" name="Chart 75">
          <a:extLst>
            <a:ext uri="{FF2B5EF4-FFF2-40B4-BE49-F238E27FC236}">
              <a16:creationId xmlns:a16="http://schemas.microsoft.com/office/drawing/2014/main" id="{29442C48-2F47-4A58-93B3-2F4EF4734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418444</xdr:colOff>
      <xdr:row>13</xdr:row>
      <xdr:rowOff>149556</xdr:rowOff>
    </xdr:from>
    <xdr:to>
      <xdr:col>15</xdr:col>
      <xdr:colOff>134326</xdr:colOff>
      <xdr:row>21</xdr:row>
      <xdr:rowOff>144792</xdr:rowOff>
    </xdr:to>
    <xdr:graphicFrame macro="">
      <xdr:nvGraphicFramePr>
        <xdr:cNvPr id="77" name="Chart 76">
          <a:extLst>
            <a:ext uri="{FF2B5EF4-FFF2-40B4-BE49-F238E27FC236}">
              <a16:creationId xmlns:a16="http://schemas.microsoft.com/office/drawing/2014/main" id="{7285CBD2-D4E8-47A2-B40E-234C83C93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228600</xdr:colOff>
          <xdr:row>13</xdr:row>
          <xdr:rowOff>161925</xdr:rowOff>
        </xdr:from>
        <xdr:to>
          <xdr:col>10</xdr:col>
          <xdr:colOff>400050</xdr:colOff>
          <xdr:row>21</xdr:row>
          <xdr:rowOff>142875</xdr:rowOff>
        </xdr:to>
        <xdr:sp macro="" textlink="">
          <xdr:nvSpPr>
            <xdr:cNvPr id="6145" name="Scroll Bar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587828</xdr:colOff>
      <xdr:row>19</xdr:row>
      <xdr:rowOff>172131</xdr:rowOff>
    </xdr:from>
    <xdr:to>
      <xdr:col>25</xdr:col>
      <xdr:colOff>256495</xdr:colOff>
      <xdr:row>32</xdr:row>
      <xdr:rowOff>186419</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33E0F2F7-395E-4BC3-9FFF-859472F264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560628" y="3791631"/>
              <a:ext cx="3935867" cy="24907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609600</xdr:colOff>
          <xdr:row>12</xdr:row>
          <xdr:rowOff>66675</xdr:rowOff>
        </xdr:from>
        <xdr:to>
          <xdr:col>6</xdr:col>
          <xdr:colOff>352425</xdr:colOff>
          <xdr:row>13</xdr:row>
          <xdr:rowOff>180975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457200</xdr:colOff>
          <xdr:row>12</xdr:row>
          <xdr:rowOff>66675</xdr:rowOff>
        </xdr:from>
        <xdr:to>
          <xdr:col>7</xdr:col>
          <xdr:colOff>200025</xdr:colOff>
          <xdr:row>13</xdr:row>
          <xdr:rowOff>180975</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2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304800</xdr:colOff>
          <xdr:row>12</xdr:row>
          <xdr:rowOff>66675</xdr:rowOff>
        </xdr:from>
        <xdr:to>
          <xdr:col>8</xdr:col>
          <xdr:colOff>47625</xdr:colOff>
          <xdr:row>13</xdr:row>
          <xdr:rowOff>180975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2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275723</xdr:colOff>
      <xdr:row>25</xdr:row>
      <xdr:rowOff>92529</xdr:rowOff>
    </xdr:from>
    <xdr:to>
      <xdr:col>18</xdr:col>
      <xdr:colOff>200526</xdr:colOff>
      <xdr:row>32</xdr:row>
      <xdr:rowOff>146538</xdr:rowOff>
    </xdr:to>
    <xdr:graphicFrame macro="">
      <xdr:nvGraphicFramePr>
        <xdr:cNvPr id="81" name="Chart 80">
          <a:extLst>
            <a:ext uri="{FF2B5EF4-FFF2-40B4-BE49-F238E27FC236}">
              <a16:creationId xmlns:a16="http://schemas.microsoft.com/office/drawing/2014/main" id="{FF005220-70B4-4DFA-AEAA-2B933E015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225592</xdr:colOff>
      <xdr:row>13</xdr:row>
      <xdr:rowOff>170089</xdr:rowOff>
    </xdr:from>
    <xdr:to>
      <xdr:col>18</xdr:col>
      <xdr:colOff>275724</xdr:colOff>
      <xdr:row>21</xdr:row>
      <xdr:rowOff>163966</xdr:rowOff>
    </xdr:to>
    <xdr:graphicFrame macro="">
      <xdr:nvGraphicFramePr>
        <xdr:cNvPr id="82" name="Chart 81">
          <a:extLst>
            <a:ext uri="{FF2B5EF4-FFF2-40B4-BE49-F238E27FC236}">
              <a16:creationId xmlns:a16="http://schemas.microsoft.com/office/drawing/2014/main" id="{30A9DE1D-9E93-4854-B2AA-C50E6F5F94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tin Yadav" refreshedDate="45661.735467939812" createdVersion="8" refreshedVersion="8" minRefreshableVersion="3" recordCount="529" xr:uid="{6B32EEDA-44F3-41A1-9360-3F47ACBC63A1}">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minValue="0" maxValue="0.1"/>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240"/>
    </cacheField>
    <cacheField name="SELLING PRICE" numFmtId="165">
      <sharedItems containsSemiMixedTypes="0" containsString="0" containsNumber="1" minValue="6.7" maxValue="550"/>
    </cacheField>
    <cacheField name="Total Buying value" numFmtId="165">
      <sharedItems containsSemiMixedTypes="0" containsString="0" containsNumber="1" containsInteger="1" minValue="5" maxValue="2400"/>
    </cacheField>
    <cacheField name="Total Selling value" numFmtId="165">
      <sharedItems containsSemiMixedTypes="0" containsString="0" containsNumber="1" minValue="6.7" maxValue="550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813130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9">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01-29T00:00:00"/>
    <s v="P0042"/>
    <n v="10"/>
    <x v="0"/>
    <x v="1"/>
    <n v="0.1"/>
    <x v="10"/>
    <x v="1"/>
    <x v="0"/>
    <n v="240"/>
    <n v="550"/>
    <n v="2400"/>
    <n v="5500"/>
    <x v="28"/>
    <x v="0"/>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n v="5"/>
    <x v="0"/>
    <x v="0"/>
    <n v="0.1"/>
    <x v="31"/>
    <x v="2"/>
    <x v="2"/>
    <n v="120"/>
    <n v="330"/>
    <n v="600"/>
    <n v="1650"/>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2A9338-8DFB-419C-857E-0CE2BCBB56A4}" name="TotalSale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B1DDCC-B450-4625-874F-D462DCEF7A7A}" name="Mode of payment"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N2:AO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6">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C21249-690F-496D-AEF0-7B495D295D7C}" name="Product wise sal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2:R46"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sd="0"/>
      </items>
    </pivotField>
    <pivotField showAll="0"/>
    <pivotField axis="axisRow" showAll="0">
      <items count="5">
        <item x="0"/>
        <item sd="0" x="1"/>
        <item x="2"/>
        <item x="3"/>
        <item t="default"/>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55EAB5-A747-479C-91DE-C1CF0E7EF2F4}" name="Type of sal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K2:AL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8">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3" count="1" selected="0">
            <x v="0"/>
          </reference>
        </references>
      </pivotArea>
    </chartFormat>
    <chartFormat chart="7" format="7">
      <pivotArea type="data" outline="0" fieldPosition="0">
        <references count="2">
          <reference field="4294967294" count="1" selected="0">
            <x v="0"/>
          </reference>
          <reference field="3" count="1" selected="0">
            <x v="1"/>
          </reference>
        </references>
      </pivotArea>
    </chartFormat>
    <chartFormat chart="7" format="8">
      <pivotArea type="data" outline="0" fieldPosition="0">
        <references count="2">
          <reference field="4294967294" count="1" selected="0">
            <x v="0"/>
          </reference>
          <reference field="3" count="1" selected="0">
            <x v="2"/>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FFE416-BF84-4F1E-849C-441D16B9B97D}" name="Category wise sal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2:AD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049A60-F0FC-4ED0-8AB4-E9658B599E24}" name="Analysis 1"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FC804F-1237-40B4-8C78-A95E5D706796}" name="Monthly"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I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A15E038-A3FB-45E8-85C1-A6B029F46C7F}" sourceName="SALE TYPE">
  <pivotTables>
    <pivotTable tabId="3" name="Analysis 1"/>
    <pivotTable tabId="3" name="Category wise sale"/>
    <pivotTable tabId="3" name="Mode of payment"/>
    <pivotTable tabId="3" name="Monthly"/>
    <pivotTable tabId="3" name="Product wise sale"/>
    <pivotTable tabId="3" name="TotalSales"/>
  </pivotTables>
  <data>
    <tabular pivotCacheId="81313004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2717A81-E33F-4ADB-A406-E8A17B0C61A3}" sourceName="PAYMENT MODE">
  <pivotTables>
    <pivotTable tabId="3" name="Analysis 1"/>
    <pivotTable tabId="3" name="Category wise sale"/>
    <pivotTable tabId="3" name="Monthly"/>
    <pivotTable tabId="3" name="Product wise sale"/>
    <pivotTable tabId="3" name="TotalSales"/>
    <pivotTable tabId="3" name="Type of sale"/>
  </pivotTables>
  <data>
    <tabular pivotCacheId="81313004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FDBEC5D-3244-4082-B127-8B40C543CD48}" sourceName="Month">
  <pivotTables>
    <pivotTable tabId="3" name="Analysis 1"/>
    <pivotTable tabId="3" name="Category wise sale"/>
    <pivotTable tabId="3" name="Mode of payment"/>
    <pivotTable tabId="3" name="Product wise sale"/>
    <pivotTable tabId="3" name="TotalSales"/>
    <pivotTable tabId="3" name="Type of sale"/>
  </pivotTables>
  <data>
    <tabular pivotCacheId="81313004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0E43FF-04A2-42F1-8C00-EFCD518DFB37}" sourceName="Year">
  <pivotTables>
    <pivotTable tabId="3" name="Analysis 1"/>
    <pivotTable tabId="3" name="Category wise sale"/>
    <pivotTable tabId="3" name="Mode of payment"/>
    <pivotTable tabId="3" name="Monthly"/>
    <pivotTable tabId="3" name="Product wise sale"/>
    <pivotTable tabId="3" name="TotalSales"/>
    <pivotTable tabId="3" name="Type of sale"/>
  </pivotTables>
  <data>
    <tabular pivotCacheId="81313004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0FCBF36-F5D4-4A90-81C5-F9095938A5EE}" cache="Slicer_SALE_TYPE" caption="SALE TYPE" rowHeight="241300"/>
  <slicer name="PAYMENT MODE" xr10:uid="{5B958232-F23A-4720-A062-320C2D58B3B1}" cache="Slicer_PAYMENT_MODE" caption="PAYMENT MODE" rowHeight="241300"/>
  <slicer name="Month" xr10:uid="{00C63238-9363-4A3A-97B6-DCE50070B180}" cache="Slicer_Month" caption="Month" rowHeight="241300"/>
  <slicer name="Year" xr10:uid="{ED7A28CA-D458-4048-9C99-1CAEA118B6A1}"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3380686-9D3E-426B-92BD-270DAC4FC241}" cache="Slicer_SALE_TYPE" caption="SALE TYPE" columnCount="3" rowHeight="241300"/>
  <slicer name="PAYMENT MODE 1" xr10:uid="{397419E1-21DC-461F-A5FA-C9F7936E8105}" cache="Slicer_PAYMENT_MODE" caption="PAYMENT MODE" columnCount="2" rowHeight="241300"/>
  <slicer name="Month 1" xr10:uid="{F9E7B721-D994-4E62-9F8F-7F63EFCF09A3}" cache="Slicer_Month" caption="Month" rowHeight="241300"/>
  <slicer name="Year 1" xr10:uid="{F54EFC4E-8CBB-4360-B08E-87DDFA4807E6}"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30" totalsRowShown="0" headerRowDxfId="26" headerRowBorderDxfId="25">
  <autoFilter ref="A1:P530" xr:uid="{60351B27-4213-4B50-AF1E-6DD234ED1CD8}"/>
  <sortState xmlns:xlrd2="http://schemas.microsoft.com/office/spreadsheetml/2017/richdata2" ref="A2:E528">
    <sortCondition ref="A1:A528"/>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8" xr3:uid="{89DF3CF6-34DA-4E3D-91D3-526D4824C7F0}" name="PRODUCT" dataDxfId="18">
      <calculatedColumnFormula>VLOOKUP(InputData[[#This Row],[PRODUCT ID]],MasterData[],2,0)</calculatedColumnFormula>
    </tableColumn>
    <tableColumn id="9" xr3:uid="{9952124C-3123-4E45-BEFC-D92DAB872898}" name="CATEGORY" dataDxfId="17">
      <calculatedColumnFormula>VLOOKUP(InputData[[#This Row],[PRODUCT ID]],MasterData[],3,0)</calculatedColumnFormula>
    </tableColumn>
    <tableColumn id="10" xr3:uid="{9C78F9C1-ADA1-407D-AFB1-BC39D05300D7}" name="UOM" dataDxfId="16">
      <calculatedColumnFormula>VLOOKUP(InputData[[#This Row],[PRODUCT ID]],MasterData[],4,0)</calculatedColumnFormula>
    </tableColumn>
    <tableColumn id="11" xr3:uid="{A39C728E-7B84-457A-B460-5B8254A24EDE}" name="BUYING PRIZE" dataDxfId="15">
      <calculatedColumnFormula>VLOOKUP(InputData[[#This Row],[PRODUCT ID]],MasterData[],5,0)</calculatedColumnFormula>
    </tableColumn>
    <tableColumn id="12" xr3:uid="{2D65B8D4-B04E-4562-AFBC-6200F6ED30AA}" name="SELLING PRICE" dataDxfId="14">
      <calculatedColumnFormula>VLOOKUP(InputData[[#This Row],[PRODUCT ID]],MasterData[],6,0)</calculatedColumnFormula>
    </tableColumn>
    <tableColumn id="13" xr3:uid="{39A7F776-AB4B-437E-BAE2-CCD60CC37109}" name="Total Buying value" dataDxfId="13">
      <calculatedColumnFormula>InputData[[#This Row],[BUYING PRIZE]]*InputData[[#This Row],[QUANTITY]]</calculatedColumnFormula>
    </tableColumn>
    <tableColumn id="14" xr3:uid="{79582602-F59C-4BCB-88C6-493688622314}" name="Total Selling value" dataDxfId="12">
      <calculatedColumnFormula>InputData[[#This Row],[SELLING PRICE]]*InputData[[#This Row],[QUANTITY]]</calculatedColumnFormula>
    </tableColumn>
    <tableColumn id="15" xr3:uid="{79874FF9-99EA-4FE9-94B5-EB24F5FC1650}" name="DAY" dataDxfId="11">
      <calculatedColumnFormula>DAY(InputData[[#This Row],[DATE]])</calculatedColumnFormula>
    </tableColumn>
    <tableColumn id="16" xr3:uid="{1A830489-E980-4BD3-BD6E-77A1690D69D6}" name="Month" dataDxfId="10">
      <calculatedColumnFormula>TEXT(InputData[[#This Row],[DATE]],"mmm")</calculatedColumnFormula>
    </tableColumn>
    <tableColumn id="17" xr3:uid="{3415F32F-DE21-4163-A673-2B9C5113BDB5}"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30"/>
  <sheetViews>
    <sheetView topLeftCell="A295" workbookViewId="0">
      <selection activeCell="C531" sqref="C531"/>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42578125" bestFit="1" customWidth="1"/>
    <col min="8" max="8" width="15.140625" bestFit="1" customWidth="1"/>
    <col min="9" max="9" width="10.28515625" bestFit="1" customWidth="1"/>
    <col min="10" max="10" width="18.140625" style="10" bestFit="1" customWidth="1"/>
    <col min="11" max="11" width="18.28515625" style="10" bestFit="1" customWidth="1"/>
    <col min="12" max="12" width="24.5703125" style="10" bestFit="1" customWidth="1"/>
    <col min="13" max="13" width="22" style="10" bestFit="1" customWidth="1"/>
  </cols>
  <sheetData>
    <row r="1" spans="1:16" ht="15.75" thickBot="1" x14ac:dyDescent="0.3">
      <c r="A1" s="2" t="s">
        <v>100</v>
      </c>
      <c r="B1" s="2" t="s">
        <v>0</v>
      </c>
      <c r="C1" s="2" t="s">
        <v>101</v>
      </c>
      <c r="D1" s="2" t="s">
        <v>102</v>
      </c>
      <c r="E1" s="2" t="s">
        <v>103</v>
      </c>
      <c r="F1" s="2" t="s">
        <v>104</v>
      </c>
      <c r="G1" s="2" t="s">
        <v>1</v>
      </c>
      <c r="H1" s="2" t="s">
        <v>2</v>
      </c>
      <c r="I1" s="2" t="s">
        <v>3</v>
      </c>
      <c r="J1" s="8" t="s">
        <v>4</v>
      </c>
      <c r="K1" s="8" t="s">
        <v>5</v>
      </c>
      <c r="L1" s="8" t="s">
        <v>114</v>
      </c>
      <c r="M1" s="8" t="s">
        <v>115</v>
      </c>
      <c r="N1" s="2" t="s">
        <v>119</v>
      </c>
      <c r="O1" s="2" t="s">
        <v>116</v>
      </c>
      <c r="P1" s="2" t="s">
        <v>117</v>
      </c>
    </row>
    <row r="2" spans="1:16" x14ac:dyDescent="0.25">
      <c r="A2" s="3">
        <v>44197</v>
      </c>
      <c r="B2" s="4" t="s">
        <v>56</v>
      </c>
      <c r="C2" s="5">
        <v>9</v>
      </c>
      <c r="D2" s="5" t="s">
        <v>105</v>
      </c>
      <c r="E2" s="5" t="s">
        <v>106</v>
      </c>
      <c r="F2" s="6">
        <v>0</v>
      </c>
      <c r="G2" s="7" t="str">
        <f>VLOOKUP(InputData[[#This Row],[PRODUCT ID]],MasterData[],2,0)</f>
        <v>Product24</v>
      </c>
      <c r="H2" s="7" t="str">
        <f>VLOOKUP(InputData[[#This Row],[PRODUCT ID]],MasterData[],3,0)</f>
        <v>Category03</v>
      </c>
      <c r="I2" s="7"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f>
        <v>1412.64</v>
      </c>
      <c r="N2" s="7">
        <f>DAY(InputData[[#This Row],[DATE]])</f>
        <v>1</v>
      </c>
      <c r="O2" s="7" t="str">
        <f>TEXT(InputData[[#This Row],[DATE]],"mmm")</f>
        <v>Jan</v>
      </c>
      <c r="P2" s="7">
        <f>YEAR(InputData[[#This Row],[DATE]])</f>
        <v>2021</v>
      </c>
    </row>
    <row r="3" spans="1:16" x14ac:dyDescent="0.25">
      <c r="A3" s="3">
        <v>44198</v>
      </c>
      <c r="B3" s="4" t="s">
        <v>86</v>
      </c>
      <c r="C3" s="5">
        <v>15</v>
      </c>
      <c r="D3" s="5" t="s">
        <v>106</v>
      </c>
      <c r="E3" s="5" t="s">
        <v>107</v>
      </c>
      <c r="F3" s="6">
        <v>0</v>
      </c>
      <c r="G3" s="7" t="str">
        <f>VLOOKUP(InputData[[#This Row],[PRODUCT ID]],MasterData[],2,0)</f>
        <v>Product38</v>
      </c>
      <c r="H3" s="7" t="str">
        <f>VLOOKUP(InputData[[#This Row],[PRODUCT ID]],MasterData[],3,0)</f>
        <v>Category05</v>
      </c>
      <c r="I3" s="7"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f>
        <v>1198.8</v>
      </c>
      <c r="N3" s="7">
        <f>DAY(InputData[[#This Row],[DATE]])</f>
        <v>2</v>
      </c>
      <c r="O3" s="7" t="str">
        <f>TEXT(InputData[[#This Row],[DATE]],"mmm")</f>
        <v>Jan</v>
      </c>
      <c r="P3" s="7">
        <f>YEAR(InputData[[#This Row],[DATE]])</f>
        <v>2021</v>
      </c>
    </row>
    <row r="4" spans="1:16" x14ac:dyDescent="0.25">
      <c r="A4" s="3">
        <v>44198</v>
      </c>
      <c r="B4" s="4" t="s">
        <v>33</v>
      </c>
      <c r="C4" s="5">
        <v>6</v>
      </c>
      <c r="D4" s="5" t="s">
        <v>108</v>
      </c>
      <c r="E4" s="5" t="s">
        <v>107</v>
      </c>
      <c r="F4" s="6">
        <v>0</v>
      </c>
      <c r="G4" s="7" t="str">
        <f>VLOOKUP(InputData[[#This Row],[PRODUCT ID]],MasterData[],2,0)</f>
        <v>Product13</v>
      </c>
      <c r="H4" s="7" t="str">
        <f>VLOOKUP(InputData[[#This Row],[PRODUCT ID]],MasterData[],3,0)</f>
        <v>Category02</v>
      </c>
      <c r="I4" s="7"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f>
        <v>732.48</v>
      </c>
      <c r="N4" s="7">
        <f>DAY(InputData[[#This Row],[DATE]])</f>
        <v>2</v>
      </c>
      <c r="O4" s="7" t="str">
        <f>TEXT(InputData[[#This Row],[DATE]],"mmm")</f>
        <v>Jan</v>
      </c>
      <c r="P4" s="7">
        <f>YEAR(InputData[[#This Row],[DATE]])</f>
        <v>2021</v>
      </c>
    </row>
    <row r="5" spans="1:16" x14ac:dyDescent="0.25">
      <c r="A5" s="3">
        <v>44199</v>
      </c>
      <c r="B5" s="4" t="s">
        <v>14</v>
      </c>
      <c r="C5" s="5">
        <v>5</v>
      </c>
      <c r="D5" s="5" t="s">
        <v>108</v>
      </c>
      <c r="E5" s="5" t="s">
        <v>106</v>
      </c>
      <c r="F5" s="6">
        <v>0</v>
      </c>
      <c r="G5" s="7" t="str">
        <f>VLOOKUP(InputData[[#This Row],[PRODUCT ID]],MasterData[],2,0)</f>
        <v>Product04</v>
      </c>
      <c r="H5" s="7" t="str">
        <f>VLOOKUP(InputData[[#This Row],[PRODUCT ID]],MasterData[],3,0)</f>
        <v>Category01</v>
      </c>
      <c r="I5" s="7"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f>
        <v>244.20000000000002</v>
      </c>
      <c r="N5" s="7">
        <f>DAY(InputData[[#This Row],[DATE]])</f>
        <v>3</v>
      </c>
      <c r="O5" s="7" t="str">
        <f>TEXT(InputData[[#This Row],[DATE]],"mmm")</f>
        <v>Jan</v>
      </c>
      <c r="P5" s="7">
        <f>YEAR(InputData[[#This Row],[DATE]])</f>
        <v>2021</v>
      </c>
    </row>
    <row r="6" spans="1:16" x14ac:dyDescent="0.25">
      <c r="A6" s="3">
        <v>44200</v>
      </c>
      <c r="B6" s="4" t="s">
        <v>79</v>
      </c>
      <c r="C6" s="5">
        <v>12</v>
      </c>
      <c r="D6" s="5" t="s">
        <v>106</v>
      </c>
      <c r="E6" s="5" t="s">
        <v>106</v>
      </c>
      <c r="F6" s="6">
        <v>0</v>
      </c>
      <c r="G6" s="7" t="str">
        <f>VLOOKUP(InputData[[#This Row],[PRODUCT ID]],MasterData[],2,0)</f>
        <v>Product35</v>
      </c>
      <c r="H6" s="7" t="str">
        <f>VLOOKUP(InputData[[#This Row],[PRODUCT ID]],MasterData[],3,0)</f>
        <v>Category04</v>
      </c>
      <c r="I6" s="7"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f>
        <v>80.400000000000006</v>
      </c>
      <c r="N6" s="7">
        <f>DAY(InputData[[#This Row],[DATE]])</f>
        <v>4</v>
      </c>
      <c r="O6" s="7" t="str">
        <f>TEXT(InputData[[#This Row],[DATE]],"mmm")</f>
        <v>Jan</v>
      </c>
      <c r="P6" s="7">
        <f>YEAR(InputData[[#This Row],[DATE]])</f>
        <v>2021</v>
      </c>
    </row>
    <row r="7" spans="1:16" x14ac:dyDescent="0.25">
      <c r="A7" s="3">
        <v>44205</v>
      </c>
      <c r="B7" s="4" t="s">
        <v>71</v>
      </c>
      <c r="C7" s="5">
        <v>1</v>
      </c>
      <c r="D7" s="5" t="s">
        <v>108</v>
      </c>
      <c r="E7" s="5" t="s">
        <v>107</v>
      </c>
      <c r="F7" s="6">
        <v>0</v>
      </c>
      <c r="G7" s="7" t="str">
        <f>VLOOKUP(InputData[[#This Row],[PRODUCT ID]],MasterData[],2,0)</f>
        <v>Product31</v>
      </c>
      <c r="H7" s="7" t="str">
        <f>VLOOKUP(InputData[[#This Row],[PRODUCT ID]],MasterData[],3,0)</f>
        <v>Category04</v>
      </c>
      <c r="I7" s="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f>
        <v>104.16</v>
      </c>
      <c r="N7" s="7">
        <f>DAY(InputData[[#This Row],[DATE]])</f>
        <v>9</v>
      </c>
      <c r="O7" s="7" t="str">
        <f>TEXT(InputData[[#This Row],[DATE]],"mmm")</f>
        <v>Jan</v>
      </c>
      <c r="P7" s="7">
        <f>YEAR(InputData[[#This Row],[DATE]])</f>
        <v>2021</v>
      </c>
    </row>
    <row r="8" spans="1:16" x14ac:dyDescent="0.25">
      <c r="A8" s="3">
        <v>44205</v>
      </c>
      <c r="B8" s="4" t="s">
        <v>12</v>
      </c>
      <c r="C8" s="5">
        <v>8</v>
      </c>
      <c r="D8" s="5" t="s">
        <v>108</v>
      </c>
      <c r="E8" s="5" t="s">
        <v>107</v>
      </c>
      <c r="F8" s="6">
        <v>0</v>
      </c>
      <c r="G8" s="7" t="str">
        <f>VLOOKUP(InputData[[#This Row],[PRODUCT ID]],MasterData[],2,0)</f>
        <v>Product03</v>
      </c>
      <c r="H8" s="7" t="str">
        <f>VLOOKUP(InputData[[#This Row],[PRODUCT ID]],MasterData[],3,0)</f>
        <v>Category01</v>
      </c>
      <c r="I8" s="7"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f>
        <v>647.52</v>
      </c>
      <c r="N8" s="7">
        <f>DAY(InputData[[#This Row],[DATE]])</f>
        <v>9</v>
      </c>
      <c r="O8" s="7" t="str">
        <f>TEXT(InputData[[#This Row],[DATE]],"mmm")</f>
        <v>Jan</v>
      </c>
      <c r="P8" s="7">
        <f>YEAR(InputData[[#This Row],[DATE]])</f>
        <v>2021</v>
      </c>
    </row>
    <row r="9" spans="1:16" x14ac:dyDescent="0.25">
      <c r="A9" s="3">
        <v>44205</v>
      </c>
      <c r="B9" s="4" t="s">
        <v>58</v>
      </c>
      <c r="C9" s="5">
        <v>4</v>
      </c>
      <c r="D9" s="5" t="s">
        <v>108</v>
      </c>
      <c r="E9" s="5" t="s">
        <v>106</v>
      </c>
      <c r="F9" s="6">
        <v>0</v>
      </c>
      <c r="G9" s="7" t="str">
        <f>VLOOKUP(InputData[[#This Row],[PRODUCT ID]],MasterData[],2,0)</f>
        <v>Product25</v>
      </c>
      <c r="H9" s="7" t="str">
        <f>VLOOKUP(InputData[[#This Row],[PRODUCT ID]],MasterData[],3,0)</f>
        <v>Category03</v>
      </c>
      <c r="I9" s="7"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f>
        <v>33.32</v>
      </c>
      <c r="N9" s="7">
        <f>DAY(InputData[[#This Row],[DATE]])</f>
        <v>9</v>
      </c>
      <c r="O9" s="7" t="str">
        <f>TEXT(InputData[[#This Row],[DATE]],"mmm")</f>
        <v>Jan</v>
      </c>
      <c r="P9" s="7">
        <f>YEAR(InputData[[#This Row],[DATE]])</f>
        <v>2021</v>
      </c>
    </row>
    <row r="10" spans="1:16" x14ac:dyDescent="0.25">
      <c r="A10" s="3">
        <v>44207</v>
      </c>
      <c r="B10" s="4" t="s">
        <v>83</v>
      </c>
      <c r="C10" s="5">
        <v>3</v>
      </c>
      <c r="D10" s="5" t="s">
        <v>108</v>
      </c>
      <c r="E10" s="5" t="s">
        <v>107</v>
      </c>
      <c r="F10" s="6">
        <v>0</v>
      </c>
      <c r="G10" s="7" t="str">
        <f>VLOOKUP(InputData[[#This Row],[PRODUCT ID]],MasterData[],2,0)</f>
        <v>Product37</v>
      </c>
      <c r="H10" s="7" t="str">
        <f>VLOOKUP(InputData[[#This Row],[PRODUCT ID]],MasterData[],3,0)</f>
        <v>Category05</v>
      </c>
      <c r="I10" s="7"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f>
        <v>257.28000000000003</v>
      </c>
      <c r="N10" s="7">
        <f>DAY(InputData[[#This Row],[DATE]])</f>
        <v>11</v>
      </c>
      <c r="O10" s="7" t="str">
        <f>TEXT(InputData[[#This Row],[DATE]],"mmm")</f>
        <v>Jan</v>
      </c>
      <c r="P10" s="7">
        <f>YEAR(InputData[[#This Row],[DATE]])</f>
        <v>2021</v>
      </c>
    </row>
    <row r="11" spans="1:16" x14ac:dyDescent="0.25">
      <c r="A11" s="3">
        <v>44207</v>
      </c>
      <c r="B11" s="4" t="s">
        <v>35</v>
      </c>
      <c r="C11" s="5">
        <v>4</v>
      </c>
      <c r="D11" s="5" t="s">
        <v>105</v>
      </c>
      <c r="E11" s="5" t="s">
        <v>106</v>
      </c>
      <c r="F11" s="6">
        <v>0</v>
      </c>
      <c r="G11" s="7" t="str">
        <f>VLOOKUP(InputData[[#This Row],[PRODUCT ID]],MasterData[],2,0)</f>
        <v>Product14</v>
      </c>
      <c r="H11" s="7" t="str">
        <f>VLOOKUP(InputData[[#This Row],[PRODUCT ID]],MasterData[],3,0)</f>
        <v>Category02</v>
      </c>
      <c r="I11" s="7"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f>
        <v>586.88</v>
      </c>
      <c r="N11" s="7">
        <f>DAY(InputData[[#This Row],[DATE]])</f>
        <v>11</v>
      </c>
      <c r="O11" s="7" t="str">
        <f>TEXT(InputData[[#This Row],[DATE]],"mmm")</f>
        <v>Jan</v>
      </c>
      <c r="P11" s="7">
        <f>YEAR(InputData[[#This Row],[DATE]])</f>
        <v>2021</v>
      </c>
    </row>
    <row r="12" spans="1:16" x14ac:dyDescent="0.25">
      <c r="A12" s="3">
        <v>44207</v>
      </c>
      <c r="B12" s="4" t="s">
        <v>94</v>
      </c>
      <c r="C12" s="5">
        <v>4</v>
      </c>
      <c r="D12" s="5" t="s">
        <v>108</v>
      </c>
      <c r="E12" s="5" t="s">
        <v>106</v>
      </c>
      <c r="F12" s="6">
        <v>0</v>
      </c>
      <c r="G12" s="7" t="str">
        <f>VLOOKUP(InputData[[#This Row],[PRODUCT ID]],MasterData[],2,0)</f>
        <v>Product42</v>
      </c>
      <c r="H12" s="7" t="str">
        <f>VLOOKUP(InputData[[#This Row],[PRODUCT ID]],MasterData[],3,0)</f>
        <v>Category05</v>
      </c>
      <c r="I12" s="7"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f>
        <v>648</v>
      </c>
      <c r="N12" s="7">
        <f>DAY(InputData[[#This Row],[DATE]])</f>
        <v>11</v>
      </c>
      <c r="O12" s="7" t="str">
        <f>TEXT(InputData[[#This Row],[DATE]],"mmm")</f>
        <v>Jan</v>
      </c>
      <c r="P12" s="7">
        <f>YEAR(InputData[[#This Row],[DATE]])</f>
        <v>2021</v>
      </c>
    </row>
    <row r="13" spans="1:16" x14ac:dyDescent="0.25">
      <c r="A13" s="3">
        <v>44208</v>
      </c>
      <c r="B13" s="4" t="s">
        <v>94</v>
      </c>
      <c r="C13" s="5">
        <v>10</v>
      </c>
      <c r="D13" s="5" t="s">
        <v>106</v>
      </c>
      <c r="E13" s="5" t="s">
        <v>107</v>
      </c>
      <c r="F13" s="6">
        <v>0</v>
      </c>
      <c r="G13" s="7" t="str">
        <f>VLOOKUP(InputData[[#This Row],[PRODUCT ID]],MasterData[],2,0)</f>
        <v>Product42</v>
      </c>
      <c r="H13" s="7" t="str">
        <f>VLOOKUP(InputData[[#This Row],[PRODUCT ID]],MasterData[],3,0)</f>
        <v>Category05</v>
      </c>
      <c r="I13" s="7"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f>
        <v>1620</v>
      </c>
      <c r="N13" s="7">
        <f>DAY(InputData[[#This Row],[DATE]])</f>
        <v>12</v>
      </c>
      <c r="O13" s="7" t="str">
        <f>TEXT(InputData[[#This Row],[DATE]],"mmm")</f>
        <v>Jan</v>
      </c>
      <c r="P13" s="7">
        <f>YEAR(InputData[[#This Row],[DATE]])</f>
        <v>2021</v>
      </c>
    </row>
    <row r="14" spans="1:16" x14ac:dyDescent="0.25">
      <c r="A14" s="3">
        <v>44214</v>
      </c>
      <c r="B14" s="4" t="s">
        <v>98</v>
      </c>
      <c r="C14" s="5">
        <v>13</v>
      </c>
      <c r="D14" s="5" t="s">
        <v>108</v>
      </c>
      <c r="E14" s="5" t="s">
        <v>106</v>
      </c>
      <c r="F14" s="6">
        <v>0</v>
      </c>
      <c r="G14" s="7" t="str">
        <f>VLOOKUP(InputData[[#This Row],[PRODUCT ID]],MasterData[],2,0)</f>
        <v>Product44</v>
      </c>
      <c r="H14" s="7" t="str">
        <f>VLOOKUP(InputData[[#This Row],[PRODUCT ID]],MasterData[],3,0)</f>
        <v>Category05</v>
      </c>
      <c r="I14" s="7"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f>
        <v>1067.04</v>
      </c>
      <c r="N14" s="7">
        <f>DAY(InputData[[#This Row],[DATE]])</f>
        <v>18</v>
      </c>
      <c r="O14" s="7" t="str">
        <f>TEXT(InputData[[#This Row],[DATE]],"mmm")</f>
        <v>Jan</v>
      </c>
      <c r="P14" s="7">
        <f>YEAR(InputData[[#This Row],[DATE]])</f>
        <v>2021</v>
      </c>
    </row>
    <row r="15" spans="1:16" x14ac:dyDescent="0.25">
      <c r="A15" s="3">
        <v>44214</v>
      </c>
      <c r="B15" s="4" t="s">
        <v>54</v>
      </c>
      <c r="C15" s="5">
        <v>3</v>
      </c>
      <c r="D15" s="5" t="s">
        <v>106</v>
      </c>
      <c r="E15" s="5" t="s">
        <v>107</v>
      </c>
      <c r="F15" s="6">
        <v>0</v>
      </c>
      <c r="G15" s="7" t="str">
        <f>VLOOKUP(InputData[[#This Row],[PRODUCT ID]],MasterData[],2,0)</f>
        <v>Product23</v>
      </c>
      <c r="H15" s="7" t="str">
        <f>VLOOKUP(InputData[[#This Row],[PRODUCT ID]],MasterData[],3,0)</f>
        <v>Category03</v>
      </c>
      <c r="I15" s="7"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f>
        <v>448.38</v>
      </c>
      <c r="N15" s="7">
        <f>DAY(InputData[[#This Row],[DATE]])</f>
        <v>18</v>
      </c>
      <c r="O15" s="7" t="str">
        <f>TEXT(InputData[[#This Row],[DATE]],"mmm")</f>
        <v>Jan</v>
      </c>
      <c r="P15" s="7">
        <f>YEAR(InputData[[#This Row],[DATE]])</f>
        <v>2021</v>
      </c>
    </row>
    <row r="16" spans="1:16" x14ac:dyDescent="0.25">
      <c r="A16" s="3">
        <v>44215</v>
      </c>
      <c r="B16" s="4" t="s">
        <v>79</v>
      </c>
      <c r="C16" s="5">
        <v>6</v>
      </c>
      <c r="D16" s="5" t="s">
        <v>108</v>
      </c>
      <c r="E16" s="5" t="s">
        <v>107</v>
      </c>
      <c r="F16" s="6">
        <v>0</v>
      </c>
      <c r="G16" s="7" t="str">
        <f>VLOOKUP(InputData[[#This Row],[PRODUCT ID]],MasterData[],2,0)</f>
        <v>Product35</v>
      </c>
      <c r="H16" s="7" t="str">
        <f>VLOOKUP(InputData[[#This Row],[PRODUCT ID]],MasterData[],3,0)</f>
        <v>Category04</v>
      </c>
      <c r="I16" s="7"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f>
        <v>40.200000000000003</v>
      </c>
      <c r="N16" s="7">
        <f>DAY(InputData[[#This Row],[DATE]])</f>
        <v>19</v>
      </c>
      <c r="O16" s="7" t="str">
        <f>TEXT(InputData[[#This Row],[DATE]],"mmm")</f>
        <v>Jan</v>
      </c>
      <c r="P16" s="7">
        <f>YEAR(InputData[[#This Row],[DATE]])</f>
        <v>2021</v>
      </c>
    </row>
    <row r="17" spans="1:16" x14ac:dyDescent="0.25">
      <c r="A17" s="3">
        <v>44216</v>
      </c>
      <c r="B17" s="4" t="s">
        <v>77</v>
      </c>
      <c r="C17" s="5">
        <v>4</v>
      </c>
      <c r="D17" s="5" t="s">
        <v>108</v>
      </c>
      <c r="E17" s="5" t="s">
        <v>107</v>
      </c>
      <c r="F17" s="6">
        <v>0</v>
      </c>
      <c r="G17" s="7" t="str">
        <f>VLOOKUP(InputData[[#This Row],[PRODUCT ID]],MasterData[],2,0)</f>
        <v>Product34</v>
      </c>
      <c r="H17" s="7" t="str">
        <f>VLOOKUP(InputData[[#This Row],[PRODUCT ID]],MasterData[],3,0)</f>
        <v>Category04</v>
      </c>
      <c r="I17" s="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f>
        <v>233.2</v>
      </c>
      <c r="N17" s="7">
        <f>DAY(InputData[[#This Row],[DATE]])</f>
        <v>20</v>
      </c>
      <c r="O17" s="7" t="str">
        <f>TEXT(InputData[[#This Row],[DATE]],"mmm")</f>
        <v>Jan</v>
      </c>
      <c r="P17" s="7">
        <f>YEAR(InputData[[#This Row],[DATE]])</f>
        <v>2021</v>
      </c>
    </row>
    <row r="18" spans="1:16" x14ac:dyDescent="0.25">
      <c r="A18" s="3">
        <v>44216</v>
      </c>
      <c r="B18" s="4" t="s">
        <v>47</v>
      </c>
      <c r="C18" s="5">
        <v>4</v>
      </c>
      <c r="D18" s="5" t="s">
        <v>108</v>
      </c>
      <c r="E18" s="5" t="s">
        <v>107</v>
      </c>
      <c r="F18" s="6">
        <v>0</v>
      </c>
      <c r="G18" s="7" t="str">
        <f>VLOOKUP(InputData[[#This Row],[PRODUCT ID]],MasterData[],2,0)</f>
        <v>Product20</v>
      </c>
      <c r="H18" s="7" t="str">
        <f>VLOOKUP(InputData[[#This Row],[PRODUCT ID]],MasterData[],3,0)</f>
        <v>Category03</v>
      </c>
      <c r="I18" s="7"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f>
        <v>305</v>
      </c>
      <c r="N18" s="7">
        <f>DAY(InputData[[#This Row],[DATE]])</f>
        <v>20</v>
      </c>
      <c r="O18" s="7" t="str">
        <f>TEXT(InputData[[#This Row],[DATE]],"mmm")</f>
        <v>Jan</v>
      </c>
      <c r="P18" s="7">
        <f>YEAR(InputData[[#This Row],[DATE]])</f>
        <v>2021</v>
      </c>
    </row>
    <row r="19" spans="1:16" x14ac:dyDescent="0.25">
      <c r="A19" s="3">
        <v>44217</v>
      </c>
      <c r="B19" s="4" t="s">
        <v>14</v>
      </c>
      <c r="C19" s="5">
        <v>15</v>
      </c>
      <c r="D19" s="5" t="s">
        <v>105</v>
      </c>
      <c r="E19" s="5" t="s">
        <v>107</v>
      </c>
      <c r="F19" s="6">
        <v>0</v>
      </c>
      <c r="G19" s="7" t="str">
        <f>VLOOKUP(InputData[[#This Row],[PRODUCT ID]],MasterData[],2,0)</f>
        <v>Product04</v>
      </c>
      <c r="H19" s="7" t="str">
        <f>VLOOKUP(InputData[[#This Row],[PRODUCT ID]],MasterData[],3,0)</f>
        <v>Category01</v>
      </c>
      <c r="I19" s="7"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f>
        <v>732.6</v>
      </c>
      <c r="N19" s="7">
        <f>DAY(InputData[[#This Row],[DATE]])</f>
        <v>21</v>
      </c>
      <c r="O19" s="7" t="str">
        <f>TEXT(InputData[[#This Row],[DATE]],"mmm")</f>
        <v>Jan</v>
      </c>
      <c r="P19" s="7">
        <f>YEAR(InputData[[#This Row],[DATE]])</f>
        <v>2021</v>
      </c>
    </row>
    <row r="20" spans="1:16" x14ac:dyDescent="0.25">
      <c r="A20" s="3">
        <v>44217</v>
      </c>
      <c r="B20" s="4" t="s">
        <v>12</v>
      </c>
      <c r="C20" s="5">
        <v>9</v>
      </c>
      <c r="D20" s="5" t="s">
        <v>108</v>
      </c>
      <c r="E20" s="5" t="s">
        <v>106</v>
      </c>
      <c r="F20" s="6">
        <v>0</v>
      </c>
      <c r="G20" s="7" t="str">
        <f>VLOOKUP(InputData[[#This Row],[PRODUCT ID]],MasterData[],2,0)</f>
        <v>Product03</v>
      </c>
      <c r="H20" s="7" t="str">
        <f>VLOOKUP(InputData[[#This Row],[PRODUCT ID]],MasterData[],3,0)</f>
        <v>Category01</v>
      </c>
      <c r="I20" s="7"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f>
        <v>728.46</v>
      </c>
      <c r="N20" s="7">
        <f>DAY(InputData[[#This Row],[DATE]])</f>
        <v>21</v>
      </c>
      <c r="O20" s="7" t="str">
        <f>TEXT(InputData[[#This Row],[DATE]],"mmm")</f>
        <v>Jan</v>
      </c>
      <c r="P20" s="7">
        <f>YEAR(InputData[[#This Row],[DATE]])</f>
        <v>2021</v>
      </c>
    </row>
    <row r="21" spans="1:16" x14ac:dyDescent="0.25">
      <c r="A21" s="3">
        <v>44217</v>
      </c>
      <c r="B21" s="4" t="s">
        <v>94</v>
      </c>
      <c r="C21" s="5">
        <v>6</v>
      </c>
      <c r="D21" s="5" t="s">
        <v>108</v>
      </c>
      <c r="E21" s="5" t="s">
        <v>106</v>
      </c>
      <c r="F21" s="6">
        <v>0</v>
      </c>
      <c r="G21" s="7" t="str">
        <f>VLOOKUP(InputData[[#This Row],[PRODUCT ID]],MasterData[],2,0)</f>
        <v>Product42</v>
      </c>
      <c r="H21" s="7" t="str">
        <f>VLOOKUP(InputData[[#This Row],[PRODUCT ID]],MasterData[],3,0)</f>
        <v>Category05</v>
      </c>
      <c r="I21" s="7"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f>
        <v>972</v>
      </c>
      <c r="N21" s="7">
        <f>DAY(InputData[[#This Row],[DATE]])</f>
        <v>21</v>
      </c>
      <c r="O21" s="7" t="str">
        <f>TEXT(InputData[[#This Row],[DATE]],"mmm")</f>
        <v>Jan</v>
      </c>
      <c r="P21" s="7">
        <f>YEAR(InputData[[#This Row],[DATE]])</f>
        <v>2021</v>
      </c>
    </row>
    <row r="22" spans="1:16" x14ac:dyDescent="0.25">
      <c r="A22" s="3">
        <v>44221</v>
      </c>
      <c r="B22" s="4" t="s">
        <v>77</v>
      </c>
      <c r="C22" s="5">
        <v>6</v>
      </c>
      <c r="D22" s="5" t="s">
        <v>108</v>
      </c>
      <c r="E22" s="5" t="s">
        <v>107</v>
      </c>
      <c r="F22" s="6">
        <v>0</v>
      </c>
      <c r="G22" s="7" t="str">
        <f>VLOOKUP(InputData[[#This Row],[PRODUCT ID]],MasterData[],2,0)</f>
        <v>Product34</v>
      </c>
      <c r="H22" s="7" t="str">
        <f>VLOOKUP(InputData[[#This Row],[PRODUCT ID]],MasterData[],3,0)</f>
        <v>Category04</v>
      </c>
      <c r="I22" s="7"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f>
        <v>349.79999999999995</v>
      </c>
      <c r="N22" s="7">
        <f>DAY(InputData[[#This Row],[DATE]])</f>
        <v>25</v>
      </c>
      <c r="O22" s="7" t="str">
        <f>TEXT(InputData[[#This Row],[DATE]],"mmm")</f>
        <v>Jan</v>
      </c>
      <c r="P22" s="7">
        <f>YEAR(InputData[[#This Row],[DATE]])</f>
        <v>2021</v>
      </c>
    </row>
    <row r="23" spans="1:16" x14ac:dyDescent="0.25">
      <c r="A23" s="3">
        <v>44221</v>
      </c>
      <c r="B23" s="4" t="s">
        <v>79</v>
      </c>
      <c r="C23" s="5">
        <v>7</v>
      </c>
      <c r="D23" s="5" t="s">
        <v>108</v>
      </c>
      <c r="E23" s="5" t="s">
        <v>106</v>
      </c>
      <c r="F23" s="6">
        <v>0</v>
      </c>
      <c r="G23" s="7" t="str">
        <f>VLOOKUP(InputData[[#This Row],[PRODUCT ID]],MasterData[],2,0)</f>
        <v>Product35</v>
      </c>
      <c r="H23" s="7" t="str">
        <f>VLOOKUP(InputData[[#This Row],[PRODUCT ID]],MasterData[],3,0)</f>
        <v>Category04</v>
      </c>
      <c r="I23" s="7"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f>
        <v>46.9</v>
      </c>
      <c r="N23" s="7">
        <f>DAY(InputData[[#This Row],[DATE]])</f>
        <v>25</v>
      </c>
      <c r="O23" s="7" t="str">
        <f>TEXT(InputData[[#This Row],[DATE]],"mmm")</f>
        <v>Jan</v>
      </c>
      <c r="P23" s="7">
        <f>YEAR(InputData[[#This Row],[DATE]])</f>
        <v>2021</v>
      </c>
    </row>
    <row r="24" spans="1:16" x14ac:dyDescent="0.25">
      <c r="A24" s="3">
        <v>44221</v>
      </c>
      <c r="B24" s="4" t="s">
        <v>71</v>
      </c>
      <c r="C24" s="5">
        <v>14</v>
      </c>
      <c r="D24" s="5" t="s">
        <v>108</v>
      </c>
      <c r="E24" s="5" t="s">
        <v>106</v>
      </c>
      <c r="F24" s="6">
        <v>0</v>
      </c>
      <c r="G24" s="7" t="str">
        <f>VLOOKUP(InputData[[#This Row],[PRODUCT ID]],MasterData[],2,0)</f>
        <v>Product31</v>
      </c>
      <c r="H24" s="7" t="str">
        <f>VLOOKUP(InputData[[#This Row],[PRODUCT ID]],MasterData[],3,0)</f>
        <v>Category04</v>
      </c>
      <c r="I24" s="7"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f>
        <v>1458.24</v>
      </c>
      <c r="N24" s="7">
        <f>DAY(InputData[[#This Row],[DATE]])</f>
        <v>25</v>
      </c>
      <c r="O24" s="7" t="str">
        <f>TEXT(InputData[[#This Row],[DATE]],"mmm")</f>
        <v>Jan</v>
      </c>
      <c r="P24" s="7">
        <f>YEAR(InputData[[#This Row],[DATE]])</f>
        <v>2021</v>
      </c>
    </row>
    <row r="25" spans="1:16" x14ac:dyDescent="0.25">
      <c r="A25" s="3">
        <v>44222</v>
      </c>
      <c r="B25" s="4" t="s">
        <v>98</v>
      </c>
      <c r="C25" s="5">
        <v>9</v>
      </c>
      <c r="D25" s="5" t="s">
        <v>105</v>
      </c>
      <c r="E25" s="5" t="s">
        <v>107</v>
      </c>
      <c r="F25" s="6">
        <v>0</v>
      </c>
      <c r="G25" s="7" t="str">
        <f>VLOOKUP(InputData[[#This Row],[PRODUCT ID]],MasterData[],2,0)</f>
        <v>Product44</v>
      </c>
      <c r="H25" s="7" t="str">
        <f>VLOOKUP(InputData[[#This Row],[PRODUCT ID]],MasterData[],3,0)</f>
        <v>Category05</v>
      </c>
      <c r="I25" s="7"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f>
        <v>738.72</v>
      </c>
      <c r="N25" s="7">
        <f>DAY(InputData[[#This Row],[DATE]])</f>
        <v>26</v>
      </c>
      <c r="O25" s="7" t="str">
        <f>TEXT(InputData[[#This Row],[DATE]],"mmm")</f>
        <v>Jan</v>
      </c>
      <c r="P25" s="7">
        <f>YEAR(InputData[[#This Row],[DATE]])</f>
        <v>2021</v>
      </c>
    </row>
    <row r="26" spans="1:16" x14ac:dyDescent="0.25">
      <c r="A26" s="3">
        <v>44222</v>
      </c>
      <c r="B26" s="4" t="s">
        <v>18</v>
      </c>
      <c r="C26" s="5">
        <v>7</v>
      </c>
      <c r="D26" s="5" t="s">
        <v>106</v>
      </c>
      <c r="E26" s="5" t="s">
        <v>107</v>
      </c>
      <c r="F26" s="6">
        <v>0</v>
      </c>
      <c r="G26" s="7" t="str">
        <f>VLOOKUP(InputData[[#This Row],[PRODUCT ID]],MasterData[],2,0)</f>
        <v>Product06</v>
      </c>
      <c r="H26" s="7" t="str">
        <f>VLOOKUP(InputData[[#This Row],[PRODUCT ID]],MasterData[],3,0)</f>
        <v>Category01</v>
      </c>
      <c r="I26" s="7"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f>
        <v>598.5</v>
      </c>
      <c r="N26" s="7">
        <f>DAY(InputData[[#This Row],[DATE]])</f>
        <v>26</v>
      </c>
      <c r="O26" s="7" t="str">
        <f>TEXT(InputData[[#This Row],[DATE]],"mmm")</f>
        <v>Jan</v>
      </c>
      <c r="P26" s="7">
        <f>YEAR(InputData[[#This Row],[DATE]])</f>
        <v>2021</v>
      </c>
    </row>
    <row r="27" spans="1:16" x14ac:dyDescent="0.25">
      <c r="A27" s="3">
        <v>44222</v>
      </c>
      <c r="B27" s="4" t="s">
        <v>6</v>
      </c>
      <c r="C27" s="5">
        <v>7</v>
      </c>
      <c r="D27" s="5" t="s">
        <v>106</v>
      </c>
      <c r="E27" s="5" t="s">
        <v>106</v>
      </c>
      <c r="F27" s="6">
        <v>0</v>
      </c>
      <c r="G27" s="7" t="str">
        <f>VLOOKUP(InputData[[#This Row],[PRODUCT ID]],MasterData[],2,0)</f>
        <v>Product01</v>
      </c>
      <c r="H27" s="7" t="str">
        <f>VLOOKUP(InputData[[#This Row],[PRODUCT ID]],MasterData[],3,0)</f>
        <v>Category01</v>
      </c>
      <c r="I27" s="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f>
        <v>727.16</v>
      </c>
      <c r="N27" s="7">
        <f>DAY(InputData[[#This Row],[DATE]])</f>
        <v>26</v>
      </c>
      <c r="O27" s="7" t="str">
        <f>TEXT(InputData[[#This Row],[DATE]],"mmm")</f>
        <v>Jan</v>
      </c>
      <c r="P27" s="7">
        <f>YEAR(InputData[[#This Row],[DATE]])</f>
        <v>2021</v>
      </c>
    </row>
    <row r="28" spans="1:16" x14ac:dyDescent="0.25">
      <c r="A28" s="3">
        <v>44223</v>
      </c>
      <c r="B28" s="4" t="s">
        <v>90</v>
      </c>
      <c r="C28" s="5">
        <v>7</v>
      </c>
      <c r="D28" s="5" t="s">
        <v>105</v>
      </c>
      <c r="E28" s="5" t="s">
        <v>106</v>
      </c>
      <c r="F28" s="6">
        <v>0</v>
      </c>
      <c r="G28" s="7" t="str">
        <f>VLOOKUP(InputData[[#This Row],[PRODUCT ID]],MasterData[],2,0)</f>
        <v>Product40</v>
      </c>
      <c r="H28" s="7" t="str">
        <f>VLOOKUP(InputData[[#This Row],[PRODUCT ID]],MasterData[],3,0)</f>
        <v>Category05</v>
      </c>
      <c r="I28" s="7"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f>
        <v>806.4</v>
      </c>
      <c r="N28" s="7">
        <f>DAY(InputData[[#This Row],[DATE]])</f>
        <v>27</v>
      </c>
      <c r="O28" s="7" t="str">
        <f>TEXT(InputData[[#This Row],[DATE]],"mmm")</f>
        <v>Jan</v>
      </c>
      <c r="P28" s="7">
        <f>YEAR(InputData[[#This Row],[DATE]])</f>
        <v>2021</v>
      </c>
    </row>
    <row r="29" spans="1:16" x14ac:dyDescent="0.25">
      <c r="A29" s="3">
        <v>44223</v>
      </c>
      <c r="B29" s="4" t="s">
        <v>73</v>
      </c>
      <c r="C29" s="5">
        <v>3</v>
      </c>
      <c r="D29" s="5" t="s">
        <v>105</v>
      </c>
      <c r="E29" s="5" t="s">
        <v>106</v>
      </c>
      <c r="F29" s="6">
        <v>0</v>
      </c>
      <c r="G29" s="7" t="str">
        <f>VLOOKUP(InputData[[#This Row],[PRODUCT ID]],MasterData[],2,0)</f>
        <v>Product32</v>
      </c>
      <c r="H29" s="7" t="str">
        <f>VLOOKUP(InputData[[#This Row],[PRODUCT ID]],MasterData[],3,0)</f>
        <v>Category04</v>
      </c>
      <c r="I29" s="7"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f>
        <v>352.44</v>
      </c>
      <c r="N29" s="7">
        <f>DAY(InputData[[#This Row],[DATE]])</f>
        <v>27</v>
      </c>
      <c r="O29" s="7" t="str">
        <f>TEXT(InputData[[#This Row],[DATE]],"mmm")</f>
        <v>Jan</v>
      </c>
      <c r="P29" s="7">
        <f>YEAR(InputData[[#This Row],[DATE]])</f>
        <v>2021</v>
      </c>
    </row>
    <row r="30" spans="1:16" x14ac:dyDescent="0.25">
      <c r="A30" s="3">
        <v>44224</v>
      </c>
      <c r="B30" s="4" t="s">
        <v>14</v>
      </c>
      <c r="C30" s="5">
        <v>10</v>
      </c>
      <c r="D30" s="5" t="s">
        <v>106</v>
      </c>
      <c r="E30" s="5" t="s">
        <v>107</v>
      </c>
      <c r="F30" s="6">
        <v>0</v>
      </c>
      <c r="G30" s="7" t="str">
        <f>VLOOKUP(InputData[[#This Row],[PRODUCT ID]],MasterData[],2,0)</f>
        <v>Product04</v>
      </c>
      <c r="H30" s="7" t="str">
        <f>VLOOKUP(InputData[[#This Row],[PRODUCT ID]],MasterData[],3,0)</f>
        <v>Category01</v>
      </c>
      <c r="I30" s="7"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f>
        <v>488.40000000000003</v>
      </c>
      <c r="N30" s="7">
        <f>DAY(InputData[[#This Row],[DATE]])</f>
        <v>28</v>
      </c>
      <c r="O30" s="7" t="str">
        <f>TEXT(InputData[[#This Row],[DATE]],"mmm")</f>
        <v>Jan</v>
      </c>
      <c r="P30" s="7">
        <f>YEAR(InputData[[#This Row],[DATE]])</f>
        <v>2021</v>
      </c>
    </row>
    <row r="31" spans="1:16" x14ac:dyDescent="0.25">
      <c r="A31" s="3">
        <v>44224</v>
      </c>
      <c r="B31" s="4" t="s">
        <v>67</v>
      </c>
      <c r="C31" s="5">
        <v>2</v>
      </c>
      <c r="D31" s="5" t="s">
        <v>108</v>
      </c>
      <c r="E31" s="5" t="s">
        <v>107</v>
      </c>
      <c r="F31" s="6">
        <v>0</v>
      </c>
      <c r="G31" s="7" t="str">
        <f>VLOOKUP(InputData[[#This Row],[PRODUCT ID]],MasterData[],2,0)</f>
        <v>Product29</v>
      </c>
      <c r="H31" s="7" t="str">
        <f>VLOOKUP(InputData[[#This Row],[PRODUCT ID]],MasterData[],3,0)</f>
        <v>Category04</v>
      </c>
      <c r="I31" s="7"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f>
        <v>106.22</v>
      </c>
      <c r="N31" s="7">
        <f>DAY(InputData[[#This Row],[DATE]])</f>
        <v>28</v>
      </c>
      <c r="O31" s="7" t="str">
        <f>TEXT(InputData[[#This Row],[DATE]],"mmm")</f>
        <v>Jan</v>
      </c>
      <c r="P31" s="7">
        <f>YEAR(InputData[[#This Row],[DATE]])</f>
        <v>2021</v>
      </c>
    </row>
    <row r="32" spans="1:16" x14ac:dyDescent="0.25">
      <c r="A32" s="3">
        <v>44229</v>
      </c>
      <c r="B32" s="4" t="s">
        <v>26</v>
      </c>
      <c r="C32" s="5">
        <v>7</v>
      </c>
      <c r="D32" s="5" t="s">
        <v>106</v>
      </c>
      <c r="E32" s="5" t="s">
        <v>106</v>
      </c>
      <c r="F32" s="6">
        <v>0</v>
      </c>
      <c r="G32" s="7" t="str">
        <f>VLOOKUP(InputData[[#This Row],[PRODUCT ID]],MasterData[],2,0)</f>
        <v>Product10</v>
      </c>
      <c r="H32" s="7" t="str">
        <f>VLOOKUP(InputData[[#This Row],[PRODUCT ID]],MasterData[],3,0)</f>
        <v>Category02</v>
      </c>
      <c r="I32" s="7"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f>
        <v>1149.96</v>
      </c>
      <c r="N32" s="7">
        <f>DAY(InputData[[#This Row],[DATE]])</f>
        <v>2</v>
      </c>
      <c r="O32" s="7" t="str">
        <f>TEXT(InputData[[#This Row],[DATE]],"mmm")</f>
        <v>Feb</v>
      </c>
      <c r="P32" s="7">
        <f>YEAR(InputData[[#This Row],[DATE]])</f>
        <v>2021</v>
      </c>
    </row>
    <row r="33" spans="1:16" x14ac:dyDescent="0.25">
      <c r="A33" s="3">
        <v>44230</v>
      </c>
      <c r="B33" s="4" t="s">
        <v>39</v>
      </c>
      <c r="C33" s="5">
        <v>13</v>
      </c>
      <c r="D33" s="5" t="s">
        <v>108</v>
      </c>
      <c r="E33" s="5" t="s">
        <v>106</v>
      </c>
      <c r="F33" s="6">
        <v>0</v>
      </c>
      <c r="G33" s="7" t="str">
        <f>VLOOKUP(InputData[[#This Row],[PRODUCT ID]],MasterData[],2,0)</f>
        <v>Product16</v>
      </c>
      <c r="H33" s="7" t="str">
        <f>VLOOKUP(InputData[[#This Row],[PRODUCT ID]],MasterData[],3,0)</f>
        <v>Category02</v>
      </c>
      <c r="I33" s="7"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f>
        <v>216.32</v>
      </c>
      <c r="N33" s="7">
        <f>DAY(InputData[[#This Row],[DATE]])</f>
        <v>3</v>
      </c>
      <c r="O33" s="7" t="str">
        <f>TEXT(InputData[[#This Row],[DATE]],"mmm")</f>
        <v>Feb</v>
      </c>
      <c r="P33" s="7">
        <f>YEAR(InputData[[#This Row],[DATE]])</f>
        <v>2021</v>
      </c>
    </row>
    <row r="34" spans="1:16" x14ac:dyDescent="0.25">
      <c r="A34" s="3">
        <v>44230</v>
      </c>
      <c r="B34" s="4" t="s">
        <v>52</v>
      </c>
      <c r="C34" s="5">
        <v>2</v>
      </c>
      <c r="D34" s="5" t="s">
        <v>105</v>
      </c>
      <c r="E34" s="5" t="s">
        <v>107</v>
      </c>
      <c r="F34" s="6">
        <v>0</v>
      </c>
      <c r="G34" s="7" t="str">
        <f>VLOOKUP(InputData[[#This Row],[PRODUCT ID]],MasterData[],2,0)</f>
        <v>Product22</v>
      </c>
      <c r="H34" s="7" t="str">
        <f>VLOOKUP(InputData[[#This Row],[PRODUCT ID]],MasterData[],3,0)</f>
        <v>Category03</v>
      </c>
      <c r="I34" s="7"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f>
        <v>283.14</v>
      </c>
      <c r="N34" s="7">
        <f>DAY(InputData[[#This Row],[DATE]])</f>
        <v>3</v>
      </c>
      <c r="O34" s="7" t="str">
        <f>TEXT(InputData[[#This Row],[DATE]],"mmm")</f>
        <v>Feb</v>
      </c>
      <c r="P34" s="7">
        <f>YEAR(InputData[[#This Row],[DATE]])</f>
        <v>2021</v>
      </c>
    </row>
    <row r="35" spans="1:16" x14ac:dyDescent="0.25">
      <c r="A35" s="3">
        <v>44231</v>
      </c>
      <c r="B35" s="4" t="s">
        <v>83</v>
      </c>
      <c r="C35" s="5">
        <v>4</v>
      </c>
      <c r="D35" s="5" t="s">
        <v>106</v>
      </c>
      <c r="E35" s="5" t="s">
        <v>106</v>
      </c>
      <c r="F35" s="6">
        <v>0</v>
      </c>
      <c r="G35" s="7" t="str">
        <f>VLOOKUP(InputData[[#This Row],[PRODUCT ID]],MasterData[],2,0)</f>
        <v>Product37</v>
      </c>
      <c r="H35" s="7" t="str">
        <f>VLOOKUP(InputData[[#This Row],[PRODUCT ID]],MasterData[],3,0)</f>
        <v>Category05</v>
      </c>
      <c r="I35" s="7"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f>
        <v>343.04</v>
      </c>
      <c r="N35" s="7">
        <f>DAY(InputData[[#This Row],[DATE]])</f>
        <v>4</v>
      </c>
      <c r="O35" s="7" t="str">
        <f>TEXT(InputData[[#This Row],[DATE]],"mmm")</f>
        <v>Feb</v>
      </c>
      <c r="P35" s="7">
        <f>YEAR(InputData[[#This Row],[DATE]])</f>
        <v>2021</v>
      </c>
    </row>
    <row r="36" spans="1:16" x14ac:dyDescent="0.25">
      <c r="A36" s="3">
        <v>44232</v>
      </c>
      <c r="B36" s="4" t="s">
        <v>96</v>
      </c>
      <c r="C36" s="5">
        <v>7</v>
      </c>
      <c r="D36" s="5" t="s">
        <v>106</v>
      </c>
      <c r="E36" s="5" t="s">
        <v>107</v>
      </c>
      <c r="F36" s="6">
        <v>0</v>
      </c>
      <c r="G36" s="7" t="str">
        <f>VLOOKUP(InputData[[#This Row],[PRODUCT ID]],MasterData[],2,0)</f>
        <v>Product43</v>
      </c>
      <c r="H36" s="7" t="str">
        <f>VLOOKUP(InputData[[#This Row],[PRODUCT ID]],MasterData[],3,0)</f>
        <v>Category05</v>
      </c>
      <c r="I36" s="7"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f>
        <v>581.55999999999995</v>
      </c>
      <c r="N36" s="7">
        <f>DAY(InputData[[#This Row],[DATE]])</f>
        <v>5</v>
      </c>
      <c r="O36" s="7" t="str">
        <f>TEXT(InputData[[#This Row],[DATE]],"mmm")</f>
        <v>Feb</v>
      </c>
      <c r="P36" s="7">
        <f>YEAR(InputData[[#This Row],[DATE]])</f>
        <v>2021</v>
      </c>
    </row>
    <row r="37" spans="1:16" x14ac:dyDescent="0.25">
      <c r="A37" s="3">
        <v>44232</v>
      </c>
      <c r="B37" s="4" t="s">
        <v>16</v>
      </c>
      <c r="C37" s="5">
        <v>1</v>
      </c>
      <c r="D37" s="5" t="s">
        <v>108</v>
      </c>
      <c r="E37" s="5" t="s">
        <v>107</v>
      </c>
      <c r="F37" s="6">
        <v>0</v>
      </c>
      <c r="G37" s="7" t="str">
        <f>VLOOKUP(InputData[[#This Row],[PRODUCT ID]],MasterData[],2,0)</f>
        <v>Product05</v>
      </c>
      <c r="H37" s="7" t="str">
        <f>VLOOKUP(InputData[[#This Row],[PRODUCT ID]],MasterData[],3,0)</f>
        <v>Category01</v>
      </c>
      <c r="I37" s="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f>
        <v>155.61000000000001</v>
      </c>
      <c r="N37" s="7">
        <f>DAY(InputData[[#This Row],[DATE]])</f>
        <v>5</v>
      </c>
      <c r="O37" s="7" t="str">
        <f>TEXT(InputData[[#This Row],[DATE]],"mmm")</f>
        <v>Feb</v>
      </c>
      <c r="P37" s="7">
        <f>YEAR(InputData[[#This Row],[DATE]])</f>
        <v>2021</v>
      </c>
    </row>
    <row r="38" spans="1:16" x14ac:dyDescent="0.25">
      <c r="A38" s="3">
        <v>44232</v>
      </c>
      <c r="B38" s="4" t="s">
        <v>96</v>
      </c>
      <c r="C38" s="5">
        <v>9</v>
      </c>
      <c r="D38" s="5" t="s">
        <v>108</v>
      </c>
      <c r="E38" s="5" t="s">
        <v>107</v>
      </c>
      <c r="F38" s="6">
        <v>0</v>
      </c>
      <c r="G38" s="7" t="str">
        <f>VLOOKUP(InputData[[#This Row],[PRODUCT ID]],MasterData[],2,0)</f>
        <v>Product43</v>
      </c>
      <c r="H38" s="7" t="str">
        <f>VLOOKUP(InputData[[#This Row],[PRODUCT ID]],MasterData[],3,0)</f>
        <v>Category05</v>
      </c>
      <c r="I38" s="7"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f>
        <v>747.72</v>
      </c>
      <c r="N38" s="7">
        <f>DAY(InputData[[#This Row],[DATE]])</f>
        <v>5</v>
      </c>
      <c r="O38" s="7" t="str">
        <f>TEXT(InputData[[#This Row],[DATE]],"mmm")</f>
        <v>Feb</v>
      </c>
      <c r="P38" s="7">
        <f>YEAR(InputData[[#This Row],[DATE]])</f>
        <v>2021</v>
      </c>
    </row>
    <row r="39" spans="1:16" x14ac:dyDescent="0.25">
      <c r="A39" s="3">
        <v>44233</v>
      </c>
      <c r="B39" s="4" t="s">
        <v>79</v>
      </c>
      <c r="C39" s="5">
        <v>1</v>
      </c>
      <c r="D39" s="5" t="s">
        <v>108</v>
      </c>
      <c r="E39" s="5" t="s">
        <v>107</v>
      </c>
      <c r="F39" s="6">
        <v>0</v>
      </c>
      <c r="G39" s="7" t="str">
        <f>VLOOKUP(InputData[[#This Row],[PRODUCT ID]],MasterData[],2,0)</f>
        <v>Product35</v>
      </c>
      <c r="H39" s="7" t="str">
        <f>VLOOKUP(InputData[[#This Row],[PRODUCT ID]],MasterData[],3,0)</f>
        <v>Category04</v>
      </c>
      <c r="I39" s="7"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f>
        <v>6.7</v>
      </c>
      <c r="N39" s="7">
        <f>DAY(InputData[[#This Row],[DATE]])</f>
        <v>6</v>
      </c>
      <c r="O39" s="7" t="str">
        <f>TEXT(InputData[[#This Row],[DATE]],"mmm")</f>
        <v>Feb</v>
      </c>
      <c r="P39" s="7">
        <f>YEAR(InputData[[#This Row],[DATE]])</f>
        <v>2021</v>
      </c>
    </row>
    <row r="40" spans="1:16" x14ac:dyDescent="0.25">
      <c r="A40" s="3">
        <v>44236</v>
      </c>
      <c r="B40" s="4" t="s">
        <v>77</v>
      </c>
      <c r="C40" s="5">
        <v>14</v>
      </c>
      <c r="D40" s="5" t="s">
        <v>108</v>
      </c>
      <c r="E40" s="5" t="s">
        <v>106</v>
      </c>
      <c r="F40" s="6">
        <v>0</v>
      </c>
      <c r="G40" s="7" t="str">
        <f>VLOOKUP(InputData[[#This Row],[PRODUCT ID]],MasterData[],2,0)</f>
        <v>Product34</v>
      </c>
      <c r="H40" s="7" t="str">
        <f>VLOOKUP(InputData[[#This Row],[PRODUCT ID]],MasterData[],3,0)</f>
        <v>Category04</v>
      </c>
      <c r="I40" s="7"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f>
        <v>816.19999999999993</v>
      </c>
      <c r="N40" s="7">
        <f>DAY(InputData[[#This Row],[DATE]])</f>
        <v>9</v>
      </c>
      <c r="O40" s="7" t="str">
        <f>TEXT(InputData[[#This Row],[DATE]],"mmm")</f>
        <v>Feb</v>
      </c>
      <c r="P40" s="7">
        <f>YEAR(InputData[[#This Row],[DATE]])</f>
        <v>2021</v>
      </c>
    </row>
    <row r="41" spans="1:16" x14ac:dyDescent="0.25">
      <c r="A41" s="3">
        <v>44239</v>
      </c>
      <c r="B41" s="4" t="s">
        <v>22</v>
      </c>
      <c r="C41" s="5">
        <v>7</v>
      </c>
      <c r="D41" s="5" t="s">
        <v>108</v>
      </c>
      <c r="E41" s="5" t="s">
        <v>107</v>
      </c>
      <c r="F41" s="6">
        <v>0</v>
      </c>
      <c r="G41" s="7" t="str">
        <f>VLOOKUP(InputData[[#This Row],[PRODUCT ID]],MasterData[],2,0)</f>
        <v>Product08</v>
      </c>
      <c r="H41" s="7" t="str">
        <f>VLOOKUP(InputData[[#This Row],[PRODUCT ID]],MasterData[],3,0)</f>
        <v>Category01</v>
      </c>
      <c r="I41" s="7"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f>
        <v>662.34</v>
      </c>
      <c r="N41" s="7">
        <f>DAY(InputData[[#This Row],[DATE]])</f>
        <v>12</v>
      </c>
      <c r="O41" s="7" t="str">
        <f>TEXT(InputData[[#This Row],[DATE]],"mmm")</f>
        <v>Feb</v>
      </c>
      <c r="P41" s="7">
        <f>YEAR(InputData[[#This Row],[DATE]])</f>
        <v>2021</v>
      </c>
    </row>
    <row r="42" spans="1:16" x14ac:dyDescent="0.25">
      <c r="A42" s="3">
        <v>44239</v>
      </c>
      <c r="B42" s="4" t="s">
        <v>54</v>
      </c>
      <c r="C42" s="5">
        <v>9</v>
      </c>
      <c r="D42" s="5" t="s">
        <v>106</v>
      </c>
      <c r="E42" s="5" t="s">
        <v>107</v>
      </c>
      <c r="F42" s="6">
        <v>0</v>
      </c>
      <c r="G42" s="7" t="str">
        <f>VLOOKUP(InputData[[#This Row],[PRODUCT ID]],MasterData[],2,0)</f>
        <v>Product23</v>
      </c>
      <c r="H42" s="7" t="str">
        <f>VLOOKUP(InputData[[#This Row],[PRODUCT ID]],MasterData[],3,0)</f>
        <v>Category03</v>
      </c>
      <c r="I42" s="7"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f>
        <v>1345.14</v>
      </c>
      <c r="N42" s="7">
        <f>DAY(InputData[[#This Row],[DATE]])</f>
        <v>12</v>
      </c>
      <c r="O42" s="7" t="str">
        <f>TEXT(InputData[[#This Row],[DATE]],"mmm")</f>
        <v>Feb</v>
      </c>
      <c r="P42" s="7">
        <f>YEAR(InputData[[#This Row],[DATE]])</f>
        <v>2021</v>
      </c>
    </row>
    <row r="43" spans="1:16" x14ac:dyDescent="0.25">
      <c r="A43" s="3">
        <v>44242</v>
      </c>
      <c r="B43" s="4" t="s">
        <v>63</v>
      </c>
      <c r="C43" s="5">
        <v>4</v>
      </c>
      <c r="D43" s="5" t="s">
        <v>108</v>
      </c>
      <c r="E43" s="5" t="s">
        <v>106</v>
      </c>
      <c r="F43" s="6">
        <v>0</v>
      </c>
      <c r="G43" s="7" t="str">
        <f>VLOOKUP(InputData[[#This Row],[PRODUCT ID]],MasterData[],2,0)</f>
        <v>Product27</v>
      </c>
      <c r="H43" s="7" t="str">
        <f>VLOOKUP(InputData[[#This Row],[PRODUCT ID]],MasterData[],3,0)</f>
        <v>Category04</v>
      </c>
      <c r="I43" s="7"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f>
        <v>228.48000000000002</v>
      </c>
      <c r="N43" s="7">
        <f>DAY(InputData[[#This Row],[DATE]])</f>
        <v>15</v>
      </c>
      <c r="O43" s="7" t="str">
        <f>TEXT(InputData[[#This Row],[DATE]],"mmm")</f>
        <v>Feb</v>
      </c>
      <c r="P43" s="7">
        <f>YEAR(InputData[[#This Row],[DATE]])</f>
        <v>2021</v>
      </c>
    </row>
    <row r="44" spans="1:16" x14ac:dyDescent="0.25">
      <c r="A44" s="3">
        <v>44245</v>
      </c>
      <c r="B44" s="4" t="s">
        <v>37</v>
      </c>
      <c r="C44" s="5">
        <v>6</v>
      </c>
      <c r="D44" s="5" t="s">
        <v>106</v>
      </c>
      <c r="E44" s="5" t="s">
        <v>107</v>
      </c>
      <c r="F44" s="6">
        <v>0</v>
      </c>
      <c r="G44" s="7" t="str">
        <f>VLOOKUP(InputData[[#This Row],[PRODUCT ID]],MasterData[],2,0)</f>
        <v>Product15</v>
      </c>
      <c r="H44" s="7" t="str">
        <f>VLOOKUP(InputData[[#This Row],[PRODUCT ID]],MasterData[],3,0)</f>
        <v>Category02</v>
      </c>
      <c r="I44" s="7"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f>
        <v>94.32</v>
      </c>
      <c r="N44" s="7">
        <f>DAY(InputData[[#This Row],[DATE]])</f>
        <v>18</v>
      </c>
      <c r="O44" s="7" t="str">
        <f>TEXT(InputData[[#This Row],[DATE]],"mmm")</f>
        <v>Feb</v>
      </c>
      <c r="P44" s="7">
        <f>YEAR(InputData[[#This Row],[DATE]])</f>
        <v>2021</v>
      </c>
    </row>
    <row r="45" spans="1:16" x14ac:dyDescent="0.25">
      <c r="A45" s="3">
        <v>44247</v>
      </c>
      <c r="B45" s="4" t="s">
        <v>69</v>
      </c>
      <c r="C45" s="5">
        <v>11</v>
      </c>
      <c r="D45" s="5" t="s">
        <v>106</v>
      </c>
      <c r="E45" s="5" t="s">
        <v>107</v>
      </c>
      <c r="F45" s="6">
        <v>0</v>
      </c>
      <c r="G45" s="7" t="str">
        <f>VLOOKUP(InputData[[#This Row],[PRODUCT ID]],MasterData[],2,0)</f>
        <v>Product30</v>
      </c>
      <c r="H45" s="7" t="str">
        <f>VLOOKUP(InputData[[#This Row],[PRODUCT ID]],MasterData[],3,0)</f>
        <v>Category04</v>
      </c>
      <c r="I45" s="7"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f>
        <v>2214.08</v>
      </c>
      <c r="N45" s="7">
        <f>DAY(InputData[[#This Row],[DATE]])</f>
        <v>20</v>
      </c>
      <c r="O45" s="7" t="str">
        <f>TEXT(InputData[[#This Row],[DATE]],"mmm")</f>
        <v>Feb</v>
      </c>
      <c r="P45" s="7">
        <f>YEAR(InputData[[#This Row],[DATE]])</f>
        <v>2021</v>
      </c>
    </row>
    <row r="46" spans="1:16" x14ac:dyDescent="0.25">
      <c r="A46" s="3">
        <v>44249</v>
      </c>
      <c r="B46" s="4" t="s">
        <v>33</v>
      </c>
      <c r="C46" s="5">
        <v>5</v>
      </c>
      <c r="D46" s="5" t="s">
        <v>106</v>
      </c>
      <c r="E46" s="5" t="s">
        <v>107</v>
      </c>
      <c r="F46" s="6">
        <v>0</v>
      </c>
      <c r="G46" s="7" t="str">
        <f>VLOOKUP(InputData[[#This Row],[PRODUCT ID]],MasterData[],2,0)</f>
        <v>Product13</v>
      </c>
      <c r="H46" s="7" t="str">
        <f>VLOOKUP(InputData[[#This Row],[PRODUCT ID]],MasterData[],3,0)</f>
        <v>Category02</v>
      </c>
      <c r="I46" s="7"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f>
        <v>610.4</v>
      </c>
      <c r="N46" s="7">
        <f>DAY(InputData[[#This Row],[DATE]])</f>
        <v>22</v>
      </c>
      <c r="O46" s="7" t="str">
        <f>TEXT(InputData[[#This Row],[DATE]],"mmm")</f>
        <v>Feb</v>
      </c>
      <c r="P46" s="7">
        <f>YEAR(InputData[[#This Row],[DATE]])</f>
        <v>2021</v>
      </c>
    </row>
    <row r="47" spans="1:16" x14ac:dyDescent="0.25">
      <c r="A47" s="3">
        <v>44250</v>
      </c>
      <c r="B47" s="4" t="s">
        <v>58</v>
      </c>
      <c r="C47" s="5">
        <v>3</v>
      </c>
      <c r="D47" s="5" t="s">
        <v>108</v>
      </c>
      <c r="E47" s="5" t="s">
        <v>107</v>
      </c>
      <c r="F47" s="6">
        <v>0</v>
      </c>
      <c r="G47" s="7" t="str">
        <f>VLOOKUP(InputData[[#This Row],[PRODUCT ID]],MasterData[],2,0)</f>
        <v>Product25</v>
      </c>
      <c r="H47" s="7" t="str">
        <f>VLOOKUP(InputData[[#This Row],[PRODUCT ID]],MasterData[],3,0)</f>
        <v>Category03</v>
      </c>
      <c r="I47" s="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f>
        <v>24.990000000000002</v>
      </c>
      <c r="N47" s="7">
        <f>DAY(InputData[[#This Row],[DATE]])</f>
        <v>23</v>
      </c>
      <c r="O47" s="7" t="str">
        <f>TEXT(InputData[[#This Row],[DATE]],"mmm")</f>
        <v>Feb</v>
      </c>
      <c r="P47" s="7">
        <f>YEAR(InputData[[#This Row],[DATE]])</f>
        <v>2021</v>
      </c>
    </row>
    <row r="48" spans="1:16" x14ac:dyDescent="0.25">
      <c r="A48" s="3">
        <v>44250</v>
      </c>
      <c r="B48" s="4" t="s">
        <v>16</v>
      </c>
      <c r="C48" s="5">
        <v>2</v>
      </c>
      <c r="D48" s="5" t="s">
        <v>108</v>
      </c>
      <c r="E48" s="5" t="s">
        <v>106</v>
      </c>
      <c r="F48" s="6">
        <v>0</v>
      </c>
      <c r="G48" s="7" t="str">
        <f>VLOOKUP(InputData[[#This Row],[PRODUCT ID]],MasterData[],2,0)</f>
        <v>Product05</v>
      </c>
      <c r="H48" s="7" t="str">
        <f>VLOOKUP(InputData[[#This Row],[PRODUCT ID]],MasterData[],3,0)</f>
        <v>Category01</v>
      </c>
      <c r="I48" s="7"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f>
        <v>311.22000000000003</v>
      </c>
      <c r="N48" s="7">
        <f>DAY(InputData[[#This Row],[DATE]])</f>
        <v>23</v>
      </c>
      <c r="O48" s="7" t="str">
        <f>TEXT(InputData[[#This Row],[DATE]],"mmm")</f>
        <v>Feb</v>
      </c>
      <c r="P48" s="7">
        <f>YEAR(InputData[[#This Row],[DATE]])</f>
        <v>2021</v>
      </c>
    </row>
    <row r="49" spans="1:16" x14ac:dyDescent="0.25">
      <c r="A49" s="3">
        <v>44252</v>
      </c>
      <c r="B49" s="4" t="s">
        <v>10</v>
      </c>
      <c r="C49" s="5">
        <v>4</v>
      </c>
      <c r="D49" s="5" t="s">
        <v>105</v>
      </c>
      <c r="E49" s="5" t="s">
        <v>106</v>
      </c>
      <c r="F49" s="6">
        <v>0</v>
      </c>
      <c r="G49" s="7" t="str">
        <f>VLOOKUP(InputData[[#This Row],[PRODUCT ID]],MasterData[],2,0)</f>
        <v>Product02</v>
      </c>
      <c r="H49" s="7" t="str">
        <f>VLOOKUP(InputData[[#This Row],[PRODUCT ID]],MasterData[],3,0)</f>
        <v>Category01</v>
      </c>
      <c r="I49" s="7"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f>
        <v>571.20000000000005</v>
      </c>
      <c r="N49" s="7">
        <f>DAY(InputData[[#This Row],[DATE]])</f>
        <v>25</v>
      </c>
      <c r="O49" s="7" t="str">
        <f>TEXT(InputData[[#This Row],[DATE]],"mmm")</f>
        <v>Feb</v>
      </c>
      <c r="P49" s="7">
        <f>YEAR(InputData[[#This Row],[DATE]])</f>
        <v>2021</v>
      </c>
    </row>
    <row r="50" spans="1:16" x14ac:dyDescent="0.25">
      <c r="A50" s="3">
        <v>44252</v>
      </c>
      <c r="B50" s="4" t="s">
        <v>73</v>
      </c>
      <c r="C50" s="5">
        <v>11</v>
      </c>
      <c r="D50" s="5" t="s">
        <v>106</v>
      </c>
      <c r="E50" s="5" t="s">
        <v>107</v>
      </c>
      <c r="F50" s="6">
        <v>0</v>
      </c>
      <c r="G50" s="7" t="str">
        <f>VLOOKUP(InputData[[#This Row],[PRODUCT ID]],MasterData[],2,0)</f>
        <v>Product32</v>
      </c>
      <c r="H50" s="7" t="str">
        <f>VLOOKUP(InputData[[#This Row],[PRODUCT ID]],MasterData[],3,0)</f>
        <v>Category04</v>
      </c>
      <c r="I50" s="7"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f>
        <v>1292.28</v>
      </c>
      <c r="N50" s="7">
        <f>DAY(InputData[[#This Row],[DATE]])</f>
        <v>25</v>
      </c>
      <c r="O50" s="7" t="str">
        <f>TEXT(InputData[[#This Row],[DATE]],"mmm")</f>
        <v>Feb</v>
      </c>
      <c r="P50" s="7">
        <f>YEAR(InputData[[#This Row],[DATE]])</f>
        <v>2021</v>
      </c>
    </row>
    <row r="51" spans="1:16" x14ac:dyDescent="0.25">
      <c r="A51" s="3">
        <v>44252</v>
      </c>
      <c r="B51" s="4" t="s">
        <v>69</v>
      </c>
      <c r="C51" s="5">
        <v>2</v>
      </c>
      <c r="D51" s="5" t="s">
        <v>108</v>
      </c>
      <c r="E51" s="5" t="s">
        <v>106</v>
      </c>
      <c r="F51" s="6">
        <v>0</v>
      </c>
      <c r="G51" s="7" t="str">
        <f>VLOOKUP(InputData[[#This Row],[PRODUCT ID]],MasterData[],2,0)</f>
        <v>Product30</v>
      </c>
      <c r="H51" s="7" t="str">
        <f>VLOOKUP(InputData[[#This Row],[PRODUCT ID]],MasterData[],3,0)</f>
        <v>Category04</v>
      </c>
      <c r="I51" s="7"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f>
        <v>402.56</v>
      </c>
      <c r="N51" s="7">
        <f>DAY(InputData[[#This Row],[DATE]])</f>
        <v>25</v>
      </c>
      <c r="O51" s="7" t="str">
        <f>TEXT(InputData[[#This Row],[DATE]],"mmm")</f>
        <v>Feb</v>
      </c>
      <c r="P51" s="7">
        <f>YEAR(InputData[[#This Row],[DATE]])</f>
        <v>2021</v>
      </c>
    </row>
    <row r="52" spans="1:16" x14ac:dyDescent="0.25">
      <c r="A52" s="3">
        <v>44254</v>
      </c>
      <c r="B52" s="4" t="s">
        <v>43</v>
      </c>
      <c r="C52" s="5">
        <v>11</v>
      </c>
      <c r="D52" s="5" t="s">
        <v>105</v>
      </c>
      <c r="E52" s="5" t="s">
        <v>106</v>
      </c>
      <c r="F52" s="6">
        <v>0</v>
      </c>
      <c r="G52" s="7" t="str">
        <f>VLOOKUP(InputData[[#This Row],[PRODUCT ID]],MasterData[],2,0)</f>
        <v>Product18</v>
      </c>
      <c r="H52" s="7" t="str">
        <f>VLOOKUP(InputData[[#This Row],[PRODUCT ID]],MasterData[],3,0)</f>
        <v>Category02</v>
      </c>
      <c r="I52" s="7"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f>
        <v>541.31000000000006</v>
      </c>
      <c r="N52" s="7">
        <f>DAY(InputData[[#This Row],[DATE]])</f>
        <v>27</v>
      </c>
      <c r="O52" s="7" t="str">
        <f>TEXT(InputData[[#This Row],[DATE]],"mmm")</f>
        <v>Feb</v>
      </c>
      <c r="P52" s="7">
        <f>YEAR(InputData[[#This Row],[DATE]])</f>
        <v>2021</v>
      </c>
    </row>
    <row r="53" spans="1:16" x14ac:dyDescent="0.25">
      <c r="A53" s="3">
        <v>44258</v>
      </c>
      <c r="B53" s="4" t="s">
        <v>29</v>
      </c>
      <c r="C53" s="5">
        <v>1</v>
      </c>
      <c r="D53" s="5" t="s">
        <v>108</v>
      </c>
      <c r="E53" s="5" t="s">
        <v>106</v>
      </c>
      <c r="F53" s="6">
        <v>0</v>
      </c>
      <c r="G53" s="7" t="str">
        <f>VLOOKUP(InputData[[#This Row],[PRODUCT ID]],MasterData[],2,0)</f>
        <v>Product11</v>
      </c>
      <c r="H53" s="7" t="str">
        <f>VLOOKUP(InputData[[#This Row],[PRODUCT ID]],MasterData[],3,0)</f>
        <v>Category02</v>
      </c>
      <c r="I53" s="7"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f>
        <v>48.4</v>
      </c>
      <c r="N53" s="7">
        <f>DAY(InputData[[#This Row],[DATE]])</f>
        <v>3</v>
      </c>
      <c r="O53" s="7" t="str">
        <f>TEXT(InputData[[#This Row],[DATE]],"mmm")</f>
        <v>Mar</v>
      </c>
      <c r="P53" s="7">
        <f>YEAR(InputData[[#This Row],[DATE]])</f>
        <v>2021</v>
      </c>
    </row>
    <row r="54" spans="1:16" x14ac:dyDescent="0.25">
      <c r="A54" s="3">
        <v>44262</v>
      </c>
      <c r="B54" s="4" t="s">
        <v>50</v>
      </c>
      <c r="C54" s="5">
        <v>9</v>
      </c>
      <c r="D54" s="5" t="s">
        <v>108</v>
      </c>
      <c r="E54" s="5" t="s">
        <v>107</v>
      </c>
      <c r="F54" s="6">
        <v>0</v>
      </c>
      <c r="G54" s="7" t="str">
        <f>VLOOKUP(InputData[[#This Row],[PRODUCT ID]],MasterData[],2,0)</f>
        <v>Product21</v>
      </c>
      <c r="H54" s="7" t="str">
        <f>VLOOKUP(InputData[[#This Row],[PRODUCT ID]],MasterData[],3,0)</f>
        <v>Category03</v>
      </c>
      <c r="I54" s="7"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f>
        <v>1462.86</v>
      </c>
      <c r="N54" s="7">
        <f>DAY(InputData[[#This Row],[DATE]])</f>
        <v>7</v>
      </c>
      <c r="O54" s="7" t="str">
        <f>TEXT(InputData[[#This Row],[DATE]],"mmm")</f>
        <v>Mar</v>
      </c>
      <c r="P54" s="7">
        <f>YEAR(InputData[[#This Row],[DATE]])</f>
        <v>2021</v>
      </c>
    </row>
    <row r="55" spans="1:16" x14ac:dyDescent="0.25">
      <c r="A55" s="3">
        <v>44263</v>
      </c>
      <c r="B55" s="4" t="s">
        <v>63</v>
      </c>
      <c r="C55" s="5">
        <v>6</v>
      </c>
      <c r="D55" s="5" t="s">
        <v>106</v>
      </c>
      <c r="E55" s="5" t="s">
        <v>107</v>
      </c>
      <c r="F55" s="6">
        <v>0</v>
      </c>
      <c r="G55" s="7" t="str">
        <f>VLOOKUP(InputData[[#This Row],[PRODUCT ID]],MasterData[],2,0)</f>
        <v>Product27</v>
      </c>
      <c r="H55" s="7" t="str">
        <f>VLOOKUP(InputData[[#This Row],[PRODUCT ID]],MasterData[],3,0)</f>
        <v>Category04</v>
      </c>
      <c r="I55" s="7"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f>
        <v>342.72</v>
      </c>
      <c r="N55" s="7">
        <f>DAY(InputData[[#This Row],[DATE]])</f>
        <v>8</v>
      </c>
      <c r="O55" s="7" t="str">
        <f>TEXT(InputData[[#This Row],[DATE]],"mmm")</f>
        <v>Mar</v>
      </c>
      <c r="P55" s="7">
        <f>YEAR(InputData[[#This Row],[DATE]])</f>
        <v>2021</v>
      </c>
    </row>
    <row r="56" spans="1:16" x14ac:dyDescent="0.25">
      <c r="A56" s="3">
        <v>44263</v>
      </c>
      <c r="B56" s="4" t="s">
        <v>98</v>
      </c>
      <c r="C56" s="5">
        <v>9</v>
      </c>
      <c r="D56" s="5" t="s">
        <v>106</v>
      </c>
      <c r="E56" s="5" t="s">
        <v>106</v>
      </c>
      <c r="F56" s="6">
        <v>0</v>
      </c>
      <c r="G56" s="7" t="str">
        <f>VLOOKUP(InputData[[#This Row],[PRODUCT ID]],MasterData[],2,0)</f>
        <v>Product44</v>
      </c>
      <c r="H56" s="7" t="str">
        <f>VLOOKUP(InputData[[#This Row],[PRODUCT ID]],MasterData[],3,0)</f>
        <v>Category05</v>
      </c>
      <c r="I56" s="7"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f>
        <v>738.72</v>
      </c>
      <c r="N56" s="7">
        <f>DAY(InputData[[#This Row],[DATE]])</f>
        <v>8</v>
      </c>
      <c r="O56" s="7" t="str">
        <f>TEXT(InputData[[#This Row],[DATE]],"mmm")</f>
        <v>Mar</v>
      </c>
      <c r="P56" s="7">
        <f>YEAR(InputData[[#This Row],[DATE]])</f>
        <v>2021</v>
      </c>
    </row>
    <row r="57" spans="1:16" x14ac:dyDescent="0.25">
      <c r="A57" s="3">
        <v>44264</v>
      </c>
      <c r="B57" s="4" t="s">
        <v>67</v>
      </c>
      <c r="C57" s="5">
        <v>6</v>
      </c>
      <c r="D57" s="5" t="s">
        <v>105</v>
      </c>
      <c r="E57" s="5" t="s">
        <v>106</v>
      </c>
      <c r="F57" s="6">
        <v>0</v>
      </c>
      <c r="G57" s="7" t="str">
        <f>VLOOKUP(InputData[[#This Row],[PRODUCT ID]],MasterData[],2,0)</f>
        <v>Product29</v>
      </c>
      <c r="H57" s="7" t="str">
        <f>VLOOKUP(InputData[[#This Row],[PRODUCT ID]],MasterData[],3,0)</f>
        <v>Category04</v>
      </c>
      <c r="I57" s="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f>
        <v>318.65999999999997</v>
      </c>
      <c r="N57" s="7">
        <f>DAY(InputData[[#This Row],[DATE]])</f>
        <v>9</v>
      </c>
      <c r="O57" s="7" t="str">
        <f>TEXT(InputData[[#This Row],[DATE]],"mmm")</f>
        <v>Mar</v>
      </c>
      <c r="P57" s="7">
        <f>YEAR(InputData[[#This Row],[DATE]])</f>
        <v>2021</v>
      </c>
    </row>
    <row r="58" spans="1:16" x14ac:dyDescent="0.25">
      <c r="A58" s="3">
        <v>44266</v>
      </c>
      <c r="B58" s="4" t="s">
        <v>58</v>
      </c>
      <c r="C58" s="5">
        <v>11</v>
      </c>
      <c r="D58" s="5" t="s">
        <v>108</v>
      </c>
      <c r="E58" s="5" t="s">
        <v>107</v>
      </c>
      <c r="F58" s="6">
        <v>0</v>
      </c>
      <c r="G58" s="7" t="str">
        <f>VLOOKUP(InputData[[#This Row],[PRODUCT ID]],MasterData[],2,0)</f>
        <v>Product25</v>
      </c>
      <c r="H58" s="7" t="str">
        <f>VLOOKUP(InputData[[#This Row],[PRODUCT ID]],MasterData[],3,0)</f>
        <v>Category03</v>
      </c>
      <c r="I58" s="7"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f>
        <v>91.63</v>
      </c>
      <c r="N58" s="7">
        <f>DAY(InputData[[#This Row],[DATE]])</f>
        <v>11</v>
      </c>
      <c r="O58" s="7" t="str">
        <f>TEXT(InputData[[#This Row],[DATE]],"mmm")</f>
        <v>Mar</v>
      </c>
      <c r="P58" s="7">
        <f>YEAR(InputData[[#This Row],[DATE]])</f>
        <v>2021</v>
      </c>
    </row>
    <row r="59" spans="1:16" x14ac:dyDescent="0.25">
      <c r="A59" s="3">
        <v>44268</v>
      </c>
      <c r="B59" s="4" t="s">
        <v>65</v>
      </c>
      <c r="C59" s="5">
        <v>10</v>
      </c>
      <c r="D59" s="5" t="s">
        <v>105</v>
      </c>
      <c r="E59" s="5" t="s">
        <v>107</v>
      </c>
      <c r="F59" s="6">
        <v>0</v>
      </c>
      <c r="G59" s="7" t="str">
        <f>VLOOKUP(InputData[[#This Row],[PRODUCT ID]],MasterData[],2,0)</f>
        <v>Product28</v>
      </c>
      <c r="H59" s="7" t="str">
        <f>VLOOKUP(InputData[[#This Row],[PRODUCT ID]],MasterData[],3,0)</f>
        <v>Category04</v>
      </c>
      <c r="I59" s="7"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f>
        <v>418.1</v>
      </c>
      <c r="N59" s="7">
        <f>DAY(InputData[[#This Row],[DATE]])</f>
        <v>13</v>
      </c>
      <c r="O59" s="7" t="str">
        <f>TEXT(InputData[[#This Row],[DATE]],"mmm")</f>
        <v>Mar</v>
      </c>
      <c r="P59" s="7">
        <f>YEAR(InputData[[#This Row],[DATE]])</f>
        <v>2021</v>
      </c>
    </row>
    <row r="60" spans="1:16" x14ac:dyDescent="0.25">
      <c r="A60" s="3">
        <v>44270</v>
      </c>
      <c r="B60" s="4" t="s">
        <v>88</v>
      </c>
      <c r="C60" s="5">
        <v>11</v>
      </c>
      <c r="D60" s="5" t="s">
        <v>106</v>
      </c>
      <c r="E60" s="5" t="s">
        <v>107</v>
      </c>
      <c r="F60" s="6">
        <v>0</v>
      </c>
      <c r="G60" s="7" t="str">
        <f>VLOOKUP(InputData[[#This Row],[PRODUCT ID]],MasterData[],2,0)</f>
        <v>Product39</v>
      </c>
      <c r="H60" s="7" t="str">
        <f>VLOOKUP(InputData[[#This Row],[PRODUCT ID]],MasterData[],3,0)</f>
        <v>Category05</v>
      </c>
      <c r="I60" s="7"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f>
        <v>468.04999999999995</v>
      </c>
      <c r="N60" s="7">
        <f>DAY(InputData[[#This Row],[DATE]])</f>
        <v>15</v>
      </c>
      <c r="O60" s="7" t="str">
        <f>TEXT(InputData[[#This Row],[DATE]],"mmm")</f>
        <v>Mar</v>
      </c>
      <c r="P60" s="7">
        <f>YEAR(InputData[[#This Row],[DATE]])</f>
        <v>2021</v>
      </c>
    </row>
    <row r="61" spans="1:16" x14ac:dyDescent="0.25">
      <c r="A61" s="3">
        <v>44271</v>
      </c>
      <c r="B61" s="4" t="s">
        <v>31</v>
      </c>
      <c r="C61" s="5">
        <v>14</v>
      </c>
      <c r="D61" s="5" t="s">
        <v>108</v>
      </c>
      <c r="E61" s="5" t="s">
        <v>107</v>
      </c>
      <c r="F61" s="6">
        <v>0</v>
      </c>
      <c r="G61" s="7" t="str">
        <f>VLOOKUP(InputData[[#This Row],[PRODUCT ID]],MasterData[],2,0)</f>
        <v>Product12</v>
      </c>
      <c r="H61" s="7" t="str">
        <f>VLOOKUP(InputData[[#This Row],[PRODUCT ID]],MasterData[],3,0)</f>
        <v>Category02</v>
      </c>
      <c r="I61" s="7"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f>
        <v>1318.38</v>
      </c>
      <c r="N61" s="7">
        <f>DAY(InputData[[#This Row],[DATE]])</f>
        <v>16</v>
      </c>
      <c r="O61" s="7" t="str">
        <f>TEXT(InputData[[#This Row],[DATE]],"mmm")</f>
        <v>Mar</v>
      </c>
      <c r="P61" s="7">
        <f>YEAR(InputData[[#This Row],[DATE]])</f>
        <v>2021</v>
      </c>
    </row>
    <row r="62" spans="1:16" x14ac:dyDescent="0.25">
      <c r="A62" s="3">
        <v>44273</v>
      </c>
      <c r="B62" s="4" t="s">
        <v>94</v>
      </c>
      <c r="C62" s="5">
        <v>8</v>
      </c>
      <c r="D62" s="5" t="s">
        <v>105</v>
      </c>
      <c r="E62" s="5" t="s">
        <v>107</v>
      </c>
      <c r="F62" s="6">
        <v>0</v>
      </c>
      <c r="G62" s="7" t="str">
        <f>VLOOKUP(InputData[[#This Row],[PRODUCT ID]],MasterData[],2,0)</f>
        <v>Product42</v>
      </c>
      <c r="H62" s="7" t="str">
        <f>VLOOKUP(InputData[[#This Row],[PRODUCT ID]],MasterData[],3,0)</f>
        <v>Category05</v>
      </c>
      <c r="I62" s="7"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f>
        <v>1296</v>
      </c>
      <c r="N62" s="7">
        <f>DAY(InputData[[#This Row],[DATE]])</f>
        <v>18</v>
      </c>
      <c r="O62" s="7" t="str">
        <f>TEXT(InputData[[#This Row],[DATE]],"mmm")</f>
        <v>Mar</v>
      </c>
      <c r="P62" s="7">
        <f>YEAR(InputData[[#This Row],[DATE]])</f>
        <v>2021</v>
      </c>
    </row>
    <row r="63" spans="1:16" x14ac:dyDescent="0.25">
      <c r="A63" s="3">
        <v>44274</v>
      </c>
      <c r="B63" s="4" t="s">
        <v>65</v>
      </c>
      <c r="C63" s="5">
        <v>9</v>
      </c>
      <c r="D63" s="5" t="s">
        <v>106</v>
      </c>
      <c r="E63" s="5" t="s">
        <v>107</v>
      </c>
      <c r="F63" s="6">
        <v>0</v>
      </c>
      <c r="G63" s="7" t="str">
        <f>VLOOKUP(InputData[[#This Row],[PRODUCT ID]],MasterData[],2,0)</f>
        <v>Product28</v>
      </c>
      <c r="H63" s="7" t="str">
        <f>VLOOKUP(InputData[[#This Row],[PRODUCT ID]],MasterData[],3,0)</f>
        <v>Category04</v>
      </c>
      <c r="I63" s="7"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f>
        <v>376.29</v>
      </c>
      <c r="N63" s="7">
        <f>DAY(InputData[[#This Row],[DATE]])</f>
        <v>19</v>
      </c>
      <c r="O63" s="7" t="str">
        <f>TEXT(InputData[[#This Row],[DATE]],"mmm")</f>
        <v>Mar</v>
      </c>
      <c r="P63" s="7">
        <f>YEAR(InputData[[#This Row],[DATE]])</f>
        <v>2021</v>
      </c>
    </row>
    <row r="64" spans="1:16" x14ac:dyDescent="0.25">
      <c r="A64" s="3">
        <v>44276</v>
      </c>
      <c r="B64" s="4" t="s">
        <v>47</v>
      </c>
      <c r="C64" s="5">
        <v>13</v>
      </c>
      <c r="D64" s="5" t="s">
        <v>106</v>
      </c>
      <c r="E64" s="5" t="s">
        <v>106</v>
      </c>
      <c r="F64" s="6">
        <v>0</v>
      </c>
      <c r="G64" s="7" t="str">
        <f>VLOOKUP(InputData[[#This Row],[PRODUCT ID]],MasterData[],2,0)</f>
        <v>Product20</v>
      </c>
      <c r="H64" s="7" t="str">
        <f>VLOOKUP(InputData[[#This Row],[PRODUCT ID]],MasterData[],3,0)</f>
        <v>Category03</v>
      </c>
      <c r="I64" s="7"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f>
        <v>991.25</v>
      </c>
      <c r="N64" s="7">
        <f>DAY(InputData[[#This Row],[DATE]])</f>
        <v>21</v>
      </c>
      <c r="O64" s="7" t="str">
        <f>TEXT(InputData[[#This Row],[DATE]],"mmm")</f>
        <v>Mar</v>
      </c>
      <c r="P64" s="7">
        <f>YEAR(InputData[[#This Row],[DATE]])</f>
        <v>2021</v>
      </c>
    </row>
    <row r="65" spans="1:16" x14ac:dyDescent="0.25">
      <c r="A65" s="3">
        <v>44276</v>
      </c>
      <c r="B65" s="4" t="s">
        <v>88</v>
      </c>
      <c r="C65" s="5">
        <v>7</v>
      </c>
      <c r="D65" s="5" t="s">
        <v>108</v>
      </c>
      <c r="E65" s="5" t="s">
        <v>106</v>
      </c>
      <c r="F65" s="6">
        <v>0</v>
      </c>
      <c r="G65" s="7" t="str">
        <f>VLOOKUP(InputData[[#This Row],[PRODUCT ID]],MasterData[],2,0)</f>
        <v>Product39</v>
      </c>
      <c r="H65" s="7" t="str">
        <f>VLOOKUP(InputData[[#This Row],[PRODUCT ID]],MasterData[],3,0)</f>
        <v>Category05</v>
      </c>
      <c r="I65" s="7"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f>
        <v>297.84999999999997</v>
      </c>
      <c r="N65" s="7">
        <f>DAY(InputData[[#This Row],[DATE]])</f>
        <v>21</v>
      </c>
      <c r="O65" s="7" t="str">
        <f>TEXT(InputData[[#This Row],[DATE]],"mmm")</f>
        <v>Mar</v>
      </c>
      <c r="P65" s="7">
        <f>YEAR(InputData[[#This Row],[DATE]])</f>
        <v>2021</v>
      </c>
    </row>
    <row r="66" spans="1:16" x14ac:dyDescent="0.25">
      <c r="A66" s="3">
        <v>44277</v>
      </c>
      <c r="B66" s="4" t="s">
        <v>10</v>
      </c>
      <c r="C66" s="5">
        <v>8</v>
      </c>
      <c r="D66" s="5" t="s">
        <v>106</v>
      </c>
      <c r="E66" s="5" t="s">
        <v>106</v>
      </c>
      <c r="F66" s="6">
        <v>0</v>
      </c>
      <c r="G66" s="7" t="str">
        <f>VLOOKUP(InputData[[#This Row],[PRODUCT ID]],MasterData[],2,0)</f>
        <v>Product02</v>
      </c>
      <c r="H66" s="7" t="str">
        <f>VLOOKUP(InputData[[#This Row],[PRODUCT ID]],MasterData[],3,0)</f>
        <v>Category01</v>
      </c>
      <c r="I66" s="7"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f>
        <v>1142.4000000000001</v>
      </c>
      <c r="N66" s="7">
        <f>DAY(InputData[[#This Row],[DATE]])</f>
        <v>22</v>
      </c>
      <c r="O66" s="7" t="str">
        <f>TEXT(InputData[[#This Row],[DATE]],"mmm")</f>
        <v>Mar</v>
      </c>
      <c r="P66" s="7">
        <f>YEAR(InputData[[#This Row],[DATE]])</f>
        <v>2021</v>
      </c>
    </row>
    <row r="67" spans="1:16" x14ac:dyDescent="0.25">
      <c r="A67" s="3">
        <v>44277</v>
      </c>
      <c r="B67" s="4" t="s">
        <v>31</v>
      </c>
      <c r="C67" s="5">
        <v>4</v>
      </c>
      <c r="D67" s="5" t="s">
        <v>106</v>
      </c>
      <c r="E67" s="5" t="s">
        <v>106</v>
      </c>
      <c r="F67" s="6">
        <v>0</v>
      </c>
      <c r="G67" s="7" t="str">
        <f>VLOOKUP(InputData[[#This Row],[PRODUCT ID]],MasterData[],2,0)</f>
        <v>Product12</v>
      </c>
      <c r="H67" s="7" t="str">
        <f>VLOOKUP(InputData[[#This Row],[PRODUCT ID]],MasterData[],3,0)</f>
        <v>Category02</v>
      </c>
      <c r="I67" s="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f>
        <v>376.68</v>
      </c>
      <c r="N67" s="7">
        <f>DAY(InputData[[#This Row],[DATE]])</f>
        <v>22</v>
      </c>
      <c r="O67" s="7" t="str">
        <f>TEXT(InputData[[#This Row],[DATE]],"mmm")</f>
        <v>Mar</v>
      </c>
      <c r="P67" s="7">
        <f>YEAR(InputData[[#This Row],[DATE]])</f>
        <v>2021</v>
      </c>
    </row>
    <row r="68" spans="1:16" x14ac:dyDescent="0.25">
      <c r="A68" s="3">
        <v>44280</v>
      </c>
      <c r="B68" s="4" t="s">
        <v>56</v>
      </c>
      <c r="C68" s="5">
        <v>14</v>
      </c>
      <c r="D68" s="5" t="s">
        <v>106</v>
      </c>
      <c r="E68" s="5" t="s">
        <v>107</v>
      </c>
      <c r="F68" s="6">
        <v>0</v>
      </c>
      <c r="G68" s="7" t="str">
        <f>VLOOKUP(InputData[[#This Row],[PRODUCT ID]],MasterData[],2,0)</f>
        <v>Product24</v>
      </c>
      <c r="H68" s="7" t="str">
        <f>VLOOKUP(InputData[[#This Row],[PRODUCT ID]],MasterData[],3,0)</f>
        <v>Category03</v>
      </c>
      <c r="I68" s="7"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f>
        <v>2197.44</v>
      </c>
      <c r="N68" s="7">
        <f>DAY(InputData[[#This Row],[DATE]])</f>
        <v>25</v>
      </c>
      <c r="O68" s="7" t="str">
        <f>TEXT(InputData[[#This Row],[DATE]],"mmm")</f>
        <v>Mar</v>
      </c>
      <c r="P68" s="7">
        <f>YEAR(InputData[[#This Row],[DATE]])</f>
        <v>2021</v>
      </c>
    </row>
    <row r="69" spans="1:16" x14ac:dyDescent="0.25">
      <c r="A69" s="3">
        <v>44280</v>
      </c>
      <c r="B69" s="4" t="s">
        <v>18</v>
      </c>
      <c r="C69" s="5">
        <v>4</v>
      </c>
      <c r="D69" s="5" t="s">
        <v>108</v>
      </c>
      <c r="E69" s="5" t="s">
        <v>107</v>
      </c>
      <c r="F69" s="6">
        <v>0</v>
      </c>
      <c r="G69" s="7" t="str">
        <f>VLOOKUP(InputData[[#This Row],[PRODUCT ID]],MasterData[],2,0)</f>
        <v>Product06</v>
      </c>
      <c r="H69" s="7" t="str">
        <f>VLOOKUP(InputData[[#This Row],[PRODUCT ID]],MasterData[],3,0)</f>
        <v>Category01</v>
      </c>
      <c r="I69" s="7"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f>
        <v>342</v>
      </c>
      <c r="N69" s="7">
        <f>DAY(InputData[[#This Row],[DATE]])</f>
        <v>25</v>
      </c>
      <c r="O69" s="7" t="str">
        <f>TEXT(InputData[[#This Row],[DATE]],"mmm")</f>
        <v>Mar</v>
      </c>
      <c r="P69" s="7">
        <f>YEAR(InputData[[#This Row],[DATE]])</f>
        <v>2021</v>
      </c>
    </row>
    <row r="70" spans="1:16" x14ac:dyDescent="0.25">
      <c r="A70" s="3">
        <v>44280</v>
      </c>
      <c r="B70" s="4" t="s">
        <v>67</v>
      </c>
      <c r="C70" s="5">
        <v>8</v>
      </c>
      <c r="D70" s="5" t="s">
        <v>108</v>
      </c>
      <c r="E70" s="5" t="s">
        <v>107</v>
      </c>
      <c r="F70" s="6">
        <v>0</v>
      </c>
      <c r="G70" s="7" t="str">
        <f>VLOOKUP(InputData[[#This Row],[PRODUCT ID]],MasterData[],2,0)</f>
        <v>Product29</v>
      </c>
      <c r="H70" s="7" t="str">
        <f>VLOOKUP(InputData[[#This Row],[PRODUCT ID]],MasterData[],3,0)</f>
        <v>Category04</v>
      </c>
      <c r="I70" s="7"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f>
        <v>424.88</v>
      </c>
      <c r="N70" s="7">
        <f>DAY(InputData[[#This Row],[DATE]])</f>
        <v>25</v>
      </c>
      <c r="O70" s="7" t="str">
        <f>TEXT(InputData[[#This Row],[DATE]],"mmm")</f>
        <v>Mar</v>
      </c>
      <c r="P70" s="7">
        <f>YEAR(InputData[[#This Row],[DATE]])</f>
        <v>2021</v>
      </c>
    </row>
    <row r="71" spans="1:16" x14ac:dyDescent="0.25">
      <c r="A71" s="3">
        <v>44280</v>
      </c>
      <c r="B71" s="4" t="s">
        <v>86</v>
      </c>
      <c r="C71" s="5">
        <v>2</v>
      </c>
      <c r="D71" s="5" t="s">
        <v>108</v>
      </c>
      <c r="E71" s="5" t="s">
        <v>106</v>
      </c>
      <c r="F71" s="6">
        <v>0</v>
      </c>
      <c r="G71" s="7" t="str">
        <f>VLOOKUP(InputData[[#This Row],[PRODUCT ID]],MasterData[],2,0)</f>
        <v>Product38</v>
      </c>
      <c r="H71" s="7" t="str">
        <f>VLOOKUP(InputData[[#This Row],[PRODUCT ID]],MasterData[],3,0)</f>
        <v>Category05</v>
      </c>
      <c r="I71" s="7"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f>
        <v>159.84</v>
      </c>
      <c r="N71" s="7">
        <f>DAY(InputData[[#This Row],[DATE]])</f>
        <v>25</v>
      </c>
      <c r="O71" s="7" t="str">
        <f>TEXT(InputData[[#This Row],[DATE]],"mmm")</f>
        <v>Mar</v>
      </c>
      <c r="P71" s="7">
        <f>YEAR(InputData[[#This Row],[DATE]])</f>
        <v>2021</v>
      </c>
    </row>
    <row r="72" spans="1:16" x14ac:dyDescent="0.25">
      <c r="A72" s="3">
        <v>44281</v>
      </c>
      <c r="B72" s="4" t="s">
        <v>6</v>
      </c>
      <c r="C72" s="5">
        <v>4</v>
      </c>
      <c r="D72" s="5" t="s">
        <v>108</v>
      </c>
      <c r="E72" s="5" t="s">
        <v>107</v>
      </c>
      <c r="F72" s="6">
        <v>0</v>
      </c>
      <c r="G72" s="7" t="str">
        <f>VLOOKUP(InputData[[#This Row],[PRODUCT ID]],MasterData[],2,0)</f>
        <v>Product01</v>
      </c>
      <c r="H72" s="7" t="str">
        <f>VLOOKUP(InputData[[#This Row],[PRODUCT ID]],MasterData[],3,0)</f>
        <v>Category01</v>
      </c>
      <c r="I72" s="7"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f>
        <v>415.52</v>
      </c>
      <c r="N72" s="7">
        <f>DAY(InputData[[#This Row],[DATE]])</f>
        <v>26</v>
      </c>
      <c r="O72" s="7" t="str">
        <f>TEXT(InputData[[#This Row],[DATE]],"mmm")</f>
        <v>Mar</v>
      </c>
      <c r="P72" s="7">
        <f>YEAR(InputData[[#This Row],[DATE]])</f>
        <v>2021</v>
      </c>
    </row>
    <row r="73" spans="1:16" x14ac:dyDescent="0.25">
      <c r="A73" s="3">
        <v>44281</v>
      </c>
      <c r="B73" s="4" t="s">
        <v>94</v>
      </c>
      <c r="C73" s="5">
        <v>1</v>
      </c>
      <c r="D73" s="5" t="s">
        <v>108</v>
      </c>
      <c r="E73" s="5" t="s">
        <v>107</v>
      </c>
      <c r="F73" s="6">
        <v>0</v>
      </c>
      <c r="G73" s="7" t="str">
        <f>VLOOKUP(InputData[[#This Row],[PRODUCT ID]],MasterData[],2,0)</f>
        <v>Product42</v>
      </c>
      <c r="H73" s="7" t="str">
        <f>VLOOKUP(InputData[[#This Row],[PRODUCT ID]],MasterData[],3,0)</f>
        <v>Category05</v>
      </c>
      <c r="I73" s="7"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f>
        <v>162</v>
      </c>
      <c r="N73" s="7">
        <f>DAY(InputData[[#This Row],[DATE]])</f>
        <v>26</v>
      </c>
      <c r="O73" s="7" t="str">
        <f>TEXT(InputData[[#This Row],[DATE]],"mmm")</f>
        <v>Mar</v>
      </c>
      <c r="P73" s="7">
        <f>YEAR(InputData[[#This Row],[DATE]])</f>
        <v>2021</v>
      </c>
    </row>
    <row r="74" spans="1:16" x14ac:dyDescent="0.25">
      <c r="A74" s="3">
        <v>44281</v>
      </c>
      <c r="B74" s="4" t="s">
        <v>26</v>
      </c>
      <c r="C74" s="5">
        <v>9</v>
      </c>
      <c r="D74" s="5" t="s">
        <v>108</v>
      </c>
      <c r="E74" s="5" t="s">
        <v>106</v>
      </c>
      <c r="F74" s="6">
        <v>0</v>
      </c>
      <c r="G74" s="7" t="str">
        <f>VLOOKUP(InputData[[#This Row],[PRODUCT ID]],MasterData[],2,0)</f>
        <v>Product10</v>
      </c>
      <c r="H74" s="7" t="str">
        <f>VLOOKUP(InputData[[#This Row],[PRODUCT ID]],MasterData[],3,0)</f>
        <v>Category02</v>
      </c>
      <c r="I74" s="7"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f>
        <v>1478.52</v>
      </c>
      <c r="N74" s="7">
        <f>DAY(InputData[[#This Row],[DATE]])</f>
        <v>26</v>
      </c>
      <c r="O74" s="7" t="str">
        <f>TEXT(InputData[[#This Row],[DATE]],"mmm")</f>
        <v>Mar</v>
      </c>
      <c r="P74" s="7">
        <f>YEAR(InputData[[#This Row],[DATE]])</f>
        <v>2021</v>
      </c>
    </row>
    <row r="75" spans="1:16" x14ac:dyDescent="0.25">
      <c r="A75" s="3">
        <v>44282</v>
      </c>
      <c r="B75" s="4" t="s">
        <v>69</v>
      </c>
      <c r="C75" s="5">
        <v>3</v>
      </c>
      <c r="D75" s="5" t="s">
        <v>108</v>
      </c>
      <c r="E75" s="5" t="s">
        <v>106</v>
      </c>
      <c r="F75" s="6">
        <v>0</v>
      </c>
      <c r="G75" s="7" t="str">
        <f>VLOOKUP(InputData[[#This Row],[PRODUCT ID]],MasterData[],2,0)</f>
        <v>Product30</v>
      </c>
      <c r="H75" s="7" t="str">
        <f>VLOOKUP(InputData[[#This Row],[PRODUCT ID]],MasterData[],3,0)</f>
        <v>Category04</v>
      </c>
      <c r="I75" s="7"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f>
        <v>603.84</v>
      </c>
      <c r="N75" s="7">
        <f>DAY(InputData[[#This Row],[DATE]])</f>
        <v>27</v>
      </c>
      <c r="O75" s="7" t="str">
        <f>TEXT(InputData[[#This Row],[DATE]],"mmm")</f>
        <v>Mar</v>
      </c>
      <c r="P75" s="7">
        <f>YEAR(InputData[[#This Row],[DATE]])</f>
        <v>2021</v>
      </c>
    </row>
    <row r="76" spans="1:16" x14ac:dyDescent="0.25">
      <c r="A76" s="3">
        <v>44283</v>
      </c>
      <c r="B76" s="4" t="s">
        <v>20</v>
      </c>
      <c r="C76" s="5">
        <v>8</v>
      </c>
      <c r="D76" s="5" t="s">
        <v>106</v>
      </c>
      <c r="E76" s="5" t="s">
        <v>107</v>
      </c>
      <c r="F76" s="6">
        <v>0</v>
      </c>
      <c r="G76" s="7" t="str">
        <f>VLOOKUP(InputData[[#This Row],[PRODUCT ID]],MasterData[],2,0)</f>
        <v>Product07</v>
      </c>
      <c r="H76" s="7" t="str">
        <f>VLOOKUP(InputData[[#This Row],[PRODUCT ID]],MasterData[],3,0)</f>
        <v>Category01</v>
      </c>
      <c r="I76" s="7"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f>
        <v>381.84000000000003</v>
      </c>
      <c r="N76" s="7">
        <f>DAY(InputData[[#This Row],[DATE]])</f>
        <v>28</v>
      </c>
      <c r="O76" s="7" t="str">
        <f>TEXT(InputData[[#This Row],[DATE]],"mmm")</f>
        <v>Mar</v>
      </c>
      <c r="P76" s="7">
        <f>YEAR(InputData[[#This Row],[DATE]])</f>
        <v>2021</v>
      </c>
    </row>
    <row r="77" spans="1:16" x14ac:dyDescent="0.25">
      <c r="A77" s="3">
        <v>44285</v>
      </c>
      <c r="B77" s="4" t="s">
        <v>86</v>
      </c>
      <c r="C77" s="5">
        <v>1</v>
      </c>
      <c r="D77" s="5" t="s">
        <v>106</v>
      </c>
      <c r="E77" s="5" t="s">
        <v>107</v>
      </c>
      <c r="F77" s="6">
        <v>0</v>
      </c>
      <c r="G77" s="7" t="str">
        <f>VLOOKUP(InputData[[#This Row],[PRODUCT ID]],MasterData[],2,0)</f>
        <v>Product38</v>
      </c>
      <c r="H77" s="7" t="str">
        <f>VLOOKUP(InputData[[#This Row],[PRODUCT ID]],MasterData[],3,0)</f>
        <v>Category05</v>
      </c>
      <c r="I77" s="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f>
        <v>79.92</v>
      </c>
      <c r="N77" s="7">
        <f>DAY(InputData[[#This Row],[DATE]])</f>
        <v>30</v>
      </c>
      <c r="O77" s="7" t="str">
        <f>TEXT(InputData[[#This Row],[DATE]],"mmm")</f>
        <v>Mar</v>
      </c>
      <c r="P77" s="7">
        <f>YEAR(InputData[[#This Row],[DATE]])</f>
        <v>2021</v>
      </c>
    </row>
    <row r="78" spans="1:16" x14ac:dyDescent="0.25">
      <c r="A78" s="3">
        <v>44286</v>
      </c>
      <c r="B78" s="4" t="s">
        <v>94</v>
      </c>
      <c r="C78" s="5">
        <v>3</v>
      </c>
      <c r="D78" s="5" t="s">
        <v>108</v>
      </c>
      <c r="E78" s="5" t="s">
        <v>107</v>
      </c>
      <c r="F78" s="6">
        <v>0</v>
      </c>
      <c r="G78" s="7" t="str">
        <f>VLOOKUP(InputData[[#This Row],[PRODUCT ID]],MasterData[],2,0)</f>
        <v>Product42</v>
      </c>
      <c r="H78" s="7" t="str">
        <f>VLOOKUP(InputData[[#This Row],[PRODUCT ID]],MasterData[],3,0)</f>
        <v>Category05</v>
      </c>
      <c r="I78" s="7"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f>
        <v>486</v>
      </c>
      <c r="N78" s="7">
        <f>DAY(InputData[[#This Row],[DATE]])</f>
        <v>31</v>
      </c>
      <c r="O78" s="7" t="str">
        <f>TEXT(InputData[[#This Row],[DATE]],"mmm")</f>
        <v>Mar</v>
      </c>
      <c r="P78" s="7">
        <f>YEAR(InputData[[#This Row],[DATE]])</f>
        <v>2021</v>
      </c>
    </row>
    <row r="79" spans="1:16" x14ac:dyDescent="0.25">
      <c r="A79" s="3">
        <v>44290</v>
      </c>
      <c r="B79" s="4" t="s">
        <v>90</v>
      </c>
      <c r="C79" s="5">
        <v>4</v>
      </c>
      <c r="D79" s="5" t="s">
        <v>108</v>
      </c>
      <c r="E79" s="5" t="s">
        <v>107</v>
      </c>
      <c r="F79" s="6">
        <v>0</v>
      </c>
      <c r="G79" s="7" t="str">
        <f>VLOOKUP(InputData[[#This Row],[PRODUCT ID]],MasterData[],2,0)</f>
        <v>Product40</v>
      </c>
      <c r="H79" s="7" t="str">
        <f>VLOOKUP(InputData[[#This Row],[PRODUCT ID]],MasterData[],3,0)</f>
        <v>Category05</v>
      </c>
      <c r="I79" s="7"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f>
        <v>460.8</v>
      </c>
      <c r="N79" s="7">
        <f>DAY(InputData[[#This Row],[DATE]])</f>
        <v>4</v>
      </c>
      <c r="O79" s="7" t="str">
        <f>TEXT(InputData[[#This Row],[DATE]],"mmm")</f>
        <v>Apr</v>
      </c>
      <c r="P79" s="7">
        <f>YEAR(InputData[[#This Row],[DATE]])</f>
        <v>2021</v>
      </c>
    </row>
    <row r="80" spans="1:16" x14ac:dyDescent="0.25">
      <c r="A80" s="3">
        <v>44290</v>
      </c>
      <c r="B80" s="4" t="s">
        <v>24</v>
      </c>
      <c r="C80" s="5">
        <v>9</v>
      </c>
      <c r="D80" s="5" t="s">
        <v>106</v>
      </c>
      <c r="E80" s="5" t="s">
        <v>107</v>
      </c>
      <c r="F80" s="6">
        <v>0</v>
      </c>
      <c r="G80" s="7" t="str">
        <f>VLOOKUP(InputData[[#This Row],[PRODUCT ID]],MasterData[],2,0)</f>
        <v>Product09</v>
      </c>
      <c r="H80" s="7" t="str">
        <f>VLOOKUP(InputData[[#This Row],[PRODUCT ID]],MasterData[],3,0)</f>
        <v>Category01</v>
      </c>
      <c r="I80" s="7"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f>
        <v>70.739999999999995</v>
      </c>
      <c r="N80" s="7">
        <f>DAY(InputData[[#This Row],[DATE]])</f>
        <v>4</v>
      </c>
      <c r="O80" s="7" t="str">
        <f>TEXT(InputData[[#This Row],[DATE]],"mmm")</f>
        <v>Apr</v>
      </c>
      <c r="P80" s="7">
        <f>YEAR(InputData[[#This Row],[DATE]])</f>
        <v>2021</v>
      </c>
    </row>
    <row r="81" spans="1:16" x14ac:dyDescent="0.25">
      <c r="A81" s="3">
        <v>44291</v>
      </c>
      <c r="B81" s="4" t="s">
        <v>71</v>
      </c>
      <c r="C81" s="5">
        <v>15</v>
      </c>
      <c r="D81" s="5" t="s">
        <v>106</v>
      </c>
      <c r="E81" s="5" t="s">
        <v>106</v>
      </c>
      <c r="F81" s="6">
        <v>0</v>
      </c>
      <c r="G81" s="7" t="str">
        <f>VLOOKUP(InputData[[#This Row],[PRODUCT ID]],MasterData[],2,0)</f>
        <v>Product31</v>
      </c>
      <c r="H81" s="7" t="str">
        <f>VLOOKUP(InputData[[#This Row],[PRODUCT ID]],MasterData[],3,0)</f>
        <v>Category04</v>
      </c>
      <c r="I81" s="7"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f>
        <v>1562.3999999999999</v>
      </c>
      <c r="N81" s="7">
        <f>DAY(InputData[[#This Row],[DATE]])</f>
        <v>5</v>
      </c>
      <c r="O81" s="7" t="str">
        <f>TEXT(InputData[[#This Row],[DATE]],"mmm")</f>
        <v>Apr</v>
      </c>
      <c r="P81" s="7">
        <f>YEAR(InputData[[#This Row],[DATE]])</f>
        <v>2021</v>
      </c>
    </row>
    <row r="82" spans="1:16" x14ac:dyDescent="0.25">
      <c r="A82" s="3">
        <v>44295</v>
      </c>
      <c r="B82" s="4" t="s">
        <v>16</v>
      </c>
      <c r="C82" s="5">
        <v>3</v>
      </c>
      <c r="D82" s="5" t="s">
        <v>106</v>
      </c>
      <c r="E82" s="5" t="s">
        <v>106</v>
      </c>
      <c r="F82" s="6">
        <v>0</v>
      </c>
      <c r="G82" s="7" t="str">
        <f>VLOOKUP(InputData[[#This Row],[PRODUCT ID]],MasterData[],2,0)</f>
        <v>Product05</v>
      </c>
      <c r="H82" s="7" t="str">
        <f>VLOOKUP(InputData[[#This Row],[PRODUCT ID]],MasterData[],3,0)</f>
        <v>Category01</v>
      </c>
      <c r="I82" s="7"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f>
        <v>466.83000000000004</v>
      </c>
      <c r="N82" s="7">
        <f>DAY(InputData[[#This Row],[DATE]])</f>
        <v>9</v>
      </c>
      <c r="O82" s="7" t="str">
        <f>TEXT(InputData[[#This Row],[DATE]],"mmm")</f>
        <v>Apr</v>
      </c>
      <c r="P82" s="7">
        <f>YEAR(InputData[[#This Row],[DATE]])</f>
        <v>2021</v>
      </c>
    </row>
    <row r="83" spans="1:16" x14ac:dyDescent="0.25">
      <c r="A83" s="3">
        <v>44296</v>
      </c>
      <c r="B83" s="4" t="s">
        <v>52</v>
      </c>
      <c r="C83" s="5">
        <v>14</v>
      </c>
      <c r="D83" s="5" t="s">
        <v>108</v>
      </c>
      <c r="E83" s="5" t="s">
        <v>106</v>
      </c>
      <c r="F83" s="6">
        <v>0</v>
      </c>
      <c r="G83" s="7" t="str">
        <f>VLOOKUP(InputData[[#This Row],[PRODUCT ID]],MasterData[],2,0)</f>
        <v>Product22</v>
      </c>
      <c r="H83" s="7" t="str">
        <f>VLOOKUP(InputData[[#This Row],[PRODUCT ID]],MasterData[],3,0)</f>
        <v>Category03</v>
      </c>
      <c r="I83" s="7"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f>
        <v>1981.98</v>
      </c>
      <c r="N83" s="7">
        <f>DAY(InputData[[#This Row],[DATE]])</f>
        <v>10</v>
      </c>
      <c r="O83" s="7" t="str">
        <f>TEXT(InputData[[#This Row],[DATE]],"mmm")</f>
        <v>Apr</v>
      </c>
      <c r="P83" s="7">
        <f>YEAR(InputData[[#This Row],[DATE]])</f>
        <v>2021</v>
      </c>
    </row>
    <row r="84" spans="1:16" x14ac:dyDescent="0.25">
      <c r="A84" s="3">
        <v>44298</v>
      </c>
      <c r="B84" s="4" t="s">
        <v>83</v>
      </c>
      <c r="C84" s="5">
        <v>3</v>
      </c>
      <c r="D84" s="5" t="s">
        <v>108</v>
      </c>
      <c r="E84" s="5" t="s">
        <v>107</v>
      </c>
      <c r="F84" s="6">
        <v>0</v>
      </c>
      <c r="G84" s="7" t="str">
        <f>VLOOKUP(InputData[[#This Row],[PRODUCT ID]],MasterData[],2,0)</f>
        <v>Product37</v>
      </c>
      <c r="H84" s="7" t="str">
        <f>VLOOKUP(InputData[[#This Row],[PRODUCT ID]],MasterData[],3,0)</f>
        <v>Category05</v>
      </c>
      <c r="I84" s="7"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f>
        <v>257.28000000000003</v>
      </c>
      <c r="N84" s="7">
        <f>DAY(InputData[[#This Row],[DATE]])</f>
        <v>12</v>
      </c>
      <c r="O84" s="7" t="str">
        <f>TEXT(InputData[[#This Row],[DATE]],"mmm")</f>
        <v>Apr</v>
      </c>
      <c r="P84" s="7">
        <f>YEAR(InputData[[#This Row],[DATE]])</f>
        <v>2021</v>
      </c>
    </row>
    <row r="85" spans="1:16" x14ac:dyDescent="0.25">
      <c r="A85" s="3">
        <v>44298</v>
      </c>
      <c r="B85" s="4" t="s">
        <v>67</v>
      </c>
      <c r="C85" s="5">
        <v>4</v>
      </c>
      <c r="D85" s="5" t="s">
        <v>108</v>
      </c>
      <c r="E85" s="5" t="s">
        <v>106</v>
      </c>
      <c r="F85" s="6">
        <v>0</v>
      </c>
      <c r="G85" s="7" t="str">
        <f>VLOOKUP(InputData[[#This Row],[PRODUCT ID]],MasterData[],2,0)</f>
        <v>Product29</v>
      </c>
      <c r="H85" s="7" t="str">
        <f>VLOOKUP(InputData[[#This Row],[PRODUCT ID]],MasterData[],3,0)</f>
        <v>Category04</v>
      </c>
      <c r="I85" s="7"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f>
        <v>212.44</v>
      </c>
      <c r="N85" s="7">
        <f>DAY(InputData[[#This Row],[DATE]])</f>
        <v>12</v>
      </c>
      <c r="O85" s="7" t="str">
        <f>TEXT(InputData[[#This Row],[DATE]],"mmm")</f>
        <v>Apr</v>
      </c>
      <c r="P85" s="7">
        <f>YEAR(InputData[[#This Row],[DATE]])</f>
        <v>2021</v>
      </c>
    </row>
    <row r="86" spans="1:16" x14ac:dyDescent="0.25">
      <c r="A86" s="3">
        <v>44298</v>
      </c>
      <c r="B86" s="4" t="s">
        <v>63</v>
      </c>
      <c r="C86" s="5">
        <v>9</v>
      </c>
      <c r="D86" s="5" t="s">
        <v>108</v>
      </c>
      <c r="E86" s="5" t="s">
        <v>106</v>
      </c>
      <c r="F86" s="6">
        <v>0</v>
      </c>
      <c r="G86" s="7" t="str">
        <f>VLOOKUP(InputData[[#This Row],[PRODUCT ID]],MasterData[],2,0)</f>
        <v>Product27</v>
      </c>
      <c r="H86" s="7" t="str">
        <f>VLOOKUP(InputData[[#This Row],[PRODUCT ID]],MasterData[],3,0)</f>
        <v>Category04</v>
      </c>
      <c r="I86" s="7"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f>
        <v>514.08000000000004</v>
      </c>
      <c r="N86" s="7">
        <f>DAY(InputData[[#This Row],[DATE]])</f>
        <v>12</v>
      </c>
      <c r="O86" s="7" t="str">
        <f>TEXT(InputData[[#This Row],[DATE]],"mmm")</f>
        <v>Apr</v>
      </c>
      <c r="P86" s="7">
        <f>YEAR(InputData[[#This Row],[DATE]])</f>
        <v>2021</v>
      </c>
    </row>
    <row r="87" spans="1:16" x14ac:dyDescent="0.25">
      <c r="A87" s="3">
        <v>44298</v>
      </c>
      <c r="B87" s="4" t="s">
        <v>75</v>
      </c>
      <c r="C87" s="5">
        <v>13</v>
      </c>
      <c r="D87" s="5" t="s">
        <v>108</v>
      </c>
      <c r="E87" s="5" t="s">
        <v>107</v>
      </c>
      <c r="F87" s="6">
        <v>0</v>
      </c>
      <c r="G87" s="7" t="str">
        <f>VLOOKUP(InputData[[#This Row],[PRODUCT ID]],MasterData[],2,0)</f>
        <v>Product33</v>
      </c>
      <c r="H87" s="7" t="str">
        <f>VLOOKUP(InputData[[#This Row],[PRODUCT ID]],MasterData[],3,0)</f>
        <v>Category04</v>
      </c>
      <c r="I87" s="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f>
        <v>1556.1000000000001</v>
      </c>
      <c r="N87" s="7">
        <f>DAY(InputData[[#This Row],[DATE]])</f>
        <v>12</v>
      </c>
      <c r="O87" s="7" t="str">
        <f>TEXT(InputData[[#This Row],[DATE]],"mmm")</f>
        <v>Apr</v>
      </c>
      <c r="P87" s="7">
        <f>YEAR(InputData[[#This Row],[DATE]])</f>
        <v>2021</v>
      </c>
    </row>
    <row r="88" spans="1:16" x14ac:dyDescent="0.25">
      <c r="A88" s="3">
        <v>44301</v>
      </c>
      <c r="B88" s="4" t="s">
        <v>41</v>
      </c>
      <c r="C88" s="5">
        <v>3</v>
      </c>
      <c r="D88" s="5" t="s">
        <v>108</v>
      </c>
      <c r="E88" s="5" t="s">
        <v>106</v>
      </c>
      <c r="F88" s="6">
        <v>0</v>
      </c>
      <c r="G88" s="7" t="str">
        <f>VLOOKUP(InputData[[#This Row],[PRODUCT ID]],MasterData[],2,0)</f>
        <v>Product17</v>
      </c>
      <c r="H88" s="7" t="str">
        <f>VLOOKUP(InputData[[#This Row],[PRODUCT ID]],MasterData[],3,0)</f>
        <v>Category02</v>
      </c>
      <c r="I88" s="7"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f>
        <v>470.34000000000003</v>
      </c>
      <c r="N88" s="7">
        <f>DAY(InputData[[#This Row],[DATE]])</f>
        <v>15</v>
      </c>
      <c r="O88" s="7" t="str">
        <f>TEXT(InputData[[#This Row],[DATE]],"mmm")</f>
        <v>Apr</v>
      </c>
      <c r="P88" s="7">
        <f>YEAR(InputData[[#This Row],[DATE]])</f>
        <v>2021</v>
      </c>
    </row>
    <row r="89" spans="1:16" x14ac:dyDescent="0.25">
      <c r="A89" s="3">
        <v>44302</v>
      </c>
      <c r="B89" s="4" t="s">
        <v>43</v>
      </c>
      <c r="C89" s="5">
        <v>15</v>
      </c>
      <c r="D89" s="5" t="s">
        <v>108</v>
      </c>
      <c r="E89" s="5" t="s">
        <v>107</v>
      </c>
      <c r="F89" s="6">
        <v>0</v>
      </c>
      <c r="G89" s="7" t="str">
        <f>VLOOKUP(InputData[[#This Row],[PRODUCT ID]],MasterData[],2,0)</f>
        <v>Product18</v>
      </c>
      <c r="H89" s="7" t="str">
        <f>VLOOKUP(InputData[[#This Row],[PRODUCT ID]],MasterData[],3,0)</f>
        <v>Category02</v>
      </c>
      <c r="I89" s="7"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f>
        <v>738.15</v>
      </c>
      <c r="N89" s="7">
        <f>DAY(InputData[[#This Row],[DATE]])</f>
        <v>16</v>
      </c>
      <c r="O89" s="7" t="str">
        <f>TEXT(InputData[[#This Row],[DATE]],"mmm")</f>
        <v>Apr</v>
      </c>
      <c r="P89" s="7">
        <f>YEAR(InputData[[#This Row],[DATE]])</f>
        <v>2021</v>
      </c>
    </row>
    <row r="90" spans="1:16" x14ac:dyDescent="0.25">
      <c r="A90" s="3">
        <v>44304</v>
      </c>
      <c r="B90" s="4" t="s">
        <v>86</v>
      </c>
      <c r="C90" s="5">
        <v>9</v>
      </c>
      <c r="D90" s="5" t="s">
        <v>105</v>
      </c>
      <c r="E90" s="5" t="s">
        <v>106</v>
      </c>
      <c r="F90" s="6">
        <v>0</v>
      </c>
      <c r="G90" s="7" t="str">
        <f>VLOOKUP(InputData[[#This Row],[PRODUCT ID]],MasterData[],2,0)</f>
        <v>Product38</v>
      </c>
      <c r="H90" s="7" t="str">
        <f>VLOOKUP(InputData[[#This Row],[PRODUCT ID]],MasterData[],3,0)</f>
        <v>Category05</v>
      </c>
      <c r="I90" s="7"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f>
        <v>719.28</v>
      </c>
      <c r="N90" s="7">
        <f>DAY(InputData[[#This Row],[DATE]])</f>
        <v>18</v>
      </c>
      <c r="O90" s="7" t="str">
        <f>TEXT(InputData[[#This Row],[DATE]],"mmm")</f>
        <v>Apr</v>
      </c>
      <c r="P90" s="7">
        <f>YEAR(InputData[[#This Row],[DATE]])</f>
        <v>2021</v>
      </c>
    </row>
    <row r="91" spans="1:16" x14ac:dyDescent="0.25">
      <c r="A91" s="3">
        <v>44304</v>
      </c>
      <c r="B91" s="4" t="s">
        <v>45</v>
      </c>
      <c r="C91" s="5">
        <v>13</v>
      </c>
      <c r="D91" s="5" t="s">
        <v>108</v>
      </c>
      <c r="E91" s="5" t="s">
        <v>107</v>
      </c>
      <c r="F91" s="6">
        <v>0</v>
      </c>
      <c r="G91" s="7" t="str">
        <f>VLOOKUP(InputData[[#This Row],[PRODUCT ID]],MasterData[],2,0)</f>
        <v>Product19</v>
      </c>
      <c r="H91" s="7" t="str">
        <f>VLOOKUP(InputData[[#This Row],[PRODUCT ID]],MasterData[],3,0)</f>
        <v>Category02</v>
      </c>
      <c r="I91" s="7"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f>
        <v>2730</v>
      </c>
      <c r="N91" s="7">
        <f>DAY(InputData[[#This Row],[DATE]])</f>
        <v>18</v>
      </c>
      <c r="O91" s="7" t="str">
        <f>TEXT(InputData[[#This Row],[DATE]],"mmm")</f>
        <v>Apr</v>
      </c>
      <c r="P91" s="7">
        <f>YEAR(InputData[[#This Row],[DATE]])</f>
        <v>2021</v>
      </c>
    </row>
    <row r="92" spans="1:16" x14ac:dyDescent="0.25">
      <c r="A92" s="3">
        <v>44309</v>
      </c>
      <c r="B92" s="4" t="s">
        <v>94</v>
      </c>
      <c r="C92" s="5">
        <v>6</v>
      </c>
      <c r="D92" s="5" t="s">
        <v>108</v>
      </c>
      <c r="E92" s="5" t="s">
        <v>106</v>
      </c>
      <c r="F92" s="6">
        <v>0</v>
      </c>
      <c r="G92" s="7" t="str">
        <f>VLOOKUP(InputData[[#This Row],[PRODUCT ID]],MasterData[],2,0)</f>
        <v>Product42</v>
      </c>
      <c r="H92" s="7" t="str">
        <f>VLOOKUP(InputData[[#This Row],[PRODUCT ID]],MasterData[],3,0)</f>
        <v>Category05</v>
      </c>
      <c r="I92" s="7"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f>
        <v>972</v>
      </c>
      <c r="N92" s="7">
        <f>DAY(InputData[[#This Row],[DATE]])</f>
        <v>23</v>
      </c>
      <c r="O92" s="7" t="str">
        <f>TEXT(InputData[[#This Row],[DATE]],"mmm")</f>
        <v>Apr</v>
      </c>
      <c r="P92" s="7">
        <f>YEAR(InputData[[#This Row],[DATE]])</f>
        <v>2021</v>
      </c>
    </row>
    <row r="93" spans="1:16" x14ac:dyDescent="0.25">
      <c r="A93" s="3">
        <v>44309</v>
      </c>
      <c r="B93" s="4" t="s">
        <v>65</v>
      </c>
      <c r="C93" s="5">
        <v>10</v>
      </c>
      <c r="D93" s="5" t="s">
        <v>108</v>
      </c>
      <c r="E93" s="5" t="s">
        <v>106</v>
      </c>
      <c r="F93" s="6">
        <v>0</v>
      </c>
      <c r="G93" s="7" t="str">
        <f>VLOOKUP(InputData[[#This Row],[PRODUCT ID]],MasterData[],2,0)</f>
        <v>Product28</v>
      </c>
      <c r="H93" s="7" t="str">
        <f>VLOOKUP(InputData[[#This Row],[PRODUCT ID]],MasterData[],3,0)</f>
        <v>Category04</v>
      </c>
      <c r="I93" s="7"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f>
        <v>418.1</v>
      </c>
      <c r="N93" s="7">
        <f>DAY(InputData[[#This Row],[DATE]])</f>
        <v>23</v>
      </c>
      <c r="O93" s="7" t="str">
        <f>TEXT(InputData[[#This Row],[DATE]],"mmm")</f>
        <v>Apr</v>
      </c>
      <c r="P93" s="7">
        <f>YEAR(InputData[[#This Row],[DATE]])</f>
        <v>2021</v>
      </c>
    </row>
    <row r="94" spans="1:16" x14ac:dyDescent="0.25">
      <c r="A94" s="3">
        <v>44310</v>
      </c>
      <c r="B94" s="4" t="s">
        <v>69</v>
      </c>
      <c r="C94" s="5">
        <v>2</v>
      </c>
      <c r="D94" s="5" t="s">
        <v>106</v>
      </c>
      <c r="E94" s="5" t="s">
        <v>106</v>
      </c>
      <c r="F94" s="6">
        <v>0</v>
      </c>
      <c r="G94" s="7" t="str">
        <f>VLOOKUP(InputData[[#This Row],[PRODUCT ID]],MasterData[],2,0)</f>
        <v>Product30</v>
      </c>
      <c r="H94" s="7" t="str">
        <f>VLOOKUP(InputData[[#This Row],[PRODUCT ID]],MasterData[],3,0)</f>
        <v>Category04</v>
      </c>
      <c r="I94" s="7"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f>
        <v>402.56</v>
      </c>
      <c r="N94" s="7">
        <f>DAY(InputData[[#This Row],[DATE]])</f>
        <v>24</v>
      </c>
      <c r="O94" s="7" t="str">
        <f>TEXT(InputData[[#This Row],[DATE]],"mmm")</f>
        <v>Apr</v>
      </c>
      <c r="P94" s="7">
        <f>YEAR(InputData[[#This Row],[DATE]])</f>
        <v>2021</v>
      </c>
    </row>
    <row r="95" spans="1:16" x14ac:dyDescent="0.25">
      <c r="A95" s="3">
        <v>44312</v>
      </c>
      <c r="B95" s="4" t="s">
        <v>83</v>
      </c>
      <c r="C95" s="5">
        <v>3</v>
      </c>
      <c r="D95" s="5" t="s">
        <v>108</v>
      </c>
      <c r="E95" s="5" t="s">
        <v>106</v>
      </c>
      <c r="F95" s="6">
        <v>0</v>
      </c>
      <c r="G95" s="7" t="str">
        <f>VLOOKUP(InputData[[#This Row],[PRODUCT ID]],MasterData[],2,0)</f>
        <v>Product37</v>
      </c>
      <c r="H95" s="7" t="str">
        <f>VLOOKUP(InputData[[#This Row],[PRODUCT ID]],MasterData[],3,0)</f>
        <v>Category05</v>
      </c>
      <c r="I95" s="7"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f>
        <v>257.28000000000003</v>
      </c>
      <c r="N95" s="7">
        <f>DAY(InputData[[#This Row],[DATE]])</f>
        <v>26</v>
      </c>
      <c r="O95" s="7" t="str">
        <f>TEXT(InputData[[#This Row],[DATE]],"mmm")</f>
        <v>Apr</v>
      </c>
      <c r="P95" s="7">
        <f>YEAR(InputData[[#This Row],[DATE]])</f>
        <v>2021</v>
      </c>
    </row>
    <row r="96" spans="1:16" x14ac:dyDescent="0.25">
      <c r="A96" s="3">
        <v>44315</v>
      </c>
      <c r="B96" s="4" t="s">
        <v>69</v>
      </c>
      <c r="C96" s="5">
        <v>7</v>
      </c>
      <c r="D96" s="5" t="s">
        <v>108</v>
      </c>
      <c r="E96" s="5" t="s">
        <v>106</v>
      </c>
      <c r="F96" s="6">
        <v>0</v>
      </c>
      <c r="G96" s="7" t="str">
        <f>VLOOKUP(InputData[[#This Row],[PRODUCT ID]],MasterData[],2,0)</f>
        <v>Product30</v>
      </c>
      <c r="H96" s="7" t="str">
        <f>VLOOKUP(InputData[[#This Row],[PRODUCT ID]],MasterData[],3,0)</f>
        <v>Category04</v>
      </c>
      <c r="I96" s="7"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f>
        <v>1408.96</v>
      </c>
      <c r="N96" s="7">
        <f>DAY(InputData[[#This Row],[DATE]])</f>
        <v>29</v>
      </c>
      <c r="O96" s="7" t="str">
        <f>TEXT(InputData[[#This Row],[DATE]],"mmm")</f>
        <v>Apr</v>
      </c>
      <c r="P96" s="7">
        <f>YEAR(InputData[[#This Row],[DATE]])</f>
        <v>2021</v>
      </c>
    </row>
    <row r="97" spans="1:16" x14ac:dyDescent="0.25">
      <c r="A97" s="3">
        <v>44316</v>
      </c>
      <c r="B97" s="4" t="s">
        <v>67</v>
      </c>
      <c r="C97" s="5">
        <v>1</v>
      </c>
      <c r="D97" s="5" t="s">
        <v>108</v>
      </c>
      <c r="E97" s="5" t="s">
        <v>106</v>
      </c>
      <c r="F97" s="6">
        <v>0</v>
      </c>
      <c r="G97" s="7" t="str">
        <f>VLOOKUP(InputData[[#This Row],[PRODUCT ID]],MasterData[],2,0)</f>
        <v>Product29</v>
      </c>
      <c r="H97" s="7" t="str">
        <f>VLOOKUP(InputData[[#This Row],[PRODUCT ID]],MasterData[],3,0)</f>
        <v>Category04</v>
      </c>
      <c r="I97" s="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f>
        <v>53.11</v>
      </c>
      <c r="N97" s="7">
        <f>DAY(InputData[[#This Row],[DATE]])</f>
        <v>30</v>
      </c>
      <c r="O97" s="7" t="str">
        <f>TEXT(InputData[[#This Row],[DATE]],"mmm")</f>
        <v>Apr</v>
      </c>
      <c r="P97" s="7">
        <f>YEAR(InputData[[#This Row],[DATE]])</f>
        <v>2021</v>
      </c>
    </row>
    <row r="98" spans="1:16" x14ac:dyDescent="0.25">
      <c r="A98" s="3">
        <v>44317</v>
      </c>
      <c r="B98" s="4" t="s">
        <v>43</v>
      </c>
      <c r="C98" s="5">
        <v>3</v>
      </c>
      <c r="D98" s="5" t="s">
        <v>106</v>
      </c>
      <c r="E98" s="5" t="s">
        <v>107</v>
      </c>
      <c r="F98" s="6">
        <v>0</v>
      </c>
      <c r="G98" s="7" t="str">
        <f>VLOOKUP(InputData[[#This Row],[PRODUCT ID]],MasterData[],2,0)</f>
        <v>Product18</v>
      </c>
      <c r="H98" s="7" t="str">
        <f>VLOOKUP(InputData[[#This Row],[PRODUCT ID]],MasterData[],3,0)</f>
        <v>Category02</v>
      </c>
      <c r="I98" s="7"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f>
        <v>147.63</v>
      </c>
      <c r="N98" s="7">
        <f>DAY(InputData[[#This Row],[DATE]])</f>
        <v>1</v>
      </c>
      <c r="O98" s="7" t="str">
        <f>TEXT(InputData[[#This Row],[DATE]],"mmm")</f>
        <v>May</v>
      </c>
      <c r="P98" s="7">
        <f>YEAR(InputData[[#This Row],[DATE]])</f>
        <v>2021</v>
      </c>
    </row>
    <row r="99" spans="1:16" x14ac:dyDescent="0.25">
      <c r="A99" s="3">
        <v>44317</v>
      </c>
      <c r="B99" s="4" t="s">
        <v>94</v>
      </c>
      <c r="C99" s="5">
        <v>1</v>
      </c>
      <c r="D99" s="5" t="s">
        <v>106</v>
      </c>
      <c r="E99" s="5" t="s">
        <v>107</v>
      </c>
      <c r="F99" s="6">
        <v>0</v>
      </c>
      <c r="G99" s="7" t="str">
        <f>VLOOKUP(InputData[[#This Row],[PRODUCT ID]],MasterData[],2,0)</f>
        <v>Product42</v>
      </c>
      <c r="H99" s="7" t="str">
        <f>VLOOKUP(InputData[[#This Row],[PRODUCT ID]],MasterData[],3,0)</f>
        <v>Category05</v>
      </c>
      <c r="I99" s="7"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f>
        <v>162</v>
      </c>
      <c r="N99" s="7">
        <f>DAY(InputData[[#This Row],[DATE]])</f>
        <v>1</v>
      </c>
      <c r="O99" s="7" t="str">
        <f>TEXT(InputData[[#This Row],[DATE]],"mmm")</f>
        <v>May</v>
      </c>
      <c r="P99" s="7">
        <f>YEAR(InputData[[#This Row],[DATE]])</f>
        <v>2021</v>
      </c>
    </row>
    <row r="100" spans="1:16" x14ac:dyDescent="0.25">
      <c r="A100" s="3">
        <v>44319</v>
      </c>
      <c r="B100" s="4" t="s">
        <v>77</v>
      </c>
      <c r="C100" s="5">
        <v>3</v>
      </c>
      <c r="D100" s="5" t="s">
        <v>106</v>
      </c>
      <c r="E100" s="5" t="s">
        <v>106</v>
      </c>
      <c r="F100" s="6">
        <v>0</v>
      </c>
      <c r="G100" s="7" t="str">
        <f>VLOOKUP(InputData[[#This Row],[PRODUCT ID]],MasterData[],2,0)</f>
        <v>Product34</v>
      </c>
      <c r="H100" s="7" t="str">
        <f>VLOOKUP(InputData[[#This Row],[PRODUCT ID]],MasterData[],3,0)</f>
        <v>Category04</v>
      </c>
      <c r="I100" s="7"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f>
        <v>174.89999999999998</v>
      </c>
      <c r="N100" s="7">
        <f>DAY(InputData[[#This Row],[DATE]])</f>
        <v>3</v>
      </c>
      <c r="O100" s="7" t="str">
        <f>TEXT(InputData[[#This Row],[DATE]],"mmm")</f>
        <v>May</v>
      </c>
      <c r="P100" s="7">
        <f>YEAR(InputData[[#This Row],[DATE]])</f>
        <v>2021</v>
      </c>
    </row>
    <row r="101" spans="1:16" x14ac:dyDescent="0.25">
      <c r="A101" s="3">
        <v>44320</v>
      </c>
      <c r="B101" s="4" t="s">
        <v>37</v>
      </c>
      <c r="C101" s="5">
        <v>13</v>
      </c>
      <c r="D101" s="5" t="s">
        <v>106</v>
      </c>
      <c r="E101" s="5" t="s">
        <v>106</v>
      </c>
      <c r="F101" s="6">
        <v>0</v>
      </c>
      <c r="G101" s="7" t="str">
        <f>VLOOKUP(InputData[[#This Row],[PRODUCT ID]],MasterData[],2,0)</f>
        <v>Product15</v>
      </c>
      <c r="H101" s="7" t="str">
        <f>VLOOKUP(InputData[[#This Row],[PRODUCT ID]],MasterData[],3,0)</f>
        <v>Category02</v>
      </c>
      <c r="I101" s="7"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f>
        <v>204.35999999999999</v>
      </c>
      <c r="N101" s="7">
        <f>DAY(InputData[[#This Row],[DATE]])</f>
        <v>4</v>
      </c>
      <c r="O101" s="7" t="str">
        <f>TEXT(InputData[[#This Row],[DATE]],"mmm")</f>
        <v>May</v>
      </c>
      <c r="P101" s="7">
        <f>YEAR(InputData[[#This Row],[DATE]])</f>
        <v>2021</v>
      </c>
    </row>
    <row r="102" spans="1:16" x14ac:dyDescent="0.25">
      <c r="A102" s="3">
        <v>44320</v>
      </c>
      <c r="B102" s="4" t="s">
        <v>35</v>
      </c>
      <c r="C102" s="5">
        <v>4</v>
      </c>
      <c r="D102" s="5" t="s">
        <v>108</v>
      </c>
      <c r="E102" s="5" t="s">
        <v>107</v>
      </c>
      <c r="F102" s="6">
        <v>0</v>
      </c>
      <c r="G102" s="7" t="str">
        <f>VLOOKUP(InputData[[#This Row],[PRODUCT ID]],MasterData[],2,0)</f>
        <v>Product14</v>
      </c>
      <c r="H102" s="7" t="str">
        <f>VLOOKUP(InputData[[#This Row],[PRODUCT ID]],MasterData[],3,0)</f>
        <v>Category02</v>
      </c>
      <c r="I102" s="7"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f>
        <v>586.88</v>
      </c>
      <c r="N102" s="7">
        <f>DAY(InputData[[#This Row],[DATE]])</f>
        <v>4</v>
      </c>
      <c r="O102" s="7" t="str">
        <f>TEXT(InputData[[#This Row],[DATE]],"mmm")</f>
        <v>May</v>
      </c>
      <c r="P102" s="7">
        <f>YEAR(InputData[[#This Row],[DATE]])</f>
        <v>2021</v>
      </c>
    </row>
    <row r="103" spans="1:16" x14ac:dyDescent="0.25">
      <c r="A103" s="3">
        <v>44321</v>
      </c>
      <c r="B103" s="4" t="s">
        <v>24</v>
      </c>
      <c r="C103" s="5">
        <v>13</v>
      </c>
      <c r="D103" s="5" t="s">
        <v>108</v>
      </c>
      <c r="E103" s="5" t="s">
        <v>107</v>
      </c>
      <c r="F103" s="6">
        <v>0</v>
      </c>
      <c r="G103" s="7" t="str">
        <f>VLOOKUP(InputData[[#This Row],[PRODUCT ID]],MasterData[],2,0)</f>
        <v>Product09</v>
      </c>
      <c r="H103" s="7" t="str">
        <f>VLOOKUP(InputData[[#This Row],[PRODUCT ID]],MasterData[],3,0)</f>
        <v>Category01</v>
      </c>
      <c r="I103" s="7"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f>
        <v>102.17999999999999</v>
      </c>
      <c r="N103" s="7">
        <f>DAY(InputData[[#This Row],[DATE]])</f>
        <v>5</v>
      </c>
      <c r="O103" s="7" t="str">
        <f>TEXT(InputData[[#This Row],[DATE]],"mmm")</f>
        <v>May</v>
      </c>
      <c r="P103" s="7">
        <f>YEAR(InputData[[#This Row],[DATE]])</f>
        <v>2021</v>
      </c>
    </row>
    <row r="104" spans="1:16" x14ac:dyDescent="0.25">
      <c r="A104" s="3">
        <v>44322</v>
      </c>
      <c r="B104" s="4" t="s">
        <v>22</v>
      </c>
      <c r="C104" s="5">
        <v>15</v>
      </c>
      <c r="D104" s="5" t="s">
        <v>108</v>
      </c>
      <c r="E104" s="5" t="s">
        <v>106</v>
      </c>
      <c r="F104" s="6">
        <v>0</v>
      </c>
      <c r="G104" s="7" t="str">
        <f>VLOOKUP(InputData[[#This Row],[PRODUCT ID]],MasterData[],2,0)</f>
        <v>Product08</v>
      </c>
      <c r="H104" s="7" t="str">
        <f>VLOOKUP(InputData[[#This Row],[PRODUCT ID]],MasterData[],3,0)</f>
        <v>Category01</v>
      </c>
      <c r="I104" s="7"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f>
        <v>1419.3000000000002</v>
      </c>
      <c r="N104" s="7">
        <f>DAY(InputData[[#This Row],[DATE]])</f>
        <v>6</v>
      </c>
      <c r="O104" s="7" t="str">
        <f>TEXT(InputData[[#This Row],[DATE]],"mmm")</f>
        <v>May</v>
      </c>
      <c r="P104" s="7">
        <f>YEAR(InputData[[#This Row],[DATE]])</f>
        <v>2021</v>
      </c>
    </row>
    <row r="105" spans="1:16" x14ac:dyDescent="0.25">
      <c r="A105" s="3">
        <v>44322</v>
      </c>
      <c r="B105" s="4" t="s">
        <v>24</v>
      </c>
      <c r="C105" s="5">
        <v>6</v>
      </c>
      <c r="D105" s="5" t="s">
        <v>106</v>
      </c>
      <c r="E105" s="5" t="s">
        <v>106</v>
      </c>
      <c r="F105" s="6">
        <v>0</v>
      </c>
      <c r="G105" s="7" t="str">
        <f>VLOOKUP(InputData[[#This Row],[PRODUCT ID]],MasterData[],2,0)</f>
        <v>Product09</v>
      </c>
      <c r="H105" s="7" t="str">
        <f>VLOOKUP(InputData[[#This Row],[PRODUCT ID]],MasterData[],3,0)</f>
        <v>Category01</v>
      </c>
      <c r="I105" s="7"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f>
        <v>47.16</v>
      </c>
      <c r="N105" s="7">
        <f>DAY(InputData[[#This Row],[DATE]])</f>
        <v>6</v>
      </c>
      <c r="O105" s="7" t="str">
        <f>TEXT(InputData[[#This Row],[DATE]],"mmm")</f>
        <v>May</v>
      </c>
      <c r="P105" s="7">
        <f>YEAR(InputData[[#This Row],[DATE]])</f>
        <v>2021</v>
      </c>
    </row>
    <row r="106" spans="1:16" x14ac:dyDescent="0.25">
      <c r="A106" s="3">
        <v>44323</v>
      </c>
      <c r="B106" s="4" t="s">
        <v>43</v>
      </c>
      <c r="C106" s="5">
        <v>1</v>
      </c>
      <c r="D106" s="5" t="s">
        <v>108</v>
      </c>
      <c r="E106" s="5" t="s">
        <v>107</v>
      </c>
      <c r="F106" s="6">
        <v>0</v>
      </c>
      <c r="G106" s="7" t="str">
        <f>VLOOKUP(InputData[[#This Row],[PRODUCT ID]],MasterData[],2,0)</f>
        <v>Product18</v>
      </c>
      <c r="H106" s="7" t="str">
        <f>VLOOKUP(InputData[[#This Row],[PRODUCT ID]],MasterData[],3,0)</f>
        <v>Category02</v>
      </c>
      <c r="I106" s="7"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f>
        <v>49.21</v>
      </c>
      <c r="N106" s="7">
        <f>DAY(InputData[[#This Row],[DATE]])</f>
        <v>7</v>
      </c>
      <c r="O106" s="7" t="str">
        <f>TEXT(InputData[[#This Row],[DATE]],"mmm")</f>
        <v>May</v>
      </c>
      <c r="P106" s="7">
        <f>YEAR(InputData[[#This Row],[DATE]])</f>
        <v>2021</v>
      </c>
    </row>
    <row r="107" spans="1:16" x14ac:dyDescent="0.25">
      <c r="A107" s="3">
        <v>44325</v>
      </c>
      <c r="B107" s="4" t="s">
        <v>39</v>
      </c>
      <c r="C107" s="5">
        <v>6</v>
      </c>
      <c r="D107" s="5" t="s">
        <v>106</v>
      </c>
      <c r="E107" s="5" t="s">
        <v>106</v>
      </c>
      <c r="F107" s="6">
        <v>0</v>
      </c>
      <c r="G107" s="7" t="str">
        <f>VLOOKUP(InputData[[#This Row],[PRODUCT ID]],MasterData[],2,0)</f>
        <v>Product16</v>
      </c>
      <c r="H107" s="7" t="str">
        <f>VLOOKUP(InputData[[#This Row],[PRODUCT ID]],MasterData[],3,0)</f>
        <v>Category02</v>
      </c>
      <c r="I107" s="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f>
        <v>99.84</v>
      </c>
      <c r="N107" s="7">
        <f>DAY(InputData[[#This Row],[DATE]])</f>
        <v>9</v>
      </c>
      <c r="O107" s="7" t="str">
        <f>TEXT(InputData[[#This Row],[DATE]],"mmm")</f>
        <v>May</v>
      </c>
      <c r="P107" s="7">
        <f>YEAR(InputData[[#This Row],[DATE]])</f>
        <v>2021</v>
      </c>
    </row>
    <row r="108" spans="1:16" x14ac:dyDescent="0.25">
      <c r="A108" s="3">
        <v>44325</v>
      </c>
      <c r="B108" s="4" t="s">
        <v>65</v>
      </c>
      <c r="C108" s="5">
        <v>8</v>
      </c>
      <c r="D108" s="5" t="s">
        <v>108</v>
      </c>
      <c r="E108" s="5" t="s">
        <v>107</v>
      </c>
      <c r="F108" s="6">
        <v>0</v>
      </c>
      <c r="G108" s="7" t="str">
        <f>VLOOKUP(InputData[[#This Row],[PRODUCT ID]],MasterData[],2,0)</f>
        <v>Product28</v>
      </c>
      <c r="H108" s="7" t="str">
        <f>VLOOKUP(InputData[[#This Row],[PRODUCT ID]],MasterData[],3,0)</f>
        <v>Category04</v>
      </c>
      <c r="I108" s="7"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f>
        <v>334.48</v>
      </c>
      <c r="N108" s="7">
        <f>DAY(InputData[[#This Row],[DATE]])</f>
        <v>9</v>
      </c>
      <c r="O108" s="7" t="str">
        <f>TEXT(InputData[[#This Row],[DATE]],"mmm")</f>
        <v>May</v>
      </c>
      <c r="P108" s="7">
        <f>YEAR(InputData[[#This Row],[DATE]])</f>
        <v>2021</v>
      </c>
    </row>
    <row r="109" spans="1:16" x14ac:dyDescent="0.25">
      <c r="A109" s="3">
        <v>44328</v>
      </c>
      <c r="B109" s="4" t="s">
        <v>39</v>
      </c>
      <c r="C109" s="5">
        <v>3</v>
      </c>
      <c r="D109" s="5" t="s">
        <v>108</v>
      </c>
      <c r="E109" s="5" t="s">
        <v>106</v>
      </c>
      <c r="F109" s="6">
        <v>0</v>
      </c>
      <c r="G109" s="7" t="str">
        <f>VLOOKUP(InputData[[#This Row],[PRODUCT ID]],MasterData[],2,0)</f>
        <v>Product16</v>
      </c>
      <c r="H109" s="7" t="str">
        <f>VLOOKUP(InputData[[#This Row],[PRODUCT ID]],MasterData[],3,0)</f>
        <v>Category02</v>
      </c>
      <c r="I109" s="7"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f>
        <v>49.92</v>
      </c>
      <c r="N109" s="7">
        <f>DAY(InputData[[#This Row],[DATE]])</f>
        <v>12</v>
      </c>
      <c r="O109" s="7" t="str">
        <f>TEXT(InputData[[#This Row],[DATE]],"mmm")</f>
        <v>May</v>
      </c>
      <c r="P109" s="7">
        <f>YEAR(InputData[[#This Row],[DATE]])</f>
        <v>2021</v>
      </c>
    </row>
    <row r="110" spans="1:16" x14ac:dyDescent="0.25">
      <c r="A110" s="3">
        <v>44328</v>
      </c>
      <c r="B110" s="4" t="s">
        <v>79</v>
      </c>
      <c r="C110" s="5">
        <v>15</v>
      </c>
      <c r="D110" s="5" t="s">
        <v>108</v>
      </c>
      <c r="E110" s="5" t="s">
        <v>106</v>
      </c>
      <c r="F110" s="6">
        <v>0</v>
      </c>
      <c r="G110" s="7" t="str">
        <f>VLOOKUP(InputData[[#This Row],[PRODUCT ID]],MasterData[],2,0)</f>
        <v>Product35</v>
      </c>
      <c r="H110" s="7" t="str">
        <f>VLOOKUP(InputData[[#This Row],[PRODUCT ID]],MasterData[],3,0)</f>
        <v>Category04</v>
      </c>
      <c r="I110" s="7"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f>
        <v>100.5</v>
      </c>
      <c r="N110" s="7">
        <f>DAY(InputData[[#This Row],[DATE]])</f>
        <v>12</v>
      </c>
      <c r="O110" s="7" t="str">
        <f>TEXT(InputData[[#This Row],[DATE]],"mmm")</f>
        <v>May</v>
      </c>
      <c r="P110" s="7">
        <f>YEAR(InputData[[#This Row],[DATE]])</f>
        <v>2021</v>
      </c>
    </row>
    <row r="111" spans="1:16" x14ac:dyDescent="0.25">
      <c r="A111" s="3">
        <v>44329</v>
      </c>
      <c r="B111" s="4" t="s">
        <v>67</v>
      </c>
      <c r="C111" s="5">
        <v>4</v>
      </c>
      <c r="D111" s="5" t="s">
        <v>108</v>
      </c>
      <c r="E111" s="5" t="s">
        <v>106</v>
      </c>
      <c r="F111" s="6">
        <v>0</v>
      </c>
      <c r="G111" s="7" t="str">
        <f>VLOOKUP(InputData[[#This Row],[PRODUCT ID]],MasterData[],2,0)</f>
        <v>Product29</v>
      </c>
      <c r="H111" s="7" t="str">
        <f>VLOOKUP(InputData[[#This Row],[PRODUCT ID]],MasterData[],3,0)</f>
        <v>Category04</v>
      </c>
      <c r="I111" s="7"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f>
        <v>212.44</v>
      </c>
      <c r="N111" s="7">
        <f>DAY(InputData[[#This Row],[DATE]])</f>
        <v>13</v>
      </c>
      <c r="O111" s="7" t="str">
        <f>TEXT(InputData[[#This Row],[DATE]],"mmm")</f>
        <v>May</v>
      </c>
      <c r="P111" s="7">
        <f>YEAR(InputData[[#This Row],[DATE]])</f>
        <v>2021</v>
      </c>
    </row>
    <row r="112" spans="1:16" x14ac:dyDescent="0.25">
      <c r="A112" s="3">
        <v>44336</v>
      </c>
      <c r="B112" s="4" t="s">
        <v>94</v>
      </c>
      <c r="C112" s="5">
        <v>2</v>
      </c>
      <c r="D112" s="5" t="s">
        <v>106</v>
      </c>
      <c r="E112" s="5" t="s">
        <v>107</v>
      </c>
      <c r="F112" s="6">
        <v>0</v>
      </c>
      <c r="G112" s="7" t="str">
        <f>VLOOKUP(InputData[[#This Row],[PRODUCT ID]],MasterData[],2,0)</f>
        <v>Product42</v>
      </c>
      <c r="H112" s="7" t="str">
        <f>VLOOKUP(InputData[[#This Row],[PRODUCT ID]],MasterData[],3,0)</f>
        <v>Category05</v>
      </c>
      <c r="I112" s="7"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f>
        <v>324</v>
      </c>
      <c r="N112" s="7">
        <f>DAY(InputData[[#This Row],[DATE]])</f>
        <v>20</v>
      </c>
      <c r="O112" s="7" t="str">
        <f>TEXT(InputData[[#This Row],[DATE]],"mmm")</f>
        <v>May</v>
      </c>
      <c r="P112" s="7">
        <f>YEAR(InputData[[#This Row],[DATE]])</f>
        <v>2021</v>
      </c>
    </row>
    <row r="113" spans="1:16" x14ac:dyDescent="0.25">
      <c r="A113" s="3">
        <v>44339</v>
      </c>
      <c r="B113" s="4" t="s">
        <v>90</v>
      </c>
      <c r="C113" s="5">
        <v>11</v>
      </c>
      <c r="D113" s="5" t="s">
        <v>108</v>
      </c>
      <c r="E113" s="5" t="s">
        <v>106</v>
      </c>
      <c r="F113" s="6">
        <v>0</v>
      </c>
      <c r="G113" s="7" t="str">
        <f>VLOOKUP(InputData[[#This Row],[PRODUCT ID]],MasterData[],2,0)</f>
        <v>Product40</v>
      </c>
      <c r="H113" s="7" t="str">
        <f>VLOOKUP(InputData[[#This Row],[PRODUCT ID]],MasterData[],3,0)</f>
        <v>Category05</v>
      </c>
      <c r="I113" s="7"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f>
        <v>1267.2</v>
      </c>
      <c r="N113" s="7">
        <f>DAY(InputData[[#This Row],[DATE]])</f>
        <v>23</v>
      </c>
      <c r="O113" s="7" t="str">
        <f>TEXT(InputData[[#This Row],[DATE]],"mmm")</f>
        <v>May</v>
      </c>
      <c r="P113" s="7">
        <f>YEAR(InputData[[#This Row],[DATE]])</f>
        <v>2021</v>
      </c>
    </row>
    <row r="114" spans="1:16" x14ac:dyDescent="0.25">
      <c r="A114" s="3">
        <v>44346</v>
      </c>
      <c r="B114" s="4" t="s">
        <v>54</v>
      </c>
      <c r="C114" s="5">
        <v>13</v>
      </c>
      <c r="D114" s="5" t="s">
        <v>106</v>
      </c>
      <c r="E114" s="5" t="s">
        <v>106</v>
      </c>
      <c r="F114" s="6">
        <v>0</v>
      </c>
      <c r="G114" s="7" t="str">
        <f>VLOOKUP(InputData[[#This Row],[PRODUCT ID]],MasterData[],2,0)</f>
        <v>Product23</v>
      </c>
      <c r="H114" s="7" t="str">
        <f>VLOOKUP(InputData[[#This Row],[PRODUCT ID]],MasterData[],3,0)</f>
        <v>Category03</v>
      </c>
      <c r="I114" s="7"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f>
        <v>1942.98</v>
      </c>
      <c r="N114" s="7">
        <f>DAY(InputData[[#This Row],[DATE]])</f>
        <v>30</v>
      </c>
      <c r="O114" s="7" t="str">
        <f>TEXT(InputData[[#This Row],[DATE]],"mmm")</f>
        <v>May</v>
      </c>
      <c r="P114" s="7">
        <f>YEAR(InputData[[#This Row],[DATE]])</f>
        <v>2021</v>
      </c>
    </row>
    <row r="115" spans="1:16" x14ac:dyDescent="0.25">
      <c r="A115" s="3">
        <v>44346</v>
      </c>
      <c r="B115" s="4" t="s">
        <v>33</v>
      </c>
      <c r="C115" s="5">
        <v>6</v>
      </c>
      <c r="D115" s="5" t="s">
        <v>106</v>
      </c>
      <c r="E115" s="5" t="s">
        <v>107</v>
      </c>
      <c r="F115" s="6">
        <v>0</v>
      </c>
      <c r="G115" s="7" t="str">
        <f>VLOOKUP(InputData[[#This Row],[PRODUCT ID]],MasterData[],2,0)</f>
        <v>Product13</v>
      </c>
      <c r="H115" s="7" t="str">
        <f>VLOOKUP(InputData[[#This Row],[PRODUCT ID]],MasterData[],3,0)</f>
        <v>Category02</v>
      </c>
      <c r="I115" s="7"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f>
        <v>732.48</v>
      </c>
      <c r="N115" s="7">
        <f>DAY(InputData[[#This Row],[DATE]])</f>
        <v>30</v>
      </c>
      <c r="O115" s="7" t="str">
        <f>TEXT(InputData[[#This Row],[DATE]],"mmm")</f>
        <v>May</v>
      </c>
      <c r="P115" s="7">
        <f>YEAR(InputData[[#This Row],[DATE]])</f>
        <v>2021</v>
      </c>
    </row>
    <row r="116" spans="1:16" x14ac:dyDescent="0.25">
      <c r="A116" s="3">
        <v>44350</v>
      </c>
      <c r="B116" s="4" t="s">
        <v>50</v>
      </c>
      <c r="C116" s="5">
        <v>10</v>
      </c>
      <c r="D116" s="5" t="s">
        <v>108</v>
      </c>
      <c r="E116" s="5" t="s">
        <v>107</v>
      </c>
      <c r="F116" s="6">
        <v>0</v>
      </c>
      <c r="G116" s="7" t="str">
        <f>VLOOKUP(InputData[[#This Row],[PRODUCT ID]],MasterData[],2,0)</f>
        <v>Product21</v>
      </c>
      <c r="H116" s="7" t="str">
        <f>VLOOKUP(InputData[[#This Row],[PRODUCT ID]],MasterData[],3,0)</f>
        <v>Category03</v>
      </c>
      <c r="I116" s="7"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f>
        <v>1625.3999999999999</v>
      </c>
      <c r="N116" s="7">
        <f>DAY(InputData[[#This Row],[DATE]])</f>
        <v>3</v>
      </c>
      <c r="O116" s="7" t="str">
        <f>TEXT(InputData[[#This Row],[DATE]],"mmm")</f>
        <v>Jun</v>
      </c>
      <c r="P116" s="7">
        <f>YEAR(InputData[[#This Row],[DATE]])</f>
        <v>2021</v>
      </c>
    </row>
    <row r="117" spans="1:16" x14ac:dyDescent="0.25">
      <c r="A117" s="3">
        <v>44351</v>
      </c>
      <c r="B117" s="4" t="s">
        <v>47</v>
      </c>
      <c r="C117" s="5">
        <v>8</v>
      </c>
      <c r="D117" s="5" t="s">
        <v>105</v>
      </c>
      <c r="E117" s="5" t="s">
        <v>106</v>
      </c>
      <c r="F117" s="6">
        <v>0</v>
      </c>
      <c r="G117" s="7" t="str">
        <f>VLOOKUP(InputData[[#This Row],[PRODUCT ID]],MasterData[],2,0)</f>
        <v>Product20</v>
      </c>
      <c r="H117" s="7" t="str">
        <f>VLOOKUP(InputData[[#This Row],[PRODUCT ID]],MasterData[],3,0)</f>
        <v>Category03</v>
      </c>
      <c r="I117" s="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f>
        <v>610</v>
      </c>
      <c r="N117" s="7">
        <f>DAY(InputData[[#This Row],[DATE]])</f>
        <v>4</v>
      </c>
      <c r="O117" s="7" t="str">
        <f>TEXT(InputData[[#This Row],[DATE]],"mmm")</f>
        <v>Jun</v>
      </c>
      <c r="P117" s="7">
        <f>YEAR(InputData[[#This Row],[DATE]])</f>
        <v>2021</v>
      </c>
    </row>
    <row r="118" spans="1:16" x14ac:dyDescent="0.25">
      <c r="A118" s="3">
        <v>44351</v>
      </c>
      <c r="B118" s="4" t="s">
        <v>47</v>
      </c>
      <c r="C118" s="5">
        <v>12</v>
      </c>
      <c r="D118" s="5" t="s">
        <v>106</v>
      </c>
      <c r="E118" s="5" t="s">
        <v>107</v>
      </c>
      <c r="F118" s="6">
        <v>0</v>
      </c>
      <c r="G118" s="7" t="str">
        <f>VLOOKUP(InputData[[#This Row],[PRODUCT ID]],MasterData[],2,0)</f>
        <v>Product20</v>
      </c>
      <c r="H118" s="7" t="str">
        <f>VLOOKUP(InputData[[#This Row],[PRODUCT ID]],MasterData[],3,0)</f>
        <v>Category03</v>
      </c>
      <c r="I118" s="7"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f>
        <v>915</v>
      </c>
      <c r="N118" s="7">
        <f>DAY(InputData[[#This Row],[DATE]])</f>
        <v>4</v>
      </c>
      <c r="O118" s="7" t="str">
        <f>TEXT(InputData[[#This Row],[DATE]],"mmm")</f>
        <v>Jun</v>
      </c>
      <c r="P118" s="7">
        <f>YEAR(InputData[[#This Row],[DATE]])</f>
        <v>2021</v>
      </c>
    </row>
    <row r="119" spans="1:16" x14ac:dyDescent="0.25">
      <c r="A119" s="3">
        <v>44352</v>
      </c>
      <c r="B119" s="4" t="s">
        <v>52</v>
      </c>
      <c r="C119" s="5">
        <v>15</v>
      </c>
      <c r="D119" s="5" t="s">
        <v>105</v>
      </c>
      <c r="E119" s="5" t="s">
        <v>106</v>
      </c>
      <c r="F119" s="6">
        <v>0</v>
      </c>
      <c r="G119" s="7" t="str">
        <f>VLOOKUP(InputData[[#This Row],[PRODUCT ID]],MasterData[],2,0)</f>
        <v>Product22</v>
      </c>
      <c r="H119" s="7" t="str">
        <f>VLOOKUP(InputData[[#This Row],[PRODUCT ID]],MasterData[],3,0)</f>
        <v>Category03</v>
      </c>
      <c r="I119" s="7"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f>
        <v>2123.5499999999997</v>
      </c>
      <c r="N119" s="7">
        <f>DAY(InputData[[#This Row],[DATE]])</f>
        <v>5</v>
      </c>
      <c r="O119" s="7" t="str">
        <f>TEXT(InputData[[#This Row],[DATE]],"mmm")</f>
        <v>Jun</v>
      </c>
      <c r="P119" s="7">
        <f>YEAR(InputData[[#This Row],[DATE]])</f>
        <v>2021</v>
      </c>
    </row>
    <row r="120" spans="1:16" x14ac:dyDescent="0.25">
      <c r="A120" s="3">
        <v>44352</v>
      </c>
      <c r="B120" s="4" t="s">
        <v>79</v>
      </c>
      <c r="C120" s="5">
        <v>10</v>
      </c>
      <c r="D120" s="5" t="s">
        <v>108</v>
      </c>
      <c r="E120" s="5" t="s">
        <v>106</v>
      </c>
      <c r="F120" s="6">
        <v>0</v>
      </c>
      <c r="G120" s="7" t="str">
        <f>VLOOKUP(InputData[[#This Row],[PRODUCT ID]],MasterData[],2,0)</f>
        <v>Product35</v>
      </c>
      <c r="H120" s="7" t="str">
        <f>VLOOKUP(InputData[[#This Row],[PRODUCT ID]],MasterData[],3,0)</f>
        <v>Category04</v>
      </c>
      <c r="I120" s="7"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f>
        <v>67</v>
      </c>
      <c r="N120" s="7">
        <f>DAY(InputData[[#This Row],[DATE]])</f>
        <v>5</v>
      </c>
      <c r="O120" s="7" t="str">
        <f>TEXT(InputData[[#This Row],[DATE]],"mmm")</f>
        <v>Jun</v>
      </c>
      <c r="P120" s="7">
        <f>YEAR(InputData[[#This Row],[DATE]])</f>
        <v>2021</v>
      </c>
    </row>
    <row r="121" spans="1:16" x14ac:dyDescent="0.25">
      <c r="A121" s="3">
        <v>44353</v>
      </c>
      <c r="B121" s="4" t="s">
        <v>75</v>
      </c>
      <c r="C121" s="5">
        <v>6</v>
      </c>
      <c r="D121" s="5" t="s">
        <v>108</v>
      </c>
      <c r="E121" s="5" t="s">
        <v>106</v>
      </c>
      <c r="F121" s="6">
        <v>0</v>
      </c>
      <c r="G121" s="7" t="str">
        <f>VLOOKUP(InputData[[#This Row],[PRODUCT ID]],MasterData[],2,0)</f>
        <v>Product33</v>
      </c>
      <c r="H121" s="7" t="str">
        <f>VLOOKUP(InputData[[#This Row],[PRODUCT ID]],MasterData[],3,0)</f>
        <v>Category04</v>
      </c>
      <c r="I121" s="7"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f>
        <v>718.2</v>
      </c>
      <c r="N121" s="7">
        <f>DAY(InputData[[#This Row],[DATE]])</f>
        <v>6</v>
      </c>
      <c r="O121" s="7" t="str">
        <f>TEXT(InputData[[#This Row],[DATE]],"mmm")</f>
        <v>Jun</v>
      </c>
      <c r="P121" s="7">
        <f>YEAR(InputData[[#This Row],[DATE]])</f>
        <v>2021</v>
      </c>
    </row>
    <row r="122" spans="1:16" x14ac:dyDescent="0.25">
      <c r="A122" s="3">
        <v>44355</v>
      </c>
      <c r="B122" s="4" t="s">
        <v>65</v>
      </c>
      <c r="C122" s="5">
        <v>11</v>
      </c>
      <c r="D122" s="5" t="s">
        <v>108</v>
      </c>
      <c r="E122" s="5" t="s">
        <v>106</v>
      </c>
      <c r="F122" s="6">
        <v>0</v>
      </c>
      <c r="G122" s="7" t="str">
        <f>VLOOKUP(InputData[[#This Row],[PRODUCT ID]],MasterData[],2,0)</f>
        <v>Product28</v>
      </c>
      <c r="H122" s="7" t="str">
        <f>VLOOKUP(InputData[[#This Row],[PRODUCT ID]],MasterData[],3,0)</f>
        <v>Category04</v>
      </c>
      <c r="I122" s="7"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f>
        <v>459.91</v>
      </c>
      <c r="N122" s="7">
        <f>DAY(InputData[[#This Row],[DATE]])</f>
        <v>8</v>
      </c>
      <c r="O122" s="7" t="str">
        <f>TEXT(InputData[[#This Row],[DATE]],"mmm")</f>
        <v>Jun</v>
      </c>
      <c r="P122" s="7">
        <f>YEAR(InputData[[#This Row],[DATE]])</f>
        <v>2021</v>
      </c>
    </row>
    <row r="123" spans="1:16" x14ac:dyDescent="0.25">
      <c r="A123" s="3">
        <v>44355</v>
      </c>
      <c r="B123" s="4" t="s">
        <v>14</v>
      </c>
      <c r="C123" s="5">
        <v>11</v>
      </c>
      <c r="D123" s="5" t="s">
        <v>105</v>
      </c>
      <c r="E123" s="5" t="s">
        <v>107</v>
      </c>
      <c r="F123" s="6">
        <v>0</v>
      </c>
      <c r="G123" s="7" t="str">
        <f>VLOOKUP(InputData[[#This Row],[PRODUCT ID]],MasterData[],2,0)</f>
        <v>Product04</v>
      </c>
      <c r="H123" s="7" t="str">
        <f>VLOOKUP(InputData[[#This Row],[PRODUCT ID]],MasterData[],3,0)</f>
        <v>Category01</v>
      </c>
      <c r="I123" s="7"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f>
        <v>537.24</v>
      </c>
      <c r="N123" s="7">
        <f>DAY(InputData[[#This Row],[DATE]])</f>
        <v>8</v>
      </c>
      <c r="O123" s="7" t="str">
        <f>TEXT(InputData[[#This Row],[DATE]],"mmm")</f>
        <v>Jun</v>
      </c>
      <c r="P123" s="7">
        <f>YEAR(InputData[[#This Row],[DATE]])</f>
        <v>2021</v>
      </c>
    </row>
    <row r="124" spans="1:16" x14ac:dyDescent="0.25">
      <c r="A124" s="3">
        <v>44356</v>
      </c>
      <c r="B124" s="4" t="s">
        <v>6</v>
      </c>
      <c r="C124" s="5">
        <v>7</v>
      </c>
      <c r="D124" s="5" t="s">
        <v>108</v>
      </c>
      <c r="E124" s="5" t="s">
        <v>106</v>
      </c>
      <c r="F124" s="6">
        <v>0</v>
      </c>
      <c r="G124" s="7" t="str">
        <f>VLOOKUP(InputData[[#This Row],[PRODUCT ID]],MasterData[],2,0)</f>
        <v>Product01</v>
      </c>
      <c r="H124" s="7" t="str">
        <f>VLOOKUP(InputData[[#This Row],[PRODUCT ID]],MasterData[],3,0)</f>
        <v>Category01</v>
      </c>
      <c r="I124" s="7"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f>
        <v>727.16</v>
      </c>
      <c r="N124" s="7">
        <f>DAY(InputData[[#This Row],[DATE]])</f>
        <v>9</v>
      </c>
      <c r="O124" s="7" t="str">
        <f>TEXT(InputData[[#This Row],[DATE]],"mmm")</f>
        <v>Jun</v>
      </c>
      <c r="P124" s="7">
        <f>YEAR(InputData[[#This Row],[DATE]])</f>
        <v>2021</v>
      </c>
    </row>
    <row r="125" spans="1:16" x14ac:dyDescent="0.25">
      <c r="A125" s="3">
        <v>44358</v>
      </c>
      <c r="B125" s="4" t="s">
        <v>73</v>
      </c>
      <c r="C125" s="5">
        <v>12</v>
      </c>
      <c r="D125" s="5" t="s">
        <v>105</v>
      </c>
      <c r="E125" s="5" t="s">
        <v>107</v>
      </c>
      <c r="F125" s="6">
        <v>0</v>
      </c>
      <c r="G125" s="7" t="str">
        <f>VLOOKUP(InputData[[#This Row],[PRODUCT ID]],MasterData[],2,0)</f>
        <v>Product32</v>
      </c>
      <c r="H125" s="7" t="str">
        <f>VLOOKUP(InputData[[#This Row],[PRODUCT ID]],MasterData[],3,0)</f>
        <v>Category04</v>
      </c>
      <c r="I125" s="7"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f>
        <v>1409.76</v>
      </c>
      <c r="N125" s="7">
        <f>DAY(InputData[[#This Row],[DATE]])</f>
        <v>11</v>
      </c>
      <c r="O125" s="7" t="str">
        <f>TEXT(InputData[[#This Row],[DATE]],"mmm")</f>
        <v>Jun</v>
      </c>
      <c r="P125" s="7">
        <f>YEAR(InputData[[#This Row],[DATE]])</f>
        <v>2021</v>
      </c>
    </row>
    <row r="126" spans="1:16" x14ac:dyDescent="0.25">
      <c r="A126" s="3">
        <v>44359</v>
      </c>
      <c r="B126" s="4" t="s">
        <v>92</v>
      </c>
      <c r="C126" s="5">
        <v>6</v>
      </c>
      <c r="D126" s="5" t="s">
        <v>108</v>
      </c>
      <c r="E126" s="5" t="s">
        <v>106</v>
      </c>
      <c r="F126" s="6">
        <v>0</v>
      </c>
      <c r="G126" s="7" t="str">
        <f>VLOOKUP(InputData[[#This Row],[PRODUCT ID]],MasterData[],2,0)</f>
        <v>Product41</v>
      </c>
      <c r="H126" s="7" t="str">
        <f>VLOOKUP(InputData[[#This Row],[PRODUCT ID]],MasterData[],3,0)</f>
        <v>Category05</v>
      </c>
      <c r="I126" s="7"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f>
        <v>1043.28</v>
      </c>
      <c r="N126" s="7">
        <f>DAY(InputData[[#This Row],[DATE]])</f>
        <v>12</v>
      </c>
      <c r="O126" s="7" t="str">
        <f>TEXT(InputData[[#This Row],[DATE]],"mmm")</f>
        <v>Jun</v>
      </c>
      <c r="P126" s="7">
        <f>YEAR(InputData[[#This Row],[DATE]])</f>
        <v>2021</v>
      </c>
    </row>
    <row r="127" spans="1:16" x14ac:dyDescent="0.25">
      <c r="A127" s="3">
        <v>44361</v>
      </c>
      <c r="B127" s="4" t="s">
        <v>58</v>
      </c>
      <c r="C127" s="5">
        <v>10</v>
      </c>
      <c r="D127" s="5" t="s">
        <v>106</v>
      </c>
      <c r="E127" s="5" t="s">
        <v>107</v>
      </c>
      <c r="F127" s="6">
        <v>0</v>
      </c>
      <c r="G127" s="7" t="str">
        <f>VLOOKUP(InputData[[#This Row],[PRODUCT ID]],MasterData[],2,0)</f>
        <v>Product25</v>
      </c>
      <c r="H127" s="7" t="str">
        <f>VLOOKUP(InputData[[#This Row],[PRODUCT ID]],MasterData[],3,0)</f>
        <v>Category03</v>
      </c>
      <c r="I127" s="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f>
        <v>83.3</v>
      </c>
      <c r="N127" s="7">
        <f>DAY(InputData[[#This Row],[DATE]])</f>
        <v>14</v>
      </c>
      <c r="O127" s="7" t="str">
        <f>TEXT(InputData[[#This Row],[DATE]],"mmm")</f>
        <v>Jun</v>
      </c>
      <c r="P127" s="7">
        <f>YEAR(InputData[[#This Row],[DATE]])</f>
        <v>2021</v>
      </c>
    </row>
    <row r="128" spans="1:16" x14ac:dyDescent="0.25">
      <c r="A128" s="3">
        <v>44363</v>
      </c>
      <c r="B128" s="4" t="s">
        <v>45</v>
      </c>
      <c r="C128" s="5">
        <v>5</v>
      </c>
      <c r="D128" s="5" t="s">
        <v>105</v>
      </c>
      <c r="E128" s="5" t="s">
        <v>107</v>
      </c>
      <c r="F128" s="6">
        <v>0</v>
      </c>
      <c r="G128" s="7" t="str">
        <f>VLOOKUP(InputData[[#This Row],[PRODUCT ID]],MasterData[],2,0)</f>
        <v>Product19</v>
      </c>
      <c r="H128" s="7" t="str">
        <f>VLOOKUP(InputData[[#This Row],[PRODUCT ID]],MasterData[],3,0)</f>
        <v>Category02</v>
      </c>
      <c r="I128" s="7"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f>
        <v>1050</v>
      </c>
      <c r="N128" s="7">
        <f>DAY(InputData[[#This Row],[DATE]])</f>
        <v>16</v>
      </c>
      <c r="O128" s="7" t="str">
        <f>TEXT(InputData[[#This Row],[DATE]],"mmm")</f>
        <v>Jun</v>
      </c>
      <c r="P128" s="7">
        <f>YEAR(InputData[[#This Row],[DATE]])</f>
        <v>2021</v>
      </c>
    </row>
    <row r="129" spans="1:16" x14ac:dyDescent="0.25">
      <c r="A129" s="3">
        <v>44363</v>
      </c>
      <c r="B129" s="4" t="s">
        <v>37</v>
      </c>
      <c r="C129" s="5">
        <v>12</v>
      </c>
      <c r="D129" s="5" t="s">
        <v>106</v>
      </c>
      <c r="E129" s="5" t="s">
        <v>107</v>
      </c>
      <c r="F129" s="6">
        <v>0</v>
      </c>
      <c r="G129" s="7" t="str">
        <f>VLOOKUP(InputData[[#This Row],[PRODUCT ID]],MasterData[],2,0)</f>
        <v>Product15</v>
      </c>
      <c r="H129" s="7" t="str">
        <f>VLOOKUP(InputData[[#This Row],[PRODUCT ID]],MasterData[],3,0)</f>
        <v>Category02</v>
      </c>
      <c r="I129" s="7"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f>
        <v>188.64</v>
      </c>
      <c r="N129" s="7">
        <f>DAY(InputData[[#This Row],[DATE]])</f>
        <v>16</v>
      </c>
      <c r="O129" s="7" t="str">
        <f>TEXT(InputData[[#This Row],[DATE]],"mmm")</f>
        <v>Jun</v>
      </c>
      <c r="P129" s="7">
        <f>YEAR(InputData[[#This Row],[DATE]])</f>
        <v>2021</v>
      </c>
    </row>
    <row r="130" spans="1:16" x14ac:dyDescent="0.25">
      <c r="A130" s="3">
        <v>44363</v>
      </c>
      <c r="B130" s="4" t="s">
        <v>88</v>
      </c>
      <c r="C130" s="5">
        <v>11</v>
      </c>
      <c r="D130" s="5" t="s">
        <v>108</v>
      </c>
      <c r="E130" s="5" t="s">
        <v>107</v>
      </c>
      <c r="F130" s="6">
        <v>0</v>
      </c>
      <c r="G130" s="7" t="str">
        <f>VLOOKUP(InputData[[#This Row],[PRODUCT ID]],MasterData[],2,0)</f>
        <v>Product39</v>
      </c>
      <c r="H130" s="7" t="str">
        <f>VLOOKUP(InputData[[#This Row],[PRODUCT ID]],MasterData[],3,0)</f>
        <v>Category05</v>
      </c>
      <c r="I130" s="7"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f>
        <v>468.04999999999995</v>
      </c>
      <c r="N130" s="7">
        <f>DAY(InputData[[#This Row],[DATE]])</f>
        <v>16</v>
      </c>
      <c r="O130" s="7" t="str">
        <f>TEXT(InputData[[#This Row],[DATE]],"mmm")</f>
        <v>Jun</v>
      </c>
      <c r="P130" s="7">
        <f>YEAR(InputData[[#This Row],[DATE]])</f>
        <v>2021</v>
      </c>
    </row>
    <row r="131" spans="1:16" x14ac:dyDescent="0.25">
      <c r="A131" s="3">
        <v>44365</v>
      </c>
      <c r="B131" s="4" t="s">
        <v>58</v>
      </c>
      <c r="C131" s="5">
        <v>13</v>
      </c>
      <c r="D131" s="5" t="s">
        <v>108</v>
      </c>
      <c r="E131" s="5" t="s">
        <v>107</v>
      </c>
      <c r="F131" s="6">
        <v>0</v>
      </c>
      <c r="G131" s="7" t="str">
        <f>VLOOKUP(InputData[[#This Row],[PRODUCT ID]],MasterData[],2,0)</f>
        <v>Product25</v>
      </c>
      <c r="H131" s="7" t="str">
        <f>VLOOKUP(InputData[[#This Row],[PRODUCT ID]],MasterData[],3,0)</f>
        <v>Category03</v>
      </c>
      <c r="I131" s="7"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f>
        <v>108.29</v>
      </c>
      <c r="N131" s="7">
        <f>DAY(InputData[[#This Row],[DATE]])</f>
        <v>18</v>
      </c>
      <c r="O131" s="7" t="str">
        <f>TEXT(InputData[[#This Row],[DATE]],"mmm")</f>
        <v>Jun</v>
      </c>
      <c r="P131" s="7">
        <f>YEAR(InputData[[#This Row],[DATE]])</f>
        <v>2021</v>
      </c>
    </row>
    <row r="132" spans="1:16" x14ac:dyDescent="0.25">
      <c r="A132" s="3">
        <v>44366</v>
      </c>
      <c r="B132" s="4" t="s">
        <v>92</v>
      </c>
      <c r="C132" s="5">
        <v>5</v>
      </c>
      <c r="D132" s="5" t="s">
        <v>108</v>
      </c>
      <c r="E132" s="5" t="s">
        <v>106</v>
      </c>
      <c r="F132" s="6">
        <v>0</v>
      </c>
      <c r="G132" s="7" t="str">
        <f>VLOOKUP(InputData[[#This Row],[PRODUCT ID]],MasterData[],2,0)</f>
        <v>Product41</v>
      </c>
      <c r="H132" s="7" t="str">
        <f>VLOOKUP(InputData[[#This Row],[PRODUCT ID]],MasterData[],3,0)</f>
        <v>Category05</v>
      </c>
      <c r="I132" s="7"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f>
        <v>869.4</v>
      </c>
      <c r="N132" s="7">
        <f>DAY(InputData[[#This Row],[DATE]])</f>
        <v>19</v>
      </c>
      <c r="O132" s="7" t="str">
        <f>TEXT(InputData[[#This Row],[DATE]],"mmm")</f>
        <v>Jun</v>
      </c>
      <c r="P132" s="7">
        <f>YEAR(InputData[[#This Row],[DATE]])</f>
        <v>2021</v>
      </c>
    </row>
    <row r="133" spans="1:16" x14ac:dyDescent="0.25">
      <c r="A133" s="3">
        <v>44367</v>
      </c>
      <c r="B133" s="4" t="s">
        <v>39</v>
      </c>
      <c r="C133" s="5">
        <v>1</v>
      </c>
      <c r="D133" s="5" t="s">
        <v>105</v>
      </c>
      <c r="E133" s="5" t="s">
        <v>107</v>
      </c>
      <c r="F133" s="6">
        <v>0</v>
      </c>
      <c r="G133" s="7" t="str">
        <f>VLOOKUP(InputData[[#This Row],[PRODUCT ID]],MasterData[],2,0)</f>
        <v>Product16</v>
      </c>
      <c r="H133" s="7" t="str">
        <f>VLOOKUP(InputData[[#This Row],[PRODUCT ID]],MasterData[],3,0)</f>
        <v>Category02</v>
      </c>
      <c r="I133" s="7"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f>
        <v>16.64</v>
      </c>
      <c r="N133" s="7">
        <f>DAY(InputData[[#This Row],[DATE]])</f>
        <v>20</v>
      </c>
      <c r="O133" s="7" t="str">
        <f>TEXT(InputData[[#This Row],[DATE]],"mmm")</f>
        <v>Jun</v>
      </c>
      <c r="P133" s="7">
        <f>YEAR(InputData[[#This Row],[DATE]])</f>
        <v>2021</v>
      </c>
    </row>
    <row r="134" spans="1:16" x14ac:dyDescent="0.25">
      <c r="A134" s="3">
        <v>44370</v>
      </c>
      <c r="B134" s="4" t="s">
        <v>39</v>
      </c>
      <c r="C134" s="5">
        <v>4</v>
      </c>
      <c r="D134" s="5" t="s">
        <v>108</v>
      </c>
      <c r="E134" s="5" t="s">
        <v>106</v>
      </c>
      <c r="F134" s="6">
        <v>0</v>
      </c>
      <c r="G134" s="7" t="str">
        <f>VLOOKUP(InputData[[#This Row],[PRODUCT ID]],MasterData[],2,0)</f>
        <v>Product16</v>
      </c>
      <c r="H134" s="7" t="str">
        <f>VLOOKUP(InputData[[#This Row],[PRODUCT ID]],MasterData[],3,0)</f>
        <v>Category02</v>
      </c>
      <c r="I134" s="7"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f>
        <v>66.56</v>
      </c>
      <c r="N134" s="7">
        <f>DAY(InputData[[#This Row],[DATE]])</f>
        <v>23</v>
      </c>
      <c r="O134" s="7" t="str">
        <f>TEXT(InputData[[#This Row],[DATE]],"mmm")</f>
        <v>Jun</v>
      </c>
      <c r="P134" s="7">
        <f>YEAR(InputData[[#This Row],[DATE]])</f>
        <v>2021</v>
      </c>
    </row>
    <row r="135" spans="1:16" x14ac:dyDescent="0.25">
      <c r="A135" s="3">
        <v>44371</v>
      </c>
      <c r="B135" s="4" t="s">
        <v>29</v>
      </c>
      <c r="C135" s="5">
        <v>13</v>
      </c>
      <c r="D135" s="5" t="s">
        <v>108</v>
      </c>
      <c r="E135" s="5" t="s">
        <v>106</v>
      </c>
      <c r="F135" s="6">
        <v>0</v>
      </c>
      <c r="G135" s="7" t="str">
        <f>VLOOKUP(InputData[[#This Row],[PRODUCT ID]],MasterData[],2,0)</f>
        <v>Product11</v>
      </c>
      <c r="H135" s="7" t="str">
        <f>VLOOKUP(InputData[[#This Row],[PRODUCT ID]],MasterData[],3,0)</f>
        <v>Category02</v>
      </c>
      <c r="I135" s="7"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f>
        <v>629.19999999999993</v>
      </c>
      <c r="N135" s="7">
        <f>DAY(InputData[[#This Row],[DATE]])</f>
        <v>24</v>
      </c>
      <c r="O135" s="7" t="str">
        <f>TEXT(InputData[[#This Row],[DATE]],"mmm")</f>
        <v>Jun</v>
      </c>
      <c r="P135" s="7">
        <f>YEAR(InputData[[#This Row],[DATE]])</f>
        <v>2021</v>
      </c>
    </row>
    <row r="136" spans="1:16" x14ac:dyDescent="0.25">
      <c r="A136" s="3">
        <v>44373</v>
      </c>
      <c r="B136" s="4" t="s">
        <v>24</v>
      </c>
      <c r="C136" s="5">
        <v>7</v>
      </c>
      <c r="D136" s="5" t="s">
        <v>106</v>
      </c>
      <c r="E136" s="5" t="s">
        <v>106</v>
      </c>
      <c r="F136" s="6">
        <v>0</v>
      </c>
      <c r="G136" s="7" t="str">
        <f>VLOOKUP(InputData[[#This Row],[PRODUCT ID]],MasterData[],2,0)</f>
        <v>Product09</v>
      </c>
      <c r="H136" s="7" t="str">
        <f>VLOOKUP(InputData[[#This Row],[PRODUCT ID]],MasterData[],3,0)</f>
        <v>Category01</v>
      </c>
      <c r="I136" s="7"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f>
        <v>55.019999999999996</v>
      </c>
      <c r="N136" s="7">
        <f>DAY(InputData[[#This Row],[DATE]])</f>
        <v>26</v>
      </c>
      <c r="O136" s="7" t="str">
        <f>TEXT(InputData[[#This Row],[DATE]],"mmm")</f>
        <v>Jun</v>
      </c>
      <c r="P136" s="7">
        <f>YEAR(InputData[[#This Row],[DATE]])</f>
        <v>2021</v>
      </c>
    </row>
    <row r="137" spans="1:16" x14ac:dyDescent="0.25">
      <c r="A137" s="3">
        <v>44374</v>
      </c>
      <c r="B137" s="4" t="s">
        <v>16</v>
      </c>
      <c r="C137" s="5">
        <v>11</v>
      </c>
      <c r="D137" s="5" t="s">
        <v>108</v>
      </c>
      <c r="E137" s="5" t="s">
        <v>107</v>
      </c>
      <c r="F137" s="6">
        <v>0</v>
      </c>
      <c r="G137" s="7" t="str">
        <f>VLOOKUP(InputData[[#This Row],[PRODUCT ID]],MasterData[],2,0)</f>
        <v>Product05</v>
      </c>
      <c r="H137" s="7" t="str">
        <f>VLOOKUP(InputData[[#This Row],[PRODUCT ID]],MasterData[],3,0)</f>
        <v>Category01</v>
      </c>
      <c r="I137" s="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f>
        <v>1711.71</v>
      </c>
      <c r="N137" s="7">
        <f>DAY(InputData[[#This Row],[DATE]])</f>
        <v>27</v>
      </c>
      <c r="O137" s="7" t="str">
        <f>TEXT(InputData[[#This Row],[DATE]],"mmm")</f>
        <v>Jun</v>
      </c>
      <c r="P137" s="7">
        <f>YEAR(InputData[[#This Row],[DATE]])</f>
        <v>2021</v>
      </c>
    </row>
    <row r="138" spans="1:16" x14ac:dyDescent="0.25">
      <c r="A138" s="3">
        <v>44375</v>
      </c>
      <c r="B138" s="4" t="s">
        <v>50</v>
      </c>
      <c r="C138" s="5">
        <v>2</v>
      </c>
      <c r="D138" s="5" t="s">
        <v>106</v>
      </c>
      <c r="E138" s="5" t="s">
        <v>107</v>
      </c>
      <c r="F138" s="6">
        <v>0</v>
      </c>
      <c r="G138" s="7" t="str">
        <f>VLOOKUP(InputData[[#This Row],[PRODUCT ID]],MasterData[],2,0)</f>
        <v>Product21</v>
      </c>
      <c r="H138" s="7" t="str">
        <f>VLOOKUP(InputData[[#This Row],[PRODUCT ID]],MasterData[],3,0)</f>
        <v>Category03</v>
      </c>
      <c r="I138" s="7"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f>
        <v>325.08</v>
      </c>
      <c r="N138" s="7">
        <f>DAY(InputData[[#This Row],[DATE]])</f>
        <v>28</v>
      </c>
      <c r="O138" s="7" t="str">
        <f>TEXT(InputData[[#This Row],[DATE]],"mmm")</f>
        <v>Jun</v>
      </c>
      <c r="P138" s="7">
        <f>YEAR(InputData[[#This Row],[DATE]])</f>
        <v>2021</v>
      </c>
    </row>
    <row r="139" spans="1:16" x14ac:dyDescent="0.25">
      <c r="A139" s="3">
        <v>44375</v>
      </c>
      <c r="B139" s="4" t="s">
        <v>79</v>
      </c>
      <c r="C139" s="5">
        <v>7</v>
      </c>
      <c r="D139" s="5" t="s">
        <v>106</v>
      </c>
      <c r="E139" s="5" t="s">
        <v>106</v>
      </c>
      <c r="F139" s="6">
        <v>0</v>
      </c>
      <c r="G139" s="7" t="str">
        <f>VLOOKUP(InputData[[#This Row],[PRODUCT ID]],MasterData[],2,0)</f>
        <v>Product35</v>
      </c>
      <c r="H139" s="7" t="str">
        <f>VLOOKUP(InputData[[#This Row],[PRODUCT ID]],MasterData[],3,0)</f>
        <v>Category04</v>
      </c>
      <c r="I139" s="7"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f>
        <v>46.9</v>
      </c>
      <c r="N139" s="7">
        <f>DAY(InputData[[#This Row],[DATE]])</f>
        <v>28</v>
      </c>
      <c r="O139" s="7" t="str">
        <f>TEXT(InputData[[#This Row],[DATE]],"mmm")</f>
        <v>Jun</v>
      </c>
      <c r="P139" s="7">
        <f>YEAR(InputData[[#This Row],[DATE]])</f>
        <v>2021</v>
      </c>
    </row>
    <row r="140" spans="1:16" x14ac:dyDescent="0.25">
      <c r="A140" s="3">
        <v>44376</v>
      </c>
      <c r="B140" s="4" t="s">
        <v>35</v>
      </c>
      <c r="C140" s="5">
        <v>4</v>
      </c>
      <c r="D140" s="5" t="s">
        <v>108</v>
      </c>
      <c r="E140" s="5" t="s">
        <v>106</v>
      </c>
      <c r="F140" s="6">
        <v>0</v>
      </c>
      <c r="G140" s="7" t="str">
        <f>VLOOKUP(InputData[[#This Row],[PRODUCT ID]],MasterData[],2,0)</f>
        <v>Product14</v>
      </c>
      <c r="H140" s="7" t="str">
        <f>VLOOKUP(InputData[[#This Row],[PRODUCT ID]],MasterData[],3,0)</f>
        <v>Category02</v>
      </c>
      <c r="I140" s="7"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f>
        <v>586.88</v>
      </c>
      <c r="N140" s="7">
        <f>DAY(InputData[[#This Row],[DATE]])</f>
        <v>29</v>
      </c>
      <c r="O140" s="7" t="str">
        <f>TEXT(InputData[[#This Row],[DATE]],"mmm")</f>
        <v>Jun</v>
      </c>
      <c r="P140" s="7">
        <f>YEAR(InputData[[#This Row],[DATE]])</f>
        <v>2021</v>
      </c>
    </row>
    <row r="141" spans="1:16" x14ac:dyDescent="0.25">
      <c r="A141" s="3">
        <v>44378</v>
      </c>
      <c r="B141" s="4" t="s">
        <v>16</v>
      </c>
      <c r="C141" s="5">
        <v>11</v>
      </c>
      <c r="D141" s="5" t="s">
        <v>108</v>
      </c>
      <c r="E141" s="5" t="s">
        <v>107</v>
      </c>
      <c r="F141" s="6">
        <v>0</v>
      </c>
      <c r="G141" s="7" t="str">
        <f>VLOOKUP(InputData[[#This Row],[PRODUCT ID]],MasterData[],2,0)</f>
        <v>Product05</v>
      </c>
      <c r="H141" s="7" t="str">
        <f>VLOOKUP(InputData[[#This Row],[PRODUCT ID]],MasterData[],3,0)</f>
        <v>Category01</v>
      </c>
      <c r="I141" s="7"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f>
        <v>1711.71</v>
      </c>
      <c r="N141" s="7">
        <f>DAY(InputData[[#This Row],[DATE]])</f>
        <v>1</v>
      </c>
      <c r="O141" s="7" t="str">
        <f>TEXT(InputData[[#This Row],[DATE]],"mmm")</f>
        <v>Jul</v>
      </c>
      <c r="P141" s="7">
        <f>YEAR(InputData[[#This Row],[DATE]])</f>
        <v>2021</v>
      </c>
    </row>
    <row r="142" spans="1:16" x14ac:dyDescent="0.25">
      <c r="A142" s="3">
        <v>44379</v>
      </c>
      <c r="B142" s="4" t="s">
        <v>26</v>
      </c>
      <c r="C142" s="5">
        <v>11</v>
      </c>
      <c r="D142" s="5" t="s">
        <v>108</v>
      </c>
      <c r="E142" s="5" t="s">
        <v>107</v>
      </c>
      <c r="F142" s="6">
        <v>0</v>
      </c>
      <c r="G142" s="7" t="str">
        <f>VLOOKUP(InputData[[#This Row],[PRODUCT ID]],MasterData[],2,0)</f>
        <v>Product10</v>
      </c>
      <c r="H142" s="7" t="str">
        <f>VLOOKUP(InputData[[#This Row],[PRODUCT ID]],MasterData[],3,0)</f>
        <v>Category02</v>
      </c>
      <c r="I142" s="7"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f>
        <v>1807.08</v>
      </c>
      <c r="N142" s="7">
        <f>DAY(InputData[[#This Row],[DATE]])</f>
        <v>2</v>
      </c>
      <c r="O142" s="7" t="str">
        <f>TEXT(InputData[[#This Row],[DATE]],"mmm")</f>
        <v>Jul</v>
      </c>
      <c r="P142" s="7">
        <f>YEAR(InputData[[#This Row],[DATE]])</f>
        <v>2021</v>
      </c>
    </row>
    <row r="143" spans="1:16" x14ac:dyDescent="0.25">
      <c r="A143" s="3">
        <v>44380</v>
      </c>
      <c r="B143" s="4" t="s">
        <v>75</v>
      </c>
      <c r="C143" s="5">
        <v>9</v>
      </c>
      <c r="D143" s="5" t="s">
        <v>106</v>
      </c>
      <c r="E143" s="5" t="s">
        <v>107</v>
      </c>
      <c r="F143" s="6">
        <v>0</v>
      </c>
      <c r="G143" s="7" t="str">
        <f>VLOOKUP(InputData[[#This Row],[PRODUCT ID]],MasterData[],2,0)</f>
        <v>Product33</v>
      </c>
      <c r="H143" s="7" t="str">
        <f>VLOOKUP(InputData[[#This Row],[PRODUCT ID]],MasterData[],3,0)</f>
        <v>Category04</v>
      </c>
      <c r="I143" s="7"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f>
        <v>1077.3</v>
      </c>
      <c r="N143" s="7">
        <f>DAY(InputData[[#This Row],[DATE]])</f>
        <v>3</v>
      </c>
      <c r="O143" s="7" t="str">
        <f>TEXT(InputData[[#This Row],[DATE]],"mmm")</f>
        <v>Jul</v>
      </c>
      <c r="P143" s="7">
        <f>YEAR(InputData[[#This Row],[DATE]])</f>
        <v>2021</v>
      </c>
    </row>
    <row r="144" spans="1:16" x14ac:dyDescent="0.25">
      <c r="A144" s="3">
        <v>44380</v>
      </c>
      <c r="B144" s="4" t="s">
        <v>12</v>
      </c>
      <c r="C144" s="5">
        <v>8</v>
      </c>
      <c r="D144" s="5" t="s">
        <v>106</v>
      </c>
      <c r="E144" s="5" t="s">
        <v>107</v>
      </c>
      <c r="F144" s="6">
        <v>0</v>
      </c>
      <c r="G144" s="7" t="str">
        <f>VLOOKUP(InputData[[#This Row],[PRODUCT ID]],MasterData[],2,0)</f>
        <v>Product03</v>
      </c>
      <c r="H144" s="7" t="str">
        <f>VLOOKUP(InputData[[#This Row],[PRODUCT ID]],MasterData[],3,0)</f>
        <v>Category01</v>
      </c>
      <c r="I144" s="7"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f>
        <v>647.52</v>
      </c>
      <c r="N144" s="7">
        <f>DAY(InputData[[#This Row],[DATE]])</f>
        <v>3</v>
      </c>
      <c r="O144" s="7" t="str">
        <f>TEXT(InputData[[#This Row],[DATE]],"mmm")</f>
        <v>Jul</v>
      </c>
      <c r="P144" s="7">
        <f>YEAR(InputData[[#This Row],[DATE]])</f>
        <v>2021</v>
      </c>
    </row>
    <row r="145" spans="1:16" x14ac:dyDescent="0.25">
      <c r="A145" s="3">
        <v>44382</v>
      </c>
      <c r="B145" s="4" t="s">
        <v>10</v>
      </c>
      <c r="C145" s="5">
        <v>8</v>
      </c>
      <c r="D145" s="5" t="s">
        <v>108</v>
      </c>
      <c r="E145" s="5" t="s">
        <v>106</v>
      </c>
      <c r="F145" s="6">
        <v>0</v>
      </c>
      <c r="G145" s="7" t="str">
        <f>VLOOKUP(InputData[[#This Row],[PRODUCT ID]],MasterData[],2,0)</f>
        <v>Product02</v>
      </c>
      <c r="H145" s="7" t="str">
        <f>VLOOKUP(InputData[[#This Row],[PRODUCT ID]],MasterData[],3,0)</f>
        <v>Category01</v>
      </c>
      <c r="I145" s="7"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f>
        <v>1142.4000000000001</v>
      </c>
      <c r="N145" s="7">
        <f>DAY(InputData[[#This Row],[DATE]])</f>
        <v>5</v>
      </c>
      <c r="O145" s="7" t="str">
        <f>TEXT(InputData[[#This Row],[DATE]],"mmm")</f>
        <v>Jul</v>
      </c>
      <c r="P145" s="7">
        <f>YEAR(InputData[[#This Row],[DATE]])</f>
        <v>2021</v>
      </c>
    </row>
    <row r="146" spans="1:16" x14ac:dyDescent="0.25">
      <c r="A146" s="3">
        <v>44383</v>
      </c>
      <c r="B146" s="4" t="s">
        <v>92</v>
      </c>
      <c r="C146" s="5">
        <v>15</v>
      </c>
      <c r="D146" s="5" t="s">
        <v>108</v>
      </c>
      <c r="E146" s="5" t="s">
        <v>107</v>
      </c>
      <c r="F146" s="6">
        <v>0</v>
      </c>
      <c r="G146" s="7" t="str">
        <f>VLOOKUP(InputData[[#This Row],[PRODUCT ID]],MasterData[],2,0)</f>
        <v>Product41</v>
      </c>
      <c r="H146" s="7" t="str">
        <f>VLOOKUP(InputData[[#This Row],[PRODUCT ID]],MasterData[],3,0)</f>
        <v>Category05</v>
      </c>
      <c r="I146" s="7"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f>
        <v>2608.1999999999998</v>
      </c>
      <c r="N146" s="7">
        <f>DAY(InputData[[#This Row],[DATE]])</f>
        <v>6</v>
      </c>
      <c r="O146" s="7" t="str">
        <f>TEXT(InputData[[#This Row],[DATE]],"mmm")</f>
        <v>Jul</v>
      </c>
      <c r="P146" s="7">
        <f>YEAR(InputData[[#This Row],[DATE]])</f>
        <v>2021</v>
      </c>
    </row>
    <row r="147" spans="1:16" x14ac:dyDescent="0.25">
      <c r="A147" s="3">
        <v>44385</v>
      </c>
      <c r="B147" s="4" t="s">
        <v>14</v>
      </c>
      <c r="C147" s="5">
        <v>10</v>
      </c>
      <c r="D147" s="5" t="s">
        <v>108</v>
      </c>
      <c r="E147" s="5" t="s">
        <v>106</v>
      </c>
      <c r="F147" s="6">
        <v>0</v>
      </c>
      <c r="G147" s="7" t="str">
        <f>VLOOKUP(InputData[[#This Row],[PRODUCT ID]],MasterData[],2,0)</f>
        <v>Product04</v>
      </c>
      <c r="H147" s="7" t="str">
        <f>VLOOKUP(InputData[[#This Row],[PRODUCT ID]],MasterData[],3,0)</f>
        <v>Category01</v>
      </c>
      <c r="I147" s="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f>
        <v>488.40000000000003</v>
      </c>
      <c r="N147" s="7">
        <f>DAY(InputData[[#This Row],[DATE]])</f>
        <v>8</v>
      </c>
      <c r="O147" s="7" t="str">
        <f>TEXT(InputData[[#This Row],[DATE]],"mmm")</f>
        <v>Jul</v>
      </c>
      <c r="P147" s="7">
        <f>YEAR(InputData[[#This Row],[DATE]])</f>
        <v>2021</v>
      </c>
    </row>
    <row r="148" spans="1:16" x14ac:dyDescent="0.25">
      <c r="A148" s="3">
        <v>44387</v>
      </c>
      <c r="B148" s="4" t="s">
        <v>77</v>
      </c>
      <c r="C148" s="5">
        <v>6</v>
      </c>
      <c r="D148" s="5" t="s">
        <v>105</v>
      </c>
      <c r="E148" s="5" t="s">
        <v>107</v>
      </c>
      <c r="F148" s="6">
        <v>0</v>
      </c>
      <c r="G148" s="7" t="str">
        <f>VLOOKUP(InputData[[#This Row],[PRODUCT ID]],MasterData[],2,0)</f>
        <v>Product34</v>
      </c>
      <c r="H148" s="7" t="str">
        <f>VLOOKUP(InputData[[#This Row],[PRODUCT ID]],MasterData[],3,0)</f>
        <v>Category04</v>
      </c>
      <c r="I148" s="7"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f>
        <v>349.79999999999995</v>
      </c>
      <c r="N148" s="7">
        <f>DAY(InputData[[#This Row],[DATE]])</f>
        <v>10</v>
      </c>
      <c r="O148" s="7" t="str">
        <f>TEXT(InputData[[#This Row],[DATE]],"mmm")</f>
        <v>Jul</v>
      </c>
      <c r="P148" s="7">
        <f>YEAR(InputData[[#This Row],[DATE]])</f>
        <v>2021</v>
      </c>
    </row>
    <row r="149" spans="1:16" x14ac:dyDescent="0.25">
      <c r="A149" s="3">
        <v>44388</v>
      </c>
      <c r="B149" s="4" t="s">
        <v>24</v>
      </c>
      <c r="C149" s="5">
        <v>4</v>
      </c>
      <c r="D149" s="5" t="s">
        <v>105</v>
      </c>
      <c r="E149" s="5" t="s">
        <v>106</v>
      </c>
      <c r="F149" s="6">
        <v>0</v>
      </c>
      <c r="G149" s="7" t="str">
        <f>VLOOKUP(InputData[[#This Row],[PRODUCT ID]],MasterData[],2,0)</f>
        <v>Product09</v>
      </c>
      <c r="H149" s="7" t="str">
        <f>VLOOKUP(InputData[[#This Row],[PRODUCT ID]],MasterData[],3,0)</f>
        <v>Category01</v>
      </c>
      <c r="I149" s="7"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f>
        <v>31.439999999999998</v>
      </c>
      <c r="N149" s="7">
        <f>DAY(InputData[[#This Row],[DATE]])</f>
        <v>11</v>
      </c>
      <c r="O149" s="7" t="str">
        <f>TEXT(InputData[[#This Row],[DATE]],"mmm")</f>
        <v>Jul</v>
      </c>
      <c r="P149" s="7">
        <f>YEAR(InputData[[#This Row],[DATE]])</f>
        <v>2021</v>
      </c>
    </row>
    <row r="150" spans="1:16" x14ac:dyDescent="0.25">
      <c r="A150" s="3">
        <v>44390</v>
      </c>
      <c r="B150" s="4" t="s">
        <v>45</v>
      </c>
      <c r="C150" s="5">
        <v>1</v>
      </c>
      <c r="D150" s="5" t="s">
        <v>108</v>
      </c>
      <c r="E150" s="5" t="s">
        <v>107</v>
      </c>
      <c r="F150" s="6">
        <v>0</v>
      </c>
      <c r="G150" s="7" t="str">
        <f>VLOOKUP(InputData[[#This Row],[PRODUCT ID]],MasterData[],2,0)</f>
        <v>Product19</v>
      </c>
      <c r="H150" s="7" t="str">
        <f>VLOOKUP(InputData[[#This Row],[PRODUCT ID]],MasterData[],3,0)</f>
        <v>Category02</v>
      </c>
      <c r="I150" s="7"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f>
        <v>210</v>
      </c>
      <c r="N150" s="7">
        <f>DAY(InputData[[#This Row],[DATE]])</f>
        <v>13</v>
      </c>
      <c r="O150" s="7" t="str">
        <f>TEXT(InputData[[#This Row],[DATE]],"mmm")</f>
        <v>Jul</v>
      </c>
      <c r="P150" s="7">
        <f>YEAR(InputData[[#This Row],[DATE]])</f>
        <v>2021</v>
      </c>
    </row>
    <row r="151" spans="1:16" x14ac:dyDescent="0.25">
      <c r="A151" s="3">
        <v>44393</v>
      </c>
      <c r="B151" s="4" t="s">
        <v>54</v>
      </c>
      <c r="C151" s="5">
        <v>8</v>
      </c>
      <c r="D151" s="5" t="s">
        <v>105</v>
      </c>
      <c r="E151" s="5" t="s">
        <v>107</v>
      </c>
      <c r="F151" s="6">
        <v>0</v>
      </c>
      <c r="G151" s="7" t="str">
        <f>VLOOKUP(InputData[[#This Row],[PRODUCT ID]],MasterData[],2,0)</f>
        <v>Product23</v>
      </c>
      <c r="H151" s="7" t="str">
        <f>VLOOKUP(InputData[[#This Row],[PRODUCT ID]],MasterData[],3,0)</f>
        <v>Category03</v>
      </c>
      <c r="I151" s="7"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f>
        <v>1195.68</v>
      </c>
      <c r="N151" s="7">
        <f>DAY(InputData[[#This Row],[DATE]])</f>
        <v>16</v>
      </c>
      <c r="O151" s="7" t="str">
        <f>TEXT(InputData[[#This Row],[DATE]],"mmm")</f>
        <v>Jul</v>
      </c>
      <c r="P151" s="7">
        <f>YEAR(InputData[[#This Row],[DATE]])</f>
        <v>2021</v>
      </c>
    </row>
    <row r="152" spans="1:16" x14ac:dyDescent="0.25">
      <c r="A152" s="3">
        <v>44395</v>
      </c>
      <c r="B152" s="4" t="s">
        <v>63</v>
      </c>
      <c r="C152" s="5">
        <v>14</v>
      </c>
      <c r="D152" s="5" t="s">
        <v>106</v>
      </c>
      <c r="E152" s="5" t="s">
        <v>106</v>
      </c>
      <c r="F152" s="6">
        <v>0</v>
      </c>
      <c r="G152" s="7" t="str">
        <f>VLOOKUP(InputData[[#This Row],[PRODUCT ID]],MasterData[],2,0)</f>
        <v>Product27</v>
      </c>
      <c r="H152" s="7" t="str">
        <f>VLOOKUP(InputData[[#This Row],[PRODUCT ID]],MasterData[],3,0)</f>
        <v>Category04</v>
      </c>
      <c r="I152" s="7"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f>
        <v>799.68000000000006</v>
      </c>
      <c r="N152" s="7">
        <f>DAY(InputData[[#This Row],[DATE]])</f>
        <v>18</v>
      </c>
      <c r="O152" s="7" t="str">
        <f>TEXT(InputData[[#This Row],[DATE]],"mmm")</f>
        <v>Jul</v>
      </c>
      <c r="P152" s="7">
        <f>YEAR(InputData[[#This Row],[DATE]])</f>
        <v>2021</v>
      </c>
    </row>
    <row r="153" spans="1:16" x14ac:dyDescent="0.25">
      <c r="A153" s="3">
        <v>44397</v>
      </c>
      <c r="B153" s="4" t="s">
        <v>86</v>
      </c>
      <c r="C153" s="5">
        <v>11</v>
      </c>
      <c r="D153" s="5" t="s">
        <v>106</v>
      </c>
      <c r="E153" s="5" t="s">
        <v>106</v>
      </c>
      <c r="F153" s="6">
        <v>0</v>
      </c>
      <c r="G153" s="7" t="str">
        <f>VLOOKUP(InputData[[#This Row],[PRODUCT ID]],MasterData[],2,0)</f>
        <v>Product38</v>
      </c>
      <c r="H153" s="7" t="str">
        <f>VLOOKUP(InputData[[#This Row],[PRODUCT ID]],MasterData[],3,0)</f>
        <v>Category05</v>
      </c>
      <c r="I153" s="7"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f>
        <v>879.12</v>
      </c>
      <c r="N153" s="7">
        <f>DAY(InputData[[#This Row],[DATE]])</f>
        <v>20</v>
      </c>
      <c r="O153" s="7" t="str">
        <f>TEXT(InputData[[#This Row],[DATE]],"mmm")</f>
        <v>Jul</v>
      </c>
      <c r="P153" s="7">
        <f>YEAR(InputData[[#This Row],[DATE]])</f>
        <v>2021</v>
      </c>
    </row>
    <row r="154" spans="1:16" x14ac:dyDescent="0.25">
      <c r="A154" s="3">
        <v>44397</v>
      </c>
      <c r="B154" s="4" t="s">
        <v>96</v>
      </c>
      <c r="C154" s="5">
        <v>5</v>
      </c>
      <c r="D154" s="5" t="s">
        <v>108</v>
      </c>
      <c r="E154" s="5" t="s">
        <v>106</v>
      </c>
      <c r="F154" s="6">
        <v>0</v>
      </c>
      <c r="G154" s="7" t="str">
        <f>VLOOKUP(InputData[[#This Row],[PRODUCT ID]],MasterData[],2,0)</f>
        <v>Product43</v>
      </c>
      <c r="H154" s="7" t="str">
        <f>VLOOKUP(InputData[[#This Row],[PRODUCT ID]],MasterData[],3,0)</f>
        <v>Category05</v>
      </c>
      <c r="I154" s="7"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f>
        <v>415.4</v>
      </c>
      <c r="N154" s="7">
        <f>DAY(InputData[[#This Row],[DATE]])</f>
        <v>20</v>
      </c>
      <c r="O154" s="7" t="str">
        <f>TEXT(InputData[[#This Row],[DATE]],"mmm")</f>
        <v>Jul</v>
      </c>
      <c r="P154" s="7">
        <f>YEAR(InputData[[#This Row],[DATE]])</f>
        <v>2021</v>
      </c>
    </row>
    <row r="155" spans="1:16" x14ac:dyDescent="0.25">
      <c r="A155" s="3">
        <v>44398</v>
      </c>
      <c r="B155" s="4" t="s">
        <v>67</v>
      </c>
      <c r="C155" s="5">
        <v>15</v>
      </c>
      <c r="D155" s="5" t="s">
        <v>108</v>
      </c>
      <c r="E155" s="5" t="s">
        <v>106</v>
      </c>
      <c r="F155" s="6">
        <v>0</v>
      </c>
      <c r="G155" s="7" t="str">
        <f>VLOOKUP(InputData[[#This Row],[PRODUCT ID]],MasterData[],2,0)</f>
        <v>Product29</v>
      </c>
      <c r="H155" s="7" t="str">
        <f>VLOOKUP(InputData[[#This Row],[PRODUCT ID]],MasterData[],3,0)</f>
        <v>Category04</v>
      </c>
      <c r="I155" s="7"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f>
        <v>796.65</v>
      </c>
      <c r="N155" s="7">
        <f>DAY(InputData[[#This Row],[DATE]])</f>
        <v>21</v>
      </c>
      <c r="O155" s="7" t="str">
        <f>TEXT(InputData[[#This Row],[DATE]],"mmm")</f>
        <v>Jul</v>
      </c>
      <c r="P155" s="7">
        <f>YEAR(InputData[[#This Row],[DATE]])</f>
        <v>2021</v>
      </c>
    </row>
    <row r="156" spans="1:16" x14ac:dyDescent="0.25">
      <c r="A156" s="3">
        <v>44399</v>
      </c>
      <c r="B156" s="4" t="s">
        <v>60</v>
      </c>
      <c r="C156" s="5">
        <v>3</v>
      </c>
      <c r="D156" s="5" t="s">
        <v>105</v>
      </c>
      <c r="E156" s="5" t="s">
        <v>107</v>
      </c>
      <c r="F156" s="6">
        <v>0</v>
      </c>
      <c r="G156" s="7" t="str">
        <f>VLOOKUP(InputData[[#This Row],[PRODUCT ID]],MasterData[],2,0)</f>
        <v>Product26</v>
      </c>
      <c r="H156" s="7" t="str">
        <f>VLOOKUP(InputData[[#This Row],[PRODUCT ID]],MasterData[],3,0)</f>
        <v>Category04</v>
      </c>
      <c r="I156" s="7"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f>
        <v>73.98</v>
      </c>
      <c r="N156" s="7">
        <f>DAY(InputData[[#This Row],[DATE]])</f>
        <v>22</v>
      </c>
      <c r="O156" s="7" t="str">
        <f>TEXT(InputData[[#This Row],[DATE]],"mmm")</f>
        <v>Jul</v>
      </c>
      <c r="P156" s="7">
        <f>YEAR(InputData[[#This Row],[DATE]])</f>
        <v>2021</v>
      </c>
    </row>
    <row r="157" spans="1:16" x14ac:dyDescent="0.25">
      <c r="A157" s="3">
        <v>44399</v>
      </c>
      <c r="B157" s="4" t="s">
        <v>56</v>
      </c>
      <c r="C157" s="5">
        <v>14</v>
      </c>
      <c r="D157" s="5" t="s">
        <v>106</v>
      </c>
      <c r="E157" s="5" t="s">
        <v>107</v>
      </c>
      <c r="F157" s="6">
        <v>0</v>
      </c>
      <c r="G157" s="7" t="str">
        <f>VLOOKUP(InputData[[#This Row],[PRODUCT ID]],MasterData[],2,0)</f>
        <v>Product24</v>
      </c>
      <c r="H157" s="7" t="str">
        <f>VLOOKUP(InputData[[#This Row],[PRODUCT ID]],MasterData[],3,0)</f>
        <v>Category03</v>
      </c>
      <c r="I157" s="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f>
        <v>2197.44</v>
      </c>
      <c r="N157" s="7">
        <f>DAY(InputData[[#This Row],[DATE]])</f>
        <v>22</v>
      </c>
      <c r="O157" s="7" t="str">
        <f>TEXT(InputData[[#This Row],[DATE]],"mmm")</f>
        <v>Jul</v>
      </c>
      <c r="P157" s="7">
        <f>YEAR(InputData[[#This Row],[DATE]])</f>
        <v>2021</v>
      </c>
    </row>
    <row r="158" spans="1:16" x14ac:dyDescent="0.25">
      <c r="A158" s="3">
        <v>44400</v>
      </c>
      <c r="B158" s="4" t="s">
        <v>81</v>
      </c>
      <c r="C158" s="5">
        <v>7</v>
      </c>
      <c r="D158" s="5" t="s">
        <v>105</v>
      </c>
      <c r="E158" s="5" t="s">
        <v>106</v>
      </c>
      <c r="F158" s="6">
        <v>0</v>
      </c>
      <c r="G158" s="7" t="str">
        <f>VLOOKUP(InputData[[#This Row],[PRODUCT ID]],MasterData[],2,0)</f>
        <v>Product36</v>
      </c>
      <c r="H158" s="7" t="str">
        <f>VLOOKUP(InputData[[#This Row],[PRODUCT ID]],MasterData[],3,0)</f>
        <v>Category04</v>
      </c>
      <c r="I158" s="7"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f>
        <v>674.1</v>
      </c>
      <c r="N158" s="7">
        <f>DAY(InputData[[#This Row],[DATE]])</f>
        <v>23</v>
      </c>
      <c r="O158" s="7" t="str">
        <f>TEXT(InputData[[#This Row],[DATE]],"mmm")</f>
        <v>Jul</v>
      </c>
      <c r="P158" s="7">
        <f>YEAR(InputData[[#This Row],[DATE]])</f>
        <v>2021</v>
      </c>
    </row>
    <row r="159" spans="1:16" x14ac:dyDescent="0.25">
      <c r="A159" s="3">
        <v>44400</v>
      </c>
      <c r="B159" s="4" t="s">
        <v>83</v>
      </c>
      <c r="C159" s="5">
        <v>8</v>
      </c>
      <c r="D159" s="5" t="s">
        <v>108</v>
      </c>
      <c r="E159" s="5" t="s">
        <v>106</v>
      </c>
      <c r="F159" s="6">
        <v>0</v>
      </c>
      <c r="G159" s="7" t="str">
        <f>VLOOKUP(InputData[[#This Row],[PRODUCT ID]],MasterData[],2,0)</f>
        <v>Product37</v>
      </c>
      <c r="H159" s="7" t="str">
        <f>VLOOKUP(InputData[[#This Row],[PRODUCT ID]],MasterData[],3,0)</f>
        <v>Category05</v>
      </c>
      <c r="I159" s="7"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f>
        <v>686.08</v>
      </c>
      <c r="N159" s="7">
        <f>DAY(InputData[[#This Row],[DATE]])</f>
        <v>23</v>
      </c>
      <c r="O159" s="7" t="str">
        <f>TEXT(InputData[[#This Row],[DATE]],"mmm")</f>
        <v>Jul</v>
      </c>
      <c r="P159" s="7">
        <f>YEAR(InputData[[#This Row],[DATE]])</f>
        <v>2021</v>
      </c>
    </row>
    <row r="160" spans="1:16" x14ac:dyDescent="0.25">
      <c r="A160" s="3">
        <v>44401</v>
      </c>
      <c r="B160" s="4" t="s">
        <v>24</v>
      </c>
      <c r="C160" s="5">
        <v>4</v>
      </c>
      <c r="D160" s="5" t="s">
        <v>106</v>
      </c>
      <c r="E160" s="5" t="s">
        <v>107</v>
      </c>
      <c r="F160" s="6">
        <v>0</v>
      </c>
      <c r="G160" s="7" t="str">
        <f>VLOOKUP(InputData[[#This Row],[PRODUCT ID]],MasterData[],2,0)</f>
        <v>Product09</v>
      </c>
      <c r="H160" s="7" t="str">
        <f>VLOOKUP(InputData[[#This Row],[PRODUCT ID]],MasterData[],3,0)</f>
        <v>Category01</v>
      </c>
      <c r="I160" s="7"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f>
        <v>31.439999999999998</v>
      </c>
      <c r="N160" s="7">
        <f>DAY(InputData[[#This Row],[DATE]])</f>
        <v>24</v>
      </c>
      <c r="O160" s="7" t="str">
        <f>TEXT(InputData[[#This Row],[DATE]],"mmm")</f>
        <v>Jul</v>
      </c>
      <c r="P160" s="7">
        <f>YEAR(InputData[[#This Row],[DATE]])</f>
        <v>2021</v>
      </c>
    </row>
    <row r="161" spans="1:16" x14ac:dyDescent="0.25">
      <c r="A161" s="3">
        <v>44406</v>
      </c>
      <c r="B161" s="4" t="s">
        <v>98</v>
      </c>
      <c r="C161" s="5">
        <v>15</v>
      </c>
      <c r="D161" s="5" t="s">
        <v>106</v>
      </c>
      <c r="E161" s="5" t="s">
        <v>107</v>
      </c>
      <c r="F161" s="6">
        <v>0</v>
      </c>
      <c r="G161" s="7" t="str">
        <f>VLOOKUP(InputData[[#This Row],[PRODUCT ID]],MasterData[],2,0)</f>
        <v>Product44</v>
      </c>
      <c r="H161" s="7" t="str">
        <f>VLOOKUP(InputData[[#This Row],[PRODUCT ID]],MasterData[],3,0)</f>
        <v>Category05</v>
      </c>
      <c r="I161" s="7"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f>
        <v>1231.2</v>
      </c>
      <c r="N161" s="7">
        <f>DAY(InputData[[#This Row],[DATE]])</f>
        <v>29</v>
      </c>
      <c r="O161" s="7" t="str">
        <f>TEXT(InputData[[#This Row],[DATE]],"mmm")</f>
        <v>Jul</v>
      </c>
      <c r="P161" s="7">
        <f>YEAR(InputData[[#This Row],[DATE]])</f>
        <v>2021</v>
      </c>
    </row>
    <row r="162" spans="1:16" x14ac:dyDescent="0.25">
      <c r="A162" s="3">
        <v>44409</v>
      </c>
      <c r="B162" s="4" t="s">
        <v>6</v>
      </c>
      <c r="C162" s="5">
        <v>11</v>
      </c>
      <c r="D162" s="5" t="s">
        <v>108</v>
      </c>
      <c r="E162" s="5" t="s">
        <v>107</v>
      </c>
      <c r="F162" s="6">
        <v>0</v>
      </c>
      <c r="G162" s="7" t="str">
        <f>VLOOKUP(InputData[[#This Row],[PRODUCT ID]],MasterData[],2,0)</f>
        <v>Product01</v>
      </c>
      <c r="H162" s="7" t="str">
        <f>VLOOKUP(InputData[[#This Row],[PRODUCT ID]],MasterData[],3,0)</f>
        <v>Category01</v>
      </c>
      <c r="I162" s="7"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f>
        <v>1142.6799999999998</v>
      </c>
      <c r="N162" s="7">
        <f>DAY(InputData[[#This Row],[DATE]])</f>
        <v>1</v>
      </c>
      <c r="O162" s="7" t="str">
        <f>TEXT(InputData[[#This Row],[DATE]],"mmm")</f>
        <v>Aug</v>
      </c>
      <c r="P162" s="7">
        <f>YEAR(InputData[[#This Row],[DATE]])</f>
        <v>2021</v>
      </c>
    </row>
    <row r="163" spans="1:16" x14ac:dyDescent="0.25">
      <c r="A163" s="3">
        <v>44410</v>
      </c>
      <c r="B163" s="4" t="s">
        <v>54</v>
      </c>
      <c r="C163" s="5">
        <v>3</v>
      </c>
      <c r="D163" s="5" t="s">
        <v>108</v>
      </c>
      <c r="E163" s="5" t="s">
        <v>106</v>
      </c>
      <c r="F163" s="6">
        <v>0</v>
      </c>
      <c r="G163" s="7" t="str">
        <f>VLOOKUP(InputData[[#This Row],[PRODUCT ID]],MasterData[],2,0)</f>
        <v>Product23</v>
      </c>
      <c r="H163" s="7" t="str">
        <f>VLOOKUP(InputData[[#This Row],[PRODUCT ID]],MasterData[],3,0)</f>
        <v>Category03</v>
      </c>
      <c r="I163" s="7"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f>
        <v>448.38</v>
      </c>
      <c r="N163" s="7">
        <f>DAY(InputData[[#This Row],[DATE]])</f>
        <v>2</v>
      </c>
      <c r="O163" s="7" t="str">
        <f>TEXT(InputData[[#This Row],[DATE]],"mmm")</f>
        <v>Aug</v>
      </c>
      <c r="P163" s="7">
        <f>YEAR(InputData[[#This Row],[DATE]])</f>
        <v>2021</v>
      </c>
    </row>
    <row r="164" spans="1:16" x14ac:dyDescent="0.25">
      <c r="A164" s="3">
        <v>44411</v>
      </c>
      <c r="B164" s="4" t="s">
        <v>52</v>
      </c>
      <c r="C164" s="5">
        <v>13</v>
      </c>
      <c r="D164" s="5" t="s">
        <v>106</v>
      </c>
      <c r="E164" s="5" t="s">
        <v>106</v>
      </c>
      <c r="F164" s="6">
        <v>0</v>
      </c>
      <c r="G164" s="7" t="str">
        <f>VLOOKUP(InputData[[#This Row],[PRODUCT ID]],MasterData[],2,0)</f>
        <v>Product22</v>
      </c>
      <c r="H164" s="7" t="str">
        <f>VLOOKUP(InputData[[#This Row],[PRODUCT ID]],MasterData[],3,0)</f>
        <v>Category03</v>
      </c>
      <c r="I164" s="7"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f>
        <v>1840.4099999999999</v>
      </c>
      <c r="N164" s="7">
        <f>DAY(InputData[[#This Row],[DATE]])</f>
        <v>3</v>
      </c>
      <c r="O164" s="7" t="str">
        <f>TEXT(InputData[[#This Row],[DATE]],"mmm")</f>
        <v>Aug</v>
      </c>
      <c r="P164" s="7">
        <f>YEAR(InputData[[#This Row],[DATE]])</f>
        <v>2021</v>
      </c>
    </row>
    <row r="165" spans="1:16" x14ac:dyDescent="0.25">
      <c r="A165" s="3">
        <v>44411</v>
      </c>
      <c r="B165" s="4" t="s">
        <v>77</v>
      </c>
      <c r="C165" s="5">
        <v>12</v>
      </c>
      <c r="D165" s="5" t="s">
        <v>106</v>
      </c>
      <c r="E165" s="5" t="s">
        <v>106</v>
      </c>
      <c r="F165" s="6">
        <v>0</v>
      </c>
      <c r="G165" s="7" t="str">
        <f>VLOOKUP(InputData[[#This Row],[PRODUCT ID]],MasterData[],2,0)</f>
        <v>Product34</v>
      </c>
      <c r="H165" s="7" t="str">
        <f>VLOOKUP(InputData[[#This Row],[PRODUCT ID]],MasterData[],3,0)</f>
        <v>Category04</v>
      </c>
      <c r="I165" s="7"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f>
        <v>699.59999999999991</v>
      </c>
      <c r="N165" s="7">
        <f>DAY(InputData[[#This Row],[DATE]])</f>
        <v>3</v>
      </c>
      <c r="O165" s="7" t="str">
        <f>TEXT(InputData[[#This Row],[DATE]],"mmm")</f>
        <v>Aug</v>
      </c>
      <c r="P165" s="7">
        <f>YEAR(InputData[[#This Row],[DATE]])</f>
        <v>2021</v>
      </c>
    </row>
    <row r="166" spans="1:16" x14ac:dyDescent="0.25">
      <c r="A166" s="3">
        <v>44413</v>
      </c>
      <c r="B166" s="4" t="s">
        <v>65</v>
      </c>
      <c r="C166" s="5">
        <v>14</v>
      </c>
      <c r="D166" s="5" t="s">
        <v>108</v>
      </c>
      <c r="E166" s="5" t="s">
        <v>107</v>
      </c>
      <c r="F166" s="6">
        <v>0</v>
      </c>
      <c r="G166" s="7" t="str">
        <f>VLOOKUP(InputData[[#This Row],[PRODUCT ID]],MasterData[],2,0)</f>
        <v>Product28</v>
      </c>
      <c r="H166" s="7" t="str">
        <f>VLOOKUP(InputData[[#This Row],[PRODUCT ID]],MasterData[],3,0)</f>
        <v>Category04</v>
      </c>
      <c r="I166" s="7"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f>
        <v>585.34</v>
      </c>
      <c r="N166" s="7">
        <f>DAY(InputData[[#This Row],[DATE]])</f>
        <v>5</v>
      </c>
      <c r="O166" s="7" t="str">
        <f>TEXT(InputData[[#This Row],[DATE]],"mmm")</f>
        <v>Aug</v>
      </c>
      <c r="P166" s="7">
        <f>YEAR(InputData[[#This Row],[DATE]])</f>
        <v>2021</v>
      </c>
    </row>
    <row r="167" spans="1:16" x14ac:dyDescent="0.25">
      <c r="A167" s="3">
        <v>44414</v>
      </c>
      <c r="B167" s="4" t="s">
        <v>83</v>
      </c>
      <c r="C167" s="5">
        <v>1</v>
      </c>
      <c r="D167" s="5" t="s">
        <v>105</v>
      </c>
      <c r="E167" s="5" t="s">
        <v>107</v>
      </c>
      <c r="F167" s="6">
        <v>0</v>
      </c>
      <c r="G167" s="7" t="str">
        <f>VLOOKUP(InputData[[#This Row],[PRODUCT ID]],MasterData[],2,0)</f>
        <v>Product37</v>
      </c>
      <c r="H167" s="7" t="str">
        <f>VLOOKUP(InputData[[#This Row],[PRODUCT ID]],MasterData[],3,0)</f>
        <v>Category05</v>
      </c>
      <c r="I167" s="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f>
        <v>85.76</v>
      </c>
      <c r="N167" s="7">
        <f>DAY(InputData[[#This Row],[DATE]])</f>
        <v>6</v>
      </c>
      <c r="O167" s="7" t="str">
        <f>TEXT(InputData[[#This Row],[DATE]],"mmm")</f>
        <v>Aug</v>
      </c>
      <c r="P167" s="7">
        <f>YEAR(InputData[[#This Row],[DATE]])</f>
        <v>2021</v>
      </c>
    </row>
    <row r="168" spans="1:16" x14ac:dyDescent="0.25">
      <c r="A168" s="3">
        <v>44418</v>
      </c>
      <c r="B168" s="4" t="s">
        <v>16</v>
      </c>
      <c r="C168" s="5">
        <v>4</v>
      </c>
      <c r="D168" s="5" t="s">
        <v>105</v>
      </c>
      <c r="E168" s="5" t="s">
        <v>107</v>
      </c>
      <c r="F168" s="6">
        <v>0</v>
      </c>
      <c r="G168" s="7" t="str">
        <f>VLOOKUP(InputData[[#This Row],[PRODUCT ID]],MasterData[],2,0)</f>
        <v>Product05</v>
      </c>
      <c r="H168" s="7" t="str">
        <f>VLOOKUP(InputData[[#This Row],[PRODUCT ID]],MasterData[],3,0)</f>
        <v>Category01</v>
      </c>
      <c r="I168" s="7"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f>
        <v>622.44000000000005</v>
      </c>
      <c r="N168" s="7">
        <f>DAY(InputData[[#This Row],[DATE]])</f>
        <v>10</v>
      </c>
      <c r="O168" s="7" t="str">
        <f>TEXT(InputData[[#This Row],[DATE]],"mmm")</f>
        <v>Aug</v>
      </c>
      <c r="P168" s="7">
        <f>YEAR(InputData[[#This Row],[DATE]])</f>
        <v>2021</v>
      </c>
    </row>
    <row r="169" spans="1:16" x14ac:dyDescent="0.25">
      <c r="A169" s="3">
        <v>44418</v>
      </c>
      <c r="B169" s="4" t="s">
        <v>98</v>
      </c>
      <c r="C169" s="5">
        <v>10</v>
      </c>
      <c r="D169" s="5" t="s">
        <v>106</v>
      </c>
      <c r="E169" s="5" t="s">
        <v>107</v>
      </c>
      <c r="F169" s="6">
        <v>0</v>
      </c>
      <c r="G169" s="7" t="str">
        <f>VLOOKUP(InputData[[#This Row],[PRODUCT ID]],MasterData[],2,0)</f>
        <v>Product44</v>
      </c>
      <c r="H169" s="7" t="str">
        <f>VLOOKUP(InputData[[#This Row],[PRODUCT ID]],MasterData[],3,0)</f>
        <v>Category05</v>
      </c>
      <c r="I169" s="7"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f>
        <v>820.8</v>
      </c>
      <c r="N169" s="7">
        <f>DAY(InputData[[#This Row],[DATE]])</f>
        <v>10</v>
      </c>
      <c r="O169" s="7" t="str">
        <f>TEXT(InputData[[#This Row],[DATE]],"mmm")</f>
        <v>Aug</v>
      </c>
      <c r="P169" s="7">
        <f>YEAR(InputData[[#This Row],[DATE]])</f>
        <v>2021</v>
      </c>
    </row>
    <row r="170" spans="1:16" x14ac:dyDescent="0.25">
      <c r="A170" s="3">
        <v>44418</v>
      </c>
      <c r="B170" s="4" t="s">
        <v>18</v>
      </c>
      <c r="C170" s="5">
        <v>6</v>
      </c>
      <c r="D170" s="5" t="s">
        <v>108</v>
      </c>
      <c r="E170" s="5" t="s">
        <v>107</v>
      </c>
      <c r="F170" s="6">
        <v>0</v>
      </c>
      <c r="G170" s="7" t="str">
        <f>VLOOKUP(InputData[[#This Row],[PRODUCT ID]],MasterData[],2,0)</f>
        <v>Product06</v>
      </c>
      <c r="H170" s="7" t="str">
        <f>VLOOKUP(InputData[[#This Row],[PRODUCT ID]],MasterData[],3,0)</f>
        <v>Category01</v>
      </c>
      <c r="I170" s="7"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f>
        <v>513</v>
      </c>
      <c r="N170" s="7">
        <f>DAY(InputData[[#This Row],[DATE]])</f>
        <v>10</v>
      </c>
      <c r="O170" s="7" t="str">
        <f>TEXT(InputData[[#This Row],[DATE]],"mmm")</f>
        <v>Aug</v>
      </c>
      <c r="P170" s="7">
        <f>YEAR(InputData[[#This Row],[DATE]])</f>
        <v>2021</v>
      </c>
    </row>
    <row r="171" spans="1:16" x14ac:dyDescent="0.25">
      <c r="A171" s="3">
        <v>44419</v>
      </c>
      <c r="B171" s="4" t="s">
        <v>54</v>
      </c>
      <c r="C171" s="5">
        <v>4</v>
      </c>
      <c r="D171" s="5" t="s">
        <v>108</v>
      </c>
      <c r="E171" s="5" t="s">
        <v>106</v>
      </c>
      <c r="F171" s="6">
        <v>0</v>
      </c>
      <c r="G171" s="7" t="str">
        <f>VLOOKUP(InputData[[#This Row],[PRODUCT ID]],MasterData[],2,0)</f>
        <v>Product23</v>
      </c>
      <c r="H171" s="7" t="str">
        <f>VLOOKUP(InputData[[#This Row],[PRODUCT ID]],MasterData[],3,0)</f>
        <v>Category03</v>
      </c>
      <c r="I171" s="7"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f>
        <v>597.84</v>
      </c>
      <c r="N171" s="7">
        <f>DAY(InputData[[#This Row],[DATE]])</f>
        <v>11</v>
      </c>
      <c r="O171" s="7" t="str">
        <f>TEXT(InputData[[#This Row],[DATE]],"mmm")</f>
        <v>Aug</v>
      </c>
      <c r="P171" s="7">
        <f>YEAR(InputData[[#This Row],[DATE]])</f>
        <v>2021</v>
      </c>
    </row>
    <row r="172" spans="1:16" x14ac:dyDescent="0.25">
      <c r="A172" s="3">
        <v>44421</v>
      </c>
      <c r="B172" s="4" t="s">
        <v>29</v>
      </c>
      <c r="C172" s="5">
        <v>13</v>
      </c>
      <c r="D172" s="5" t="s">
        <v>108</v>
      </c>
      <c r="E172" s="5" t="s">
        <v>106</v>
      </c>
      <c r="F172" s="6">
        <v>0</v>
      </c>
      <c r="G172" s="7" t="str">
        <f>VLOOKUP(InputData[[#This Row],[PRODUCT ID]],MasterData[],2,0)</f>
        <v>Product11</v>
      </c>
      <c r="H172" s="7" t="str">
        <f>VLOOKUP(InputData[[#This Row],[PRODUCT ID]],MasterData[],3,0)</f>
        <v>Category02</v>
      </c>
      <c r="I172" s="7"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f>
        <v>629.19999999999993</v>
      </c>
      <c r="N172" s="7">
        <f>DAY(InputData[[#This Row],[DATE]])</f>
        <v>13</v>
      </c>
      <c r="O172" s="7" t="str">
        <f>TEXT(InputData[[#This Row],[DATE]],"mmm")</f>
        <v>Aug</v>
      </c>
      <c r="P172" s="7">
        <f>YEAR(InputData[[#This Row],[DATE]])</f>
        <v>2021</v>
      </c>
    </row>
    <row r="173" spans="1:16" x14ac:dyDescent="0.25">
      <c r="A173" s="3">
        <v>44421</v>
      </c>
      <c r="B173" s="4" t="s">
        <v>63</v>
      </c>
      <c r="C173" s="5">
        <v>9</v>
      </c>
      <c r="D173" s="5" t="s">
        <v>108</v>
      </c>
      <c r="E173" s="5" t="s">
        <v>106</v>
      </c>
      <c r="F173" s="6">
        <v>0</v>
      </c>
      <c r="G173" s="7" t="str">
        <f>VLOOKUP(InputData[[#This Row],[PRODUCT ID]],MasterData[],2,0)</f>
        <v>Product27</v>
      </c>
      <c r="H173" s="7" t="str">
        <f>VLOOKUP(InputData[[#This Row],[PRODUCT ID]],MasterData[],3,0)</f>
        <v>Category04</v>
      </c>
      <c r="I173" s="7"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f>
        <v>514.08000000000004</v>
      </c>
      <c r="N173" s="7">
        <f>DAY(InputData[[#This Row],[DATE]])</f>
        <v>13</v>
      </c>
      <c r="O173" s="7" t="str">
        <f>TEXT(InputData[[#This Row],[DATE]],"mmm")</f>
        <v>Aug</v>
      </c>
      <c r="P173" s="7">
        <f>YEAR(InputData[[#This Row],[DATE]])</f>
        <v>2021</v>
      </c>
    </row>
    <row r="174" spans="1:16" x14ac:dyDescent="0.25">
      <c r="A174" s="3">
        <v>44424</v>
      </c>
      <c r="B174" s="4" t="s">
        <v>12</v>
      </c>
      <c r="C174" s="5">
        <v>3</v>
      </c>
      <c r="D174" s="5" t="s">
        <v>106</v>
      </c>
      <c r="E174" s="5" t="s">
        <v>106</v>
      </c>
      <c r="F174" s="6">
        <v>0</v>
      </c>
      <c r="G174" s="7" t="str">
        <f>VLOOKUP(InputData[[#This Row],[PRODUCT ID]],MasterData[],2,0)</f>
        <v>Product03</v>
      </c>
      <c r="H174" s="7" t="str">
        <f>VLOOKUP(InputData[[#This Row],[PRODUCT ID]],MasterData[],3,0)</f>
        <v>Category01</v>
      </c>
      <c r="I174" s="7"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f>
        <v>242.82</v>
      </c>
      <c r="N174" s="7">
        <f>DAY(InputData[[#This Row],[DATE]])</f>
        <v>16</v>
      </c>
      <c r="O174" s="7" t="str">
        <f>TEXT(InputData[[#This Row],[DATE]],"mmm")</f>
        <v>Aug</v>
      </c>
      <c r="P174" s="7">
        <f>YEAR(InputData[[#This Row],[DATE]])</f>
        <v>2021</v>
      </c>
    </row>
    <row r="175" spans="1:16" x14ac:dyDescent="0.25">
      <c r="A175" s="3">
        <v>44426</v>
      </c>
      <c r="B175" s="4" t="s">
        <v>58</v>
      </c>
      <c r="C175" s="5">
        <v>6</v>
      </c>
      <c r="D175" s="5" t="s">
        <v>108</v>
      </c>
      <c r="E175" s="5" t="s">
        <v>106</v>
      </c>
      <c r="F175" s="6">
        <v>0</v>
      </c>
      <c r="G175" s="7" t="str">
        <f>VLOOKUP(InputData[[#This Row],[PRODUCT ID]],MasterData[],2,0)</f>
        <v>Product25</v>
      </c>
      <c r="H175" s="7" t="str">
        <f>VLOOKUP(InputData[[#This Row],[PRODUCT ID]],MasterData[],3,0)</f>
        <v>Category03</v>
      </c>
      <c r="I175" s="7"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f>
        <v>49.980000000000004</v>
      </c>
      <c r="N175" s="7">
        <f>DAY(InputData[[#This Row],[DATE]])</f>
        <v>18</v>
      </c>
      <c r="O175" s="7" t="str">
        <f>TEXT(InputData[[#This Row],[DATE]],"mmm")</f>
        <v>Aug</v>
      </c>
      <c r="P175" s="7">
        <f>YEAR(InputData[[#This Row],[DATE]])</f>
        <v>2021</v>
      </c>
    </row>
    <row r="176" spans="1:16" x14ac:dyDescent="0.25">
      <c r="A176" s="3">
        <v>44428</v>
      </c>
      <c r="B176" s="4" t="s">
        <v>47</v>
      </c>
      <c r="C176" s="5">
        <v>15</v>
      </c>
      <c r="D176" s="5" t="s">
        <v>108</v>
      </c>
      <c r="E176" s="5" t="s">
        <v>107</v>
      </c>
      <c r="F176" s="6">
        <v>0</v>
      </c>
      <c r="G176" s="7" t="str">
        <f>VLOOKUP(InputData[[#This Row],[PRODUCT ID]],MasterData[],2,0)</f>
        <v>Product20</v>
      </c>
      <c r="H176" s="7" t="str">
        <f>VLOOKUP(InputData[[#This Row],[PRODUCT ID]],MasterData[],3,0)</f>
        <v>Category03</v>
      </c>
      <c r="I176" s="7"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f>
        <v>1143.75</v>
      </c>
      <c r="N176" s="7">
        <f>DAY(InputData[[#This Row],[DATE]])</f>
        <v>20</v>
      </c>
      <c r="O176" s="7" t="str">
        <f>TEXT(InputData[[#This Row],[DATE]],"mmm")</f>
        <v>Aug</v>
      </c>
      <c r="P176" s="7">
        <f>YEAR(InputData[[#This Row],[DATE]])</f>
        <v>2021</v>
      </c>
    </row>
    <row r="177" spans="1:16" x14ac:dyDescent="0.25">
      <c r="A177" s="3">
        <v>44428</v>
      </c>
      <c r="B177" s="4" t="s">
        <v>71</v>
      </c>
      <c r="C177" s="5">
        <v>9</v>
      </c>
      <c r="D177" s="5" t="s">
        <v>108</v>
      </c>
      <c r="E177" s="5" t="s">
        <v>106</v>
      </c>
      <c r="F177" s="6">
        <v>0</v>
      </c>
      <c r="G177" s="7" t="str">
        <f>VLOOKUP(InputData[[#This Row],[PRODUCT ID]],MasterData[],2,0)</f>
        <v>Product31</v>
      </c>
      <c r="H177" s="7" t="str">
        <f>VLOOKUP(InputData[[#This Row],[PRODUCT ID]],MasterData[],3,0)</f>
        <v>Category04</v>
      </c>
      <c r="I177" s="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f>
        <v>937.43999999999994</v>
      </c>
      <c r="N177" s="7">
        <f>DAY(InputData[[#This Row],[DATE]])</f>
        <v>20</v>
      </c>
      <c r="O177" s="7" t="str">
        <f>TEXT(InputData[[#This Row],[DATE]],"mmm")</f>
        <v>Aug</v>
      </c>
      <c r="P177" s="7">
        <f>YEAR(InputData[[#This Row],[DATE]])</f>
        <v>2021</v>
      </c>
    </row>
    <row r="178" spans="1:16" x14ac:dyDescent="0.25">
      <c r="A178" s="3">
        <v>44428</v>
      </c>
      <c r="B178" s="4" t="s">
        <v>65</v>
      </c>
      <c r="C178" s="5">
        <v>13</v>
      </c>
      <c r="D178" s="5" t="s">
        <v>108</v>
      </c>
      <c r="E178" s="5" t="s">
        <v>106</v>
      </c>
      <c r="F178" s="6">
        <v>0</v>
      </c>
      <c r="G178" s="7" t="str">
        <f>VLOOKUP(InputData[[#This Row],[PRODUCT ID]],MasterData[],2,0)</f>
        <v>Product28</v>
      </c>
      <c r="H178" s="7" t="str">
        <f>VLOOKUP(InputData[[#This Row],[PRODUCT ID]],MasterData[],3,0)</f>
        <v>Category04</v>
      </c>
      <c r="I178" s="7"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f>
        <v>543.53</v>
      </c>
      <c r="N178" s="7">
        <f>DAY(InputData[[#This Row],[DATE]])</f>
        <v>20</v>
      </c>
      <c r="O178" s="7" t="str">
        <f>TEXT(InputData[[#This Row],[DATE]],"mmm")</f>
        <v>Aug</v>
      </c>
      <c r="P178" s="7">
        <f>YEAR(InputData[[#This Row],[DATE]])</f>
        <v>2021</v>
      </c>
    </row>
    <row r="179" spans="1:16" x14ac:dyDescent="0.25">
      <c r="A179" s="3">
        <v>44434</v>
      </c>
      <c r="B179" s="4" t="s">
        <v>88</v>
      </c>
      <c r="C179" s="5">
        <v>4</v>
      </c>
      <c r="D179" s="5" t="s">
        <v>108</v>
      </c>
      <c r="E179" s="5" t="s">
        <v>106</v>
      </c>
      <c r="F179" s="6">
        <v>0</v>
      </c>
      <c r="G179" s="7" t="str">
        <f>VLOOKUP(InputData[[#This Row],[PRODUCT ID]],MasterData[],2,0)</f>
        <v>Product39</v>
      </c>
      <c r="H179" s="7" t="str">
        <f>VLOOKUP(InputData[[#This Row],[PRODUCT ID]],MasterData[],3,0)</f>
        <v>Category05</v>
      </c>
      <c r="I179" s="7"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f>
        <v>170.2</v>
      </c>
      <c r="N179" s="7">
        <f>DAY(InputData[[#This Row],[DATE]])</f>
        <v>26</v>
      </c>
      <c r="O179" s="7" t="str">
        <f>TEXT(InputData[[#This Row],[DATE]],"mmm")</f>
        <v>Aug</v>
      </c>
      <c r="P179" s="7">
        <f>YEAR(InputData[[#This Row],[DATE]])</f>
        <v>2021</v>
      </c>
    </row>
    <row r="180" spans="1:16" x14ac:dyDescent="0.25">
      <c r="A180" s="3">
        <v>44437</v>
      </c>
      <c r="B180" s="4" t="s">
        <v>77</v>
      </c>
      <c r="C180" s="5">
        <v>12</v>
      </c>
      <c r="D180" s="5" t="s">
        <v>105</v>
      </c>
      <c r="E180" s="5" t="s">
        <v>106</v>
      </c>
      <c r="F180" s="6">
        <v>0</v>
      </c>
      <c r="G180" s="7" t="str">
        <f>VLOOKUP(InputData[[#This Row],[PRODUCT ID]],MasterData[],2,0)</f>
        <v>Product34</v>
      </c>
      <c r="H180" s="7" t="str">
        <f>VLOOKUP(InputData[[#This Row],[PRODUCT ID]],MasterData[],3,0)</f>
        <v>Category04</v>
      </c>
      <c r="I180" s="7"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f>
        <v>699.59999999999991</v>
      </c>
      <c r="N180" s="7">
        <f>DAY(InputData[[#This Row],[DATE]])</f>
        <v>29</v>
      </c>
      <c r="O180" s="7" t="str">
        <f>TEXT(InputData[[#This Row],[DATE]],"mmm")</f>
        <v>Aug</v>
      </c>
      <c r="P180" s="7">
        <f>YEAR(InputData[[#This Row],[DATE]])</f>
        <v>2021</v>
      </c>
    </row>
    <row r="181" spans="1:16" x14ac:dyDescent="0.25">
      <c r="A181" s="3">
        <v>44438</v>
      </c>
      <c r="B181" s="4" t="s">
        <v>33</v>
      </c>
      <c r="C181" s="5">
        <v>13</v>
      </c>
      <c r="D181" s="5" t="s">
        <v>108</v>
      </c>
      <c r="E181" s="5" t="s">
        <v>106</v>
      </c>
      <c r="F181" s="6">
        <v>0</v>
      </c>
      <c r="G181" s="7" t="str">
        <f>VLOOKUP(InputData[[#This Row],[PRODUCT ID]],MasterData[],2,0)</f>
        <v>Product13</v>
      </c>
      <c r="H181" s="7" t="str">
        <f>VLOOKUP(InputData[[#This Row],[PRODUCT ID]],MasterData[],3,0)</f>
        <v>Category02</v>
      </c>
      <c r="I181" s="7"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f>
        <v>1587.04</v>
      </c>
      <c r="N181" s="7">
        <f>DAY(InputData[[#This Row],[DATE]])</f>
        <v>30</v>
      </c>
      <c r="O181" s="7" t="str">
        <f>TEXT(InputData[[#This Row],[DATE]],"mmm")</f>
        <v>Aug</v>
      </c>
      <c r="P181" s="7">
        <f>YEAR(InputData[[#This Row],[DATE]])</f>
        <v>2021</v>
      </c>
    </row>
    <row r="182" spans="1:16" x14ac:dyDescent="0.25">
      <c r="A182" s="3">
        <v>44439</v>
      </c>
      <c r="B182" s="4" t="s">
        <v>6</v>
      </c>
      <c r="C182" s="5">
        <v>2</v>
      </c>
      <c r="D182" s="5" t="s">
        <v>108</v>
      </c>
      <c r="E182" s="5" t="s">
        <v>106</v>
      </c>
      <c r="F182" s="6">
        <v>0</v>
      </c>
      <c r="G182" s="7" t="str">
        <f>VLOOKUP(InputData[[#This Row],[PRODUCT ID]],MasterData[],2,0)</f>
        <v>Product01</v>
      </c>
      <c r="H182" s="7" t="str">
        <f>VLOOKUP(InputData[[#This Row],[PRODUCT ID]],MasterData[],3,0)</f>
        <v>Category01</v>
      </c>
      <c r="I182" s="7"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f>
        <v>207.76</v>
      </c>
      <c r="N182" s="7">
        <f>DAY(InputData[[#This Row],[DATE]])</f>
        <v>31</v>
      </c>
      <c r="O182" s="7" t="str">
        <f>TEXT(InputData[[#This Row],[DATE]],"mmm")</f>
        <v>Aug</v>
      </c>
      <c r="P182" s="7">
        <f>YEAR(InputData[[#This Row],[DATE]])</f>
        <v>2021</v>
      </c>
    </row>
    <row r="183" spans="1:16" x14ac:dyDescent="0.25">
      <c r="A183" s="3">
        <v>44439</v>
      </c>
      <c r="B183" s="4" t="s">
        <v>79</v>
      </c>
      <c r="C183" s="5">
        <v>11</v>
      </c>
      <c r="D183" s="5" t="s">
        <v>108</v>
      </c>
      <c r="E183" s="5" t="s">
        <v>106</v>
      </c>
      <c r="F183" s="6">
        <v>0</v>
      </c>
      <c r="G183" s="7" t="str">
        <f>VLOOKUP(InputData[[#This Row],[PRODUCT ID]],MasterData[],2,0)</f>
        <v>Product35</v>
      </c>
      <c r="H183" s="7" t="str">
        <f>VLOOKUP(InputData[[#This Row],[PRODUCT ID]],MasterData[],3,0)</f>
        <v>Category04</v>
      </c>
      <c r="I183" s="7"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f>
        <v>73.7</v>
      </c>
      <c r="N183" s="7">
        <f>DAY(InputData[[#This Row],[DATE]])</f>
        <v>31</v>
      </c>
      <c r="O183" s="7" t="str">
        <f>TEXT(InputData[[#This Row],[DATE]],"mmm")</f>
        <v>Aug</v>
      </c>
      <c r="P183" s="7">
        <f>YEAR(InputData[[#This Row],[DATE]])</f>
        <v>2021</v>
      </c>
    </row>
    <row r="184" spans="1:16" x14ac:dyDescent="0.25">
      <c r="A184" s="3">
        <v>44440</v>
      </c>
      <c r="B184" s="4" t="s">
        <v>56</v>
      </c>
      <c r="C184" s="5">
        <v>1</v>
      </c>
      <c r="D184" s="5" t="s">
        <v>105</v>
      </c>
      <c r="E184" s="5" t="s">
        <v>107</v>
      </c>
      <c r="F184" s="6">
        <v>0</v>
      </c>
      <c r="G184" s="7" t="str">
        <f>VLOOKUP(InputData[[#This Row],[PRODUCT ID]],MasterData[],2,0)</f>
        <v>Product24</v>
      </c>
      <c r="H184" s="7" t="str">
        <f>VLOOKUP(InputData[[#This Row],[PRODUCT ID]],MasterData[],3,0)</f>
        <v>Category03</v>
      </c>
      <c r="I184" s="7"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f>
        <v>156.96</v>
      </c>
      <c r="N184" s="7">
        <f>DAY(InputData[[#This Row],[DATE]])</f>
        <v>1</v>
      </c>
      <c r="O184" s="7" t="str">
        <f>TEXT(InputData[[#This Row],[DATE]],"mmm")</f>
        <v>Sep</v>
      </c>
      <c r="P184" s="7">
        <f>YEAR(InputData[[#This Row],[DATE]])</f>
        <v>2021</v>
      </c>
    </row>
    <row r="185" spans="1:16" x14ac:dyDescent="0.25">
      <c r="A185" s="3">
        <v>44440</v>
      </c>
      <c r="B185" s="4" t="s">
        <v>12</v>
      </c>
      <c r="C185" s="5">
        <v>14</v>
      </c>
      <c r="D185" s="5" t="s">
        <v>106</v>
      </c>
      <c r="E185" s="5" t="s">
        <v>106</v>
      </c>
      <c r="F185" s="6">
        <v>0</v>
      </c>
      <c r="G185" s="7" t="str">
        <f>VLOOKUP(InputData[[#This Row],[PRODUCT ID]],MasterData[],2,0)</f>
        <v>Product03</v>
      </c>
      <c r="H185" s="7" t="str">
        <f>VLOOKUP(InputData[[#This Row],[PRODUCT ID]],MasterData[],3,0)</f>
        <v>Category01</v>
      </c>
      <c r="I185" s="7"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f>
        <v>1133.1599999999999</v>
      </c>
      <c r="N185" s="7">
        <f>DAY(InputData[[#This Row],[DATE]])</f>
        <v>1</v>
      </c>
      <c r="O185" s="7" t="str">
        <f>TEXT(InputData[[#This Row],[DATE]],"mmm")</f>
        <v>Sep</v>
      </c>
      <c r="P185" s="7">
        <f>YEAR(InputData[[#This Row],[DATE]])</f>
        <v>2021</v>
      </c>
    </row>
    <row r="186" spans="1:16" x14ac:dyDescent="0.25">
      <c r="A186" s="3">
        <v>44442</v>
      </c>
      <c r="B186" s="4" t="s">
        <v>92</v>
      </c>
      <c r="C186" s="5">
        <v>8</v>
      </c>
      <c r="D186" s="5" t="s">
        <v>108</v>
      </c>
      <c r="E186" s="5" t="s">
        <v>106</v>
      </c>
      <c r="F186" s="6">
        <v>0</v>
      </c>
      <c r="G186" s="7" t="str">
        <f>VLOOKUP(InputData[[#This Row],[PRODUCT ID]],MasterData[],2,0)</f>
        <v>Product41</v>
      </c>
      <c r="H186" s="7" t="str">
        <f>VLOOKUP(InputData[[#This Row],[PRODUCT ID]],MasterData[],3,0)</f>
        <v>Category05</v>
      </c>
      <c r="I186" s="7"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f>
        <v>1391.04</v>
      </c>
      <c r="N186" s="7">
        <f>DAY(InputData[[#This Row],[DATE]])</f>
        <v>3</v>
      </c>
      <c r="O186" s="7" t="str">
        <f>TEXT(InputData[[#This Row],[DATE]],"mmm")</f>
        <v>Sep</v>
      </c>
      <c r="P186" s="7">
        <f>YEAR(InputData[[#This Row],[DATE]])</f>
        <v>2021</v>
      </c>
    </row>
    <row r="187" spans="1:16" x14ac:dyDescent="0.25">
      <c r="A187" s="3">
        <v>44443</v>
      </c>
      <c r="B187" s="4" t="s">
        <v>65</v>
      </c>
      <c r="C187" s="5">
        <v>7</v>
      </c>
      <c r="D187" s="5" t="s">
        <v>108</v>
      </c>
      <c r="E187" s="5" t="s">
        <v>106</v>
      </c>
      <c r="F187" s="6">
        <v>0</v>
      </c>
      <c r="G187" s="7" t="str">
        <f>VLOOKUP(InputData[[#This Row],[PRODUCT ID]],MasterData[],2,0)</f>
        <v>Product28</v>
      </c>
      <c r="H187" s="7" t="str">
        <f>VLOOKUP(InputData[[#This Row],[PRODUCT ID]],MasterData[],3,0)</f>
        <v>Category04</v>
      </c>
      <c r="I187" s="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f>
        <v>292.67</v>
      </c>
      <c r="N187" s="7">
        <f>DAY(InputData[[#This Row],[DATE]])</f>
        <v>4</v>
      </c>
      <c r="O187" s="7" t="str">
        <f>TEXT(InputData[[#This Row],[DATE]],"mmm")</f>
        <v>Sep</v>
      </c>
      <c r="P187" s="7">
        <f>YEAR(InputData[[#This Row],[DATE]])</f>
        <v>2021</v>
      </c>
    </row>
    <row r="188" spans="1:16" x14ac:dyDescent="0.25">
      <c r="A188" s="3">
        <v>44443</v>
      </c>
      <c r="B188" s="4" t="s">
        <v>54</v>
      </c>
      <c r="C188" s="5">
        <v>15</v>
      </c>
      <c r="D188" s="5" t="s">
        <v>108</v>
      </c>
      <c r="E188" s="5" t="s">
        <v>106</v>
      </c>
      <c r="F188" s="6">
        <v>0</v>
      </c>
      <c r="G188" s="7" t="str">
        <f>VLOOKUP(InputData[[#This Row],[PRODUCT ID]],MasterData[],2,0)</f>
        <v>Product23</v>
      </c>
      <c r="H188" s="7" t="str">
        <f>VLOOKUP(InputData[[#This Row],[PRODUCT ID]],MasterData[],3,0)</f>
        <v>Category03</v>
      </c>
      <c r="I188" s="7"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f>
        <v>2241.9</v>
      </c>
      <c r="N188" s="7">
        <f>DAY(InputData[[#This Row],[DATE]])</f>
        <v>4</v>
      </c>
      <c r="O188" s="7" t="str">
        <f>TEXT(InputData[[#This Row],[DATE]],"mmm")</f>
        <v>Sep</v>
      </c>
      <c r="P188" s="7">
        <f>YEAR(InputData[[#This Row],[DATE]])</f>
        <v>2021</v>
      </c>
    </row>
    <row r="189" spans="1:16" x14ac:dyDescent="0.25">
      <c r="A189" s="3">
        <v>44444</v>
      </c>
      <c r="B189" s="4" t="s">
        <v>73</v>
      </c>
      <c r="C189" s="5">
        <v>1</v>
      </c>
      <c r="D189" s="5" t="s">
        <v>108</v>
      </c>
      <c r="E189" s="5" t="s">
        <v>107</v>
      </c>
      <c r="F189" s="6">
        <v>0</v>
      </c>
      <c r="G189" s="7" t="str">
        <f>VLOOKUP(InputData[[#This Row],[PRODUCT ID]],MasterData[],2,0)</f>
        <v>Product32</v>
      </c>
      <c r="H189" s="7" t="str">
        <f>VLOOKUP(InputData[[#This Row],[PRODUCT ID]],MasterData[],3,0)</f>
        <v>Category04</v>
      </c>
      <c r="I189" s="7"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f>
        <v>117.48</v>
      </c>
      <c r="N189" s="7">
        <f>DAY(InputData[[#This Row],[DATE]])</f>
        <v>5</v>
      </c>
      <c r="O189" s="7" t="str">
        <f>TEXT(InputData[[#This Row],[DATE]],"mmm")</f>
        <v>Sep</v>
      </c>
      <c r="P189" s="7">
        <f>YEAR(InputData[[#This Row],[DATE]])</f>
        <v>2021</v>
      </c>
    </row>
    <row r="190" spans="1:16" x14ac:dyDescent="0.25">
      <c r="A190" s="3">
        <v>44446</v>
      </c>
      <c r="B190" s="4" t="s">
        <v>45</v>
      </c>
      <c r="C190" s="5">
        <v>5</v>
      </c>
      <c r="D190" s="5" t="s">
        <v>108</v>
      </c>
      <c r="E190" s="5" t="s">
        <v>106</v>
      </c>
      <c r="F190" s="6">
        <v>0</v>
      </c>
      <c r="G190" s="7" t="str">
        <f>VLOOKUP(InputData[[#This Row],[PRODUCT ID]],MasterData[],2,0)</f>
        <v>Product19</v>
      </c>
      <c r="H190" s="7" t="str">
        <f>VLOOKUP(InputData[[#This Row],[PRODUCT ID]],MasterData[],3,0)</f>
        <v>Category02</v>
      </c>
      <c r="I190" s="7"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f>
        <v>1050</v>
      </c>
      <c r="N190" s="7">
        <f>DAY(InputData[[#This Row],[DATE]])</f>
        <v>7</v>
      </c>
      <c r="O190" s="7" t="str">
        <f>TEXT(InputData[[#This Row],[DATE]],"mmm")</f>
        <v>Sep</v>
      </c>
      <c r="P190" s="7">
        <f>YEAR(InputData[[#This Row],[DATE]])</f>
        <v>2021</v>
      </c>
    </row>
    <row r="191" spans="1:16" x14ac:dyDescent="0.25">
      <c r="A191" s="3">
        <v>44448</v>
      </c>
      <c r="B191" s="4" t="s">
        <v>98</v>
      </c>
      <c r="C191" s="5">
        <v>4</v>
      </c>
      <c r="D191" s="5" t="s">
        <v>108</v>
      </c>
      <c r="E191" s="5" t="s">
        <v>106</v>
      </c>
      <c r="F191" s="6">
        <v>0</v>
      </c>
      <c r="G191" s="7" t="str">
        <f>VLOOKUP(InputData[[#This Row],[PRODUCT ID]],MasterData[],2,0)</f>
        <v>Product44</v>
      </c>
      <c r="H191" s="7" t="str">
        <f>VLOOKUP(InputData[[#This Row],[PRODUCT ID]],MasterData[],3,0)</f>
        <v>Category05</v>
      </c>
      <c r="I191" s="7"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f>
        <v>328.32</v>
      </c>
      <c r="N191" s="7">
        <f>DAY(InputData[[#This Row],[DATE]])</f>
        <v>9</v>
      </c>
      <c r="O191" s="7" t="str">
        <f>TEXT(InputData[[#This Row],[DATE]],"mmm")</f>
        <v>Sep</v>
      </c>
      <c r="P191" s="7">
        <f>YEAR(InputData[[#This Row],[DATE]])</f>
        <v>2021</v>
      </c>
    </row>
    <row r="192" spans="1:16" x14ac:dyDescent="0.25">
      <c r="A192" s="3">
        <v>44449</v>
      </c>
      <c r="B192" s="4" t="s">
        <v>69</v>
      </c>
      <c r="C192" s="5">
        <v>6</v>
      </c>
      <c r="D192" s="5" t="s">
        <v>108</v>
      </c>
      <c r="E192" s="5" t="s">
        <v>106</v>
      </c>
      <c r="F192" s="6">
        <v>0</v>
      </c>
      <c r="G192" s="7" t="str">
        <f>VLOOKUP(InputData[[#This Row],[PRODUCT ID]],MasterData[],2,0)</f>
        <v>Product30</v>
      </c>
      <c r="H192" s="7" t="str">
        <f>VLOOKUP(InputData[[#This Row],[PRODUCT ID]],MasterData[],3,0)</f>
        <v>Category04</v>
      </c>
      <c r="I192" s="7"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f>
        <v>1207.68</v>
      </c>
      <c r="N192" s="7">
        <f>DAY(InputData[[#This Row],[DATE]])</f>
        <v>10</v>
      </c>
      <c r="O192" s="7" t="str">
        <f>TEXT(InputData[[#This Row],[DATE]],"mmm")</f>
        <v>Sep</v>
      </c>
      <c r="P192" s="7">
        <f>YEAR(InputData[[#This Row],[DATE]])</f>
        <v>2021</v>
      </c>
    </row>
    <row r="193" spans="1:16" x14ac:dyDescent="0.25">
      <c r="A193" s="3">
        <v>44449</v>
      </c>
      <c r="B193" s="4" t="s">
        <v>6</v>
      </c>
      <c r="C193" s="5">
        <v>9</v>
      </c>
      <c r="D193" s="5" t="s">
        <v>105</v>
      </c>
      <c r="E193" s="5" t="s">
        <v>106</v>
      </c>
      <c r="F193" s="6">
        <v>0</v>
      </c>
      <c r="G193" s="7" t="str">
        <f>VLOOKUP(InputData[[#This Row],[PRODUCT ID]],MasterData[],2,0)</f>
        <v>Product01</v>
      </c>
      <c r="H193" s="7" t="str">
        <f>VLOOKUP(InputData[[#This Row],[PRODUCT ID]],MasterData[],3,0)</f>
        <v>Category01</v>
      </c>
      <c r="I193" s="7"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f>
        <v>934.92</v>
      </c>
      <c r="N193" s="7">
        <f>DAY(InputData[[#This Row],[DATE]])</f>
        <v>10</v>
      </c>
      <c r="O193" s="7" t="str">
        <f>TEXT(InputData[[#This Row],[DATE]],"mmm")</f>
        <v>Sep</v>
      </c>
      <c r="P193" s="7">
        <f>YEAR(InputData[[#This Row],[DATE]])</f>
        <v>2021</v>
      </c>
    </row>
    <row r="194" spans="1:16" x14ac:dyDescent="0.25">
      <c r="A194" s="3">
        <v>44449</v>
      </c>
      <c r="B194" s="4" t="s">
        <v>60</v>
      </c>
      <c r="C194" s="5">
        <v>2</v>
      </c>
      <c r="D194" s="5" t="s">
        <v>108</v>
      </c>
      <c r="E194" s="5" t="s">
        <v>106</v>
      </c>
      <c r="F194" s="6">
        <v>0</v>
      </c>
      <c r="G194" s="7" t="str">
        <f>VLOOKUP(InputData[[#This Row],[PRODUCT ID]],MasterData[],2,0)</f>
        <v>Product26</v>
      </c>
      <c r="H194" s="7" t="str">
        <f>VLOOKUP(InputData[[#This Row],[PRODUCT ID]],MasterData[],3,0)</f>
        <v>Category04</v>
      </c>
      <c r="I194" s="7"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f>
        <v>49.32</v>
      </c>
      <c r="N194" s="7">
        <f>DAY(InputData[[#This Row],[DATE]])</f>
        <v>10</v>
      </c>
      <c r="O194" s="7" t="str">
        <f>TEXT(InputData[[#This Row],[DATE]],"mmm")</f>
        <v>Sep</v>
      </c>
      <c r="P194" s="7">
        <f>YEAR(InputData[[#This Row],[DATE]])</f>
        <v>2021</v>
      </c>
    </row>
    <row r="195" spans="1:16" x14ac:dyDescent="0.25">
      <c r="A195" s="3">
        <v>44450</v>
      </c>
      <c r="B195" s="4" t="s">
        <v>6</v>
      </c>
      <c r="C195" s="5">
        <v>6</v>
      </c>
      <c r="D195" s="5" t="s">
        <v>105</v>
      </c>
      <c r="E195" s="5" t="s">
        <v>106</v>
      </c>
      <c r="F195" s="6">
        <v>0</v>
      </c>
      <c r="G195" s="7" t="str">
        <f>VLOOKUP(InputData[[#This Row],[PRODUCT ID]],MasterData[],2,0)</f>
        <v>Product01</v>
      </c>
      <c r="H195" s="7" t="str">
        <f>VLOOKUP(InputData[[#This Row],[PRODUCT ID]],MasterData[],3,0)</f>
        <v>Category01</v>
      </c>
      <c r="I195" s="7"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f>
        <v>623.28</v>
      </c>
      <c r="N195" s="7">
        <f>DAY(InputData[[#This Row],[DATE]])</f>
        <v>11</v>
      </c>
      <c r="O195" s="7" t="str">
        <f>TEXT(InputData[[#This Row],[DATE]],"mmm")</f>
        <v>Sep</v>
      </c>
      <c r="P195" s="7">
        <f>YEAR(InputData[[#This Row],[DATE]])</f>
        <v>2021</v>
      </c>
    </row>
    <row r="196" spans="1:16" x14ac:dyDescent="0.25">
      <c r="A196" s="3">
        <v>44452</v>
      </c>
      <c r="B196" s="4" t="s">
        <v>92</v>
      </c>
      <c r="C196" s="5">
        <v>7</v>
      </c>
      <c r="D196" s="5" t="s">
        <v>108</v>
      </c>
      <c r="E196" s="5" t="s">
        <v>107</v>
      </c>
      <c r="F196" s="6">
        <v>0</v>
      </c>
      <c r="G196" s="7" t="str">
        <f>VLOOKUP(InputData[[#This Row],[PRODUCT ID]],MasterData[],2,0)</f>
        <v>Product41</v>
      </c>
      <c r="H196" s="7" t="str">
        <f>VLOOKUP(InputData[[#This Row],[PRODUCT ID]],MasterData[],3,0)</f>
        <v>Category05</v>
      </c>
      <c r="I196" s="7"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f>
        <v>1217.1599999999999</v>
      </c>
      <c r="N196" s="7">
        <f>DAY(InputData[[#This Row],[DATE]])</f>
        <v>13</v>
      </c>
      <c r="O196" s="7" t="str">
        <f>TEXT(InputData[[#This Row],[DATE]],"mmm")</f>
        <v>Sep</v>
      </c>
      <c r="P196" s="7">
        <f>YEAR(InputData[[#This Row],[DATE]])</f>
        <v>2021</v>
      </c>
    </row>
    <row r="197" spans="1:16" x14ac:dyDescent="0.25">
      <c r="A197" s="3">
        <v>44454</v>
      </c>
      <c r="B197" s="4" t="s">
        <v>94</v>
      </c>
      <c r="C197" s="5">
        <v>6</v>
      </c>
      <c r="D197" s="5" t="s">
        <v>108</v>
      </c>
      <c r="E197" s="5" t="s">
        <v>106</v>
      </c>
      <c r="F197" s="6">
        <v>0</v>
      </c>
      <c r="G197" s="7" t="str">
        <f>VLOOKUP(InputData[[#This Row],[PRODUCT ID]],MasterData[],2,0)</f>
        <v>Product42</v>
      </c>
      <c r="H197" s="7" t="str">
        <f>VLOOKUP(InputData[[#This Row],[PRODUCT ID]],MasterData[],3,0)</f>
        <v>Category05</v>
      </c>
      <c r="I197" s="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f>
        <v>972</v>
      </c>
      <c r="N197" s="7">
        <f>DAY(InputData[[#This Row],[DATE]])</f>
        <v>15</v>
      </c>
      <c r="O197" s="7" t="str">
        <f>TEXT(InputData[[#This Row],[DATE]],"mmm")</f>
        <v>Sep</v>
      </c>
      <c r="P197" s="7">
        <f>YEAR(InputData[[#This Row],[DATE]])</f>
        <v>2021</v>
      </c>
    </row>
    <row r="198" spans="1:16" x14ac:dyDescent="0.25">
      <c r="A198" s="3">
        <v>44454</v>
      </c>
      <c r="B198" s="4" t="s">
        <v>94</v>
      </c>
      <c r="C198" s="5">
        <v>14</v>
      </c>
      <c r="D198" s="5" t="s">
        <v>108</v>
      </c>
      <c r="E198" s="5" t="s">
        <v>106</v>
      </c>
      <c r="F198" s="6">
        <v>0</v>
      </c>
      <c r="G198" s="7" t="str">
        <f>VLOOKUP(InputData[[#This Row],[PRODUCT ID]],MasterData[],2,0)</f>
        <v>Product42</v>
      </c>
      <c r="H198" s="7" t="str">
        <f>VLOOKUP(InputData[[#This Row],[PRODUCT ID]],MasterData[],3,0)</f>
        <v>Category05</v>
      </c>
      <c r="I198" s="7"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f>
        <v>2268</v>
      </c>
      <c r="N198" s="7">
        <f>DAY(InputData[[#This Row],[DATE]])</f>
        <v>15</v>
      </c>
      <c r="O198" s="7" t="str">
        <f>TEXT(InputData[[#This Row],[DATE]],"mmm")</f>
        <v>Sep</v>
      </c>
      <c r="P198" s="7">
        <f>YEAR(InputData[[#This Row],[DATE]])</f>
        <v>2021</v>
      </c>
    </row>
    <row r="199" spans="1:16" x14ac:dyDescent="0.25">
      <c r="A199" s="3">
        <v>44460</v>
      </c>
      <c r="B199" s="4" t="s">
        <v>47</v>
      </c>
      <c r="C199" s="5">
        <v>7</v>
      </c>
      <c r="D199" s="5" t="s">
        <v>105</v>
      </c>
      <c r="E199" s="5" t="s">
        <v>107</v>
      </c>
      <c r="F199" s="6">
        <v>0</v>
      </c>
      <c r="G199" s="7" t="str">
        <f>VLOOKUP(InputData[[#This Row],[PRODUCT ID]],MasterData[],2,0)</f>
        <v>Product20</v>
      </c>
      <c r="H199" s="7" t="str">
        <f>VLOOKUP(InputData[[#This Row],[PRODUCT ID]],MasterData[],3,0)</f>
        <v>Category03</v>
      </c>
      <c r="I199" s="7"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f>
        <v>533.75</v>
      </c>
      <c r="N199" s="7">
        <f>DAY(InputData[[#This Row],[DATE]])</f>
        <v>21</v>
      </c>
      <c r="O199" s="7" t="str">
        <f>TEXT(InputData[[#This Row],[DATE]],"mmm")</f>
        <v>Sep</v>
      </c>
      <c r="P199" s="7">
        <f>YEAR(InputData[[#This Row],[DATE]])</f>
        <v>2021</v>
      </c>
    </row>
    <row r="200" spans="1:16" x14ac:dyDescent="0.25">
      <c r="A200" s="3">
        <v>44461</v>
      </c>
      <c r="B200" s="4" t="s">
        <v>90</v>
      </c>
      <c r="C200" s="5">
        <v>2</v>
      </c>
      <c r="D200" s="5" t="s">
        <v>106</v>
      </c>
      <c r="E200" s="5" t="s">
        <v>107</v>
      </c>
      <c r="F200" s="6">
        <v>0</v>
      </c>
      <c r="G200" s="7" t="str">
        <f>VLOOKUP(InputData[[#This Row],[PRODUCT ID]],MasterData[],2,0)</f>
        <v>Product40</v>
      </c>
      <c r="H200" s="7" t="str">
        <f>VLOOKUP(InputData[[#This Row],[PRODUCT ID]],MasterData[],3,0)</f>
        <v>Category05</v>
      </c>
      <c r="I200" s="7"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f>
        <v>230.4</v>
      </c>
      <c r="N200" s="7">
        <f>DAY(InputData[[#This Row],[DATE]])</f>
        <v>22</v>
      </c>
      <c r="O200" s="7" t="str">
        <f>TEXT(InputData[[#This Row],[DATE]],"mmm")</f>
        <v>Sep</v>
      </c>
      <c r="P200" s="7">
        <f>YEAR(InputData[[#This Row],[DATE]])</f>
        <v>2021</v>
      </c>
    </row>
    <row r="201" spans="1:16" x14ac:dyDescent="0.25">
      <c r="A201" s="3">
        <v>44461</v>
      </c>
      <c r="B201" s="4" t="s">
        <v>10</v>
      </c>
      <c r="C201" s="5">
        <v>4</v>
      </c>
      <c r="D201" s="5" t="s">
        <v>108</v>
      </c>
      <c r="E201" s="5" t="s">
        <v>107</v>
      </c>
      <c r="F201" s="6">
        <v>0</v>
      </c>
      <c r="G201" s="7" t="str">
        <f>VLOOKUP(InputData[[#This Row],[PRODUCT ID]],MasterData[],2,0)</f>
        <v>Product02</v>
      </c>
      <c r="H201" s="7" t="str">
        <f>VLOOKUP(InputData[[#This Row],[PRODUCT ID]],MasterData[],3,0)</f>
        <v>Category01</v>
      </c>
      <c r="I201" s="7"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f>
        <v>571.20000000000005</v>
      </c>
      <c r="N201" s="7">
        <f>DAY(InputData[[#This Row],[DATE]])</f>
        <v>22</v>
      </c>
      <c r="O201" s="7" t="str">
        <f>TEXT(InputData[[#This Row],[DATE]],"mmm")</f>
        <v>Sep</v>
      </c>
      <c r="P201" s="7">
        <f>YEAR(InputData[[#This Row],[DATE]])</f>
        <v>2021</v>
      </c>
    </row>
    <row r="202" spans="1:16" x14ac:dyDescent="0.25">
      <c r="A202" s="3">
        <v>44462</v>
      </c>
      <c r="B202" s="4" t="s">
        <v>43</v>
      </c>
      <c r="C202" s="5">
        <v>12</v>
      </c>
      <c r="D202" s="5" t="s">
        <v>108</v>
      </c>
      <c r="E202" s="5" t="s">
        <v>107</v>
      </c>
      <c r="F202" s="6">
        <v>0</v>
      </c>
      <c r="G202" s="7" t="str">
        <f>VLOOKUP(InputData[[#This Row],[PRODUCT ID]],MasterData[],2,0)</f>
        <v>Product18</v>
      </c>
      <c r="H202" s="7" t="str">
        <f>VLOOKUP(InputData[[#This Row],[PRODUCT ID]],MasterData[],3,0)</f>
        <v>Category02</v>
      </c>
      <c r="I202" s="7"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f>
        <v>590.52</v>
      </c>
      <c r="N202" s="7">
        <f>DAY(InputData[[#This Row],[DATE]])</f>
        <v>23</v>
      </c>
      <c r="O202" s="7" t="str">
        <f>TEXT(InputData[[#This Row],[DATE]],"mmm")</f>
        <v>Sep</v>
      </c>
      <c r="P202" s="7">
        <f>YEAR(InputData[[#This Row],[DATE]])</f>
        <v>2021</v>
      </c>
    </row>
    <row r="203" spans="1:16" x14ac:dyDescent="0.25">
      <c r="A203" s="3">
        <v>44462</v>
      </c>
      <c r="B203" s="4" t="s">
        <v>50</v>
      </c>
      <c r="C203" s="5">
        <v>7</v>
      </c>
      <c r="D203" s="5" t="s">
        <v>106</v>
      </c>
      <c r="E203" s="5" t="s">
        <v>106</v>
      </c>
      <c r="F203" s="6">
        <v>0</v>
      </c>
      <c r="G203" s="7" t="str">
        <f>VLOOKUP(InputData[[#This Row],[PRODUCT ID]],MasterData[],2,0)</f>
        <v>Product21</v>
      </c>
      <c r="H203" s="7" t="str">
        <f>VLOOKUP(InputData[[#This Row],[PRODUCT ID]],MasterData[],3,0)</f>
        <v>Category03</v>
      </c>
      <c r="I203" s="7"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f>
        <v>1137.78</v>
      </c>
      <c r="N203" s="7">
        <f>DAY(InputData[[#This Row],[DATE]])</f>
        <v>23</v>
      </c>
      <c r="O203" s="7" t="str">
        <f>TEXT(InputData[[#This Row],[DATE]],"mmm")</f>
        <v>Sep</v>
      </c>
      <c r="P203" s="7">
        <f>YEAR(InputData[[#This Row],[DATE]])</f>
        <v>2021</v>
      </c>
    </row>
    <row r="204" spans="1:16" x14ac:dyDescent="0.25">
      <c r="A204" s="3">
        <v>44466</v>
      </c>
      <c r="B204" s="4" t="s">
        <v>77</v>
      </c>
      <c r="C204" s="5">
        <v>1</v>
      </c>
      <c r="D204" s="5" t="s">
        <v>108</v>
      </c>
      <c r="E204" s="5" t="s">
        <v>107</v>
      </c>
      <c r="F204" s="6">
        <v>0</v>
      </c>
      <c r="G204" s="7" t="str">
        <f>VLOOKUP(InputData[[#This Row],[PRODUCT ID]],MasterData[],2,0)</f>
        <v>Product34</v>
      </c>
      <c r="H204" s="7" t="str">
        <f>VLOOKUP(InputData[[#This Row],[PRODUCT ID]],MasterData[],3,0)</f>
        <v>Category04</v>
      </c>
      <c r="I204" s="7"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f>
        <v>58.3</v>
      </c>
      <c r="N204" s="7">
        <f>DAY(InputData[[#This Row],[DATE]])</f>
        <v>27</v>
      </c>
      <c r="O204" s="7" t="str">
        <f>TEXT(InputData[[#This Row],[DATE]],"mmm")</f>
        <v>Sep</v>
      </c>
      <c r="P204" s="7">
        <f>YEAR(InputData[[#This Row],[DATE]])</f>
        <v>2021</v>
      </c>
    </row>
    <row r="205" spans="1:16" x14ac:dyDescent="0.25">
      <c r="A205" s="3">
        <v>44469</v>
      </c>
      <c r="B205" s="4" t="s">
        <v>35</v>
      </c>
      <c r="C205" s="5">
        <v>9</v>
      </c>
      <c r="D205" s="5" t="s">
        <v>106</v>
      </c>
      <c r="E205" s="5" t="s">
        <v>106</v>
      </c>
      <c r="F205" s="6">
        <v>0</v>
      </c>
      <c r="G205" s="7" t="str">
        <f>VLOOKUP(InputData[[#This Row],[PRODUCT ID]],MasterData[],2,0)</f>
        <v>Product14</v>
      </c>
      <c r="H205" s="7" t="str">
        <f>VLOOKUP(InputData[[#This Row],[PRODUCT ID]],MasterData[],3,0)</f>
        <v>Category02</v>
      </c>
      <c r="I205" s="7"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f>
        <v>1320.48</v>
      </c>
      <c r="N205" s="7">
        <f>DAY(InputData[[#This Row],[DATE]])</f>
        <v>30</v>
      </c>
      <c r="O205" s="7" t="str">
        <f>TEXT(InputData[[#This Row],[DATE]],"mmm")</f>
        <v>Sep</v>
      </c>
      <c r="P205" s="7">
        <f>YEAR(InputData[[#This Row],[DATE]])</f>
        <v>2021</v>
      </c>
    </row>
    <row r="206" spans="1:16" x14ac:dyDescent="0.25">
      <c r="A206" s="3">
        <v>44469</v>
      </c>
      <c r="B206" s="4" t="s">
        <v>18</v>
      </c>
      <c r="C206" s="5">
        <v>5</v>
      </c>
      <c r="D206" s="5" t="s">
        <v>106</v>
      </c>
      <c r="E206" s="5" t="s">
        <v>106</v>
      </c>
      <c r="F206" s="6">
        <v>0</v>
      </c>
      <c r="G206" s="7" t="str">
        <f>VLOOKUP(InputData[[#This Row],[PRODUCT ID]],MasterData[],2,0)</f>
        <v>Product06</v>
      </c>
      <c r="H206" s="7" t="str">
        <f>VLOOKUP(InputData[[#This Row],[PRODUCT ID]],MasterData[],3,0)</f>
        <v>Category01</v>
      </c>
      <c r="I206" s="7"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f>
        <v>427.5</v>
      </c>
      <c r="N206" s="7">
        <f>DAY(InputData[[#This Row],[DATE]])</f>
        <v>30</v>
      </c>
      <c r="O206" s="7" t="str">
        <f>TEXT(InputData[[#This Row],[DATE]],"mmm")</f>
        <v>Sep</v>
      </c>
      <c r="P206" s="7">
        <f>YEAR(InputData[[#This Row],[DATE]])</f>
        <v>2021</v>
      </c>
    </row>
    <row r="207" spans="1:16" x14ac:dyDescent="0.25">
      <c r="A207" s="3">
        <v>44470</v>
      </c>
      <c r="B207" s="4" t="s">
        <v>69</v>
      </c>
      <c r="C207" s="5">
        <v>14</v>
      </c>
      <c r="D207" s="5" t="s">
        <v>106</v>
      </c>
      <c r="E207" s="5" t="s">
        <v>107</v>
      </c>
      <c r="F207" s="6">
        <v>0</v>
      </c>
      <c r="G207" s="7" t="str">
        <f>VLOOKUP(InputData[[#This Row],[PRODUCT ID]],MasterData[],2,0)</f>
        <v>Product30</v>
      </c>
      <c r="H207" s="7" t="str">
        <f>VLOOKUP(InputData[[#This Row],[PRODUCT ID]],MasterData[],3,0)</f>
        <v>Category04</v>
      </c>
      <c r="I207" s="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f>
        <v>2817.92</v>
      </c>
      <c r="N207" s="7">
        <f>DAY(InputData[[#This Row],[DATE]])</f>
        <v>1</v>
      </c>
      <c r="O207" s="7" t="str">
        <f>TEXT(InputData[[#This Row],[DATE]],"mmm")</f>
        <v>Oct</v>
      </c>
      <c r="P207" s="7">
        <f>YEAR(InputData[[#This Row],[DATE]])</f>
        <v>2021</v>
      </c>
    </row>
    <row r="208" spans="1:16" x14ac:dyDescent="0.25">
      <c r="A208" s="3">
        <v>44471</v>
      </c>
      <c r="B208" s="4" t="s">
        <v>35</v>
      </c>
      <c r="C208" s="5">
        <v>15</v>
      </c>
      <c r="D208" s="5" t="s">
        <v>108</v>
      </c>
      <c r="E208" s="5" t="s">
        <v>106</v>
      </c>
      <c r="F208" s="6">
        <v>0</v>
      </c>
      <c r="G208" s="7" t="str">
        <f>VLOOKUP(InputData[[#This Row],[PRODUCT ID]],MasterData[],2,0)</f>
        <v>Product14</v>
      </c>
      <c r="H208" s="7" t="str">
        <f>VLOOKUP(InputData[[#This Row],[PRODUCT ID]],MasterData[],3,0)</f>
        <v>Category02</v>
      </c>
      <c r="I208" s="7"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f>
        <v>2200.8000000000002</v>
      </c>
      <c r="N208" s="7">
        <f>DAY(InputData[[#This Row],[DATE]])</f>
        <v>2</v>
      </c>
      <c r="O208" s="7" t="str">
        <f>TEXT(InputData[[#This Row],[DATE]],"mmm")</f>
        <v>Oct</v>
      </c>
      <c r="P208" s="7">
        <f>YEAR(InputData[[#This Row],[DATE]])</f>
        <v>2021</v>
      </c>
    </row>
    <row r="209" spans="1:16" x14ac:dyDescent="0.25">
      <c r="A209" s="3">
        <v>44472</v>
      </c>
      <c r="B209" s="4" t="s">
        <v>45</v>
      </c>
      <c r="C209" s="5">
        <v>9</v>
      </c>
      <c r="D209" s="5" t="s">
        <v>108</v>
      </c>
      <c r="E209" s="5" t="s">
        <v>106</v>
      </c>
      <c r="F209" s="6">
        <v>0</v>
      </c>
      <c r="G209" s="7" t="str">
        <f>VLOOKUP(InputData[[#This Row],[PRODUCT ID]],MasterData[],2,0)</f>
        <v>Product19</v>
      </c>
      <c r="H209" s="7" t="str">
        <f>VLOOKUP(InputData[[#This Row],[PRODUCT ID]],MasterData[],3,0)</f>
        <v>Category02</v>
      </c>
      <c r="I209" s="7"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f>
        <v>1890</v>
      </c>
      <c r="N209" s="7">
        <f>DAY(InputData[[#This Row],[DATE]])</f>
        <v>3</v>
      </c>
      <c r="O209" s="7" t="str">
        <f>TEXT(InputData[[#This Row],[DATE]],"mmm")</f>
        <v>Oct</v>
      </c>
      <c r="P209" s="7">
        <f>YEAR(InputData[[#This Row],[DATE]])</f>
        <v>2021</v>
      </c>
    </row>
    <row r="210" spans="1:16" x14ac:dyDescent="0.25">
      <c r="A210" s="3">
        <v>44475</v>
      </c>
      <c r="B210" s="4" t="s">
        <v>79</v>
      </c>
      <c r="C210" s="5">
        <v>1</v>
      </c>
      <c r="D210" s="5" t="s">
        <v>108</v>
      </c>
      <c r="E210" s="5" t="s">
        <v>106</v>
      </c>
      <c r="F210" s="6">
        <v>0</v>
      </c>
      <c r="G210" s="7" t="str">
        <f>VLOOKUP(InputData[[#This Row],[PRODUCT ID]],MasterData[],2,0)</f>
        <v>Product35</v>
      </c>
      <c r="H210" s="7" t="str">
        <f>VLOOKUP(InputData[[#This Row],[PRODUCT ID]],MasterData[],3,0)</f>
        <v>Category04</v>
      </c>
      <c r="I210" s="7"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f>
        <v>6.7</v>
      </c>
      <c r="N210" s="7">
        <f>DAY(InputData[[#This Row],[DATE]])</f>
        <v>6</v>
      </c>
      <c r="O210" s="7" t="str">
        <f>TEXT(InputData[[#This Row],[DATE]],"mmm")</f>
        <v>Oct</v>
      </c>
      <c r="P210" s="7">
        <f>YEAR(InputData[[#This Row],[DATE]])</f>
        <v>2021</v>
      </c>
    </row>
    <row r="211" spans="1:16" x14ac:dyDescent="0.25">
      <c r="A211" s="3">
        <v>44475</v>
      </c>
      <c r="B211" s="4" t="s">
        <v>81</v>
      </c>
      <c r="C211" s="5">
        <v>12</v>
      </c>
      <c r="D211" s="5" t="s">
        <v>106</v>
      </c>
      <c r="E211" s="5" t="s">
        <v>106</v>
      </c>
      <c r="F211" s="6">
        <v>0</v>
      </c>
      <c r="G211" s="7" t="str">
        <f>VLOOKUP(InputData[[#This Row],[PRODUCT ID]],MasterData[],2,0)</f>
        <v>Product36</v>
      </c>
      <c r="H211" s="7" t="str">
        <f>VLOOKUP(InputData[[#This Row],[PRODUCT ID]],MasterData[],3,0)</f>
        <v>Category04</v>
      </c>
      <c r="I211" s="7"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f>
        <v>1155.5999999999999</v>
      </c>
      <c r="N211" s="7">
        <f>DAY(InputData[[#This Row],[DATE]])</f>
        <v>6</v>
      </c>
      <c r="O211" s="7" t="str">
        <f>TEXT(InputData[[#This Row],[DATE]],"mmm")</f>
        <v>Oct</v>
      </c>
      <c r="P211" s="7">
        <f>YEAR(InputData[[#This Row],[DATE]])</f>
        <v>2021</v>
      </c>
    </row>
    <row r="212" spans="1:16" x14ac:dyDescent="0.25">
      <c r="A212" s="3">
        <v>44476</v>
      </c>
      <c r="B212" s="4" t="s">
        <v>60</v>
      </c>
      <c r="C212" s="5">
        <v>6</v>
      </c>
      <c r="D212" s="5" t="s">
        <v>108</v>
      </c>
      <c r="E212" s="5" t="s">
        <v>107</v>
      </c>
      <c r="F212" s="6">
        <v>0</v>
      </c>
      <c r="G212" s="7" t="str">
        <f>VLOOKUP(InputData[[#This Row],[PRODUCT ID]],MasterData[],2,0)</f>
        <v>Product26</v>
      </c>
      <c r="H212" s="7" t="str">
        <f>VLOOKUP(InputData[[#This Row],[PRODUCT ID]],MasterData[],3,0)</f>
        <v>Category04</v>
      </c>
      <c r="I212" s="7"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f>
        <v>147.96</v>
      </c>
      <c r="N212" s="7">
        <f>DAY(InputData[[#This Row],[DATE]])</f>
        <v>7</v>
      </c>
      <c r="O212" s="7" t="str">
        <f>TEXT(InputData[[#This Row],[DATE]],"mmm")</f>
        <v>Oct</v>
      </c>
      <c r="P212" s="7">
        <f>YEAR(InputData[[#This Row],[DATE]])</f>
        <v>2021</v>
      </c>
    </row>
    <row r="213" spans="1:16" x14ac:dyDescent="0.25">
      <c r="A213" s="3">
        <v>44478</v>
      </c>
      <c r="B213" s="4" t="s">
        <v>86</v>
      </c>
      <c r="C213" s="5">
        <v>5</v>
      </c>
      <c r="D213" s="5" t="s">
        <v>108</v>
      </c>
      <c r="E213" s="5" t="s">
        <v>107</v>
      </c>
      <c r="F213" s="6">
        <v>0</v>
      </c>
      <c r="G213" s="7" t="str">
        <f>VLOOKUP(InputData[[#This Row],[PRODUCT ID]],MasterData[],2,0)</f>
        <v>Product38</v>
      </c>
      <c r="H213" s="7" t="str">
        <f>VLOOKUP(InputData[[#This Row],[PRODUCT ID]],MasterData[],3,0)</f>
        <v>Category05</v>
      </c>
      <c r="I213" s="7"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f>
        <v>399.6</v>
      </c>
      <c r="N213" s="7">
        <f>DAY(InputData[[#This Row],[DATE]])</f>
        <v>9</v>
      </c>
      <c r="O213" s="7" t="str">
        <f>TEXT(InputData[[#This Row],[DATE]],"mmm")</f>
        <v>Oct</v>
      </c>
      <c r="P213" s="7">
        <f>YEAR(InputData[[#This Row],[DATE]])</f>
        <v>2021</v>
      </c>
    </row>
    <row r="214" spans="1:16" x14ac:dyDescent="0.25">
      <c r="A214" s="3">
        <v>44478</v>
      </c>
      <c r="B214" s="4" t="s">
        <v>73</v>
      </c>
      <c r="C214" s="5">
        <v>11</v>
      </c>
      <c r="D214" s="5" t="s">
        <v>106</v>
      </c>
      <c r="E214" s="5" t="s">
        <v>107</v>
      </c>
      <c r="F214" s="6">
        <v>0</v>
      </c>
      <c r="G214" s="7" t="str">
        <f>VLOOKUP(InputData[[#This Row],[PRODUCT ID]],MasterData[],2,0)</f>
        <v>Product32</v>
      </c>
      <c r="H214" s="7" t="str">
        <f>VLOOKUP(InputData[[#This Row],[PRODUCT ID]],MasterData[],3,0)</f>
        <v>Category04</v>
      </c>
      <c r="I214" s="7"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f>
        <v>1292.28</v>
      </c>
      <c r="N214" s="7">
        <f>DAY(InputData[[#This Row],[DATE]])</f>
        <v>9</v>
      </c>
      <c r="O214" s="7" t="str">
        <f>TEXT(InputData[[#This Row],[DATE]],"mmm")</f>
        <v>Oct</v>
      </c>
      <c r="P214" s="7">
        <f>YEAR(InputData[[#This Row],[DATE]])</f>
        <v>2021</v>
      </c>
    </row>
    <row r="215" spans="1:16" x14ac:dyDescent="0.25">
      <c r="A215" s="3">
        <v>44479</v>
      </c>
      <c r="B215" s="4" t="s">
        <v>79</v>
      </c>
      <c r="C215" s="5">
        <v>14</v>
      </c>
      <c r="D215" s="5" t="s">
        <v>108</v>
      </c>
      <c r="E215" s="5" t="s">
        <v>107</v>
      </c>
      <c r="F215" s="6">
        <v>0</v>
      </c>
      <c r="G215" s="7" t="str">
        <f>VLOOKUP(InputData[[#This Row],[PRODUCT ID]],MasterData[],2,0)</f>
        <v>Product35</v>
      </c>
      <c r="H215" s="7" t="str">
        <f>VLOOKUP(InputData[[#This Row],[PRODUCT ID]],MasterData[],3,0)</f>
        <v>Category04</v>
      </c>
      <c r="I215" s="7"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f>
        <v>93.8</v>
      </c>
      <c r="N215" s="7">
        <f>DAY(InputData[[#This Row],[DATE]])</f>
        <v>10</v>
      </c>
      <c r="O215" s="7" t="str">
        <f>TEXT(InputData[[#This Row],[DATE]],"mmm")</f>
        <v>Oct</v>
      </c>
      <c r="P215" s="7">
        <f>YEAR(InputData[[#This Row],[DATE]])</f>
        <v>2021</v>
      </c>
    </row>
    <row r="216" spans="1:16" x14ac:dyDescent="0.25">
      <c r="A216" s="3">
        <v>44480</v>
      </c>
      <c r="B216" s="4" t="s">
        <v>29</v>
      </c>
      <c r="C216" s="5">
        <v>15</v>
      </c>
      <c r="D216" s="5" t="s">
        <v>108</v>
      </c>
      <c r="E216" s="5" t="s">
        <v>107</v>
      </c>
      <c r="F216" s="6">
        <v>0</v>
      </c>
      <c r="G216" s="7" t="str">
        <f>VLOOKUP(InputData[[#This Row],[PRODUCT ID]],MasterData[],2,0)</f>
        <v>Product11</v>
      </c>
      <c r="H216" s="7" t="str">
        <f>VLOOKUP(InputData[[#This Row],[PRODUCT ID]],MasterData[],3,0)</f>
        <v>Category02</v>
      </c>
      <c r="I216" s="7"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f>
        <v>726</v>
      </c>
      <c r="N216" s="7">
        <f>DAY(InputData[[#This Row],[DATE]])</f>
        <v>11</v>
      </c>
      <c r="O216" s="7" t="str">
        <f>TEXT(InputData[[#This Row],[DATE]],"mmm")</f>
        <v>Oct</v>
      </c>
      <c r="P216" s="7">
        <f>YEAR(InputData[[#This Row],[DATE]])</f>
        <v>2021</v>
      </c>
    </row>
    <row r="217" spans="1:16" x14ac:dyDescent="0.25">
      <c r="A217" s="3">
        <v>44481</v>
      </c>
      <c r="B217" s="4" t="s">
        <v>63</v>
      </c>
      <c r="C217" s="5">
        <v>8</v>
      </c>
      <c r="D217" s="5" t="s">
        <v>106</v>
      </c>
      <c r="E217" s="5" t="s">
        <v>106</v>
      </c>
      <c r="F217" s="6">
        <v>0</v>
      </c>
      <c r="G217" s="7" t="str">
        <f>VLOOKUP(InputData[[#This Row],[PRODUCT ID]],MasterData[],2,0)</f>
        <v>Product27</v>
      </c>
      <c r="H217" s="7" t="str">
        <f>VLOOKUP(InputData[[#This Row],[PRODUCT ID]],MasterData[],3,0)</f>
        <v>Category04</v>
      </c>
      <c r="I217" s="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f>
        <v>456.96000000000004</v>
      </c>
      <c r="N217" s="7">
        <f>DAY(InputData[[#This Row],[DATE]])</f>
        <v>12</v>
      </c>
      <c r="O217" s="7" t="str">
        <f>TEXT(InputData[[#This Row],[DATE]],"mmm")</f>
        <v>Oct</v>
      </c>
      <c r="P217" s="7">
        <f>YEAR(InputData[[#This Row],[DATE]])</f>
        <v>2021</v>
      </c>
    </row>
    <row r="218" spans="1:16" x14ac:dyDescent="0.25">
      <c r="A218" s="3">
        <v>44486</v>
      </c>
      <c r="B218" s="4" t="s">
        <v>6</v>
      </c>
      <c r="C218" s="5">
        <v>13</v>
      </c>
      <c r="D218" s="5" t="s">
        <v>108</v>
      </c>
      <c r="E218" s="5" t="s">
        <v>106</v>
      </c>
      <c r="F218" s="6">
        <v>0</v>
      </c>
      <c r="G218" s="7" t="str">
        <f>VLOOKUP(InputData[[#This Row],[PRODUCT ID]],MasterData[],2,0)</f>
        <v>Product01</v>
      </c>
      <c r="H218" s="7" t="str">
        <f>VLOOKUP(InputData[[#This Row],[PRODUCT ID]],MasterData[],3,0)</f>
        <v>Category01</v>
      </c>
      <c r="I218" s="7"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f>
        <v>1350.44</v>
      </c>
      <c r="N218" s="7">
        <f>DAY(InputData[[#This Row],[DATE]])</f>
        <v>17</v>
      </c>
      <c r="O218" s="7" t="str">
        <f>TEXT(InputData[[#This Row],[DATE]],"mmm")</f>
        <v>Oct</v>
      </c>
      <c r="P218" s="7">
        <f>YEAR(InputData[[#This Row],[DATE]])</f>
        <v>2021</v>
      </c>
    </row>
    <row r="219" spans="1:16" x14ac:dyDescent="0.25">
      <c r="A219" s="3">
        <v>44487</v>
      </c>
      <c r="B219" s="4" t="s">
        <v>58</v>
      </c>
      <c r="C219" s="5">
        <v>6</v>
      </c>
      <c r="D219" s="5" t="s">
        <v>106</v>
      </c>
      <c r="E219" s="5" t="s">
        <v>107</v>
      </c>
      <c r="F219" s="6">
        <v>0</v>
      </c>
      <c r="G219" s="7" t="str">
        <f>VLOOKUP(InputData[[#This Row],[PRODUCT ID]],MasterData[],2,0)</f>
        <v>Product25</v>
      </c>
      <c r="H219" s="7" t="str">
        <f>VLOOKUP(InputData[[#This Row],[PRODUCT ID]],MasterData[],3,0)</f>
        <v>Category03</v>
      </c>
      <c r="I219" s="7"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f>
        <v>49.980000000000004</v>
      </c>
      <c r="N219" s="7">
        <f>DAY(InputData[[#This Row],[DATE]])</f>
        <v>18</v>
      </c>
      <c r="O219" s="7" t="str">
        <f>TEXT(InputData[[#This Row],[DATE]],"mmm")</f>
        <v>Oct</v>
      </c>
      <c r="P219" s="7">
        <f>YEAR(InputData[[#This Row],[DATE]])</f>
        <v>2021</v>
      </c>
    </row>
    <row r="220" spans="1:16" x14ac:dyDescent="0.25">
      <c r="A220" s="3">
        <v>44487</v>
      </c>
      <c r="B220" s="4" t="s">
        <v>50</v>
      </c>
      <c r="C220" s="5">
        <v>13</v>
      </c>
      <c r="D220" s="5" t="s">
        <v>106</v>
      </c>
      <c r="E220" s="5" t="s">
        <v>107</v>
      </c>
      <c r="F220" s="6">
        <v>0</v>
      </c>
      <c r="G220" s="7" t="str">
        <f>VLOOKUP(InputData[[#This Row],[PRODUCT ID]],MasterData[],2,0)</f>
        <v>Product21</v>
      </c>
      <c r="H220" s="7" t="str">
        <f>VLOOKUP(InputData[[#This Row],[PRODUCT ID]],MasterData[],3,0)</f>
        <v>Category03</v>
      </c>
      <c r="I220" s="7"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f>
        <v>2113.02</v>
      </c>
      <c r="N220" s="7">
        <f>DAY(InputData[[#This Row],[DATE]])</f>
        <v>18</v>
      </c>
      <c r="O220" s="7" t="str">
        <f>TEXT(InputData[[#This Row],[DATE]],"mmm")</f>
        <v>Oct</v>
      </c>
      <c r="P220" s="7">
        <f>YEAR(InputData[[#This Row],[DATE]])</f>
        <v>2021</v>
      </c>
    </row>
    <row r="221" spans="1:16" x14ac:dyDescent="0.25">
      <c r="A221" s="3">
        <v>44491</v>
      </c>
      <c r="B221" s="4" t="s">
        <v>29</v>
      </c>
      <c r="C221" s="5">
        <v>7</v>
      </c>
      <c r="D221" s="5" t="s">
        <v>108</v>
      </c>
      <c r="E221" s="5" t="s">
        <v>107</v>
      </c>
      <c r="F221" s="6">
        <v>0</v>
      </c>
      <c r="G221" s="7" t="str">
        <f>VLOOKUP(InputData[[#This Row],[PRODUCT ID]],MasterData[],2,0)</f>
        <v>Product11</v>
      </c>
      <c r="H221" s="7" t="str">
        <f>VLOOKUP(InputData[[#This Row],[PRODUCT ID]],MasterData[],3,0)</f>
        <v>Category02</v>
      </c>
      <c r="I221" s="7"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f>
        <v>338.8</v>
      </c>
      <c r="N221" s="7">
        <f>DAY(InputData[[#This Row],[DATE]])</f>
        <v>22</v>
      </c>
      <c r="O221" s="7" t="str">
        <f>TEXT(InputData[[#This Row],[DATE]],"mmm")</f>
        <v>Oct</v>
      </c>
      <c r="P221" s="7">
        <f>YEAR(InputData[[#This Row],[DATE]])</f>
        <v>2021</v>
      </c>
    </row>
    <row r="222" spans="1:16" x14ac:dyDescent="0.25">
      <c r="A222" s="3">
        <v>44491</v>
      </c>
      <c r="B222" s="4" t="s">
        <v>56</v>
      </c>
      <c r="C222" s="5">
        <v>13</v>
      </c>
      <c r="D222" s="5" t="s">
        <v>106</v>
      </c>
      <c r="E222" s="5" t="s">
        <v>107</v>
      </c>
      <c r="F222" s="6">
        <v>0</v>
      </c>
      <c r="G222" s="7" t="str">
        <f>VLOOKUP(InputData[[#This Row],[PRODUCT ID]],MasterData[],2,0)</f>
        <v>Product24</v>
      </c>
      <c r="H222" s="7" t="str">
        <f>VLOOKUP(InputData[[#This Row],[PRODUCT ID]],MasterData[],3,0)</f>
        <v>Category03</v>
      </c>
      <c r="I222" s="7"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f>
        <v>2040.48</v>
      </c>
      <c r="N222" s="7">
        <f>DAY(InputData[[#This Row],[DATE]])</f>
        <v>22</v>
      </c>
      <c r="O222" s="7" t="str">
        <f>TEXT(InputData[[#This Row],[DATE]],"mmm")</f>
        <v>Oct</v>
      </c>
      <c r="P222" s="7">
        <f>YEAR(InputData[[#This Row],[DATE]])</f>
        <v>2021</v>
      </c>
    </row>
    <row r="223" spans="1:16" x14ac:dyDescent="0.25">
      <c r="A223" s="3">
        <v>44491</v>
      </c>
      <c r="B223" s="4" t="s">
        <v>24</v>
      </c>
      <c r="C223" s="5">
        <v>1</v>
      </c>
      <c r="D223" s="5" t="s">
        <v>108</v>
      </c>
      <c r="E223" s="5" t="s">
        <v>107</v>
      </c>
      <c r="F223" s="6">
        <v>0</v>
      </c>
      <c r="G223" s="7" t="str">
        <f>VLOOKUP(InputData[[#This Row],[PRODUCT ID]],MasterData[],2,0)</f>
        <v>Product09</v>
      </c>
      <c r="H223" s="7" t="str">
        <f>VLOOKUP(InputData[[#This Row],[PRODUCT ID]],MasterData[],3,0)</f>
        <v>Category01</v>
      </c>
      <c r="I223" s="7"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f>
        <v>7.8599999999999994</v>
      </c>
      <c r="N223" s="7">
        <f>DAY(InputData[[#This Row],[DATE]])</f>
        <v>22</v>
      </c>
      <c r="O223" s="7" t="str">
        <f>TEXT(InputData[[#This Row],[DATE]],"mmm")</f>
        <v>Oct</v>
      </c>
      <c r="P223" s="7">
        <f>YEAR(InputData[[#This Row],[DATE]])</f>
        <v>2021</v>
      </c>
    </row>
    <row r="224" spans="1:16" x14ac:dyDescent="0.25">
      <c r="A224" s="3">
        <v>44493</v>
      </c>
      <c r="B224" s="4" t="s">
        <v>29</v>
      </c>
      <c r="C224" s="5">
        <v>3</v>
      </c>
      <c r="D224" s="5" t="s">
        <v>105</v>
      </c>
      <c r="E224" s="5" t="s">
        <v>107</v>
      </c>
      <c r="F224" s="6">
        <v>0</v>
      </c>
      <c r="G224" s="7" t="str">
        <f>VLOOKUP(InputData[[#This Row],[PRODUCT ID]],MasterData[],2,0)</f>
        <v>Product11</v>
      </c>
      <c r="H224" s="7" t="str">
        <f>VLOOKUP(InputData[[#This Row],[PRODUCT ID]],MasterData[],3,0)</f>
        <v>Category02</v>
      </c>
      <c r="I224" s="7"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f>
        <v>145.19999999999999</v>
      </c>
      <c r="N224" s="7">
        <f>DAY(InputData[[#This Row],[DATE]])</f>
        <v>24</v>
      </c>
      <c r="O224" s="7" t="str">
        <f>TEXT(InputData[[#This Row],[DATE]],"mmm")</f>
        <v>Oct</v>
      </c>
      <c r="P224" s="7">
        <f>YEAR(InputData[[#This Row],[DATE]])</f>
        <v>2021</v>
      </c>
    </row>
    <row r="225" spans="1:16" x14ac:dyDescent="0.25">
      <c r="A225" s="3">
        <v>44494</v>
      </c>
      <c r="B225" s="4" t="s">
        <v>98</v>
      </c>
      <c r="C225" s="5">
        <v>9</v>
      </c>
      <c r="D225" s="5" t="s">
        <v>106</v>
      </c>
      <c r="E225" s="5" t="s">
        <v>107</v>
      </c>
      <c r="F225" s="6">
        <v>0</v>
      </c>
      <c r="G225" s="7" t="str">
        <f>VLOOKUP(InputData[[#This Row],[PRODUCT ID]],MasterData[],2,0)</f>
        <v>Product44</v>
      </c>
      <c r="H225" s="7" t="str">
        <f>VLOOKUP(InputData[[#This Row],[PRODUCT ID]],MasterData[],3,0)</f>
        <v>Category05</v>
      </c>
      <c r="I225" s="7"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f>
        <v>738.72</v>
      </c>
      <c r="N225" s="7">
        <f>DAY(InputData[[#This Row],[DATE]])</f>
        <v>25</v>
      </c>
      <c r="O225" s="7" t="str">
        <f>TEXT(InputData[[#This Row],[DATE]],"mmm")</f>
        <v>Oct</v>
      </c>
      <c r="P225" s="7">
        <f>YEAR(InputData[[#This Row],[DATE]])</f>
        <v>2021</v>
      </c>
    </row>
    <row r="226" spans="1:16" x14ac:dyDescent="0.25">
      <c r="A226" s="3">
        <v>44495</v>
      </c>
      <c r="B226" s="4" t="s">
        <v>14</v>
      </c>
      <c r="C226" s="5">
        <v>6</v>
      </c>
      <c r="D226" s="5" t="s">
        <v>105</v>
      </c>
      <c r="E226" s="5" t="s">
        <v>107</v>
      </c>
      <c r="F226" s="6">
        <v>0</v>
      </c>
      <c r="G226" s="7" t="str">
        <f>VLOOKUP(InputData[[#This Row],[PRODUCT ID]],MasterData[],2,0)</f>
        <v>Product04</v>
      </c>
      <c r="H226" s="7" t="str">
        <f>VLOOKUP(InputData[[#This Row],[PRODUCT ID]],MasterData[],3,0)</f>
        <v>Category01</v>
      </c>
      <c r="I226" s="7"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f>
        <v>293.04000000000002</v>
      </c>
      <c r="N226" s="7">
        <f>DAY(InputData[[#This Row],[DATE]])</f>
        <v>26</v>
      </c>
      <c r="O226" s="7" t="str">
        <f>TEXT(InputData[[#This Row],[DATE]],"mmm")</f>
        <v>Oct</v>
      </c>
      <c r="P226" s="7">
        <f>YEAR(InputData[[#This Row],[DATE]])</f>
        <v>2021</v>
      </c>
    </row>
    <row r="227" spans="1:16" x14ac:dyDescent="0.25">
      <c r="A227" s="3">
        <v>44497</v>
      </c>
      <c r="B227" s="4" t="s">
        <v>22</v>
      </c>
      <c r="C227" s="5">
        <v>1</v>
      </c>
      <c r="D227" s="5" t="s">
        <v>108</v>
      </c>
      <c r="E227" s="5" t="s">
        <v>107</v>
      </c>
      <c r="F227" s="6">
        <v>0</v>
      </c>
      <c r="G227" s="7" t="str">
        <f>VLOOKUP(InputData[[#This Row],[PRODUCT ID]],MasterData[],2,0)</f>
        <v>Product08</v>
      </c>
      <c r="H227" s="7" t="str">
        <f>VLOOKUP(InputData[[#This Row],[PRODUCT ID]],MasterData[],3,0)</f>
        <v>Category01</v>
      </c>
      <c r="I227" s="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f>
        <v>94.62</v>
      </c>
      <c r="N227" s="7">
        <f>DAY(InputData[[#This Row],[DATE]])</f>
        <v>28</v>
      </c>
      <c r="O227" s="7" t="str">
        <f>TEXT(InputData[[#This Row],[DATE]],"mmm")</f>
        <v>Oct</v>
      </c>
      <c r="P227" s="7">
        <f>YEAR(InputData[[#This Row],[DATE]])</f>
        <v>2021</v>
      </c>
    </row>
    <row r="228" spans="1:16" x14ac:dyDescent="0.25">
      <c r="A228" s="3">
        <v>44498</v>
      </c>
      <c r="B228" s="4" t="s">
        <v>86</v>
      </c>
      <c r="C228" s="5">
        <v>14</v>
      </c>
      <c r="D228" s="5" t="s">
        <v>106</v>
      </c>
      <c r="E228" s="5" t="s">
        <v>106</v>
      </c>
      <c r="F228" s="6">
        <v>0</v>
      </c>
      <c r="G228" s="7" t="str">
        <f>VLOOKUP(InputData[[#This Row],[PRODUCT ID]],MasterData[],2,0)</f>
        <v>Product38</v>
      </c>
      <c r="H228" s="7" t="str">
        <f>VLOOKUP(InputData[[#This Row],[PRODUCT ID]],MasterData[],3,0)</f>
        <v>Category05</v>
      </c>
      <c r="I228" s="7"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f>
        <v>1118.8800000000001</v>
      </c>
      <c r="N228" s="7">
        <f>DAY(InputData[[#This Row],[DATE]])</f>
        <v>29</v>
      </c>
      <c r="O228" s="7" t="str">
        <f>TEXT(InputData[[#This Row],[DATE]],"mmm")</f>
        <v>Oct</v>
      </c>
      <c r="P228" s="7">
        <f>YEAR(InputData[[#This Row],[DATE]])</f>
        <v>2021</v>
      </c>
    </row>
    <row r="229" spans="1:16" x14ac:dyDescent="0.25">
      <c r="A229" s="3">
        <v>44500</v>
      </c>
      <c r="B229" s="4" t="s">
        <v>50</v>
      </c>
      <c r="C229" s="5">
        <v>6</v>
      </c>
      <c r="D229" s="5" t="s">
        <v>106</v>
      </c>
      <c r="E229" s="5" t="s">
        <v>107</v>
      </c>
      <c r="F229" s="6">
        <v>0</v>
      </c>
      <c r="G229" s="7" t="str">
        <f>VLOOKUP(InputData[[#This Row],[PRODUCT ID]],MasterData[],2,0)</f>
        <v>Product21</v>
      </c>
      <c r="H229" s="7" t="str">
        <f>VLOOKUP(InputData[[#This Row],[PRODUCT ID]],MasterData[],3,0)</f>
        <v>Category03</v>
      </c>
      <c r="I229" s="7"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f>
        <v>975.24</v>
      </c>
      <c r="N229" s="7">
        <f>DAY(InputData[[#This Row],[DATE]])</f>
        <v>31</v>
      </c>
      <c r="O229" s="7" t="str">
        <f>TEXT(InputData[[#This Row],[DATE]],"mmm")</f>
        <v>Oct</v>
      </c>
      <c r="P229" s="7">
        <f>YEAR(InputData[[#This Row],[DATE]])</f>
        <v>2021</v>
      </c>
    </row>
    <row r="230" spans="1:16" x14ac:dyDescent="0.25">
      <c r="A230" s="3">
        <v>44503</v>
      </c>
      <c r="B230" s="4" t="s">
        <v>33</v>
      </c>
      <c r="C230" s="5">
        <v>12</v>
      </c>
      <c r="D230" s="5" t="s">
        <v>108</v>
      </c>
      <c r="E230" s="5" t="s">
        <v>107</v>
      </c>
      <c r="F230" s="6">
        <v>0</v>
      </c>
      <c r="G230" s="7" t="str">
        <f>VLOOKUP(InputData[[#This Row],[PRODUCT ID]],MasterData[],2,0)</f>
        <v>Product13</v>
      </c>
      <c r="H230" s="7" t="str">
        <f>VLOOKUP(InputData[[#This Row],[PRODUCT ID]],MasterData[],3,0)</f>
        <v>Category02</v>
      </c>
      <c r="I230" s="7"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f>
        <v>1464.96</v>
      </c>
      <c r="N230" s="7">
        <f>DAY(InputData[[#This Row],[DATE]])</f>
        <v>3</v>
      </c>
      <c r="O230" s="7" t="str">
        <f>TEXT(InputData[[#This Row],[DATE]],"mmm")</f>
        <v>Nov</v>
      </c>
      <c r="P230" s="7">
        <f>YEAR(InputData[[#This Row],[DATE]])</f>
        <v>2021</v>
      </c>
    </row>
    <row r="231" spans="1:16" x14ac:dyDescent="0.25">
      <c r="A231" s="3">
        <v>44506</v>
      </c>
      <c r="B231" s="4" t="s">
        <v>81</v>
      </c>
      <c r="C231" s="5">
        <v>10</v>
      </c>
      <c r="D231" s="5" t="s">
        <v>108</v>
      </c>
      <c r="E231" s="5" t="s">
        <v>106</v>
      </c>
      <c r="F231" s="6">
        <v>0</v>
      </c>
      <c r="G231" s="7" t="str">
        <f>VLOOKUP(InputData[[#This Row],[PRODUCT ID]],MasterData[],2,0)</f>
        <v>Product36</v>
      </c>
      <c r="H231" s="7" t="str">
        <f>VLOOKUP(InputData[[#This Row],[PRODUCT ID]],MasterData[],3,0)</f>
        <v>Category04</v>
      </c>
      <c r="I231" s="7"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f>
        <v>963</v>
      </c>
      <c r="N231" s="7">
        <f>DAY(InputData[[#This Row],[DATE]])</f>
        <v>6</v>
      </c>
      <c r="O231" s="7" t="str">
        <f>TEXT(InputData[[#This Row],[DATE]],"mmm")</f>
        <v>Nov</v>
      </c>
      <c r="P231" s="7">
        <f>YEAR(InputData[[#This Row],[DATE]])</f>
        <v>2021</v>
      </c>
    </row>
    <row r="232" spans="1:16" x14ac:dyDescent="0.25">
      <c r="A232" s="3">
        <v>44508</v>
      </c>
      <c r="B232" s="4" t="s">
        <v>20</v>
      </c>
      <c r="C232" s="5">
        <v>15</v>
      </c>
      <c r="D232" s="5" t="s">
        <v>108</v>
      </c>
      <c r="E232" s="5" t="s">
        <v>106</v>
      </c>
      <c r="F232" s="6">
        <v>0</v>
      </c>
      <c r="G232" s="7" t="str">
        <f>VLOOKUP(InputData[[#This Row],[PRODUCT ID]],MasterData[],2,0)</f>
        <v>Product07</v>
      </c>
      <c r="H232" s="7" t="str">
        <f>VLOOKUP(InputData[[#This Row],[PRODUCT ID]],MasterData[],3,0)</f>
        <v>Category01</v>
      </c>
      <c r="I232" s="7"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f>
        <v>715.95</v>
      </c>
      <c r="N232" s="7">
        <f>DAY(InputData[[#This Row],[DATE]])</f>
        <v>8</v>
      </c>
      <c r="O232" s="7" t="str">
        <f>TEXT(InputData[[#This Row],[DATE]],"mmm")</f>
        <v>Nov</v>
      </c>
      <c r="P232" s="7">
        <f>YEAR(InputData[[#This Row],[DATE]])</f>
        <v>2021</v>
      </c>
    </row>
    <row r="233" spans="1:16" x14ac:dyDescent="0.25">
      <c r="A233" s="3">
        <v>44510</v>
      </c>
      <c r="B233" s="4" t="s">
        <v>94</v>
      </c>
      <c r="C233" s="5">
        <v>6</v>
      </c>
      <c r="D233" s="5" t="s">
        <v>106</v>
      </c>
      <c r="E233" s="5" t="s">
        <v>107</v>
      </c>
      <c r="F233" s="6">
        <v>0</v>
      </c>
      <c r="G233" s="7" t="str">
        <f>VLOOKUP(InputData[[#This Row],[PRODUCT ID]],MasterData[],2,0)</f>
        <v>Product42</v>
      </c>
      <c r="H233" s="7" t="str">
        <f>VLOOKUP(InputData[[#This Row],[PRODUCT ID]],MasterData[],3,0)</f>
        <v>Category05</v>
      </c>
      <c r="I233" s="7"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f>
        <v>972</v>
      </c>
      <c r="N233" s="7">
        <f>DAY(InputData[[#This Row],[DATE]])</f>
        <v>10</v>
      </c>
      <c r="O233" s="7" t="str">
        <f>TEXT(InputData[[#This Row],[DATE]],"mmm")</f>
        <v>Nov</v>
      </c>
      <c r="P233" s="7">
        <f>YEAR(InputData[[#This Row],[DATE]])</f>
        <v>2021</v>
      </c>
    </row>
    <row r="234" spans="1:16" x14ac:dyDescent="0.25">
      <c r="A234" s="3">
        <v>44511</v>
      </c>
      <c r="B234" s="4" t="s">
        <v>90</v>
      </c>
      <c r="C234" s="5">
        <v>12</v>
      </c>
      <c r="D234" s="5" t="s">
        <v>105</v>
      </c>
      <c r="E234" s="5" t="s">
        <v>106</v>
      </c>
      <c r="F234" s="6">
        <v>0</v>
      </c>
      <c r="G234" s="7" t="str">
        <f>VLOOKUP(InputData[[#This Row],[PRODUCT ID]],MasterData[],2,0)</f>
        <v>Product40</v>
      </c>
      <c r="H234" s="7" t="str">
        <f>VLOOKUP(InputData[[#This Row],[PRODUCT ID]],MasterData[],3,0)</f>
        <v>Category05</v>
      </c>
      <c r="I234" s="7"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f>
        <v>1382.4</v>
      </c>
      <c r="N234" s="7">
        <f>DAY(InputData[[#This Row],[DATE]])</f>
        <v>11</v>
      </c>
      <c r="O234" s="7" t="str">
        <f>TEXT(InputData[[#This Row],[DATE]],"mmm")</f>
        <v>Nov</v>
      </c>
      <c r="P234" s="7">
        <f>YEAR(InputData[[#This Row],[DATE]])</f>
        <v>2021</v>
      </c>
    </row>
    <row r="235" spans="1:16" x14ac:dyDescent="0.25">
      <c r="A235" s="3">
        <v>44512</v>
      </c>
      <c r="B235" s="4" t="s">
        <v>26</v>
      </c>
      <c r="C235" s="5">
        <v>3</v>
      </c>
      <c r="D235" s="5" t="s">
        <v>106</v>
      </c>
      <c r="E235" s="5" t="s">
        <v>107</v>
      </c>
      <c r="F235" s="6">
        <v>0</v>
      </c>
      <c r="G235" s="7" t="str">
        <f>VLOOKUP(InputData[[#This Row],[PRODUCT ID]],MasterData[],2,0)</f>
        <v>Product10</v>
      </c>
      <c r="H235" s="7" t="str">
        <f>VLOOKUP(InputData[[#This Row],[PRODUCT ID]],MasterData[],3,0)</f>
        <v>Category02</v>
      </c>
      <c r="I235" s="7"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f>
        <v>492.84000000000003</v>
      </c>
      <c r="N235" s="7">
        <f>DAY(InputData[[#This Row],[DATE]])</f>
        <v>12</v>
      </c>
      <c r="O235" s="7" t="str">
        <f>TEXT(InputData[[#This Row],[DATE]],"mmm")</f>
        <v>Nov</v>
      </c>
      <c r="P235" s="7">
        <f>YEAR(InputData[[#This Row],[DATE]])</f>
        <v>2021</v>
      </c>
    </row>
    <row r="236" spans="1:16" x14ac:dyDescent="0.25">
      <c r="A236" s="3">
        <v>44520</v>
      </c>
      <c r="B236" s="4" t="s">
        <v>77</v>
      </c>
      <c r="C236" s="5">
        <v>14</v>
      </c>
      <c r="D236" s="5" t="s">
        <v>106</v>
      </c>
      <c r="E236" s="5" t="s">
        <v>106</v>
      </c>
      <c r="F236" s="6">
        <v>0</v>
      </c>
      <c r="G236" s="7" t="str">
        <f>VLOOKUP(InputData[[#This Row],[PRODUCT ID]],MasterData[],2,0)</f>
        <v>Product34</v>
      </c>
      <c r="H236" s="7" t="str">
        <f>VLOOKUP(InputData[[#This Row],[PRODUCT ID]],MasterData[],3,0)</f>
        <v>Category04</v>
      </c>
      <c r="I236" s="7"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f>
        <v>816.19999999999993</v>
      </c>
      <c r="N236" s="7">
        <f>DAY(InputData[[#This Row],[DATE]])</f>
        <v>20</v>
      </c>
      <c r="O236" s="7" t="str">
        <f>TEXT(InputData[[#This Row],[DATE]],"mmm")</f>
        <v>Nov</v>
      </c>
      <c r="P236" s="7">
        <f>YEAR(InputData[[#This Row],[DATE]])</f>
        <v>2021</v>
      </c>
    </row>
    <row r="237" spans="1:16" x14ac:dyDescent="0.25">
      <c r="A237" s="3">
        <v>44520</v>
      </c>
      <c r="B237" s="4" t="s">
        <v>22</v>
      </c>
      <c r="C237" s="5">
        <v>11</v>
      </c>
      <c r="D237" s="5" t="s">
        <v>106</v>
      </c>
      <c r="E237" s="5" t="s">
        <v>107</v>
      </c>
      <c r="F237" s="6">
        <v>0</v>
      </c>
      <c r="G237" s="7" t="str">
        <f>VLOOKUP(InputData[[#This Row],[PRODUCT ID]],MasterData[],2,0)</f>
        <v>Product08</v>
      </c>
      <c r="H237" s="7" t="str">
        <f>VLOOKUP(InputData[[#This Row],[PRODUCT ID]],MasterData[],3,0)</f>
        <v>Category01</v>
      </c>
      <c r="I237" s="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f>
        <v>1040.8200000000002</v>
      </c>
      <c r="N237" s="7">
        <f>DAY(InputData[[#This Row],[DATE]])</f>
        <v>20</v>
      </c>
      <c r="O237" s="7" t="str">
        <f>TEXT(InputData[[#This Row],[DATE]],"mmm")</f>
        <v>Nov</v>
      </c>
      <c r="P237" s="7">
        <f>YEAR(InputData[[#This Row],[DATE]])</f>
        <v>2021</v>
      </c>
    </row>
    <row r="238" spans="1:16" x14ac:dyDescent="0.25">
      <c r="A238" s="3">
        <v>44521</v>
      </c>
      <c r="B238" s="4" t="s">
        <v>35</v>
      </c>
      <c r="C238" s="5">
        <v>1</v>
      </c>
      <c r="D238" s="5" t="s">
        <v>105</v>
      </c>
      <c r="E238" s="5" t="s">
        <v>106</v>
      </c>
      <c r="F238" s="6">
        <v>0</v>
      </c>
      <c r="G238" s="7" t="str">
        <f>VLOOKUP(InputData[[#This Row],[PRODUCT ID]],MasterData[],2,0)</f>
        <v>Product14</v>
      </c>
      <c r="H238" s="7" t="str">
        <f>VLOOKUP(InputData[[#This Row],[PRODUCT ID]],MasterData[],3,0)</f>
        <v>Category02</v>
      </c>
      <c r="I238" s="7"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f>
        <v>146.72</v>
      </c>
      <c r="N238" s="7">
        <f>DAY(InputData[[#This Row],[DATE]])</f>
        <v>21</v>
      </c>
      <c r="O238" s="7" t="str">
        <f>TEXT(InputData[[#This Row],[DATE]],"mmm")</f>
        <v>Nov</v>
      </c>
      <c r="P238" s="7">
        <f>YEAR(InputData[[#This Row],[DATE]])</f>
        <v>2021</v>
      </c>
    </row>
    <row r="239" spans="1:16" x14ac:dyDescent="0.25">
      <c r="A239" s="3">
        <v>44521</v>
      </c>
      <c r="B239" s="4" t="s">
        <v>18</v>
      </c>
      <c r="C239" s="5">
        <v>1</v>
      </c>
      <c r="D239" s="5" t="s">
        <v>106</v>
      </c>
      <c r="E239" s="5" t="s">
        <v>107</v>
      </c>
      <c r="F239" s="6">
        <v>0</v>
      </c>
      <c r="G239" s="7" t="str">
        <f>VLOOKUP(InputData[[#This Row],[PRODUCT ID]],MasterData[],2,0)</f>
        <v>Product06</v>
      </c>
      <c r="H239" s="7" t="str">
        <f>VLOOKUP(InputData[[#This Row],[PRODUCT ID]],MasterData[],3,0)</f>
        <v>Category01</v>
      </c>
      <c r="I239" s="7"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f>
        <v>85.5</v>
      </c>
      <c r="N239" s="7">
        <f>DAY(InputData[[#This Row],[DATE]])</f>
        <v>21</v>
      </c>
      <c r="O239" s="7" t="str">
        <f>TEXT(InputData[[#This Row],[DATE]],"mmm")</f>
        <v>Nov</v>
      </c>
      <c r="P239" s="7">
        <f>YEAR(InputData[[#This Row],[DATE]])</f>
        <v>2021</v>
      </c>
    </row>
    <row r="240" spans="1:16" x14ac:dyDescent="0.25">
      <c r="A240" s="3">
        <v>44527</v>
      </c>
      <c r="B240" s="4" t="s">
        <v>31</v>
      </c>
      <c r="C240" s="5">
        <v>8</v>
      </c>
      <c r="D240" s="5" t="s">
        <v>106</v>
      </c>
      <c r="E240" s="5" t="s">
        <v>106</v>
      </c>
      <c r="F240" s="6">
        <v>0</v>
      </c>
      <c r="G240" s="7" t="str">
        <f>VLOOKUP(InputData[[#This Row],[PRODUCT ID]],MasterData[],2,0)</f>
        <v>Product12</v>
      </c>
      <c r="H240" s="7" t="str">
        <f>VLOOKUP(InputData[[#This Row],[PRODUCT ID]],MasterData[],3,0)</f>
        <v>Category02</v>
      </c>
      <c r="I240" s="7"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f>
        <v>753.36</v>
      </c>
      <c r="N240" s="7">
        <f>DAY(InputData[[#This Row],[DATE]])</f>
        <v>27</v>
      </c>
      <c r="O240" s="7" t="str">
        <f>TEXT(InputData[[#This Row],[DATE]],"mmm")</f>
        <v>Nov</v>
      </c>
      <c r="P240" s="7">
        <f>YEAR(InputData[[#This Row],[DATE]])</f>
        <v>2021</v>
      </c>
    </row>
    <row r="241" spans="1:16" x14ac:dyDescent="0.25">
      <c r="A241" s="3">
        <v>44528</v>
      </c>
      <c r="B241" s="4" t="s">
        <v>90</v>
      </c>
      <c r="C241" s="5">
        <v>2</v>
      </c>
      <c r="D241" s="5" t="s">
        <v>108</v>
      </c>
      <c r="E241" s="5" t="s">
        <v>107</v>
      </c>
      <c r="F241" s="6">
        <v>0</v>
      </c>
      <c r="G241" s="7" t="str">
        <f>VLOOKUP(InputData[[#This Row],[PRODUCT ID]],MasterData[],2,0)</f>
        <v>Product40</v>
      </c>
      <c r="H241" s="7" t="str">
        <f>VLOOKUP(InputData[[#This Row],[PRODUCT ID]],MasterData[],3,0)</f>
        <v>Category05</v>
      </c>
      <c r="I241" s="7"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f>
        <v>230.4</v>
      </c>
      <c r="N241" s="7">
        <f>DAY(InputData[[#This Row],[DATE]])</f>
        <v>28</v>
      </c>
      <c r="O241" s="7" t="str">
        <f>TEXT(InputData[[#This Row],[DATE]],"mmm")</f>
        <v>Nov</v>
      </c>
      <c r="P241" s="7">
        <f>YEAR(InputData[[#This Row],[DATE]])</f>
        <v>2021</v>
      </c>
    </row>
    <row r="242" spans="1:16" x14ac:dyDescent="0.25">
      <c r="A242" s="3">
        <v>44530</v>
      </c>
      <c r="B242" s="4" t="s">
        <v>88</v>
      </c>
      <c r="C242" s="5">
        <v>15</v>
      </c>
      <c r="D242" s="5" t="s">
        <v>108</v>
      </c>
      <c r="E242" s="5" t="s">
        <v>106</v>
      </c>
      <c r="F242" s="6">
        <v>0</v>
      </c>
      <c r="G242" s="7" t="str">
        <f>VLOOKUP(InputData[[#This Row],[PRODUCT ID]],MasterData[],2,0)</f>
        <v>Product39</v>
      </c>
      <c r="H242" s="7" t="str">
        <f>VLOOKUP(InputData[[#This Row],[PRODUCT ID]],MasterData[],3,0)</f>
        <v>Category05</v>
      </c>
      <c r="I242" s="7"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f>
        <v>638.25</v>
      </c>
      <c r="N242" s="7">
        <f>DAY(InputData[[#This Row],[DATE]])</f>
        <v>30</v>
      </c>
      <c r="O242" s="7" t="str">
        <f>TEXT(InputData[[#This Row],[DATE]],"mmm")</f>
        <v>Nov</v>
      </c>
      <c r="P242" s="7">
        <f>YEAR(InputData[[#This Row],[DATE]])</f>
        <v>2021</v>
      </c>
    </row>
    <row r="243" spans="1:16" x14ac:dyDescent="0.25">
      <c r="A243" s="3">
        <v>44532</v>
      </c>
      <c r="B243" s="4" t="s">
        <v>39</v>
      </c>
      <c r="C243" s="5">
        <v>10</v>
      </c>
      <c r="D243" s="5" t="s">
        <v>108</v>
      </c>
      <c r="E243" s="5" t="s">
        <v>107</v>
      </c>
      <c r="F243" s="6">
        <v>0</v>
      </c>
      <c r="G243" s="7" t="str">
        <f>VLOOKUP(InputData[[#This Row],[PRODUCT ID]],MasterData[],2,0)</f>
        <v>Product16</v>
      </c>
      <c r="H243" s="7" t="str">
        <f>VLOOKUP(InputData[[#This Row],[PRODUCT ID]],MasterData[],3,0)</f>
        <v>Category02</v>
      </c>
      <c r="I243" s="7"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f>
        <v>166.4</v>
      </c>
      <c r="N243" s="7">
        <f>DAY(InputData[[#This Row],[DATE]])</f>
        <v>2</v>
      </c>
      <c r="O243" s="7" t="str">
        <f>TEXT(InputData[[#This Row],[DATE]],"mmm")</f>
        <v>Dec</v>
      </c>
      <c r="P243" s="7">
        <f>YEAR(InputData[[#This Row],[DATE]])</f>
        <v>2021</v>
      </c>
    </row>
    <row r="244" spans="1:16" x14ac:dyDescent="0.25">
      <c r="A244" s="3">
        <v>44533</v>
      </c>
      <c r="B244" s="4" t="s">
        <v>77</v>
      </c>
      <c r="C244" s="5">
        <v>2</v>
      </c>
      <c r="D244" s="5" t="s">
        <v>106</v>
      </c>
      <c r="E244" s="5" t="s">
        <v>107</v>
      </c>
      <c r="F244" s="6">
        <v>0</v>
      </c>
      <c r="G244" s="7" t="str">
        <f>VLOOKUP(InputData[[#This Row],[PRODUCT ID]],MasterData[],2,0)</f>
        <v>Product34</v>
      </c>
      <c r="H244" s="7" t="str">
        <f>VLOOKUP(InputData[[#This Row],[PRODUCT ID]],MasterData[],3,0)</f>
        <v>Category04</v>
      </c>
      <c r="I244" s="7"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f>
        <v>116.6</v>
      </c>
      <c r="N244" s="7">
        <f>DAY(InputData[[#This Row],[DATE]])</f>
        <v>3</v>
      </c>
      <c r="O244" s="7" t="str">
        <f>TEXT(InputData[[#This Row],[DATE]],"mmm")</f>
        <v>Dec</v>
      </c>
      <c r="P244" s="7">
        <f>YEAR(InputData[[#This Row],[DATE]])</f>
        <v>2021</v>
      </c>
    </row>
    <row r="245" spans="1:16" x14ac:dyDescent="0.25">
      <c r="A245" s="3">
        <v>44533</v>
      </c>
      <c r="B245" s="4" t="s">
        <v>45</v>
      </c>
      <c r="C245" s="5">
        <v>8</v>
      </c>
      <c r="D245" s="5" t="s">
        <v>106</v>
      </c>
      <c r="E245" s="5" t="s">
        <v>106</v>
      </c>
      <c r="F245" s="6">
        <v>0</v>
      </c>
      <c r="G245" s="7" t="str">
        <f>VLOOKUP(InputData[[#This Row],[PRODUCT ID]],MasterData[],2,0)</f>
        <v>Product19</v>
      </c>
      <c r="H245" s="7" t="str">
        <f>VLOOKUP(InputData[[#This Row],[PRODUCT ID]],MasterData[],3,0)</f>
        <v>Category02</v>
      </c>
      <c r="I245" s="7"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f>
        <v>1680</v>
      </c>
      <c r="N245" s="7">
        <f>DAY(InputData[[#This Row],[DATE]])</f>
        <v>3</v>
      </c>
      <c r="O245" s="7" t="str">
        <f>TEXT(InputData[[#This Row],[DATE]],"mmm")</f>
        <v>Dec</v>
      </c>
      <c r="P245" s="7">
        <f>YEAR(InputData[[#This Row],[DATE]])</f>
        <v>2021</v>
      </c>
    </row>
    <row r="246" spans="1:16" x14ac:dyDescent="0.25">
      <c r="A246" s="3">
        <v>44535</v>
      </c>
      <c r="B246" s="4" t="s">
        <v>14</v>
      </c>
      <c r="C246" s="5">
        <v>15</v>
      </c>
      <c r="D246" s="5" t="s">
        <v>108</v>
      </c>
      <c r="E246" s="5" t="s">
        <v>107</v>
      </c>
      <c r="F246" s="6">
        <v>0</v>
      </c>
      <c r="G246" s="7" t="str">
        <f>VLOOKUP(InputData[[#This Row],[PRODUCT ID]],MasterData[],2,0)</f>
        <v>Product04</v>
      </c>
      <c r="H246" s="7" t="str">
        <f>VLOOKUP(InputData[[#This Row],[PRODUCT ID]],MasterData[],3,0)</f>
        <v>Category01</v>
      </c>
      <c r="I246" s="7"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f>
        <v>732.6</v>
      </c>
      <c r="N246" s="7">
        <f>DAY(InputData[[#This Row],[DATE]])</f>
        <v>5</v>
      </c>
      <c r="O246" s="7" t="str">
        <f>TEXT(InputData[[#This Row],[DATE]],"mmm")</f>
        <v>Dec</v>
      </c>
      <c r="P246" s="7">
        <f>YEAR(InputData[[#This Row],[DATE]])</f>
        <v>2021</v>
      </c>
    </row>
    <row r="247" spans="1:16" x14ac:dyDescent="0.25">
      <c r="A247" s="3">
        <v>44535</v>
      </c>
      <c r="B247" s="4" t="s">
        <v>26</v>
      </c>
      <c r="C247" s="5">
        <v>1</v>
      </c>
      <c r="D247" s="5" t="s">
        <v>108</v>
      </c>
      <c r="E247" s="5" t="s">
        <v>106</v>
      </c>
      <c r="F247" s="6">
        <v>0</v>
      </c>
      <c r="G247" s="7" t="str">
        <f>VLOOKUP(InputData[[#This Row],[PRODUCT ID]],MasterData[],2,0)</f>
        <v>Product10</v>
      </c>
      <c r="H247" s="7" t="str">
        <f>VLOOKUP(InputData[[#This Row],[PRODUCT ID]],MasterData[],3,0)</f>
        <v>Category02</v>
      </c>
      <c r="I247" s="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f>
        <v>164.28</v>
      </c>
      <c r="N247" s="7">
        <f>DAY(InputData[[#This Row],[DATE]])</f>
        <v>5</v>
      </c>
      <c r="O247" s="7" t="str">
        <f>TEXT(InputData[[#This Row],[DATE]],"mmm")</f>
        <v>Dec</v>
      </c>
      <c r="P247" s="7">
        <f>YEAR(InputData[[#This Row],[DATE]])</f>
        <v>2021</v>
      </c>
    </row>
    <row r="248" spans="1:16" x14ac:dyDescent="0.25">
      <c r="A248" s="3">
        <v>44537</v>
      </c>
      <c r="B248" s="4" t="s">
        <v>33</v>
      </c>
      <c r="C248" s="5">
        <v>8</v>
      </c>
      <c r="D248" s="5" t="s">
        <v>108</v>
      </c>
      <c r="E248" s="5" t="s">
        <v>106</v>
      </c>
      <c r="F248" s="6">
        <v>0</v>
      </c>
      <c r="G248" s="7" t="str">
        <f>VLOOKUP(InputData[[#This Row],[PRODUCT ID]],MasterData[],2,0)</f>
        <v>Product13</v>
      </c>
      <c r="H248" s="7" t="str">
        <f>VLOOKUP(InputData[[#This Row],[PRODUCT ID]],MasterData[],3,0)</f>
        <v>Category02</v>
      </c>
      <c r="I248" s="7"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f>
        <v>976.64</v>
      </c>
      <c r="N248" s="7">
        <f>DAY(InputData[[#This Row],[DATE]])</f>
        <v>7</v>
      </c>
      <c r="O248" s="7" t="str">
        <f>TEXT(InputData[[#This Row],[DATE]],"mmm")</f>
        <v>Dec</v>
      </c>
      <c r="P248" s="7">
        <f>YEAR(InputData[[#This Row],[DATE]])</f>
        <v>2021</v>
      </c>
    </row>
    <row r="249" spans="1:16" x14ac:dyDescent="0.25">
      <c r="A249" s="3">
        <v>44538</v>
      </c>
      <c r="B249" s="4" t="s">
        <v>98</v>
      </c>
      <c r="C249" s="5">
        <v>14</v>
      </c>
      <c r="D249" s="5" t="s">
        <v>108</v>
      </c>
      <c r="E249" s="5" t="s">
        <v>106</v>
      </c>
      <c r="F249" s="6">
        <v>0</v>
      </c>
      <c r="G249" s="7" t="str">
        <f>VLOOKUP(InputData[[#This Row],[PRODUCT ID]],MasterData[],2,0)</f>
        <v>Product44</v>
      </c>
      <c r="H249" s="7" t="str">
        <f>VLOOKUP(InputData[[#This Row],[PRODUCT ID]],MasterData[],3,0)</f>
        <v>Category05</v>
      </c>
      <c r="I249" s="7"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f>
        <v>1149.1199999999999</v>
      </c>
      <c r="N249" s="7">
        <f>DAY(InputData[[#This Row],[DATE]])</f>
        <v>8</v>
      </c>
      <c r="O249" s="7" t="str">
        <f>TEXT(InputData[[#This Row],[DATE]],"mmm")</f>
        <v>Dec</v>
      </c>
      <c r="P249" s="7">
        <f>YEAR(InputData[[#This Row],[DATE]])</f>
        <v>2021</v>
      </c>
    </row>
    <row r="250" spans="1:16" x14ac:dyDescent="0.25">
      <c r="A250" s="3">
        <v>44544</v>
      </c>
      <c r="B250" s="4" t="s">
        <v>94</v>
      </c>
      <c r="C250" s="5">
        <v>4</v>
      </c>
      <c r="D250" s="5" t="s">
        <v>108</v>
      </c>
      <c r="E250" s="5" t="s">
        <v>106</v>
      </c>
      <c r="F250" s="6">
        <v>0</v>
      </c>
      <c r="G250" s="7" t="str">
        <f>VLOOKUP(InputData[[#This Row],[PRODUCT ID]],MasterData[],2,0)</f>
        <v>Product42</v>
      </c>
      <c r="H250" s="7" t="str">
        <f>VLOOKUP(InputData[[#This Row],[PRODUCT ID]],MasterData[],3,0)</f>
        <v>Category05</v>
      </c>
      <c r="I250" s="7"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f>
        <v>648</v>
      </c>
      <c r="N250" s="7">
        <f>DAY(InputData[[#This Row],[DATE]])</f>
        <v>14</v>
      </c>
      <c r="O250" s="7" t="str">
        <f>TEXT(InputData[[#This Row],[DATE]],"mmm")</f>
        <v>Dec</v>
      </c>
      <c r="P250" s="7">
        <f>YEAR(InputData[[#This Row],[DATE]])</f>
        <v>2021</v>
      </c>
    </row>
    <row r="251" spans="1:16" x14ac:dyDescent="0.25">
      <c r="A251" s="3">
        <v>44548</v>
      </c>
      <c r="B251" s="4" t="s">
        <v>12</v>
      </c>
      <c r="C251" s="5">
        <v>2</v>
      </c>
      <c r="D251" s="5" t="s">
        <v>108</v>
      </c>
      <c r="E251" s="5" t="s">
        <v>107</v>
      </c>
      <c r="F251" s="6">
        <v>0</v>
      </c>
      <c r="G251" s="7" t="str">
        <f>VLOOKUP(InputData[[#This Row],[PRODUCT ID]],MasterData[],2,0)</f>
        <v>Product03</v>
      </c>
      <c r="H251" s="7" t="str">
        <f>VLOOKUP(InputData[[#This Row],[PRODUCT ID]],MasterData[],3,0)</f>
        <v>Category01</v>
      </c>
      <c r="I251" s="7"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f>
        <v>161.88</v>
      </c>
      <c r="N251" s="7">
        <f>DAY(InputData[[#This Row],[DATE]])</f>
        <v>18</v>
      </c>
      <c r="O251" s="7" t="str">
        <f>TEXT(InputData[[#This Row],[DATE]],"mmm")</f>
        <v>Dec</v>
      </c>
      <c r="P251" s="7">
        <f>YEAR(InputData[[#This Row],[DATE]])</f>
        <v>2021</v>
      </c>
    </row>
    <row r="252" spans="1:16" x14ac:dyDescent="0.25">
      <c r="A252" s="3">
        <v>44548</v>
      </c>
      <c r="B252" s="4" t="s">
        <v>52</v>
      </c>
      <c r="C252" s="5">
        <v>8</v>
      </c>
      <c r="D252" s="5" t="s">
        <v>106</v>
      </c>
      <c r="E252" s="5" t="s">
        <v>107</v>
      </c>
      <c r="F252" s="6">
        <v>0</v>
      </c>
      <c r="G252" s="7" t="str">
        <f>VLOOKUP(InputData[[#This Row],[PRODUCT ID]],MasterData[],2,0)</f>
        <v>Product22</v>
      </c>
      <c r="H252" s="7" t="str">
        <f>VLOOKUP(InputData[[#This Row],[PRODUCT ID]],MasterData[],3,0)</f>
        <v>Category03</v>
      </c>
      <c r="I252" s="7"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f>
        <v>1132.56</v>
      </c>
      <c r="N252" s="7">
        <f>DAY(InputData[[#This Row],[DATE]])</f>
        <v>18</v>
      </c>
      <c r="O252" s="7" t="str">
        <f>TEXT(InputData[[#This Row],[DATE]],"mmm")</f>
        <v>Dec</v>
      </c>
      <c r="P252" s="7">
        <f>YEAR(InputData[[#This Row],[DATE]])</f>
        <v>2021</v>
      </c>
    </row>
    <row r="253" spans="1:16" x14ac:dyDescent="0.25">
      <c r="A253" s="3">
        <v>44549</v>
      </c>
      <c r="B253" s="4" t="s">
        <v>54</v>
      </c>
      <c r="C253" s="5">
        <v>12</v>
      </c>
      <c r="D253" s="5" t="s">
        <v>108</v>
      </c>
      <c r="E253" s="5" t="s">
        <v>106</v>
      </c>
      <c r="F253" s="6">
        <v>0</v>
      </c>
      <c r="G253" s="7" t="str">
        <f>VLOOKUP(InputData[[#This Row],[PRODUCT ID]],MasterData[],2,0)</f>
        <v>Product23</v>
      </c>
      <c r="H253" s="7" t="str">
        <f>VLOOKUP(InputData[[#This Row],[PRODUCT ID]],MasterData[],3,0)</f>
        <v>Category03</v>
      </c>
      <c r="I253" s="7"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f>
        <v>1793.52</v>
      </c>
      <c r="N253" s="7">
        <f>DAY(InputData[[#This Row],[DATE]])</f>
        <v>19</v>
      </c>
      <c r="O253" s="7" t="str">
        <f>TEXT(InputData[[#This Row],[DATE]],"mmm")</f>
        <v>Dec</v>
      </c>
      <c r="P253" s="7">
        <f>YEAR(InputData[[#This Row],[DATE]])</f>
        <v>2021</v>
      </c>
    </row>
    <row r="254" spans="1:16" x14ac:dyDescent="0.25">
      <c r="A254" s="3">
        <v>44549</v>
      </c>
      <c r="B254" s="4" t="s">
        <v>67</v>
      </c>
      <c r="C254" s="5">
        <v>3</v>
      </c>
      <c r="D254" s="5" t="s">
        <v>105</v>
      </c>
      <c r="E254" s="5" t="s">
        <v>106</v>
      </c>
      <c r="F254" s="6">
        <v>0</v>
      </c>
      <c r="G254" s="7" t="str">
        <f>VLOOKUP(InputData[[#This Row],[PRODUCT ID]],MasterData[],2,0)</f>
        <v>Product29</v>
      </c>
      <c r="H254" s="7" t="str">
        <f>VLOOKUP(InputData[[#This Row],[PRODUCT ID]],MasterData[],3,0)</f>
        <v>Category04</v>
      </c>
      <c r="I254" s="7"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f>
        <v>159.32999999999998</v>
      </c>
      <c r="N254" s="7">
        <f>DAY(InputData[[#This Row],[DATE]])</f>
        <v>19</v>
      </c>
      <c r="O254" s="7" t="str">
        <f>TEXT(InputData[[#This Row],[DATE]],"mmm")</f>
        <v>Dec</v>
      </c>
      <c r="P254" s="7">
        <f>YEAR(InputData[[#This Row],[DATE]])</f>
        <v>2021</v>
      </c>
    </row>
    <row r="255" spans="1:16" x14ac:dyDescent="0.25">
      <c r="A255" s="3">
        <v>44549</v>
      </c>
      <c r="B255" s="4" t="s">
        <v>29</v>
      </c>
      <c r="C255" s="5">
        <v>10</v>
      </c>
      <c r="D255" s="5" t="s">
        <v>106</v>
      </c>
      <c r="E255" s="5" t="s">
        <v>106</v>
      </c>
      <c r="F255" s="6">
        <v>0</v>
      </c>
      <c r="G255" s="7" t="str">
        <f>VLOOKUP(InputData[[#This Row],[PRODUCT ID]],MasterData[],2,0)</f>
        <v>Product11</v>
      </c>
      <c r="H255" s="7" t="str">
        <f>VLOOKUP(InputData[[#This Row],[PRODUCT ID]],MasterData[],3,0)</f>
        <v>Category02</v>
      </c>
      <c r="I255" s="7"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f>
        <v>484</v>
      </c>
      <c r="N255" s="7">
        <f>DAY(InputData[[#This Row],[DATE]])</f>
        <v>19</v>
      </c>
      <c r="O255" s="7" t="str">
        <f>TEXT(InputData[[#This Row],[DATE]],"mmm")</f>
        <v>Dec</v>
      </c>
      <c r="P255" s="7">
        <f>YEAR(InputData[[#This Row],[DATE]])</f>
        <v>2021</v>
      </c>
    </row>
    <row r="256" spans="1:16" x14ac:dyDescent="0.25">
      <c r="A256" s="3">
        <v>44550</v>
      </c>
      <c r="B256" s="4" t="s">
        <v>31</v>
      </c>
      <c r="C256" s="5">
        <v>14</v>
      </c>
      <c r="D256" s="5" t="s">
        <v>108</v>
      </c>
      <c r="E256" s="5" t="s">
        <v>106</v>
      </c>
      <c r="F256" s="6">
        <v>0</v>
      </c>
      <c r="G256" s="7" t="str">
        <f>VLOOKUP(InputData[[#This Row],[PRODUCT ID]],MasterData[],2,0)</f>
        <v>Product12</v>
      </c>
      <c r="H256" s="7" t="str">
        <f>VLOOKUP(InputData[[#This Row],[PRODUCT ID]],MasterData[],3,0)</f>
        <v>Category02</v>
      </c>
      <c r="I256" s="7"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f>
        <v>1318.38</v>
      </c>
      <c r="N256" s="7">
        <f>DAY(InputData[[#This Row],[DATE]])</f>
        <v>20</v>
      </c>
      <c r="O256" s="7" t="str">
        <f>TEXT(InputData[[#This Row],[DATE]],"mmm")</f>
        <v>Dec</v>
      </c>
      <c r="P256" s="7">
        <f>YEAR(InputData[[#This Row],[DATE]])</f>
        <v>2021</v>
      </c>
    </row>
    <row r="257" spans="1:16" x14ac:dyDescent="0.25">
      <c r="A257" s="3">
        <v>44551</v>
      </c>
      <c r="B257" s="4" t="s">
        <v>60</v>
      </c>
      <c r="C257" s="5">
        <v>10</v>
      </c>
      <c r="D257" s="5" t="s">
        <v>106</v>
      </c>
      <c r="E257" s="5" t="s">
        <v>107</v>
      </c>
      <c r="F257" s="6">
        <v>0</v>
      </c>
      <c r="G257" s="7" t="str">
        <f>VLOOKUP(InputData[[#This Row],[PRODUCT ID]],MasterData[],2,0)</f>
        <v>Product26</v>
      </c>
      <c r="H257" s="7" t="str">
        <f>VLOOKUP(InputData[[#This Row],[PRODUCT ID]],MasterData[],3,0)</f>
        <v>Category04</v>
      </c>
      <c r="I257" s="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f>
        <v>246.6</v>
      </c>
      <c r="N257" s="7">
        <f>DAY(InputData[[#This Row],[DATE]])</f>
        <v>21</v>
      </c>
      <c r="O257" s="7" t="str">
        <f>TEXT(InputData[[#This Row],[DATE]],"mmm")</f>
        <v>Dec</v>
      </c>
      <c r="P257" s="7">
        <f>YEAR(InputData[[#This Row],[DATE]])</f>
        <v>2021</v>
      </c>
    </row>
    <row r="258" spans="1:16" x14ac:dyDescent="0.25">
      <c r="A258" s="3">
        <v>44554</v>
      </c>
      <c r="B258" s="4" t="s">
        <v>94</v>
      </c>
      <c r="C258" s="5">
        <v>8</v>
      </c>
      <c r="D258" s="5" t="s">
        <v>105</v>
      </c>
      <c r="E258" s="5" t="s">
        <v>107</v>
      </c>
      <c r="F258" s="6">
        <v>0</v>
      </c>
      <c r="G258" s="7" t="str">
        <f>VLOOKUP(InputData[[#This Row],[PRODUCT ID]],MasterData[],2,0)</f>
        <v>Product42</v>
      </c>
      <c r="H258" s="7" t="str">
        <f>VLOOKUP(InputData[[#This Row],[PRODUCT ID]],MasterData[],3,0)</f>
        <v>Category05</v>
      </c>
      <c r="I258" s="7"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f>
        <v>1296</v>
      </c>
      <c r="N258" s="7">
        <f>DAY(InputData[[#This Row],[DATE]])</f>
        <v>24</v>
      </c>
      <c r="O258" s="7" t="str">
        <f>TEXT(InputData[[#This Row],[DATE]],"mmm")</f>
        <v>Dec</v>
      </c>
      <c r="P258" s="7">
        <f>YEAR(InputData[[#This Row],[DATE]])</f>
        <v>2021</v>
      </c>
    </row>
    <row r="259" spans="1:16" x14ac:dyDescent="0.25">
      <c r="A259" s="3">
        <v>44554</v>
      </c>
      <c r="B259" s="4" t="s">
        <v>81</v>
      </c>
      <c r="C259" s="5">
        <v>8</v>
      </c>
      <c r="D259" s="5" t="s">
        <v>105</v>
      </c>
      <c r="E259" s="5" t="s">
        <v>106</v>
      </c>
      <c r="F259" s="6">
        <v>0</v>
      </c>
      <c r="G259" s="7" t="str">
        <f>VLOOKUP(InputData[[#This Row],[PRODUCT ID]],MasterData[],2,0)</f>
        <v>Product36</v>
      </c>
      <c r="H259" s="7" t="str">
        <f>VLOOKUP(InputData[[#This Row],[PRODUCT ID]],MasterData[],3,0)</f>
        <v>Category04</v>
      </c>
      <c r="I259" s="7"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f>
        <v>770.4</v>
      </c>
      <c r="N259" s="7">
        <f>DAY(InputData[[#This Row],[DATE]])</f>
        <v>24</v>
      </c>
      <c r="O259" s="7" t="str">
        <f>TEXT(InputData[[#This Row],[DATE]],"mmm")</f>
        <v>Dec</v>
      </c>
      <c r="P259" s="7">
        <f>YEAR(InputData[[#This Row],[DATE]])</f>
        <v>2021</v>
      </c>
    </row>
    <row r="260" spans="1:16" x14ac:dyDescent="0.25">
      <c r="A260" s="3">
        <v>44556</v>
      </c>
      <c r="B260" s="4" t="s">
        <v>92</v>
      </c>
      <c r="C260" s="5">
        <v>14</v>
      </c>
      <c r="D260" s="5" t="s">
        <v>106</v>
      </c>
      <c r="E260" s="5" t="s">
        <v>107</v>
      </c>
      <c r="F260" s="6">
        <v>0</v>
      </c>
      <c r="G260" s="7" t="str">
        <f>VLOOKUP(InputData[[#This Row],[PRODUCT ID]],MasterData[],2,0)</f>
        <v>Product41</v>
      </c>
      <c r="H260" s="7" t="str">
        <f>VLOOKUP(InputData[[#This Row],[PRODUCT ID]],MasterData[],3,0)</f>
        <v>Category05</v>
      </c>
      <c r="I260" s="7"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f>
        <v>2434.3199999999997</v>
      </c>
      <c r="N260" s="7">
        <f>DAY(InputData[[#This Row],[DATE]])</f>
        <v>26</v>
      </c>
      <c r="O260" s="7" t="str">
        <f>TEXT(InputData[[#This Row],[DATE]],"mmm")</f>
        <v>Dec</v>
      </c>
      <c r="P260" s="7">
        <f>YEAR(InputData[[#This Row],[DATE]])</f>
        <v>2021</v>
      </c>
    </row>
    <row r="261" spans="1:16" x14ac:dyDescent="0.25">
      <c r="A261" s="3">
        <v>44557</v>
      </c>
      <c r="B261" s="4" t="s">
        <v>67</v>
      </c>
      <c r="C261" s="5">
        <v>14</v>
      </c>
      <c r="D261" s="5" t="s">
        <v>108</v>
      </c>
      <c r="E261" s="5" t="s">
        <v>107</v>
      </c>
      <c r="F261" s="6">
        <v>0</v>
      </c>
      <c r="G261" s="7" t="str">
        <f>VLOOKUP(InputData[[#This Row],[PRODUCT ID]],MasterData[],2,0)</f>
        <v>Product29</v>
      </c>
      <c r="H261" s="7" t="str">
        <f>VLOOKUP(InputData[[#This Row],[PRODUCT ID]],MasterData[],3,0)</f>
        <v>Category04</v>
      </c>
      <c r="I261" s="7"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f>
        <v>743.54</v>
      </c>
      <c r="N261" s="7">
        <f>DAY(InputData[[#This Row],[DATE]])</f>
        <v>27</v>
      </c>
      <c r="O261" s="7" t="str">
        <f>TEXT(InputData[[#This Row],[DATE]],"mmm")</f>
        <v>Dec</v>
      </c>
      <c r="P261" s="7">
        <f>YEAR(InputData[[#This Row],[DATE]])</f>
        <v>2021</v>
      </c>
    </row>
    <row r="262" spans="1:16" x14ac:dyDescent="0.25">
      <c r="A262" s="3">
        <v>44558</v>
      </c>
      <c r="B262" s="4" t="s">
        <v>67</v>
      </c>
      <c r="C262" s="5">
        <v>6</v>
      </c>
      <c r="D262" s="5" t="s">
        <v>108</v>
      </c>
      <c r="E262" s="5" t="s">
        <v>107</v>
      </c>
      <c r="F262" s="6">
        <v>0</v>
      </c>
      <c r="G262" s="7" t="str">
        <f>VLOOKUP(InputData[[#This Row],[PRODUCT ID]],MasterData[],2,0)</f>
        <v>Product29</v>
      </c>
      <c r="H262" s="7" t="str">
        <f>VLOOKUP(InputData[[#This Row],[PRODUCT ID]],MasterData[],3,0)</f>
        <v>Category04</v>
      </c>
      <c r="I262" s="7"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f>
        <v>318.65999999999997</v>
      </c>
      <c r="N262" s="7">
        <f>DAY(InputData[[#This Row],[DATE]])</f>
        <v>28</v>
      </c>
      <c r="O262" s="7" t="str">
        <f>TEXT(InputData[[#This Row],[DATE]],"mmm")</f>
        <v>Dec</v>
      </c>
      <c r="P262" s="7">
        <f>YEAR(InputData[[#This Row],[DATE]])</f>
        <v>2021</v>
      </c>
    </row>
    <row r="263" spans="1:16" x14ac:dyDescent="0.25">
      <c r="A263" s="3">
        <v>44560</v>
      </c>
      <c r="B263" s="4" t="s">
        <v>26</v>
      </c>
      <c r="C263" s="5">
        <v>13</v>
      </c>
      <c r="D263" s="5" t="s">
        <v>106</v>
      </c>
      <c r="E263" s="5" t="s">
        <v>106</v>
      </c>
      <c r="F263" s="6">
        <v>0</v>
      </c>
      <c r="G263" s="7" t="str">
        <f>VLOOKUP(InputData[[#This Row],[PRODUCT ID]],MasterData[],2,0)</f>
        <v>Product10</v>
      </c>
      <c r="H263" s="7" t="str">
        <f>VLOOKUP(InputData[[#This Row],[PRODUCT ID]],MasterData[],3,0)</f>
        <v>Category02</v>
      </c>
      <c r="I263" s="7"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f>
        <v>2135.64</v>
      </c>
      <c r="N263" s="7">
        <f>DAY(InputData[[#This Row],[DATE]])</f>
        <v>30</v>
      </c>
      <c r="O263" s="7" t="str">
        <f>TEXT(InputData[[#This Row],[DATE]],"mmm")</f>
        <v>Dec</v>
      </c>
      <c r="P263" s="7">
        <f>YEAR(InputData[[#This Row],[DATE]])</f>
        <v>2021</v>
      </c>
    </row>
    <row r="264" spans="1:16" x14ac:dyDescent="0.25">
      <c r="A264" s="3">
        <v>44562</v>
      </c>
      <c r="B264" s="4" t="s">
        <v>52</v>
      </c>
      <c r="C264" s="5">
        <v>1</v>
      </c>
      <c r="D264" s="5" t="s">
        <v>105</v>
      </c>
      <c r="E264" s="5" t="s">
        <v>107</v>
      </c>
      <c r="F264" s="6">
        <v>0</v>
      </c>
      <c r="G264" s="7" t="str">
        <f>VLOOKUP(InputData[[#This Row],[PRODUCT ID]],MasterData[],2,0)</f>
        <v>Product22</v>
      </c>
      <c r="H264" s="7" t="str">
        <f>VLOOKUP(InputData[[#This Row],[PRODUCT ID]],MasterData[],3,0)</f>
        <v>Category03</v>
      </c>
      <c r="I264" s="7"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f>
        <v>141.57</v>
      </c>
      <c r="N264" s="7">
        <f>DAY(InputData[[#This Row],[DATE]])</f>
        <v>1</v>
      </c>
      <c r="O264" s="7" t="str">
        <f>TEXT(InputData[[#This Row],[DATE]],"mmm")</f>
        <v>Jan</v>
      </c>
      <c r="P264" s="7">
        <f>YEAR(InputData[[#This Row],[DATE]])</f>
        <v>2022</v>
      </c>
    </row>
    <row r="265" spans="1:16" x14ac:dyDescent="0.25">
      <c r="A265" s="3">
        <v>44563</v>
      </c>
      <c r="B265" s="4" t="s">
        <v>26</v>
      </c>
      <c r="C265" s="5">
        <v>7</v>
      </c>
      <c r="D265" s="5" t="s">
        <v>108</v>
      </c>
      <c r="E265" s="5" t="s">
        <v>107</v>
      </c>
      <c r="F265" s="6">
        <v>0</v>
      </c>
      <c r="G265" s="7" t="str">
        <f>VLOOKUP(InputData[[#This Row],[PRODUCT ID]],MasterData[],2,0)</f>
        <v>Product10</v>
      </c>
      <c r="H265" s="7" t="str">
        <f>VLOOKUP(InputData[[#This Row],[PRODUCT ID]],MasterData[],3,0)</f>
        <v>Category02</v>
      </c>
      <c r="I265" s="7"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f>
        <v>1149.96</v>
      </c>
      <c r="N265" s="7">
        <f>DAY(InputData[[#This Row],[DATE]])</f>
        <v>2</v>
      </c>
      <c r="O265" s="7" t="str">
        <f>TEXT(InputData[[#This Row],[DATE]],"mmm")</f>
        <v>Jan</v>
      </c>
      <c r="P265" s="7">
        <f>YEAR(InputData[[#This Row],[DATE]])</f>
        <v>2022</v>
      </c>
    </row>
    <row r="266" spans="1:16" x14ac:dyDescent="0.25">
      <c r="A266" s="3">
        <v>44563</v>
      </c>
      <c r="B266" s="4" t="s">
        <v>37</v>
      </c>
      <c r="C266" s="5">
        <v>2</v>
      </c>
      <c r="D266" s="5" t="s">
        <v>106</v>
      </c>
      <c r="E266" s="5" t="s">
        <v>107</v>
      </c>
      <c r="F266" s="6">
        <v>0</v>
      </c>
      <c r="G266" s="7" t="str">
        <f>VLOOKUP(InputData[[#This Row],[PRODUCT ID]],MasterData[],2,0)</f>
        <v>Product15</v>
      </c>
      <c r="H266" s="7" t="str">
        <f>VLOOKUP(InputData[[#This Row],[PRODUCT ID]],MasterData[],3,0)</f>
        <v>Category02</v>
      </c>
      <c r="I266" s="7"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f>
        <v>31.439999999999998</v>
      </c>
      <c r="N266" s="7">
        <f>DAY(InputData[[#This Row],[DATE]])</f>
        <v>2</v>
      </c>
      <c r="O266" s="7" t="str">
        <f>TEXT(InputData[[#This Row],[DATE]],"mmm")</f>
        <v>Jan</v>
      </c>
      <c r="P266" s="7">
        <f>YEAR(InputData[[#This Row],[DATE]])</f>
        <v>2022</v>
      </c>
    </row>
    <row r="267" spans="1:16" x14ac:dyDescent="0.25">
      <c r="A267" s="3">
        <v>44563</v>
      </c>
      <c r="B267" s="4" t="s">
        <v>75</v>
      </c>
      <c r="C267" s="5">
        <v>1</v>
      </c>
      <c r="D267" s="5" t="s">
        <v>108</v>
      </c>
      <c r="E267" s="5" t="s">
        <v>107</v>
      </c>
      <c r="F267" s="6">
        <v>0</v>
      </c>
      <c r="G267" s="7" t="str">
        <f>VLOOKUP(InputData[[#This Row],[PRODUCT ID]],MasterData[],2,0)</f>
        <v>Product33</v>
      </c>
      <c r="H267" s="7" t="str">
        <f>VLOOKUP(InputData[[#This Row],[PRODUCT ID]],MasterData[],3,0)</f>
        <v>Category04</v>
      </c>
      <c r="I267" s="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f>
        <v>119.7</v>
      </c>
      <c r="N267" s="7">
        <f>DAY(InputData[[#This Row],[DATE]])</f>
        <v>2</v>
      </c>
      <c r="O267" s="7" t="str">
        <f>TEXT(InputData[[#This Row],[DATE]],"mmm")</f>
        <v>Jan</v>
      </c>
      <c r="P267" s="7">
        <f>YEAR(InputData[[#This Row],[DATE]])</f>
        <v>2022</v>
      </c>
    </row>
    <row r="268" spans="1:16" x14ac:dyDescent="0.25">
      <c r="A268" s="3">
        <v>44564</v>
      </c>
      <c r="B268" s="4" t="s">
        <v>96</v>
      </c>
      <c r="C268" s="5">
        <v>9</v>
      </c>
      <c r="D268" s="5" t="s">
        <v>108</v>
      </c>
      <c r="E268" s="5" t="s">
        <v>107</v>
      </c>
      <c r="F268" s="6">
        <v>0</v>
      </c>
      <c r="G268" s="7" t="str">
        <f>VLOOKUP(InputData[[#This Row],[PRODUCT ID]],MasterData[],2,0)</f>
        <v>Product43</v>
      </c>
      <c r="H268" s="7" t="str">
        <f>VLOOKUP(InputData[[#This Row],[PRODUCT ID]],MasterData[],3,0)</f>
        <v>Category05</v>
      </c>
      <c r="I268" s="7"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f>
        <v>747.72</v>
      </c>
      <c r="N268" s="7">
        <f>DAY(InputData[[#This Row],[DATE]])</f>
        <v>3</v>
      </c>
      <c r="O268" s="7" t="str">
        <f>TEXT(InputData[[#This Row],[DATE]],"mmm")</f>
        <v>Jan</v>
      </c>
      <c r="P268" s="7">
        <f>YEAR(InputData[[#This Row],[DATE]])</f>
        <v>2022</v>
      </c>
    </row>
    <row r="269" spans="1:16" x14ac:dyDescent="0.25">
      <c r="A269" s="3">
        <v>44565</v>
      </c>
      <c r="B269" s="4" t="s">
        <v>31</v>
      </c>
      <c r="C269" s="5">
        <v>8</v>
      </c>
      <c r="D269" s="5" t="s">
        <v>108</v>
      </c>
      <c r="E269" s="5" t="s">
        <v>106</v>
      </c>
      <c r="F269" s="6">
        <v>0</v>
      </c>
      <c r="G269" s="7" t="str">
        <f>VLOOKUP(InputData[[#This Row],[PRODUCT ID]],MasterData[],2,0)</f>
        <v>Product12</v>
      </c>
      <c r="H269" s="7" t="str">
        <f>VLOOKUP(InputData[[#This Row],[PRODUCT ID]],MasterData[],3,0)</f>
        <v>Category02</v>
      </c>
      <c r="I269" s="7"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f>
        <v>753.36</v>
      </c>
      <c r="N269" s="7">
        <f>DAY(InputData[[#This Row],[DATE]])</f>
        <v>4</v>
      </c>
      <c r="O269" s="7" t="str">
        <f>TEXT(InputData[[#This Row],[DATE]],"mmm")</f>
        <v>Jan</v>
      </c>
      <c r="P269" s="7">
        <f>YEAR(InputData[[#This Row],[DATE]])</f>
        <v>2022</v>
      </c>
    </row>
    <row r="270" spans="1:16" x14ac:dyDescent="0.25">
      <c r="A270" s="3">
        <v>44565</v>
      </c>
      <c r="B270" s="4" t="s">
        <v>67</v>
      </c>
      <c r="C270" s="5">
        <v>1</v>
      </c>
      <c r="D270" s="5" t="s">
        <v>106</v>
      </c>
      <c r="E270" s="5" t="s">
        <v>106</v>
      </c>
      <c r="F270" s="6">
        <v>0</v>
      </c>
      <c r="G270" s="7" t="str">
        <f>VLOOKUP(InputData[[#This Row],[PRODUCT ID]],MasterData[],2,0)</f>
        <v>Product29</v>
      </c>
      <c r="H270" s="7" t="str">
        <f>VLOOKUP(InputData[[#This Row],[PRODUCT ID]],MasterData[],3,0)</f>
        <v>Category04</v>
      </c>
      <c r="I270" s="7"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f>
        <v>53.11</v>
      </c>
      <c r="N270" s="7">
        <f>DAY(InputData[[#This Row],[DATE]])</f>
        <v>4</v>
      </c>
      <c r="O270" s="7" t="str">
        <f>TEXT(InputData[[#This Row],[DATE]],"mmm")</f>
        <v>Jan</v>
      </c>
      <c r="P270" s="7">
        <f>YEAR(InputData[[#This Row],[DATE]])</f>
        <v>2022</v>
      </c>
    </row>
    <row r="271" spans="1:16" x14ac:dyDescent="0.25">
      <c r="A271" s="3">
        <v>44570</v>
      </c>
      <c r="B271" s="4" t="s">
        <v>73</v>
      </c>
      <c r="C271" s="5">
        <v>12</v>
      </c>
      <c r="D271" s="5" t="s">
        <v>108</v>
      </c>
      <c r="E271" s="5" t="s">
        <v>106</v>
      </c>
      <c r="F271" s="6">
        <v>0</v>
      </c>
      <c r="G271" s="7" t="str">
        <f>VLOOKUP(InputData[[#This Row],[PRODUCT ID]],MasterData[],2,0)</f>
        <v>Product32</v>
      </c>
      <c r="H271" s="7" t="str">
        <f>VLOOKUP(InputData[[#This Row],[PRODUCT ID]],MasterData[],3,0)</f>
        <v>Category04</v>
      </c>
      <c r="I271" s="7"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f>
        <v>1409.76</v>
      </c>
      <c r="N271" s="7">
        <f>DAY(InputData[[#This Row],[DATE]])</f>
        <v>9</v>
      </c>
      <c r="O271" s="7" t="str">
        <f>TEXT(InputData[[#This Row],[DATE]],"mmm")</f>
        <v>Jan</v>
      </c>
      <c r="P271" s="7">
        <f>YEAR(InputData[[#This Row],[DATE]])</f>
        <v>2022</v>
      </c>
    </row>
    <row r="272" spans="1:16" x14ac:dyDescent="0.25">
      <c r="A272" s="3">
        <v>44571</v>
      </c>
      <c r="B272" s="4" t="s">
        <v>77</v>
      </c>
      <c r="C272" s="5">
        <v>14</v>
      </c>
      <c r="D272" s="5" t="s">
        <v>106</v>
      </c>
      <c r="E272" s="5" t="s">
        <v>106</v>
      </c>
      <c r="F272" s="6">
        <v>0</v>
      </c>
      <c r="G272" s="7" t="str">
        <f>VLOOKUP(InputData[[#This Row],[PRODUCT ID]],MasterData[],2,0)</f>
        <v>Product34</v>
      </c>
      <c r="H272" s="7" t="str">
        <f>VLOOKUP(InputData[[#This Row],[PRODUCT ID]],MasterData[],3,0)</f>
        <v>Category04</v>
      </c>
      <c r="I272" s="7"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f>
        <v>816.19999999999993</v>
      </c>
      <c r="N272" s="7">
        <f>DAY(InputData[[#This Row],[DATE]])</f>
        <v>10</v>
      </c>
      <c r="O272" s="7" t="str">
        <f>TEXT(InputData[[#This Row],[DATE]],"mmm")</f>
        <v>Jan</v>
      </c>
      <c r="P272" s="7">
        <f>YEAR(InputData[[#This Row],[DATE]])</f>
        <v>2022</v>
      </c>
    </row>
    <row r="273" spans="1:16" x14ac:dyDescent="0.25">
      <c r="A273" s="3">
        <v>44572</v>
      </c>
      <c r="B273" s="4" t="s">
        <v>73</v>
      </c>
      <c r="C273" s="5">
        <v>2</v>
      </c>
      <c r="D273" s="5" t="s">
        <v>108</v>
      </c>
      <c r="E273" s="5" t="s">
        <v>106</v>
      </c>
      <c r="F273" s="6">
        <v>0</v>
      </c>
      <c r="G273" s="7" t="str">
        <f>VLOOKUP(InputData[[#This Row],[PRODUCT ID]],MasterData[],2,0)</f>
        <v>Product32</v>
      </c>
      <c r="H273" s="7" t="str">
        <f>VLOOKUP(InputData[[#This Row],[PRODUCT ID]],MasterData[],3,0)</f>
        <v>Category04</v>
      </c>
      <c r="I273" s="7"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f>
        <v>234.96</v>
      </c>
      <c r="N273" s="7">
        <f>DAY(InputData[[#This Row],[DATE]])</f>
        <v>11</v>
      </c>
      <c r="O273" s="7" t="str">
        <f>TEXT(InputData[[#This Row],[DATE]],"mmm")</f>
        <v>Jan</v>
      </c>
      <c r="P273" s="7">
        <f>YEAR(InputData[[#This Row],[DATE]])</f>
        <v>2022</v>
      </c>
    </row>
    <row r="274" spans="1:16" x14ac:dyDescent="0.25">
      <c r="A274" s="3">
        <v>44574</v>
      </c>
      <c r="B274" s="4" t="s">
        <v>45</v>
      </c>
      <c r="C274" s="5">
        <v>6</v>
      </c>
      <c r="D274" s="5" t="s">
        <v>106</v>
      </c>
      <c r="E274" s="5" t="s">
        <v>106</v>
      </c>
      <c r="F274" s="6">
        <v>0</v>
      </c>
      <c r="G274" s="7" t="str">
        <f>VLOOKUP(InputData[[#This Row],[PRODUCT ID]],MasterData[],2,0)</f>
        <v>Product19</v>
      </c>
      <c r="H274" s="7" t="str">
        <f>VLOOKUP(InputData[[#This Row],[PRODUCT ID]],MasterData[],3,0)</f>
        <v>Category02</v>
      </c>
      <c r="I274" s="7"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f>
        <v>1260</v>
      </c>
      <c r="N274" s="7">
        <f>DAY(InputData[[#This Row],[DATE]])</f>
        <v>13</v>
      </c>
      <c r="O274" s="7" t="str">
        <f>TEXT(InputData[[#This Row],[DATE]],"mmm")</f>
        <v>Jan</v>
      </c>
      <c r="P274" s="7">
        <f>YEAR(InputData[[#This Row],[DATE]])</f>
        <v>2022</v>
      </c>
    </row>
    <row r="275" spans="1:16" x14ac:dyDescent="0.25">
      <c r="A275" s="3">
        <v>44575</v>
      </c>
      <c r="B275" s="4" t="s">
        <v>29</v>
      </c>
      <c r="C275" s="5">
        <v>14</v>
      </c>
      <c r="D275" s="5" t="s">
        <v>108</v>
      </c>
      <c r="E275" s="5" t="s">
        <v>106</v>
      </c>
      <c r="F275" s="6">
        <v>0</v>
      </c>
      <c r="G275" s="7" t="str">
        <f>VLOOKUP(InputData[[#This Row],[PRODUCT ID]],MasterData[],2,0)</f>
        <v>Product11</v>
      </c>
      <c r="H275" s="7" t="str">
        <f>VLOOKUP(InputData[[#This Row],[PRODUCT ID]],MasterData[],3,0)</f>
        <v>Category02</v>
      </c>
      <c r="I275" s="7"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f>
        <v>677.6</v>
      </c>
      <c r="N275" s="7">
        <f>DAY(InputData[[#This Row],[DATE]])</f>
        <v>14</v>
      </c>
      <c r="O275" s="7" t="str">
        <f>TEXT(InputData[[#This Row],[DATE]],"mmm")</f>
        <v>Jan</v>
      </c>
      <c r="P275" s="7">
        <f>YEAR(InputData[[#This Row],[DATE]])</f>
        <v>2022</v>
      </c>
    </row>
    <row r="276" spans="1:16" x14ac:dyDescent="0.25">
      <c r="A276" s="3">
        <v>44576</v>
      </c>
      <c r="B276" s="4" t="s">
        <v>52</v>
      </c>
      <c r="C276" s="5">
        <v>10</v>
      </c>
      <c r="D276" s="5" t="s">
        <v>108</v>
      </c>
      <c r="E276" s="5" t="s">
        <v>107</v>
      </c>
      <c r="F276" s="6">
        <v>0</v>
      </c>
      <c r="G276" s="7" t="str">
        <f>VLOOKUP(InputData[[#This Row],[PRODUCT ID]],MasterData[],2,0)</f>
        <v>Product22</v>
      </c>
      <c r="H276" s="7" t="str">
        <f>VLOOKUP(InputData[[#This Row],[PRODUCT ID]],MasterData[],3,0)</f>
        <v>Category03</v>
      </c>
      <c r="I276" s="7"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f>
        <v>1415.6999999999998</v>
      </c>
      <c r="N276" s="7">
        <f>DAY(InputData[[#This Row],[DATE]])</f>
        <v>15</v>
      </c>
      <c r="O276" s="7" t="str">
        <f>TEXT(InputData[[#This Row],[DATE]],"mmm")</f>
        <v>Jan</v>
      </c>
      <c r="P276" s="7">
        <f>YEAR(InputData[[#This Row],[DATE]])</f>
        <v>2022</v>
      </c>
    </row>
    <row r="277" spans="1:16" x14ac:dyDescent="0.25">
      <c r="A277" s="3">
        <v>44577</v>
      </c>
      <c r="B277" s="4" t="s">
        <v>35</v>
      </c>
      <c r="C277" s="5">
        <v>11</v>
      </c>
      <c r="D277" s="5" t="s">
        <v>106</v>
      </c>
      <c r="E277" s="5" t="s">
        <v>107</v>
      </c>
      <c r="F277" s="6">
        <v>0</v>
      </c>
      <c r="G277" s="7" t="str">
        <f>VLOOKUP(InputData[[#This Row],[PRODUCT ID]],MasterData[],2,0)</f>
        <v>Product14</v>
      </c>
      <c r="H277" s="7" t="str">
        <f>VLOOKUP(InputData[[#This Row],[PRODUCT ID]],MasterData[],3,0)</f>
        <v>Category02</v>
      </c>
      <c r="I277" s="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f>
        <v>1613.92</v>
      </c>
      <c r="N277" s="7">
        <f>DAY(InputData[[#This Row],[DATE]])</f>
        <v>16</v>
      </c>
      <c r="O277" s="7" t="str">
        <f>TEXT(InputData[[#This Row],[DATE]],"mmm")</f>
        <v>Jan</v>
      </c>
      <c r="P277" s="7">
        <f>YEAR(InputData[[#This Row],[DATE]])</f>
        <v>2022</v>
      </c>
    </row>
    <row r="278" spans="1:16" x14ac:dyDescent="0.25">
      <c r="A278" s="3">
        <v>44578</v>
      </c>
      <c r="B278" s="4" t="s">
        <v>90</v>
      </c>
      <c r="C278" s="5">
        <v>4</v>
      </c>
      <c r="D278" s="5" t="s">
        <v>106</v>
      </c>
      <c r="E278" s="5" t="s">
        <v>106</v>
      </c>
      <c r="F278" s="6">
        <v>0</v>
      </c>
      <c r="G278" s="7" t="str">
        <f>VLOOKUP(InputData[[#This Row],[PRODUCT ID]],MasterData[],2,0)</f>
        <v>Product40</v>
      </c>
      <c r="H278" s="7" t="str">
        <f>VLOOKUP(InputData[[#This Row],[PRODUCT ID]],MasterData[],3,0)</f>
        <v>Category05</v>
      </c>
      <c r="I278" s="7"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f>
        <v>460.8</v>
      </c>
      <c r="N278" s="7">
        <f>DAY(InputData[[#This Row],[DATE]])</f>
        <v>17</v>
      </c>
      <c r="O278" s="7" t="str">
        <f>TEXT(InputData[[#This Row],[DATE]],"mmm")</f>
        <v>Jan</v>
      </c>
      <c r="P278" s="7">
        <f>YEAR(InputData[[#This Row],[DATE]])</f>
        <v>2022</v>
      </c>
    </row>
    <row r="279" spans="1:16" x14ac:dyDescent="0.25">
      <c r="A279" s="3">
        <v>44579</v>
      </c>
      <c r="B279" s="4" t="s">
        <v>22</v>
      </c>
      <c r="C279" s="5">
        <v>9</v>
      </c>
      <c r="D279" s="5" t="s">
        <v>105</v>
      </c>
      <c r="E279" s="5" t="s">
        <v>107</v>
      </c>
      <c r="F279" s="6">
        <v>0</v>
      </c>
      <c r="G279" s="7" t="str">
        <f>VLOOKUP(InputData[[#This Row],[PRODUCT ID]],MasterData[],2,0)</f>
        <v>Product08</v>
      </c>
      <c r="H279" s="7" t="str">
        <f>VLOOKUP(InputData[[#This Row],[PRODUCT ID]],MasterData[],3,0)</f>
        <v>Category01</v>
      </c>
      <c r="I279" s="7"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f>
        <v>851.58</v>
      </c>
      <c r="N279" s="7">
        <f>DAY(InputData[[#This Row],[DATE]])</f>
        <v>18</v>
      </c>
      <c r="O279" s="7" t="str">
        <f>TEXT(InputData[[#This Row],[DATE]],"mmm")</f>
        <v>Jan</v>
      </c>
      <c r="P279" s="7">
        <f>YEAR(InputData[[#This Row],[DATE]])</f>
        <v>2022</v>
      </c>
    </row>
    <row r="280" spans="1:16" x14ac:dyDescent="0.25">
      <c r="A280" s="3">
        <v>44581</v>
      </c>
      <c r="B280" s="4" t="s">
        <v>50</v>
      </c>
      <c r="C280" s="5">
        <v>2</v>
      </c>
      <c r="D280" s="5" t="s">
        <v>108</v>
      </c>
      <c r="E280" s="5" t="s">
        <v>107</v>
      </c>
      <c r="F280" s="6">
        <v>0</v>
      </c>
      <c r="G280" s="7" t="str">
        <f>VLOOKUP(InputData[[#This Row],[PRODUCT ID]],MasterData[],2,0)</f>
        <v>Product21</v>
      </c>
      <c r="H280" s="7" t="str">
        <f>VLOOKUP(InputData[[#This Row],[PRODUCT ID]],MasterData[],3,0)</f>
        <v>Category03</v>
      </c>
      <c r="I280" s="7"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f>
        <v>325.08</v>
      </c>
      <c r="N280" s="7">
        <f>DAY(InputData[[#This Row],[DATE]])</f>
        <v>20</v>
      </c>
      <c r="O280" s="7" t="str">
        <f>TEXT(InputData[[#This Row],[DATE]],"mmm")</f>
        <v>Jan</v>
      </c>
      <c r="P280" s="7">
        <f>YEAR(InputData[[#This Row],[DATE]])</f>
        <v>2022</v>
      </c>
    </row>
    <row r="281" spans="1:16" x14ac:dyDescent="0.25">
      <c r="A281" s="3">
        <v>44581</v>
      </c>
      <c r="B281" s="4" t="s">
        <v>35</v>
      </c>
      <c r="C281" s="5">
        <v>7</v>
      </c>
      <c r="D281" s="5" t="s">
        <v>106</v>
      </c>
      <c r="E281" s="5" t="s">
        <v>106</v>
      </c>
      <c r="F281" s="6">
        <v>0</v>
      </c>
      <c r="G281" s="7" t="str">
        <f>VLOOKUP(InputData[[#This Row],[PRODUCT ID]],MasterData[],2,0)</f>
        <v>Product14</v>
      </c>
      <c r="H281" s="7" t="str">
        <f>VLOOKUP(InputData[[#This Row],[PRODUCT ID]],MasterData[],3,0)</f>
        <v>Category02</v>
      </c>
      <c r="I281" s="7"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f>
        <v>1027.04</v>
      </c>
      <c r="N281" s="7">
        <f>DAY(InputData[[#This Row],[DATE]])</f>
        <v>20</v>
      </c>
      <c r="O281" s="7" t="str">
        <f>TEXT(InputData[[#This Row],[DATE]],"mmm")</f>
        <v>Jan</v>
      </c>
      <c r="P281" s="7">
        <f>YEAR(InputData[[#This Row],[DATE]])</f>
        <v>2022</v>
      </c>
    </row>
    <row r="282" spans="1:16" x14ac:dyDescent="0.25">
      <c r="A282" s="3">
        <v>44583</v>
      </c>
      <c r="B282" s="4" t="s">
        <v>6</v>
      </c>
      <c r="C282" s="5">
        <v>6</v>
      </c>
      <c r="D282" s="5" t="s">
        <v>106</v>
      </c>
      <c r="E282" s="5" t="s">
        <v>107</v>
      </c>
      <c r="F282" s="6">
        <v>0</v>
      </c>
      <c r="G282" s="7" t="str">
        <f>VLOOKUP(InputData[[#This Row],[PRODUCT ID]],MasterData[],2,0)</f>
        <v>Product01</v>
      </c>
      <c r="H282" s="7" t="str">
        <f>VLOOKUP(InputData[[#This Row],[PRODUCT ID]],MasterData[],3,0)</f>
        <v>Category01</v>
      </c>
      <c r="I282" s="7"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f>
        <v>623.28</v>
      </c>
      <c r="N282" s="7">
        <f>DAY(InputData[[#This Row],[DATE]])</f>
        <v>22</v>
      </c>
      <c r="O282" s="7" t="str">
        <f>TEXT(InputData[[#This Row],[DATE]],"mmm")</f>
        <v>Jan</v>
      </c>
      <c r="P282" s="7">
        <f>YEAR(InputData[[#This Row],[DATE]])</f>
        <v>2022</v>
      </c>
    </row>
    <row r="283" spans="1:16" x14ac:dyDescent="0.25">
      <c r="A283" s="3">
        <v>44584</v>
      </c>
      <c r="B283" s="4" t="s">
        <v>10</v>
      </c>
      <c r="C283" s="5">
        <v>5</v>
      </c>
      <c r="D283" s="5" t="s">
        <v>105</v>
      </c>
      <c r="E283" s="5" t="s">
        <v>107</v>
      </c>
      <c r="F283" s="6">
        <v>0</v>
      </c>
      <c r="G283" s="7" t="str">
        <f>VLOOKUP(InputData[[#This Row],[PRODUCT ID]],MasterData[],2,0)</f>
        <v>Product02</v>
      </c>
      <c r="H283" s="7" t="str">
        <f>VLOOKUP(InputData[[#This Row],[PRODUCT ID]],MasterData[],3,0)</f>
        <v>Category01</v>
      </c>
      <c r="I283" s="7"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f>
        <v>714</v>
      </c>
      <c r="N283" s="7">
        <f>DAY(InputData[[#This Row],[DATE]])</f>
        <v>23</v>
      </c>
      <c r="O283" s="7" t="str">
        <f>TEXT(InputData[[#This Row],[DATE]],"mmm")</f>
        <v>Jan</v>
      </c>
      <c r="P283" s="7">
        <f>YEAR(InputData[[#This Row],[DATE]])</f>
        <v>2022</v>
      </c>
    </row>
    <row r="284" spans="1:16" x14ac:dyDescent="0.25">
      <c r="A284" s="3">
        <v>44584</v>
      </c>
      <c r="B284" s="4" t="s">
        <v>94</v>
      </c>
      <c r="C284" s="5">
        <v>8</v>
      </c>
      <c r="D284" s="5" t="s">
        <v>108</v>
      </c>
      <c r="E284" s="5" t="s">
        <v>106</v>
      </c>
      <c r="F284" s="6">
        <v>0</v>
      </c>
      <c r="G284" s="7" t="str">
        <f>VLOOKUP(InputData[[#This Row],[PRODUCT ID]],MasterData[],2,0)</f>
        <v>Product42</v>
      </c>
      <c r="H284" s="7" t="str">
        <f>VLOOKUP(InputData[[#This Row],[PRODUCT ID]],MasterData[],3,0)</f>
        <v>Category05</v>
      </c>
      <c r="I284" s="7"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f>
        <v>1296</v>
      </c>
      <c r="N284" s="7">
        <f>DAY(InputData[[#This Row],[DATE]])</f>
        <v>23</v>
      </c>
      <c r="O284" s="7" t="str">
        <f>TEXT(InputData[[#This Row],[DATE]],"mmm")</f>
        <v>Jan</v>
      </c>
      <c r="P284" s="7">
        <f>YEAR(InputData[[#This Row],[DATE]])</f>
        <v>2022</v>
      </c>
    </row>
    <row r="285" spans="1:16" x14ac:dyDescent="0.25">
      <c r="A285" s="3">
        <v>44585</v>
      </c>
      <c r="B285" s="4" t="s">
        <v>69</v>
      </c>
      <c r="C285" s="5">
        <v>15</v>
      </c>
      <c r="D285" s="5" t="s">
        <v>106</v>
      </c>
      <c r="E285" s="5" t="s">
        <v>106</v>
      </c>
      <c r="F285" s="6">
        <v>0</v>
      </c>
      <c r="G285" s="7" t="str">
        <f>VLOOKUP(InputData[[#This Row],[PRODUCT ID]],MasterData[],2,0)</f>
        <v>Product30</v>
      </c>
      <c r="H285" s="7" t="str">
        <f>VLOOKUP(InputData[[#This Row],[PRODUCT ID]],MasterData[],3,0)</f>
        <v>Category04</v>
      </c>
      <c r="I285" s="7"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f>
        <v>3019.2</v>
      </c>
      <c r="N285" s="7">
        <f>DAY(InputData[[#This Row],[DATE]])</f>
        <v>24</v>
      </c>
      <c r="O285" s="7" t="str">
        <f>TEXT(InputData[[#This Row],[DATE]],"mmm")</f>
        <v>Jan</v>
      </c>
      <c r="P285" s="7">
        <f>YEAR(InputData[[#This Row],[DATE]])</f>
        <v>2022</v>
      </c>
    </row>
    <row r="286" spans="1:16" x14ac:dyDescent="0.25">
      <c r="A286" s="3">
        <v>44586</v>
      </c>
      <c r="B286" s="4" t="s">
        <v>41</v>
      </c>
      <c r="C286" s="5">
        <v>14</v>
      </c>
      <c r="D286" s="5" t="s">
        <v>108</v>
      </c>
      <c r="E286" s="5" t="s">
        <v>107</v>
      </c>
      <c r="F286" s="6">
        <v>0</v>
      </c>
      <c r="G286" s="7" t="str">
        <f>VLOOKUP(InputData[[#This Row],[PRODUCT ID]],MasterData[],2,0)</f>
        <v>Product17</v>
      </c>
      <c r="H286" s="7" t="str">
        <f>VLOOKUP(InputData[[#This Row],[PRODUCT ID]],MasterData[],3,0)</f>
        <v>Category02</v>
      </c>
      <c r="I286" s="7"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f>
        <v>2194.92</v>
      </c>
      <c r="N286" s="7">
        <f>DAY(InputData[[#This Row],[DATE]])</f>
        <v>25</v>
      </c>
      <c r="O286" s="7" t="str">
        <f>TEXT(InputData[[#This Row],[DATE]],"mmm")</f>
        <v>Jan</v>
      </c>
      <c r="P286" s="7">
        <f>YEAR(InputData[[#This Row],[DATE]])</f>
        <v>2022</v>
      </c>
    </row>
    <row r="287" spans="1:16" x14ac:dyDescent="0.25">
      <c r="A287" s="3">
        <v>44589</v>
      </c>
      <c r="B287" s="4" t="s">
        <v>39</v>
      </c>
      <c r="C287" s="5">
        <v>11</v>
      </c>
      <c r="D287" s="5" t="s">
        <v>108</v>
      </c>
      <c r="E287" s="5" t="s">
        <v>106</v>
      </c>
      <c r="F287" s="6">
        <v>0</v>
      </c>
      <c r="G287" s="7" t="str">
        <f>VLOOKUP(InputData[[#This Row],[PRODUCT ID]],MasterData[],2,0)</f>
        <v>Product16</v>
      </c>
      <c r="H287" s="7" t="str">
        <f>VLOOKUP(InputData[[#This Row],[PRODUCT ID]],MasterData[],3,0)</f>
        <v>Category02</v>
      </c>
      <c r="I287" s="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f>
        <v>183.04000000000002</v>
      </c>
      <c r="N287" s="7">
        <f>DAY(InputData[[#This Row],[DATE]])</f>
        <v>28</v>
      </c>
      <c r="O287" s="7" t="str">
        <f>TEXT(InputData[[#This Row],[DATE]],"mmm")</f>
        <v>Jan</v>
      </c>
      <c r="P287" s="7">
        <f>YEAR(InputData[[#This Row],[DATE]])</f>
        <v>2022</v>
      </c>
    </row>
    <row r="288" spans="1:16" x14ac:dyDescent="0.25">
      <c r="A288" s="3">
        <v>44592</v>
      </c>
      <c r="B288" s="4" t="s">
        <v>54</v>
      </c>
      <c r="C288" s="5">
        <v>6</v>
      </c>
      <c r="D288" s="5" t="s">
        <v>106</v>
      </c>
      <c r="E288" s="5" t="s">
        <v>107</v>
      </c>
      <c r="F288" s="6">
        <v>0</v>
      </c>
      <c r="G288" s="7" t="str">
        <f>VLOOKUP(InputData[[#This Row],[PRODUCT ID]],MasterData[],2,0)</f>
        <v>Product23</v>
      </c>
      <c r="H288" s="7" t="str">
        <f>VLOOKUP(InputData[[#This Row],[PRODUCT ID]],MasterData[],3,0)</f>
        <v>Category03</v>
      </c>
      <c r="I288" s="7"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f>
        <v>896.76</v>
      </c>
      <c r="N288" s="7">
        <f>DAY(InputData[[#This Row],[DATE]])</f>
        <v>31</v>
      </c>
      <c r="O288" s="7" t="str">
        <f>TEXT(InputData[[#This Row],[DATE]],"mmm")</f>
        <v>Jan</v>
      </c>
      <c r="P288" s="7">
        <f>YEAR(InputData[[#This Row],[DATE]])</f>
        <v>2022</v>
      </c>
    </row>
    <row r="289" spans="1:16" x14ac:dyDescent="0.25">
      <c r="A289" s="3">
        <v>44592</v>
      </c>
      <c r="B289" s="4" t="s">
        <v>92</v>
      </c>
      <c r="C289" s="5">
        <v>9</v>
      </c>
      <c r="D289" s="5" t="s">
        <v>108</v>
      </c>
      <c r="E289" s="5" t="s">
        <v>107</v>
      </c>
      <c r="F289" s="6">
        <v>0</v>
      </c>
      <c r="G289" s="7" t="str">
        <f>VLOOKUP(InputData[[#This Row],[PRODUCT ID]],MasterData[],2,0)</f>
        <v>Product41</v>
      </c>
      <c r="H289" s="7" t="str">
        <f>VLOOKUP(InputData[[#This Row],[PRODUCT ID]],MasterData[],3,0)</f>
        <v>Category05</v>
      </c>
      <c r="I289" s="7"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f>
        <v>1564.92</v>
      </c>
      <c r="N289" s="7">
        <f>DAY(InputData[[#This Row],[DATE]])</f>
        <v>31</v>
      </c>
      <c r="O289" s="7" t="str">
        <f>TEXT(InputData[[#This Row],[DATE]],"mmm")</f>
        <v>Jan</v>
      </c>
      <c r="P289" s="7">
        <f>YEAR(InputData[[#This Row],[DATE]])</f>
        <v>2022</v>
      </c>
    </row>
    <row r="290" spans="1:16" x14ac:dyDescent="0.25">
      <c r="A290" s="3">
        <v>44593</v>
      </c>
      <c r="B290" s="4" t="s">
        <v>16</v>
      </c>
      <c r="C290" s="5">
        <v>9</v>
      </c>
      <c r="D290" s="5" t="s">
        <v>108</v>
      </c>
      <c r="E290" s="5" t="s">
        <v>107</v>
      </c>
      <c r="F290" s="6">
        <v>0</v>
      </c>
      <c r="G290" s="7" t="str">
        <f>VLOOKUP(InputData[[#This Row],[PRODUCT ID]],MasterData[],2,0)</f>
        <v>Product05</v>
      </c>
      <c r="H290" s="7" t="str">
        <f>VLOOKUP(InputData[[#This Row],[PRODUCT ID]],MasterData[],3,0)</f>
        <v>Category01</v>
      </c>
      <c r="I290" s="7"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f>
        <v>1400.4900000000002</v>
      </c>
      <c r="N290" s="7">
        <f>DAY(InputData[[#This Row],[DATE]])</f>
        <v>1</v>
      </c>
      <c r="O290" s="7" t="str">
        <f>TEXT(InputData[[#This Row],[DATE]],"mmm")</f>
        <v>Feb</v>
      </c>
      <c r="P290" s="7">
        <f>YEAR(InputData[[#This Row],[DATE]])</f>
        <v>2022</v>
      </c>
    </row>
    <row r="291" spans="1:16" x14ac:dyDescent="0.25">
      <c r="A291" s="3">
        <v>44595</v>
      </c>
      <c r="B291" s="4" t="s">
        <v>35</v>
      </c>
      <c r="C291" s="5">
        <v>8</v>
      </c>
      <c r="D291" s="5" t="s">
        <v>108</v>
      </c>
      <c r="E291" s="5" t="s">
        <v>106</v>
      </c>
      <c r="F291" s="6">
        <v>0</v>
      </c>
      <c r="G291" s="7" t="str">
        <f>VLOOKUP(InputData[[#This Row],[PRODUCT ID]],MasterData[],2,0)</f>
        <v>Product14</v>
      </c>
      <c r="H291" s="7" t="str">
        <f>VLOOKUP(InputData[[#This Row],[PRODUCT ID]],MasterData[],3,0)</f>
        <v>Category02</v>
      </c>
      <c r="I291" s="7"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f>
        <v>1173.76</v>
      </c>
      <c r="N291" s="7">
        <f>DAY(InputData[[#This Row],[DATE]])</f>
        <v>3</v>
      </c>
      <c r="O291" s="7" t="str">
        <f>TEXT(InputData[[#This Row],[DATE]],"mmm")</f>
        <v>Feb</v>
      </c>
      <c r="P291" s="7">
        <f>YEAR(InputData[[#This Row],[DATE]])</f>
        <v>2022</v>
      </c>
    </row>
    <row r="292" spans="1:16" x14ac:dyDescent="0.25">
      <c r="A292" s="3">
        <v>44597</v>
      </c>
      <c r="B292" s="4" t="s">
        <v>43</v>
      </c>
      <c r="C292" s="5">
        <v>6</v>
      </c>
      <c r="D292" s="5" t="s">
        <v>108</v>
      </c>
      <c r="E292" s="5" t="s">
        <v>107</v>
      </c>
      <c r="F292" s="6">
        <v>0</v>
      </c>
      <c r="G292" s="7" t="str">
        <f>VLOOKUP(InputData[[#This Row],[PRODUCT ID]],MasterData[],2,0)</f>
        <v>Product18</v>
      </c>
      <c r="H292" s="7" t="str">
        <f>VLOOKUP(InputData[[#This Row],[PRODUCT ID]],MasterData[],3,0)</f>
        <v>Category02</v>
      </c>
      <c r="I292" s="7"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f>
        <v>295.26</v>
      </c>
      <c r="N292" s="7">
        <f>DAY(InputData[[#This Row],[DATE]])</f>
        <v>5</v>
      </c>
      <c r="O292" s="7" t="str">
        <f>TEXT(InputData[[#This Row],[DATE]],"mmm")</f>
        <v>Feb</v>
      </c>
      <c r="P292" s="7">
        <f>YEAR(InputData[[#This Row],[DATE]])</f>
        <v>2022</v>
      </c>
    </row>
    <row r="293" spans="1:16" x14ac:dyDescent="0.25">
      <c r="A293" s="3">
        <v>44598</v>
      </c>
      <c r="B293" s="4" t="s">
        <v>10</v>
      </c>
      <c r="C293" s="5">
        <v>6</v>
      </c>
      <c r="D293" s="5" t="s">
        <v>108</v>
      </c>
      <c r="E293" s="5" t="s">
        <v>107</v>
      </c>
      <c r="F293" s="6">
        <v>0</v>
      </c>
      <c r="G293" s="7" t="str">
        <f>VLOOKUP(InputData[[#This Row],[PRODUCT ID]],MasterData[],2,0)</f>
        <v>Product02</v>
      </c>
      <c r="H293" s="7" t="str">
        <f>VLOOKUP(InputData[[#This Row],[PRODUCT ID]],MasterData[],3,0)</f>
        <v>Category01</v>
      </c>
      <c r="I293" s="7"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f>
        <v>856.80000000000007</v>
      </c>
      <c r="N293" s="7">
        <f>DAY(InputData[[#This Row],[DATE]])</f>
        <v>6</v>
      </c>
      <c r="O293" s="7" t="str">
        <f>TEXT(InputData[[#This Row],[DATE]],"mmm")</f>
        <v>Feb</v>
      </c>
      <c r="P293" s="7">
        <f>YEAR(InputData[[#This Row],[DATE]])</f>
        <v>2022</v>
      </c>
    </row>
    <row r="294" spans="1:16" x14ac:dyDescent="0.25">
      <c r="A294" s="3">
        <v>44600</v>
      </c>
      <c r="B294" s="4" t="s">
        <v>16</v>
      </c>
      <c r="C294" s="5">
        <v>11</v>
      </c>
      <c r="D294" s="5" t="s">
        <v>106</v>
      </c>
      <c r="E294" s="5" t="s">
        <v>107</v>
      </c>
      <c r="F294" s="6">
        <v>0</v>
      </c>
      <c r="G294" s="7" t="str">
        <f>VLOOKUP(InputData[[#This Row],[PRODUCT ID]],MasterData[],2,0)</f>
        <v>Product05</v>
      </c>
      <c r="H294" s="7" t="str">
        <f>VLOOKUP(InputData[[#This Row],[PRODUCT ID]],MasterData[],3,0)</f>
        <v>Category01</v>
      </c>
      <c r="I294" s="7"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f>
        <v>1711.71</v>
      </c>
      <c r="N294" s="7">
        <f>DAY(InputData[[#This Row],[DATE]])</f>
        <v>8</v>
      </c>
      <c r="O294" s="7" t="str">
        <f>TEXT(InputData[[#This Row],[DATE]],"mmm")</f>
        <v>Feb</v>
      </c>
      <c r="P294" s="7">
        <f>YEAR(InputData[[#This Row],[DATE]])</f>
        <v>2022</v>
      </c>
    </row>
    <row r="295" spans="1:16" x14ac:dyDescent="0.25">
      <c r="A295" s="3">
        <v>44600</v>
      </c>
      <c r="B295" s="4" t="s">
        <v>14</v>
      </c>
      <c r="C295" s="5">
        <v>3</v>
      </c>
      <c r="D295" s="5" t="s">
        <v>106</v>
      </c>
      <c r="E295" s="5" t="s">
        <v>107</v>
      </c>
      <c r="F295" s="6">
        <v>0</v>
      </c>
      <c r="G295" s="7" t="str">
        <f>VLOOKUP(InputData[[#This Row],[PRODUCT ID]],MasterData[],2,0)</f>
        <v>Product04</v>
      </c>
      <c r="H295" s="7" t="str">
        <f>VLOOKUP(InputData[[#This Row],[PRODUCT ID]],MasterData[],3,0)</f>
        <v>Category01</v>
      </c>
      <c r="I295" s="7"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f>
        <v>146.52000000000001</v>
      </c>
      <c r="N295" s="7">
        <f>DAY(InputData[[#This Row],[DATE]])</f>
        <v>8</v>
      </c>
      <c r="O295" s="7" t="str">
        <f>TEXT(InputData[[#This Row],[DATE]],"mmm")</f>
        <v>Feb</v>
      </c>
      <c r="P295" s="7">
        <f>YEAR(InputData[[#This Row],[DATE]])</f>
        <v>2022</v>
      </c>
    </row>
    <row r="296" spans="1:16" x14ac:dyDescent="0.25">
      <c r="A296" s="3">
        <v>44601</v>
      </c>
      <c r="B296" s="4" t="s">
        <v>73</v>
      </c>
      <c r="C296" s="5">
        <v>14</v>
      </c>
      <c r="D296" s="5" t="s">
        <v>106</v>
      </c>
      <c r="E296" s="5" t="s">
        <v>106</v>
      </c>
      <c r="F296" s="6">
        <v>0</v>
      </c>
      <c r="G296" s="7" t="str">
        <f>VLOOKUP(InputData[[#This Row],[PRODUCT ID]],MasterData[],2,0)</f>
        <v>Product32</v>
      </c>
      <c r="H296" s="7" t="str">
        <f>VLOOKUP(InputData[[#This Row],[PRODUCT ID]],MasterData[],3,0)</f>
        <v>Category04</v>
      </c>
      <c r="I296" s="7"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f>
        <v>1644.72</v>
      </c>
      <c r="N296" s="7">
        <f>DAY(InputData[[#This Row],[DATE]])</f>
        <v>9</v>
      </c>
      <c r="O296" s="7" t="str">
        <f>TEXT(InputData[[#This Row],[DATE]],"mmm")</f>
        <v>Feb</v>
      </c>
      <c r="P296" s="7">
        <f>YEAR(InputData[[#This Row],[DATE]])</f>
        <v>2022</v>
      </c>
    </row>
    <row r="297" spans="1:16" x14ac:dyDescent="0.25">
      <c r="A297" s="3">
        <v>44604</v>
      </c>
      <c r="B297" s="4" t="s">
        <v>26</v>
      </c>
      <c r="C297" s="5">
        <v>13</v>
      </c>
      <c r="D297" s="5" t="s">
        <v>108</v>
      </c>
      <c r="E297" s="5" t="s">
        <v>107</v>
      </c>
      <c r="F297" s="6">
        <v>0</v>
      </c>
      <c r="G297" s="7" t="str">
        <f>VLOOKUP(InputData[[#This Row],[PRODUCT ID]],MasterData[],2,0)</f>
        <v>Product10</v>
      </c>
      <c r="H297" s="7" t="str">
        <f>VLOOKUP(InputData[[#This Row],[PRODUCT ID]],MasterData[],3,0)</f>
        <v>Category02</v>
      </c>
      <c r="I297" s="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f>
        <v>2135.64</v>
      </c>
      <c r="N297" s="7">
        <f>DAY(InputData[[#This Row],[DATE]])</f>
        <v>12</v>
      </c>
      <c r="O297" s="7" t="str">
        <f>TEXT(InputData[[#This Row],[DATE]],"mmm")</f>
        <v>Feb</v>
      </c>
      <c r="P297" s="7">
        <f>YEAR(InputData[[#This Row],[DATE]])</f>
        <v>2022</v>
      </c>
    </row>
    <row r="298" spans="1:16" x14ac:dyDescent="0.25">
      <c r="A298" s="3">
        <v>44606</v>
      </c>
      <c r="B298" s="4" t="s">
        <v>60</v>
      </c>
      <c r="C298" s="5">
        <v>8</v>
      </c>
      <c r="D298" s="5" t="s">
        <v>106</v>
      </c>
      <c r="E298" s="5" t="s">
        <v>107</v>
      </c>
      <c r="F298" s="6">
        <v>0</v>
      </c>
      <c r="G298" s="7" t="str">
        <f>VLOOKUP(InputData[[#This Row],[PRODUCT ID]],MasterData[],2,0)</f>
        <v>Product26</v>
      </c>
      <c r="H298" s="7" t="str">
        <f>VLOOKUP(InputData[[#This Row],[PRODUCT ID]],MasterData[],3,0)</f>
        <v>Category04</v>
      </c>
      <c r="I298" s="7"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f>
        <v>197.28</v>
      </c>
      <c r="N298" s="7">
        <f>DAY(InputData[[#This Row],[DATE]])</f>
        <v>14</v>
      </c>
      <c r="O298" s="7" t="str">
        <f>TEXT(InputData[[#This Row],[DATE]],"mmm")</f>
        <v>Feb</v>
      </c>
      <c r="P298" s="7">
        <f>YEAR(InputData[[#This Row],[DATE]])</f>
        <v>2022</v>
      </c>
    </row>
    <row r="299" spans="1:16" x14ac:dyDescent="0.25">
      <c r="A299" s="3">
        <v>44606</v>
      </c>
      <c r="B299" s="4" t="s">
        <v>65</v>
      </c>
      <c r="C299" s="5">
        <v>3</v>
      </c>
      <c r="D299" s="5" t="s">
        <v>108</v>
      </c>
      <c r="E299" s="5" t="s">
        <v>107</v>
      </c>
      <c r="F299" s="6">
        <v>0</v>
      </c>
      <c r="G299" s="7" t="str">
        <f>VLOOKUP(InputData[[#This Row],[PRODUCT ID]],MasterData[],2,0)</f>
        <v>Product28</v>
      </c>
      <c r="H299" s="7" t="str">
        <f>VLOOKUP(InputData[[#This Row],[PRODUCT ID]],MasterData[],3,0)</f>
        <v>Category04</v>
      </c>
      <c r="I299" s="7"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f>
        <v>125.43</v>
      </c>
      <c r="N299" s="7">
        <f>DAY(InputData[[#This Row],[DATE]])</f>
        <v>14</v>
      </c>
      <c r="O299" s="7" t="str">
        <f>TEXT(InputData[[#This Row],[DATE]],"mmm")</f>
        <v>Feb</v>
      </c>
      <c r="P299" s="7">
        <f>YEAR(InputData[[#This Row],[DATE]])</f>
        <v>2022</v>
      </c>
    </row>
    <row r="300" spans="1:16" x14ac:dyDescent="0.25">
      <c r="A300" s="3">
        <v>44608</v>
      </c>
      <c r="B300" s="4" t="s">
        <v>73</v>
      </c>
      <c r="C300" s="5">
        <v>1</v>
      </c>
      <c r="D300" s="5" t="s">
        <v>106</v>
      </c>
      <c r="E300" s="5" t="s">
        <v>107</v>
      </c>
      <c r="F300" s="6">
        <v>0</v>
      </c>
      <c r="G300" s="7" t="str">
        <f>VLOOKUP(InputData[[#This Row],[PRODUCT ID]],MasterData[],2,0)</f>
        <v>Product32</v>
      </c>
      <c r="H300" s="7" t="str">
        <f>VLOOKUP(InputData[[#This Row],[PRODUCT ID]],MasterData[],3,0)</f>
        <v>Category04</v>
      </c>
      <c r="I300" s="7"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f>
        <v>117.48</v>
      </c>
      <c r="N300" s="7">
        <f>DAY(InputData[[#This Row],[DATE]])</f>
        <v>16</v>
      </c>
      <c r="O300" s="7" t="str">
        <f>TEXT(InputData[[#This Row],[DATE]],"mmm")</f>
        <v>Feb</v>
      </c>
      <c r="P300" s="7">
        <f>YEAR(InputData[[#This Row],[DATE]])</f>
        <v>2022</v>
      </c>
    </row>
    <row r="301" spans="1:16" x14ac:dyDescent="0.25">
      <c r="A301" s="3">
        <v>44611</v>
      </c>
      <c r="B301" s="4" t="s">
        <v>10</v>
      </c>
      <c r="C301" s="5">
        <v>13</v>
      </c>
      <c r="D301" s="5" t="s">
        <v>106</v>
      </c>
      <c r="E301" s="5" t="s">
        <v>107</v>
      </c>
      <c r="F301" s="6">
        <v>0</v>
      </c>
      <c r="G301" s="7" t="str">
        <f>VLOOKUP(InputData[[#This Row],[PRODUCT ID]],MasterData[],2,0)</f>
        <v>Product02</v>
      </c>
      <c r="H301" s="7" t="str">
        <f>VLOOKUP(InputData[[#This Row],[PRODUCT ID]],MasterData[],3,0)</f>
        <v>Category01</v>
      </c>
      <c r="I301" s="7"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f>
        <v>1856.4</v>
      </c>
      <c r="N301" s="7">
        <f>DAY(InputData[[#This Row],[DATE]])</f>
        <v>19</v>
      </c>
      <c r="O301" s="7" t="str">
        <f>TEXT(InputData[[#This Row],[DATE]],"mmm")</f>
        <v>Feb</v>
      </c>
      <c r="P301" s="7">
        <f>YEAR(InputData[[#This Row],[DATE]])</f>
        <v>2022</v>
      </c>
    </row>
    <row r="302" spans="1:16" x14ac:dyDescent="0.25">
      <c r="A302" s="3">
        <v>44612</v>
      </c>
      <c r="B302" s="4" t="s">
        <v>31</v>
      </c>
      <c r="C302" s="5">
        <v>6</v>
      </c>
      <c r="D302" s="5" t="s">
        <v>108</v>
      </c>
      <c r="E302" s="5" t="s">
        <v>107</v>
      </c>
      <c r="F302" s="6">
        <v>0</v>
      </c>
      <c r="G302" s="7" t="str">
        <f>VLOOKUP(InputData[[#This Row],[PRODUCT ID]],MasterData[],2,0)</f>
        <v>Product12</v>
      </c>
      <c r="H302" s="7" t="str">
        <f>VLOOKUP(InputData[[#This Row],[PRODUCT ID]],MasterData[],3,0)</f>
        <v>Category02</v>
      </c>
      <c r="I302" s="7"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f>
        <v>565.02</v>
      </c>
      <c r="N302" s="7">
        <f>DAY(InputData[[#This Row],[DATE]])</f>
        <v>20</v>
      </c>
      <c r="O302" s="7" t="str">
        <f>TEXT(InputData[[#This Row],[DATE]],"mmm")</f>
        <v>Feb</v>
      </c>
      <c r="P302" s="7">
        <f>YEAR(InputData[[#This Row],[DATE]])</f>
        <v>2022</v>
      </c>
    </row>
    <row r="303" spans="1:16" x14ac:dyDescent="0.25">
      <c r="A303" s="3">
        <v>44615</v>
      </c>
      <c r="B303" s="4" t="s">
        <v>33</v>
      </c>
      <c r="C303" s="5">
        <v>6</v>
      </c>
      <c r="D303" s="5" t="s">
        <v>106</v>
      </c>
      <c r="E303" s="5" t="s">
        <v>106</v>
      </c>
      <c r="F303" s="6">
        <v>0</v>
      </c>
      <c r="G303" s="7" t="str">
        <f>VLOOKUP(InputData[[#This Row],[PRODUCT ID]],MasterData[],2,0)</f>
        <v>Product13</v>
      </c>
      <c r="H303" s="7" t="str">
        <f>VLOOKUP(InputData[[#This Row],[PRODUCT ID]],MasterData[],3,0)</f>
        <v>Category02</v>
      </c>
      <c r="I303" s="7"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f>
        <v>732.48</v>
      </c>
      <c r="N303" s="7">
        <f>DAY(InputData[[#This Row],[DATE]])</f>
        <v>23</v>
      </c>
      <c r="O303" s="7" t="str">
        <f>TEXT(InputData[[#This Row],[DATE]],"mmm")</f>
        <v>Feb</v>
      </c>
      <c r="P303" s="7">
        <f>YEAR(InputData[[#This Row],[DATE]])</f>
        <v>2022</v>
      </c>
    </row>
    <row r="304" spans="1:16" x14ac:dyDescent="0.25">
      <c r="A304" s="3">
        <v>44615</v>
      </c>
      <c r="B304" s="4" t="s">
        <v>39</v>
      </c>
      <c r="C304" s="5">
        <v>15</v>
      </c>
      <c r="D304" s="5" t="s">
        <v>106</v>
      </c>
      <c r="E304" s="5" t="s">
        <v>107</v>
      </c>
      <c r="F304" s="6">
        <v>0</v>
      </c>
      <c r="G304" s="7" t="str">
        <f>VLOOKUP(InputData[[#This Row],[PRODUCT ID]],MasterData[],2,0)</f>
        <v>Product16</v>
      </c>
      <c r="H304" s="7" t="str">
        <f>VLOOKUP(InputData[[#This Row],[PRODUCT ID]],MasterData[],3,0)</f>
        <v>Category02</v>
      </c>
      <c r="I304" s="7"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f>
        <v>249.60000000000002</v>
      </c>
      <c r="N304" s="7">
        <f>DAY(InputData[[#This Row],[DATE]])</f>
        <v>23</v>
      </c>
      <c r="O304" s="7" t="str">
        <f>TEXT(InputData[[#This Row],[DATE]],"mmm")</f>
        <v>Feb</v>
      </c>
      <c r="P304" s="7">
        <f>YEAR(InputData[[#This Row],[DATE]])</f>
        <v>2022</v>
      </c>
    </row>
    <row r="305" spans="1:16" x14ac:dyDescent="0.25">
      <c r="A305" s="3">
        <v>44615</v>
      </c>
      <c r="B305" s="4" t="s">
        <v>81</v>
      </c>
      <c r="C305" s="5">
        <v>8</v>
      </c>
      <c r="D305" s="5" t="s">
        <v>108</v>
      </c>
      <c r="E305" s="5" t="s">
        <v>106</v>
      </c>
      <c r="F305" s="6">
        <v>0</v>
      </c>
      <c r="G305" s="7" t="str">
        <f>VLOOKUP(InputData[[#This Row],[PRODUCT ID]],MasterData[],2,0)</f>
        <v>Product36</v>
      </c>
      <c r="H305" s="7" t="str">
        <f>VLOOKUP(InputData[[#This Row],[PRODUCT ID]],MasterData[],3,0)</f>
        <v>Category04</v>
      </c>
      <c r="I305" s="7"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f>
        <v>770.4</v>
      </c>
      <c r="N305" s="7">
        <f>DAY(InputData[[#This Row],[DATE]])</f>
        <v>23</v>
      </c>
      <c r="O305" s="7" t="str">
        <f>TEXT(InputData[[#This Row],[DATE]],"mmm")</f>
        <v>Feb</v>
      </c>
      <c r="P305" s="7">
        <f>YEAR(InputData[[#This Row],[DATE]])</f>
        <v>2022</v>
      </c>
    </row>
    <row r="306" spans="1:16" x14ac:dyDescent="0.25">
      <c r="A306" s="3">
        <v>44619</v>
      </c>
      <c r="B306" s="4" t="s">
        <v>31</v>
      </c>
      <c r="C306" s="5">
        <v>7</v>
      </c>
      <c r="D306" s="5" t="s">
        <v>108</v>
      </c>
      <c r="E306" s="5" t="s">
        <v>107</v>
      </c>
      <c r="F306" s="6">
        <v>0</v>
      </c>
      <c r="G306" s="7" t="str">
        <f>VLOOKUP(InputData[[#This Row],[PRODUCT ID]],MasterData[],2,0)</f>
        <v>Product12</v>
      </c>
      <c r="H306" s="7" t="str">
        <f>VLOOKUP(InputData[[#This Row],[PRODUCT ID]],MasterData[],3,0)</f>
        <v>Category02</v>
      </c>
      <c r="I306" s="7"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f>
        <v>659.19</v>
      </c>
      <c r="N306" s="7">
        <f>DAY(InputData[[#This Row],[DATE]])</f>
        <v>27</v>
      </c>
      <c r="O306" s="7" t="str">
        <f>TEXT(InputData[[#This Row],[DATE]],"mmm")</f>
        <v>Feb</v>
      </c>
      <c r="P306" s="7">
        <f>YEAR(InputData[[#This Row],[DATE]])</f>
        <v>2022</v>
      </c>
    </row>
    <row r="307" spans="1:16" x14ac:dyDescent="0.25">
      <c r="A307" s="3">
        <v>44619</v>
      </c>
      <c r="B307" s="4" t="s">
        <v>16</v>
      </c>
      <c r="C307" s="5">
        <v>15</v>
      </c>
      <c r="D307" s="5" t="s">
        <v>108</v>
      </c>
      <c r="E307" s="5" t="s">
        <v>106</v>
      </c>
      <c r="F307" s="6">
        <v>0</v>
      </c>
      <c r="G307" s="7" t="str">
        <f>VLOOKUP(InputData[[#This Row],[PRODUCT ID]],MasterData[],2,0)</f>
        <v>Product05</v>
      </c>
      <c r="H307" s="7" t="str">
        <f>VLOOKUP(InputData[[#This Row],[PRODUCT ID]],MasterData[],3,0)</f>
        <v>Category01</v>
      </c>
      <c r="I307" s="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f>
        <v>2334.15</v>
      </c>
      <c r="N307" s="7">
        <f>DAY(InputData[[#This Row],[DATE]])</f>
        <v>27</v>
      </c>
      <c r="O307" s="7" t="str">
        <f>TEXT(InputData[[#This Row],[DATE]],"mmm")</f>
        <v>Feb</v>
      </c>
      <c r="P307" s="7">
        <f>YEAR(InputData[[#This Row],[DATE]])</f>
        <v>2022</v>
      </c>
    </row>
    <row r="308" spans="1:16" x14ac:dyDescent="0.25">
      <c r="A308" s="3">
        <v>44620</v>
      </c>
      <c r="B308" s="4" t="s">
        <v>83</v>
      </c>
      <c r="C308" s="5">
        <v>15</v>
      </c>
      <c r="D308" s="5" t="s">
        <v>108</v>
      </c>
      <c r="E308" s="5" t="s">
        <v>107</v>
      </c>
      <c r="F308" s="6">
        <v>0</v>
      </c>
      <c r="G308" s="7" t="str">
        <f>VLOOKUP(InputData[[#This Row],[PRODUCT ID]],MasterData[],2,0)</f>
        <v>Product37</v>
      </c>
      <c r="H308" s="7" t="str">
        <f>VLOOKUP(InputData[[#This Row],[PRODUCT ID]],MasterData[],3,0)</f>
        <v>Category05</v>
      </c>
      <c r="I308" s="7"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f>
        <v>1286.4000000000001</v>
      </c>
      <c r="N308" s="7">
        <f>DAY(InputData[[#This Row],[DATE]])</f>
        <v>28</v>
      </c>
      <c r="O308" s="7" t="str">
        <f>TEXT(InputData[[#This Row],[DATE]],"mmm")</f>
        <v>Feb</v>
      </c>
      <c r="P308" s="7">
        <f>YEAR(InputData[[#This Row],[DATE]])</f>
        <v>2022</v>
      </c>
    </row>
    <row r="309" spans="1:16" x14ac:dyDescent="0.25">
      <c r="A309" s="3">
        <v>44624</v>
      </c>
      <c r="B309" s="4" t="s">
        <v>60</v>
      </c>
      <c r="C309" s="5">
        <v>13</v>
      </c>
      <c r="D309" s="5" t="s">
        <v>105</v>
      </c>
      <c r="E309" s="5" t="s">
        <v>106</v>
      </c>
      <c r="F309" s="6">
        <v>0</v>
      </c>
      <c r="G309" s="7" t="str">
        <f>VLOOKUP(InputData[[#This Row],[PRODUCT ID]],MasterData[],2,0)</f>
        <v>Product26</v>
      </c>
      <c r="H309" s="7" t="str">
        <f>VLOOKUP(InputData[[#This Row],[PRODUCT ID]],MasterData[],3,0)</f>
        <v>Category04</v>
      </c>
      <c r="I309" s="7"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f>
        <v>320.58</v>
      </c>
      <c r="N309" s="7">
        <f>DAY(InputData[[#This Row],[DATE]])</f>
        <v>4</v>
      </c>
      <c r="O309" s="7" t="str">
        <f>TEXT(InputData[[#This Row],[DATE]],"mmm")</f>
        <v>Mar</v>
      </c>
      <c r="P309" s="7">
        <f>YEAR(InputData[[#This Row],[DATE]])</f>
        <v>2022</v>
      </c>
    </row>
    <row r="310" spans="1:16" x14ac:dyDescent="0.25">
      <c r="A310" s="3">
        <v>44626</v>
      </c>
      <c r="B310" s="4" t="s">
        <v>14</v>
      </c>
      <c r="C310" s="5">
        <v>2</v>
      </c>
      <c r="D310" s="5" t="s">
        <v>108</v>
      </c>
      <c r="E310" s="5" t="s">
        <v>107</v>
      </c>
      <c r="F310" s="6">
        <v>0</v>
      </c>
      <c r="G310" s="7" t="str">
        <f>VLOOKUP(InputData[[#This Row],[PRODUCT ID]],MasterData[],2,0)</f>
        <v>Product04</v>
      </c>
      <c r="H310" s="7" t="str">
        <f>VLOOKUP(InputData[[#This Row],[PRODUCT ID]],MasterData[],3,0)</f>
        <v>Category01</v>
      </c>
      <c r="I310" s="7"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f>
        <v>97.68</v>
      </c>
      <c r="N310" s="7">
        <f>DAY(InputData[[#This Row],[DATE]])</f>
        <v>6</v>
      </c>
      <c r="O310" s="7" t="str">
        <f>TEXT(InputData[[#This Row],[DATE]],"mmm")</f>
        <v>Mar</v>
      </c>
      <c r="P310" s="7">
        <f>YEAR(InputData[[#This Row],[DATE]])</f>
        <v>2022</v>
      </c>
    </row>
    <row r="311" spans="1:16" x14ac:dyDescent="0.25">
      <c r="A311" s="3">
        <v>44627</v>
      </c>
      <c r="B311" s="4" t="s">
        <v>12</v>
      </c>
      <c r="C311" s="5">
        <v>1</v>
      </c>
      <c r="D311" s="5" t="s">
        <v>108</v>
      </c>
      <c r="E311" s="5" t="s">
        <v>107</v>
      </c>
      <c r="F311" s="6">
        <v>0</v>
      </c>
      <c r="G311" s="7" t="str">
        <f>VLOOKUP(InputData[[#This Row],[PRODUCT ID]],MasterData[],2,0)</f>
        <v>Product03</v>
      </c>
      <c r="H311" s="7" t="str">
        <f>VLOOKUP(InputData[[#This Row],[PRODUCT ID]],MasterData[],3,0)</f>
        <v>Category01</v>
      </c>
      <c r="I311" s="7"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f>
        <v>80.94</v>
      </c>
      <c r="N311" s="7">
        <f>DAY(InputData[[#This Row],[DATE]])</f>
        <v>7</v>
      </c>
      <c r="O311" s="7" t="str">
        <f>TEXT(InputData[[#This Row],[DATE]],"mmm")</f>
        <v>Mar</v>
      </c>
      <c r="P311" s="7">
        <f>YEAR(InputData[[#This Row],[DATE]])</f>
        <v>2022</v>
      </c>
    </row>
    <row r="312" spans="1:16" x14ac:dyDescent="0.25">
      <c r="A312" s="3">
        <v>44628</v>
      </c>
      <c r="B312" s="4" t="s">
        <v>98</v>
      </c>
      <c r="C312" s="5">
        <v>6</v>
      </c>
      <c r="D312" s="5" t="s">
        <v>108</v>
      </c>
      <c r="E312" s="5" t="s">
        <v>106</v>
      </c>
      <c r="F312" s="6">
        <v>0</v>
      </c>
      <c r="G312" s="7" t="str">
        <f>VLOOKUP(InputData[[#This Row],[PRODUCT ID]],MasterData[],2,0)</f>
        <v>Product44</v>
      </c>
      <c r="H312" s="7" t="str">
        <f>VLOOKUP(InputData[[#This Row],[PRODUCT ID]],MasterData[],3,0)</f>
        <v>Category05</v>
      </c>
      <c r="I312" s="7"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f>
        <v>492.48</v>
      </c>
      <c r="N312" s="7">
        <f>DAY(InputData[[#This Row],[DATE]])</f>
        <v>8</v>
      </c>
      <c r="O312" s="7" t="str">
        <f>TEXT(InputData[[#This Row],[DATE]],"mmm")</f>
        <v>Mar</v>
      </c>
      <c r="P312" s="7">
        <f>YEAR(InputData[[#This Row],[DATE]])</f>
        <v>2022</v>
      </c>
    </row>
    <row r="313" spans="1:16" x14ac:dyDescent="0.25">
      <c r="A313" s="3">
        <v>44629</v>
      </c>
      <c r="B313" s="4" t="s">
        <v>69</v>
      </c>
      <c r="C313" s="5">
        <v>3</v>
      </c>
      <c r="D313" s="5" t="s">
        <v>108</v>
      </c>
      <c r="E313" s="5" t="s">
        <v>106</v>
      </c>
      <c r="F313" s="6">
        <v>0</v>
      </c>
      <c r="G313" s="7" t="str">
        <f>VLOOKUP(InputData[[#This Row],[PRODUCT ID]],MasterData[],2,0)</f>
        <v>Product30</v>
      </c>
      <c r="H313" s="7" t="str">
        <f>VLOOKUP(InputData[[#This Row],[PRODUCT ID]],MasterData[],3,0)</f>
        <v>Category04</v>
      </c>
      <c r="I313" s="7"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f>
        <v>603.84</v>
      </c>
      <c r="N313" s="7">
        <f>DAY(InputData[[#This Row],[DATE]])</f>
        <v>9</v>
      </c>
      <c r="O313" s="7" t="str">
        <f>TEXT(InputData[[#This Row],[DATE]],"mmm")</f>
        <v>Mar</v>
      </c>
      <c r="P313" s="7">
        <f>YEAR(InputData[[#This Row],[DATE]])</f>
        <v>2022</v>
      </c>
    </row>
    <row r="314" spans="1:16" x14ac:dyDescent="0.25">
      <c r="A314" s="3">
        <v>44629</v>
      </c>
      <c r="B314" s="4" t="s">
        <v>14</v>
      </c>
      <c r="C314" s="5">
        <v>11</v>
      </c>
      <c r="D314" s="5" t="s">
        <v>106</v>
      </c>
      <c r="E314" s="5" t="s">
        <v>107</v>
      </c>
      <c r="F314" s="6">
        <v>0</v>
      </c>
      <c r="G314" s="7" t="str">
        <f>VLOOKUP(InputData[[#This Row],[PRODUCT ID]],MasterData[],2,0)</f>
        <v>Product04</v>
      </c>
      <c r="H314" s="7" t="str">
        <f>VLOOKUP(InputData[[#This Row],[PRODUCT ID]],MasterData[],3,0)</f>
        <v>Category01</v>
      </c>
      <c r="I314" s="7"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f>
        <v>537.24</v>
      </c>
      <c r="N314" s="7">
        <f>DAY(InputData[[#This Row],[DATE]])</f>
        <v>9</v>
      </c>
      <c r="O314" s="7" t="str">
        <f>TEXT(InputData[[#This Row],[DATE]],"mmm")</f>
        <v>Mar</v>
      </c>
      <c r="P314" s="7">
        <f>YEAR(InputData[[#This Row],[DATE]])</f>
        <v>2022</v>
      </c>
    </row>
    <row r="315" spans="1:16" x14ac:dyDescent="0.25">
      <c r="A315" s="3">
        <v>44630</v>
      </c>
      <c r="B315" s="4" t="s">
        <v>75</v>
      </c>
      <c r="C315" s="5">
        <v>12</v>
      </c>
      <c r="D315" s="5" t="s">
        <v>105</v>
      </c>
      <c r="E315" s="5" t="s">
        <v>106</v>
      </c>
      <c r="F315" s="6">
        <v>0</v>
      </c>
      <c r="G315" s="7" t="str">
        <f>VLOOKUP(InputData[[#This Row],[PRODUCT ID]],MasterData[],2,0)</f>
        <v>Product33</v>
      </c>
      <c r="H315" s="7" t="str">
        <f>VLOOKUP(InputData[[#This Row],[PRODUCT ID]],MasterData[],3,0)</f>
        <v>Category04</v>
      </c>
      <c r="I315" s="7"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f>
        <v>1436.4</v>
      </c>
      <c r="N315" s="7">
        <f>DAY(InputData[[#This Row],[DATE]])</f>
        <v>10</v>
      </c>
      <c r="O315" s="7" t="str">
        <f>TEXT(InputData[[#This Row],[DATE]],"mmm")</f>
        <v>Mar</v>
      </c>
      <c r="P315" s="7">
        <f>YEAR(InputData[[#This Row],[DATE]])</f>
        <v>2022</v>
      </c>
    </row>
    <row r="316" spans="1:16" x14ac:dyDescent="0.25">
      <c r="A316" s="3">
        <v>44634</v>
      </c>
      <c r="B316" s="4" t="s">
        <v>39</v>
      </c>
      <c r="C316" s="5">
        <v>2</v>
      </c>
      <c r="D316" s="5" t="s">
        <v>108</v>
      </c>
      <c r="E316" s="5" t="s">
        <v>107</v>
      </c>
      <c r="F316" s="6">
        <v>0</v>
      </c>
      <c r="G316" s="7" t="str">
        <f>VLOOKUP(InputData[[#This Row],[PRODUCT ID]],MasterData[],2,0)</f>
        <v>Product16</v>
      </c>
      <c r="H316" s="7" t="str">
        <f>VLOOKUP(InputData[[#This Row],[PRODUCT ID]],MasterData[],3,0)</f>
        <v>Category02</v>
      </c>
      <c r="I316" s="7"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f>
        <v>33.28</v>
      </c>
      <c r="N316" s="7">
        <f>DAY(InputData[[#This Row],[DATE]])</f>
        <v>14</v>
      </c>
      <c r="O316" s="7" t="str">
        <f>TEXT(InputData[[#This Row],[DATE]],"mmm")</f>
        <v>Mar</v>
      </c>
      <c r="P316" s="7">
        <f>YEAR(InputData[[#This Row],[DATE]])</f>
        <v>2022</v>
      </c>
    </row>
    <row r="317" spans="1:16" x14ac:dyDescent="0.25">
      <c r="A317" s="3">
        <v>44634</v>
      </c>
      <c r="B317" s="4" t="s">
        <v>60</v>
      </c>
      <c r="C317" s="5">
        <v>13</v>
      </c>
      <c r="D317" s="5" t="s">
        <v>108</v>
      </c>
      <c r="E317" s="5" t="s">
        <v>106</v>
      </c>
      <c r="F317" s="6">
        <v>0</v>
      </c>
      <c r="G317" s="7" t="str">
        <f>VLOOKUP(InputData[[#This Row],[PRODUCT ID]],MasterData[],2,0)</f>
        <v>Product26</v>
      </c>
      <c r="H317" s="7" t="str">
        <f>VLOOKUP(InputData[[#This Row],[PRODUCT ID]],MasterData[],3,0)</f>
        <v>Category04</v>
      </c>
      <c r="I317" s="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f>
        <v>320.58</v>
      </c>
      <c r="N317" s="7">
        <f>DAY(InputData[[#This Row],[DATE]])</f>
        <v>14</v>
      </c>
      <c r="O317" s="7" t="str">
        <f>TEXT(InputData[[#This Row],[DATE]],"mmm")</f>
        <v>Mar</v>
      </c>
      <c r="P317" s="7">
        <f>YEAR(InputData[[#This Row],[DATE]])</f>
        <v>2022</v>
      </c>
    </row>
    <row r="318" spans="1:16" x14ac:dyDescent="0.25">
      <c r="A318" s="3">
        <v>44638</v>
      </c>
      <c r="B318" s="4" t="s">
        <v>45</v>
      </c>
      <c r="C318" s="5">
        <v>2</v>
      </c>
      <c r="D318" s="5" t="s">
        <v>106</v>
      </c>
      <c r="E318" s="5" t="s">
        <v>107</v>
      </c>
      <c r="F318" s="6">
        <v>0</v>
      </c>
      <c r="G318" s="7" t="str">
        <f>VLOOKUP(InputData[[#This Row],[PRODUCT ID]],MasterData[],2,0)</f>
        <v>Product19</v>
      </c>
      <c r="H318" s="7" t="str">
        <f>VLOOKUP(InputData[[#This Row],[PRODUCT ID]],MasterData[],3,0)</f>
        <v>Category02</v>
      </c>
      <c r="I318" s="7"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f>
        <v>420</v>
      </c>
      <c r="N318" s="7">
        <f>DAY(InputData[[#This Row],[DATE]])</f>
        <v>18</v>
      </c>
      <c r="O318" s="7" t="str">
        <f>TEXT(InputData[[#This Row],[DATE]],"mmm")</f>
        <v>Mar</v>
      </c>
      <c r="P318" s="7">
        <f>YEAR(InputData[[#This Row],[DATE]])</f>
        <v>2022</v>
      </c>
    </row>
    <row r="319" spans="1:16" x14ac:dyDescent="0.25">
      <c r="A319" s="3">
        <v>44638</v>
      </c>
      <c r="B319" s="4" t="s">
        <v>63</v>
      </c>
      <c r="C319" s="5">
        <v>10</v>
      </c>
      <c r="D319" s="5" t="s">
        <v>108</v>
      </c>
      <c r="E319" s="5" t="s">
        <v>107</v>
      </c>
      <c r="F319" s="6">
        <v>0</v>
      </c>
      <c r="G319" s="7" t="str">
        <f>VLOOKUP(InputData[[#This Row],[PRODUCT ID]],MasterData[],2,0)</f>
        <v>Product27</v>
      </c>
      <c r="H319" s="7" t="str">
        <f>VLOOKUP(InputData[[#This Row],[PRODUCT ID]],MasterData[],3,0)</f>
        <v>Category04</v>
      </c>
      <c r="I319" s="7"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f>
        <v>571.20000000000005</v>
      </c>
      <c r="N319" s="7">
        <f>DAY(InputData[[#This Row],[DATE]])</f>
        <v>18</v>
      </c>
      <c r="O319" s="7" t="str">
        <f>TEXT(InputData[[#This Row],[DATE]],"mmm")</f>
        <v>Mar</v>
      </c>
      <c r="P319" s="7">
        <f>YEAR(InputData[[#This Row],[DATE]])</f>
        <v>2022</v>
      </c>
    </row>
    <row r="320" spans="1:16" x14ac:dyDescent="0.25">
      <c r="A320" s="3">
        <v>44639</v>
      </c>
      <c r="B320" s="4" t="s">
        <v>92</v>
      </c>
      <c r="C320" s="5">
        <v>6</v>
      </c>
      <c r="D320" s="5" t="s">
        <v>105</v>
      </c>
      <c r="E320" s="5" t="s">
        <v>107</v>
      </c>
      <c r="F320" s="6">
        <v>0</v>
      </c>
      <c r="G320" s="7" t="str">
        <f>VLOOKUP(InputData[[#This Row],[PRODUCT ID]],MasterData[],2,0)</f>
        <v>Product41</v>
      </c>
      <c r="H320" s="7" t="str">
        <f>VLOOKUP(InputData[[#This Row],[PRODUCT ID]],MasterData[],3,0)</f>
        <v>Category05</v>
      </c>
      <c r="I320" s="7"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f>
        <v>1043.28</v>
      </c>
      <c r="N320" s="7">
        <f>DAY(InputData[[#This Row],[DATE]])</f>
        <v>19</v>
      </c>
      <c r="O320" s="7" t="str">
        <f>TEXT(InputData[[#This Row],[DATE]],"mmm")</f>
        <v>Mar</v>
      </c>
      <c r="P320" s="7">
        <f>YEAR(InputData[[#This Row],[DATE]])</f>
        <v>2022</v>
      </c>
    </row>
    <row r="321" spans="1:16" x14ac:dyDescent="0.25">
      <c r="A321" s="3">
        <v>44643</v>
      </c>
      <c r="B321" s="4" t="s">
        <v>73</v>
      </c>
      <c r="C321" s="5">
        <v>9</v>
      </c>
      <c r="D321" s="5" t="s">
        <v>108</v>
      </c>
      <c r="E321" s="5" t="s">
        <v>107</v>
      </c>
      <c r="F321" s="6">
        <v>0</v>
      </c>
      <c r="G321" s="7" t="str">
        <f>VLOOKUP(InputData[[#This Row],[PRODUCT ID]],MasterData[],2,0)</f>
        <v>Product32</v>
      </c>
      <c r="H321" s="7" t="str">
        <f>VLOOKUP(InputData[[#This Row],[PRODUCT ID]],MasterData[],3,0)</f>
        <v>Category04</v>
      </c>
      <c r="I321" s="7"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f>
        <v>1057.32</v>
      </c>
      <c r="N321" s="7">
        <f>DAY(InputData[[#This Row],[DATE]])</f>
        <v>23</v>
      </c>
      <c r="O321" s="7" t="str">
        <f>TEXT(InputData[[#This Row],[DATE]],"mmm")</f>
        <v>Mar</v>
      </c>
      <c r="P321" s="7">
        <f>YEAR(InputData[[#This Row],[DATE]])</f>
        <v>2022</v>
      </c>
    </row>
    <row r="322" spans="1:16" x14ac:dyDescent="0.25">
      <c r="A322" s="3">
        <v>44645</v>
      </c>
      <c r="B322" s="4" t="s">
        <v>6</v>
      </c>
      <c r="C322" s="5">
        <v>2</v>
      </c>
      <c r="D322" s="5" t="s">
        <v>105</v>
      </c>
      <c r="E322" s="5" t="s">
        <v>106</v>
      </c>
      <c r="F322" s="6">
        <v>0</v>
      </c>
      <c r="G322" s="7" t="str">
        <f>VLOOKUP(InputData[[#This Row],[PRODUCT ID]],MasterData[],2,0)</f>
        <v>Product01</v>
      </c>
      <c r="H322" s="7" t="str">
        <f>VLOOKUP(InputData[[#This Row],[PRODUCT ID]],MasterData[],3,0)</f>
        <v>Category01</v>
      </c>
      <c r="I322" s="7"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f>
        <v>207.76</v>
      </c>
      <c r="N322" s="7">
        <f>DAY(InputData[[#This Row],[DATE]])</f>
        <v>25</v>
      </c>
      <c r="O322" s="7" t="str">
        <f>TEXT(InputData[[#This Row],[DATE]],"mmm")</f>
        <v>Mar</v>
      </c>
      <c r="P322" s="7">
        <f>YEAR(InputData[[#This Row],[DATE]])</f>
        <v>2022</v>
      </c>
    </row>
    <row r="323" spans="1:16" x14ac:dyDescent="0.25">
      <c r="A323" s="3">
        <v>44645</v>
      </c>
      <c r="B323" s="4" t="s">
        <v>69</v>
      </c>
      <c r="C323" s="5">
        <v>11</v>
      </c>
      <c r="D323" s="5" t="s">
        <v>108</v>
      </c>
      <c r="E323" s="5" t="s">
        <v>106</v>
      </c>
      <c r="F323" s="6">
        <v>0</v>
      </c>
      <c r="G323" s="7" t="str">
        <f>VLOOKUP(InputData[[#This Row],[PRODUCT ID]],MasterData[],2,0)</f>
        <v>Product30</v>
      </c>
      <c r="H323" s="7" t="str">
        <f>VLOOKUP(InputData[[#This Row],[PRODUCT ID]],MasterData[],3,0)</f>
        <v>Category04</v>
      </c>
      <c r="I323" s="7"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f>
        <v>2214.08</v>
      </c>
      <c r="N323" s="7">
        <f>DAY(InputData[[#This Row],[DATE]])</f>
        <v>25</v>
      </c>
      <c r="O323" s="7" t="str">
        <f>TEXT(InputData[[#This Row],[DATE]],"mmm")</f>
        <v>Mar</v>
      </c>
      <c r="P323" s="7">
        <f>YEAR(InputData[[#This Row],[DATE]])</f>
        <v>2022</v>
      </c>
    </row>
    <row r="324" spans="1:16" x14ac:dyDescent="0.25">
      <c r="A324" s="3">
        <v>44649</v>
      </c>
      <c r="B324" s="4" t="s">
        <v>73</v>
      </c>
      <c r="C324" s="5">
        <v>12</v>
      </c>
      <c r="D324" s="5" t="s">
        <v>106</v>
      </c>
      <c r="E324" s="5" t="s">
        <v>106</v>
      </c>
      <c r="F324" s="6">
        <v>0</v>
      </c>
      <c r="G324" s="7" t="str">
        <f>VLOOKUP(InputData[[#This Row],[PRODUCT ID]],MasterData[],2,0)</f>
        <v>Product32</v>
      </c>
      <c r="H324" s="7" t="str">
        <f>VLOOKUP(InputData[[#This Row],[PRODUCT ID]],MasterData[],3,0)</f>
        <v>Category04</v>
      </c>
      <c r="I324" s="7"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f>
        <v>1409.76</v>
      </c>
      <c r="N324" s="7">
        <f>DAY(InputData[[#This Row],[DATE]])</f>
        <v>29</v>
      </c>
      <c r="O324" s="7" t="str">
        <f>TEXT(InputData[[#This Row],[DATE]],"mmm")</f>
        <v>Mar</v>
      </c>
      <c r="P324" s="7">
        <f>YEAR(InputData[[#This Row],[DATE]])</f>
        <v>2022</v>
      </c>
    </row>
    <row r="325" spans="1:16" x14ac:dyDescent="0.25">
      <c r="A325" s="3">
        <v>44650</v>
      </c>
      <c r="B325" s="4" t="s">
        <v>6</v>
      </c>
      <c r="C325" s="5">
        <v>13</v>
      </c>
      <c r="D325" s="5" t="s">
        <v>106</v>
      </c>
      <c r="E325" s="5" t="s">
        <v>107</v>
      </c>
      <c r="F325" s="6">
        <v>0</v>
      </c>
      <c r="G325" s="7" t="str">
        <f>VLOOKUP(InputData[[#This Row],[PRODUCT ID]],MasterData[],2,0)</f>
        <v>Product01</v>
      </c>
      <c r="H325" s="7" t="str">
        <f>VLOOKUP(InputData[[#This Row],[PRODUCT ID]],MasterData[],3,0)</f>
        <v>Category01</v>
      </c>
      <c r="I325" s="7"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f>
        <v>1350.44</v>
      </c>
      <c r="N325" s="7">
        <f>DAY(InputData[[#This Row],[DATE]])</f>
        <v>30</v>
      </c>
      <c r="O325" s="7" t="str">
        <f>TEXT(InputData[[#This Row],[DATE]],"mmm")</f>
        <v>Mar</v>
      </c>
      <c r="P325" s="7">
        <f>YEAR(InputData[[#This Row],[DATE]])</f>
        <v>2022</v>
      </c>
    </row>
    <row r="326" spans="1:16" x14ac:dyDescent="0.25">
      <c r="A326" s="3">
        <v>44652</v>
      </c>
      <c r="B326" s="4" t="s">
        <v>10</v>
      </c>
      <c r="C326" s="5">
        <v>2</v>
      </c>
      <c r="D326" s="5" t="s">
        <v>106</v>
      </c>
      <c r="E326" s="5" t="s">
        <v>107</v>
      </c>
      <c r="F326" s="6">
        <v>0</v>
      </c>
      <c r="G326" s="7" t="str">
        <f>VLOOKUP(InputData[[#This Row],[PRODUCT ID]],MasterData[],2,0)</f>
        <v>Product02</v>
      </c>
      <c r="H326" s="7" t="str">
        <f>VLOOKUP(InputData[[#This Row],[PRODUCT ID]],MasterData[],3,0)</f>
        <v>Category01</v>
      </c>
      <c r="I326" s="7"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f>
        <v>285.60000000000002</v>
      </c>
      <c r="N326" s="7">
        <f>DAY(InputData[[#This Row],[DATE]])</f>
        <v>1</v>
      </c>
      <c r="O326" s="7" t="str">
        <f>TEXT(InputData[[#This Row],[DATE]],"mmm")</f>
        <v>Apr</v>
      </c>
      <c r="P326" s="7">
        <f>YEAR(InputData[[#This Row],[DATE]])</f>
        <v>2022</v>
      </c>
    </row>
    <row r="327" spans="1:16" x14ac:dyDescent="0.25">
      <c r="A327" s="3">
        <v>44653</v>
      </c>
      <c r="B327" s="4" t="s">
        <v>10</v>
      </c>
      <c r="C327" s="5">
        <v>3</v>
      </c>
      <c r="D327" s="5" t="s">
        <v>108</v>
      </c>
      <c r="E327" s="5" t="s">
        <v>107</v>
      </c>
      <c r="F327" s="6">
        <v>0</v>
      </c>
      <c r="G327" s="7" t="str">
        <f>VLOOKUP(InputData[[#This Row],[PRODUCT ID]],MasterData[],2,0)</f>
        <v>Product02</v>
      </c>
      <c r="H327" s="7" t="str">
        <f>VLOOKUP(InputData[[#This Row],[PRODUCT ID]],MasterData[],3,0)</f>
        <v>Category01</v>
      </c>
      <c r="I327" s="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f>
        <v>428.40000000000003</v>
      </c>
      <c r="N327" s="7">
        <f>DAY(InputData[[#This Row],[DATE]])</f>
        <v>2</v>
      </c>
      <c r="O327" s="7" t="str">
        <f>TEXT(InputData[[#This Row],[DATE]],"mmm")</f>
        <v>Apr</v>
      </c>
      <c r="P327" s="7">
        <f>YEAR(InputData[[#This Row],[DATE]])</f>
        <v>2022</v>
      </c>
    </row>
    <row r="328" spans="1:16" x14ac:dyDescent="0.25">
      <c r="A328" s="3">
        <v>44657</v>
      </c>
      <c r="B328" s="4" t="s">
        <v>90</v>
      </c>
      <c r="C328" s="5">
        <v>2</v>
      </c>
      <c r="D328" s="5" t="s">
        <v>105</v>
      </c>
      <c r="E328" s="5" t="s">
        <v>107</v>
      </c>
      <c r="F328" s="6">
        <v>0</v>
      </c>
      <c r="G328" s="7" t="str">
        <f>VLOOKUP(InputData[[#This Row],[PRODUCT ID]],MasterData[],2,0)</f>
        <v>Product40</v>
      </c>
      <c r="H328" s="7" t="str">
        <f>VLOOKUP(InputData[[#This Row],[PRODUCT ID]],MasterData[],3,0)</f>
        <v>Category05</v>
      </c>
      <c r="I328" s="7"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f>
        <v>230.4</v>
      </c>
      <c r="N328" s="7">
        <f>DAY(InputData[[#This Row],[DATE]])</f>
        <v>6</v>
      </c>
      <c r="O328" s="7" t="str">
        <f>TEXT(InputData[[#This Row],[DATE]],"mmm")</f>
        <v>Apr</v>
      </c>
      <c r="P328" s="7">
        <f>YEAR(InputData[[#This Row],[DATE]])</f>
        <v>2022</v>
      </c>
    </row>
    <row r="329" spans="1:16" x14ac:dyDescent="0.25">
      <c r="A329" s="3">
        <v>44658</v>
      </c>
      <c r="B329" s="4" t="s">
        <v>60</v>
      </c>
      <c r="C329" s="5">
        <v>7</v>
      </c>
      <c r="D329" s="5" t="s">
        <v>108</v>
      </c>
      <c r="E329" s="5" t="s">
        <v>106</v>
      </c>
      <c r="F329" s="6">
        <v>0</v>
      </c>
      <c r="G329" s="7" t="str">
        <f>VLOOKUP(InputData[[#This Row],[PRODUCT ID]],MasterData[],2,0)</f>
        <v>Product26</v>
      </c>
      <c r="H329" s="7" t="str">
        <f>VLOOKUP(InputData[[#This Row],[PRODUCT ID]],MasterData[],3,0)</f>
        <v>Category04</v>
      </c>
      <c r="I329" s="7"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f>
        <v>172.62</v>
      </c>
      <c r="N329" s="7">
        <f>DAY(InputData[[#This Row],[DATE]])</f>
        <v>7</v>
      </c>
      <c r="O329" s="7" t="str">
        <f>TEXT(InputData[[#This Row],[DATE]],"mmm")</f>
        <v>Apr</v>
      </c>
      <c r="P329" s="7">
        <f>YEAR(InputData[[#This Row],[DATE]])</f>
        <v>2022</v>
      </c>
    </row>
    <row r="330" spans="1:16" x14ac:dyDescent="0.25">
      <c r="A330" s="3">
        <v>44660</v>
      </c>
      <c r="B330" s="4" t="s">
        <v>88</v>
      </c>
      <c r="C330" s="5">
        <v>12</v>
      </c>
      <c r="D330" s="5" t="s">
        <v>105</v>
      </c>
      <c r="E330" s="5" t="s">
        <v>107</v>
      </c>
      <c r="F330" s="6">
        <v>0</v>
      </c>
      <c r="G330" s="7" t="str">
        <f>VLOOKUP(InputData[[#This Row],[PRODUCT ID]],MasterData[],2,0)</f>
        <v>Product39</v>
      </c>
      <c r="H330" s="7" t="str">
        <f>VLOOKUP(InputData[[#This Row],[PRODUCT ID]],MasterData[],3,0)</f>
        <v>Category05</v>
      </c>
      <c r="I330" s="7"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f>
        <v>510.59999999999997</v>
      </c>
      <c r="N330" s="7">
        <f>DAY(InputData[[#This Row],[DATE]])</f>
        <v>9</v>
      </c>
      <c r="O330" s="7" t="str">
        <f>TEXT(InputData[[#This Row],[DATE]],"mmm")</f>
        <v>Apr</v>
      </c>
      <c r="P330" s="7">
        <f>YEAR(InputData[[#This Row],[DATE]])</f>
        <v>2022</v>
      </c>
    </row>
    <row r="331" spans="1:16" x14ac:dyDescent="0.25">
      <c r="A331" s="3">
        <v>44660</v>
      </c>
      <c r="B331" s="4" t="s">
        <v>10</v>
      </c>
      <c r="C331" s="5">
        <v>9</v>
      </c>
      <c r="D331" s="5" t="s">
        <v>106</v>
      </c>
      <c r="E331" s="5" t="s">
        <v>106</v>
      </c>
      <c r="F331" s="6">
        <v>0</v>
      </c>
      <c r="G331" s="7" t="str">
        <f>VLOOKUP(InputData[[#This Row],[PRODUCT ID]],MasterData[],2,0)</f>
        <v>Product02</v>
      </c>
      <c r="H331" s="7" t="str">
        <f>VLOOKUP(InputData[[#This Row],[PRODUCT ID]],MasterData[],3,0)</f>
        <v>Category01</v>
      </c>
      <c r="I331" s="7"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f>
        <v>1285.2</v>
      </c>
      <c r="N331" s="7">
        <f>DAY(InputData[[#This Row],[DATE]])</f>
        <v>9</v>
      </c>
      <c r="O331" s="7" t="str">
        <f>TEXT(InputData[[#This Row],[DATE]],"mmm")</f>
        <v>Apr</v>
      </c>
      <c r="P331" s="7">
        <f>YEAR(InputData[[#This Row],[DATE]])</f>
        <v>2022</v>
      </c>
    </row>
    <row r="332" spans="1:16" x14ac:dyDescent="0.25">
      <c r="A332" s="3">
        <v>44664</v>
      </c>
      <c r="B332" s="4" t="s">
        <v>39</v>
      </c>
      <c r="C332" s="5">
        <v>14</v>
      </c>
      <c r="D332" s="5" t="s">
        <v>105</v>
      </c>
      <c r="E332" s="5" t="s">
        <v>106</v>
      </c>
      <c r="F332" s="6">
        <v>0</v>
      </c>
      <c r="G332" s="7" t="str">
        <f>VLOOKUP(InputData[[#This Row],[PRODUCT ID]],MasterData[],2,0)</f>
        <v>Product16</v>
      </c>
      <c r="H332" s="7" t="str">
        <f>VLOOKUP(InputData[[#This Row],[PRODUCT ID]],MasterData[],3,0)</f>
        <v>Category02</v>
      </c>
      <c r="I332" s="7"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f>
        <v>232.96</v>
      </c>
      <c r="N332" s="7">
        <f>DAY(InputData[[#This Row],[DATE]])</f>
        <v>13</v>
      </c>
      <c r="O332" s="7" t="str">
        <f>TEXT(InputData[[#This Row],[DATE]],"mmm")</f>
        <v>Apr</v>
      </c>
      <c r="P332" s="7">
        <f>YEAR(InputData[[#This Row],[DATE]])</f>
        <v>2022</v>
      </c>
    </row>
    <row r="333" spans="1:16" x14ac:dyDescent="0.25">
      <c r="A333" s="3">
        <v>44669</v>
      </c>
      <c r="B333" s="4" t="s">
        <v>92</v>
      </c>
      <c r="C333" s="5">
        <v>9</v>
      </c>
      <c r="D333" s="5" t="s">
        <v>108</v>
      </c>
      <c r="E333" s="5" t="s">
        <v>107</v>
      </c>
      <c r="F333" s="6">
        <v>0</v>
      </c>
      <c r="G333" s="7" t="str">
        <f>VLOOKUP(InputData[[#This Row],[PRODUCT ID]],MasterData[],2,0)</f>
        <v>Product41</v>
      </c>
      <c r="H333" s="7" t="str">
        <f>VLOOKUP(InputData[[#This Row],[PRODUCT ID]],MasterData[],3,0)</f>
        <v>Category05</v>
      </c>
      <c r="I333" s="7"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f>
        <v>1564.92</v>
      </c>
      <c r="N333" s="7">
        <f>DAY(InputData[[#This Row],[DATE]])</f>
        <v>18</v>
      </c>
      <c r="O333" s="7" t="str">
        <f>TEXT(InputData[[#This Row],[DATE]],"mmm")</f>
        <v>Apr</v>
      </c>
      <c r="P333" s="7">
        <f>YEAR(InputData[[#This Row],[DATE]])</f>
        <v>2022</v>
      </c>
    </row>
    <row r="334" spans="1:16" x14ac:dyDescent="0.25">
      <c r="A334" s="3">
        <v>44671</v>
      </c>
      <c r="B334" s="4" t="s">
        <v>43</v>
      </c>
      <c r="C334" s="5">
        <v>2</v>
      </c>
      <c r="D334" s="5" t="s">
        <v>105</v>
      </c>
      <c r="E334" s="5" t="s">
        <v>106</v>
      </c>
      <c r="F334" s="6">
        <v>0</v>
      </c>
      <c r="G334" s="7" t="str">
        <f>VLOOKUP(InputData[[#This Row],[PRODUCT ID]],MasterData[],2,0)</f>
        <v>Product18</v>
      </c>
      <c r="H334" s="7" t="str">
        <f>VLOOKUP(InputData[[#This Row],[PRODUCT ID]],MasterData[],3,0)</f>
        <v>Category02</v>
      </c>
      <c r="I334" s="7"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f>
        <v>98.42</v>
      </c>
      <c r="N334" s="7">
        <f>DAY(InputData[[#This Row],[DATE]])</f>
        <v>20</v>
      </c>
      <c r="O334" s="7" t="str">
        <f>TEXT(InputData[[#This Row],[DATE]],"mmm")</f>
        <v>Apr</v>
      </c>
      <c r="P334" s="7">
        <f>YEAR(InputData[[#This Row],[DATE]])</f>
        <v>2022</v>
      </c>
    </row>
    <row r="335" spans="1:16" x14ac:dyDescent="0.25">
      <c r="A335" s="3">
        <v>44671</v>
      </c>
      <c r="B335" s="4" t="s">
        <v>31</v>
      </c>
      <c r="C335" s="5">
        <v>4</v>
      </c>
      <c r="D335" s="5" t="s">
        <v>108</v>
      </c>
      <c r="E335" s="5" t="s">
        <v>106</v>
      </c>
      <c r="F335" s="6">
        <v>0</v>
      </c>
      <c r="G335" s="7" t="str">
        <f>VLOOKUP(InputData[[#This Row],[PRODUCT ID]],MasterData[],2,0)</f>
        <v>Product12</v>
      </c>
      <c r="H335" s="7" t="str">
        <f>VLOOKUP(InputData[[#This Row],[PRODUCT ID]],MasterData[],3,0)</f>
        <v>Category02</v>
      </c>
      <c r="I335" s="7"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f>
        <v>376.68</v>
      </c>
      <c r="N335" s="7">
        <f>DAY(InputData[[#This Row],[DATE]])</f>
        <v>20</v>
      </c>
      <c r="O335" s="7" t="str">
        <f>TEXT(InputData[[#This Row],[DATE]],"mmm")</f>
        <v>Apr</v>
      </c>
      <c r="P335" s="7">
        <f>YEAR(InputData[[#This Row],[DATE]])</f>
        <v>2022</v>
      </c>
    </row>
    <row r="336" spans="1:16" x14ac:dyDescent="0.25">
      <c r="A336" s="3">
        <v>44672</v>
      </c>
      <c r="B336" s="4" t="s">
        <v>69</v>
      </c>
      <c r="C336" s="5">
        <v>2</v>
      </c>
      <c r="D336" s="5" t="s">
        <v>108</v>
      </c>
      <c r="E336" s="5" t="s">
        <v>107</v>
      </c>
      <c r="F336" s="6">
        <v>0</v>
      </c>
      <c r="G336" s="7" t="str">
        <f>VLOOKUP(InputData[[#This Row],[PRODUCT ID]],MasterData[],2,0)</f>
        <v>Product30</v>
      </c>
      <c r="H336" s="7" t="str">
        <f>VLOOKUP(InputData[[#This Row],[PRODUCT ID]],MasterData[],3,0)</f>
        <v>Category04</v>
      </c>
      <c r="I336" s="7"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f>
        <v>402.56</v>
      </c>
      <c r="N336" s="7">
        <f>DAY(InputData[[#This Row],[DATE]])</f>
        <v>21</v>
      </c>
      <c r="O336" s="7" t="str">
        <f>TEXT(InputData[[#This Row],[DATE]],"mmm")</f>
        <v>Apr</v>
      </c>
      <c r="P336" s="7">
        <f>YEAR(InputData[[#This Row],[DATE]])</f>
        <v>2022</v>
      </c>
    </row>
    <row r="337" spans="1:16" x14ac:dyDescent="0.25">
      <c r="A337" s="3">
        <v>44672</v>
      </c>
      <c r="B337" s="4" t="s">
        <v>60</v>
      </c>
      <c r="C337" s="5">
        <v>14</v>
      </c>
      <c r="D337" s="5" t="s">
        <v>106</v>
      </c>
      <c r="E337" s="5" t="s">
        <v>106</v>
      </c>
      <c r="F337" s="6">
        <v>0</v>
      </c>
      <c r="G337" s="7" t="str">
        <f>VLOOKUP(InputData[[#This Row],[PRODUCT ID]],MasterData[],2,0)</f>
        <v>Product26</v>
      </c>
      <c r="H337" s="7" t="str">
        <f>VLOOKUP(InputData[[#This Row],[PRODUCT ID]],MasterData[],3,0)</f>
        <v>Category04</v>
      </c>
      <c r="I337" s="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f>
        <v>345.24</v>
      </c>
      <c r="N337" s="7">
        <f>DAY(InputData[[#This Row],[DATE]])</f>
        <v>21</v>
      </c>
      <c r="O337" s="7" t="str">
        <f>TEXT(InputData[[#This Row],[DATE]],"mmm")</f>
        <v>Apr</v>
      </c>
      <c r="P337" s="7">
        <f>YEAR(InputData[[#This Row],[DATE]])</f>
        <v>2022</v>
      </c>
    </row>
    <row r="338" spans="1:16" x14ac:dyDescent="0.25">
      <c r="A338" s="3">
        <v>44674</v>
      </c>
      <c r="B338" s="4" t="s">
        <v>98</v>
      </c>
      <c r="C338" s="5">
        <v>15</v>
      </c>
      <c r="D338" s="5" t="s">
        <v>106</v>
      </c>
      <c r="E338" s="5" t="s">
        <v>106</v>
      </c>
      <c r="F338" s="6">
        <v>0</v>
      </c>
      <c r="G338" s="7" t="str">
        <f>VLOOKUP(InputData[[#This Row],[PRODUCT ID]],MasterData[],2,0)</f>
        <v>Product44</v>
      </c>
      <c r="H338" s="7" t="str">
        <f>VLOOKUP(InputData[[#This Row],[PRODUCT ID]],MasterData[],3,0)</f>
        <v>Category05</v>
      </c>
      <c r="I338" s="7"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f>
        <v>1231.2</v>
      </c>
      <c r="N338" s="7">
        <f>DAY(InputData[[#This Row],[DATE]])</f>
        <v>23</v>
      </c>
      <c r="O338" s="7" t="str">
        <f>TEXT(InputData[[#This Row],[DATE]],"mmm")</f>
        <v>Apr</v>
      </c>
      <c r="P338" s="7">
        <f>YEAR(InputData[[#This Row],[DATE]])</f>
        <v>2022</v>
      </c>
    </row>
    <row r="339" spans="1:16" x14ac:dyDescent="0.25">
      <c r="A339" s="3">
        <v>44675</v>
      </c>
      <c r="B339" s="4" t="s">
        <v>77</v>
      </c>
      <c r="C339" s="5">
        <v>4</v>
      </c>
      <c r="D339" s="5" t="s">
        <v>108</v>
      </c>
      <c r="E339" s="5" t="s">
        <v>106</v>
      </c>
      <c r="F339" s="6">
        <v>0</v>
      </c>
      <c r="G339" s="7" t="str">
        <f>VLOOKUP(InputData[[#This Row],[PRODUCT ID]],MasterData[],2,0)</f>
        <v>Product34</v>
      </c>
      <c r="H339" s="7" t="str">
        <f>VLOOKUP(InputData[[#This Row],[PRODUCT ID]],MasterData[],3,0)</f>
        <v>Category04</v>
      </c>
      <c r="I339" s="7"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f>
        <v>233.2</v>
      </c>
      <c r="N339" s="7">
        <f>DAY(InputData[[#This Row],[DATE]])</f>
        <v>24</v>
      </c>
      <c r="O339" s="7" t="str">
        <f>TEXT(InputData[[#This Row],[DATE]],"mmm")</f>
        <v>Apr</v>
      </c>
      <c r="P339" s="7">
        <f>YEAR(InputData[[#This Row],[DATE]])</f>
        <v>2022</v>
      </c>
    </row>
    <row r="340" spans="1:16" x14ac:dyDescent="0.25">
      <c r="A340" s="3">
        <v>44676</v>
      </c>
      <c r="B340" s="4" t="s">
        <v>14</v>
      </c>
      <c r="C340" s="5">
        <v>9</v>
      </c>
      <c r="D340" s="5" t="s">
        <v>108</v>
      </c>
      <c r="E340" s="5" t="s">
        <v>107</v>
      </c>
      <c r="F340" s="6">
        <v>0</v>
      </c>
      <c r="G340" s="7" t="str">
        <f>VLOOKUP(InputData[[#This Row],[PRODUCT ID]],MasterData[],2,0)</f>
        <v>Product04</v>
      </c>
      <c r="H340" s="7" t="str">
        <f>VLOOKUP(InputData[[#This Row],[PRODUCT ID]],MasterData[],3,0)</f>
        <v>Category01</v>
      </c>
      <c r="I340" s="7"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f>
        <v>439.56000000000006</v>
      </c>
      <c r="N340" s="7">
        <f>DAY(InputData[[#This Row],[DATE]])</f>
        <v>25</v>
      </c>
      <c r="O340" s="7" t="str">
        <f>TEXT(InputData[[#This Row],[DATE]],"mmm")</f>
        <v>Apr</v>
      </c>
      <c r="P340" s="7">
        <f>YEAR(InputData[[#This Row],[DATE]])</f>
        <v>2022</v>
      </c>
    </row>
    <row r="341" spans="1:16" x14ac:dyDescent="0.25">
      <c r="A341" s="3">
        <v>44676</v>
      </c>
      <c r="B341" s="4" t="s">
        <v>12</v>
      </c>
      <c r="C341" s="5">
        <v>8</v>
      </c>
      <c r="D341" s="5" t="s">
        <v>106</v>
      </c>
      <c r="E341" s="5" t="s">
        <v>106</v>
      </c>
      <c r="F341" s="6">
        <v>0</v>
      </c>
      <c r="G341" s="7" t="str">
        <f>VLOOKUP(InputData[[#This Row],[PRODUCT ID]],MasterData[],2,0)</f>
        <v>Product03</v>
      </c>
      <c r="H341" s="7" t="str">
        <f>VLOOKUP(InputData[[#This Row],[PRODUCT ID]],MasterData[],3,0)</f>
        <v>Category01</v>
      </c>
      <c r="I341" s="7"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f>
        <v>647.52</v>
      </c>
      <c r="N341" s="7">
        <f>DAY(InputData[[#This Row],[DATE]])</f>
        <v>25</v>
      </c>
      <c r="O341" s="7" t="str">
        <f>TEXT(InputData[[#This Row],[DATE]],"mmm")</f>
        <v>Apr</v>
      </c>
      <c r="P341" s="7">
        <f>YEAR(InputData[[#This Row],[DATE]])</f>
        <v>2022</v>
      </c>
    </row>
    <row r="342" spans="1:16" x14ac:dyDescent="0.25">
      <c r="A342" s="3">
        <v>44677</v>
      </c>
      <c r="B342" s="4" t="s">
        <v>63</v>
      </c>
      <c r="C342" s="5">
        <v>2</v>
      </c>
      <c r="D342" s="5" t="s">
        <v>108</v>
      </c>
      <c r="E342" s="5" t="s">
        <v>107</v>
      </c>
      <c r="F342" s="6">
        <v>0</v>
      </c>
      <c r="G342" s="7" t="str">
        <f>VLOOKUP(InputData[[#This Row],[PRODUCT ID]],MasterData[],2,0)</f>
        <v>Product27</v>
      </c>
      <c r="H342" s="7" t="str">
        <f>VLOOKUP(InputData[[#This Row],[PRODUCT ID]],MasterData[],3,0)</f>
        <v>Category04</v>
      </c>
      <c r="I342" s="7"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f>
        <v>114.24000000000001</v>
      </c>
      <c r="N342" s="7">
        <f>DAY(InputData[[#This Row],[DATE]])</f>
        <v>26</v>
      </c>
      <c r="O342" s="7" t="str">
        <f>TEXT(InputData[[#This Row],[DATE]],"mmm")</f>
        <v>Apr</v>
      </c>
      <c r="P342" s="7">
        <f>YEAR(InputData[[#This Row],[DATE]])</f>
        <v>2022</v>
      </c>
    </row>
    <row r="343" spans="1:16" x14ac:dyDescent="0.25">
      <c r="A343" s="3">
        <v>44679</v>
      </c>
      <c r="B343" s="4" t="s">
        <v>35</v>
      </c>
      <c r="C343" s="5">
        <v>14</v>
      </c>
      <c r="D343" s="5" t="s">
        <v>108</v>
      </c>
      <c r="E343" s="5" t="s">
        <v>107</v>
      </c>
      <c r="F343" s="6">
        <v>0</v>
      </c>
      <c r="G343" s="7" t="str">
        <f>VLOOKUP(InputData[[#This Row],[PRODUCT ID]],MasterData[],2,0)</f>
        <v>Product14</v>
      </c>
      <c r="H343" s="7" t="str">
        <f>VLOOKUP(InputData[[#This Row],[PRODUCT ID]],MasterData[],3,0)</f>
        <v>Category02</v>
      </c>
      <c r="I343" s="7"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f>
        <v>2054.08</v>
      </c>
      <c r="N343" s="7">
        <f>DAY(InputData[[#This Row],[DATE]])</f>
        <v>28</v>
      </c>
      <c r="O343" s="7" t="str">
        <f>TEXT(InputData[[#This Row],[DATE]],"mmm")</f>
        <v>Apr</v>
      </c>
      <c r="P343" s="7">
        <f>YEAR(InputData[[#This Row],[DATE]])</f>
        <v>2022</v>
      </c>
    </row>
    <row r="344" spans="1:16" x14ac:dyDescent="0.25">
      <c r="A344" s="3">
        <v>44681</v>
      </c>
      <c r="B344" s="4" t="s">
        <v>39</v>
      </c>
      <c r="C344" s="5">
        <v>13</v>
      </c>
      <c r="D344" s="5" t="s">
        <v>106</v>
      </c>
      <c r="E344" s="5" t="s">
        <v>106</v>
      </c>
      <c r="F344" s="6">
        <v>0</v>
      </c>
      <c r="G344" s="7" t="str">
        <f>VLOOKUP(InputData[[#This Row],[PRODUCT ID]],MasterData[],2,0)</f>
        <v>Product16</v>
      </c>
      <c r="H344" s="7" t="str">
        <f>VLOOKUP(InputData[[#This Row],[PRODUCT ID]],MasterData[],3,0)</f>
        <v>Category02</v>
      </c>
      <c r="I344" s="7"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f>
        <v>216.32</v>
      </c>
      <c r="N344" s="7">
        <f>DAY(InputData[[#This Row],[DATE]])</f>
        <v>30</v>
      </c>
      <c r="O344" s="7" t="str">
        <f>TEXT(InputData[[#This Row],[DATE]],"mmm")</f>
        <v>Apr</v>
      </c>
      <c r="P344" s="7">
        <f>YEAR(InputData[[#This Row],[DATE]])</f>
        <v>2022</v>
      </c>
    </row>
    <row r="345" spans="1:16" x14ac:dyDescent="0.25">
      <c r="A345" s="3">
        <v>44681</v>
      </c>
      <c r="B345" s="4" t="s">
        <v>63</v>
      </c>
      <c r="C345" s="5">
        <v>8</v>
      </c>
      <c r="D345" s="5" t="s">
        <v>108</v>
      </c>
      <c r="E345" s="5" t="s">
        <v>106</v>
      </c>
      <c r="F345" s="6">
        <v>0</v>
      </c>
      <c r="G345" s="7" t="str">
        <f>VLOOKUP(InputData[[#This Row],[PRODUCT ID]],MasterData[],2,0)</f>
        <v>Product27</v>
      </c>
      <c r="H345" s="7" t="str">
        <f>VLOOKUP(InputData[[#This Row],[PRODUCT ID]],MasterData[],3,0)</f>
        <v>Category04</v>
      </c>
      <c r="I345" s="7"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f>
        <v>456.96000000000004</v>
      </c>
      <c r="N345" s="7">
        <f>DAY(InputData[[#This Row],[DATE]])</f>
        <v>30</v>
      </c>
      <c r="O345" s="7" t="str">
        <f>TEXT(InputData[[#This Row],[DATE]],"mmm")</f>
        <v>Apr</v>
      </c>
      <c r="P345" s="7">
        <f>YEAR(InputData[[#This Row],[DATE]])</f>
        <v>2022</v>
      </c>
    </row>
    <row r="346" spans="1:16" x14ac:dyDescent="0.25">
      <c r="A346" s="3">
        <v>44682</v>
      </c>
      <c r="B346" s="4" t="s">
        <v>77</v>
      </c>
      <c r="C346" s="5">
        <v>9</v>
      </c>
      <c r="D346" s="5" t="s">
        <v>105</v>
      </c>
      <c r="E346" s="5" t="s">
        <v>106</v>
      </c>
      <c r="F346" s="6">
        <v>0</v>
      </c>
      <c r="G346" s="7" t="str">
        <f>VLOOKUP(InputData[[#This Row],[PRODUCT ID]],MasterData[],2,0)</f>
        <v>Product34</v>
      </c>
      <c r="H346" s="7" t="str">
        <f>VLOOKUP(InputData[[#This Row],[PRODUCT ID]],MasterData[],3,0)</f>
        <v>Category04</v>
      </c>
      <c r="I346" s="7"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f>
        <v>524.69999999999993</v>
      </c>
      <c r="N346" s="7">
        <f>DAY(InputData[[#This Row],[DATE]])</f>
        <v>1</v>
      </c>
      <c r="O346" s="7" t="str">
        <f>TEXT(InputData[[#This Row],[DATE]],"mmm")</f>
        <v>May</v>
      </c>
      <c r="P346" s="7">
        <f>YEAR(InputData[[#This Row],[DATE]])</f>
        <v>2022</v>
      </c>
    </row>
    <row r="347" spans="1:16" x14ac:dyDescent="0.25">
      <c r="A347" s="3">
        <v>44682</v>
      </c>
      <c r="B347" s="4" t="s">
        <v>75</v>
      </c>
      <c r="C347" s="5">
        <v>6</v>
      </c>
      <c r="D347" s="5" t="s">
        <v>106</v>
      </c>
      <c r="E347" s="5" t="s">
        <v>106</v>
      </c>
      <c r="F347" s="6">
        <v>0</v>
      </c>
      <c r="G347" s="7" t="str">
        <f>VLOOKUP(InputData[[#This Row],[PRODUCT ID]],MasterData[],2,0)</f>
        <v>Product33</v>
      </c>
      <c r="H347" s="7" t="str">
        <f>VLOOKUP(InputData[[#This Row],[PRODUCT ID]],MasterData[],3,0)</f>
        <v>Category04</v>
      </c>
      <c r="I347" s="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f>
        <v>718.2</v>
      </c>
      <c r="N347" s="7">
        <f>DAY(InputData[[#This Row],[DATE]])</f>
        <v>1</v>
      </c>
      <c r="O347" s="7" t="str">
        <f>TEXT(InputData[[#This Row],[DATE]],"mmm")</f>
        <v>May</v>
      </c>
      <c r="P347" s="7">
        <f>YEAR(InputData[[#This Row],[DATE]])</f>
        <v>2022</v>
      </c>
    </row>
    <row r="348" spans="1:16" x14ac:dyDescent="0.25">
      <c r="A348" s="3">
        <v>44683</v>
      </c>
      <c r="B348" s="4" t="s">
        <v>33</v>
      </c>
      <c r="C348" s="5">
        <v>4</v>
      </c>
      <c r="D348" s="5" t="s">
        <v>106</v>
      </c>
      <c r="E348" s="5" t="s">
        <v>107</v>
      </c>
      <c r="F348" s="6">
        <v>0</v>
      </c>
      <c r="G348" s="7" t="str">
        <f>VLOOKUP(InputData[[#This Row],[PRODUCT ID]],MasterData[],2,0)</f>
        <v>Product13</v>
      </c>
      <c r="H348" s="7" t="str">
        <f>VLOOKUP(InputData[[#This Row],[PRODUCT ID]],MasterData[],3,0)</f>
        <v>Category02</v>
      </c>
      <c r="I348" s="7"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f>
        <v>488.32</v>
      </c>
      <c r="N348" s="7">
        <f>DAY(InputData[[#This Row],[DATE]])</f>
        <v>2</v>
      </c>
      <c r="O348" s="7" t="str">
        <f>TEXT(InputData[[#This Row],[DATE]],"mmm")</f>
        <v>May</v>
      </c>
      <c r="P348" s="7">
        <f>YEAR(InputData[[#This Row],[DATE]])</f>
        <v>2022</v>
      </c>
    </row>
    <row r="349" spans="1:16" x14ac:dyDescent="0.25">
      <c r="A349" s="3">
        <v>44685</v>
      </c>
      <c r="B349" s="4" t="s">
        <v>47</v>
      </c>
      <c r="C349" s="5">
        <v>10</v>
      </c>
      <c r="D349" s="5" t="s">
        <v>108</v>
      </c>
      <c r="E349" s="5" t="s">
        <v>106</v>
      </c>
      <c r="F349" s="6">
        <v>0</v>
      </c>
      <c r="G349" s="7" t="str">
        <f>VLOOKUP(InputData[[#This Row],[PRODUCT ID]],MasterData[],2,0)</f>
        <v>Product20</v>
      </c>
      <c r="H349" s="7" t="str">
        <f>VLOOKUP(InputData[[#This Row],[PRODUCT ID]],MasterData[],3,0)</f>
        <v>Category03</v>
      </c>
      <c r="I349" s="7"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f>
        <v>762.5</v>
      </c>
      <c r="N349" s="7">
        <f>DAY(InputData[[#This Row],[DATE]])</f>
        <v>4</v>
      </c>
      <c r="O349" s="7" t="str">
        <f>TEXT(InputData[[#This Row],[DATE]],"mmm")</f>
        <v>May</v>
      </c>
      <c r="P349" s="7">
        <f>YEAR(InputData[[#This Row],[DATE]])</f>
        <v>2022</v>
      </c>
    </row>
    <row r="350" spans="1:16" x14ac:dyDescent="0.25">
      <c r="A350" s="3">
        <v>44687</v>
      </c>
      <c r="B350" s="4" t="s">
        <v>77</v>
      </c>
      <c r="C350" s="5">
        <v>7</v>
      </c>
      <c r="D350" s="5" t="s">
        <v>108</v>
      </c>
      <c r="E350" s="5" t="s">
        <v>106</v>
      </c>
      <c r="F350" s="6">
        <v>0</v>
      </c>
      <c r="G350" s="7" t="str">
        <f>VLOOKUP(InputData[[#This Row],[PRODUCT ID]],MasterData[],2,0)</f>
        <v>Product34</v>
      </c>
      <c r="H350" s="7" t="str">
        <f>VLOOKUP(InputData[[#This Row],[PRODUCT ID]],MasterData[],3,0)</f>
        <v>Category04</v>
      </c>
      <c r="I350" s="7"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f>
        <v>408.09999999999997</v>
      </c>
      <c r="N350" s="7">
        <f>DAY(InputData[[#This Row],[DATE]])</f>
        <v>6</v>
      </c>
      <c r="O350" s="7" t="str">
        <f>TEXT(InputData[[#This Row],[DATE]],"mmm")</f>
        <v>May</v>
      </c>
      <c r="P350" s="7">
        <f>YEAR(InputData[[#This Row],[DATE]])</f>
        <v>2022</v>
      </c>
    </row>
    <row r="351" spans="1:16" x14ac:dyDescent="0.25">
      <c r="A351" s="3">
        <v>44688</v>
      </c>
      <c r="B351" s="4" t="s">
        <v>37</v>
      </c>
      <c r="C351" s="5">
        <v>4</v>
      </c>
      <c r="D351" s="5" t="s">
        <v>106</v>
      </c>
      <c r="E351" s="5" t="s">
        <v>107</v>
      </c>
      <c r="F351" s="6">
        <v>0</v>
      </c>
      <c r="G351" s="7" t="str">
        <f>VLOOKUP(InputData[[#This Row],[PRODUCT ID]],MasterData[],2,0)</f>
        <v>Product15</v>
      </c>
      <c r="H351" s="7" t="str">
        <f>VLOOKUP(InputData[[#This Row],[PRODUCT ID]],MasterData[],3,0)</f>
        <v>Category02</v>
      </c>
      <c r="I351" s="7"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f>
        <v>62.879999999999995</v>
      </c>
      <c r="N351" s="7">
        <f>DAY(InputData[[#This Row],[DATE]])</f>
        <v>7</v>
      </c>
      <c r="O351" s="7" t="str">
        <f>TEXT(InputData[[#This Row],[DATE]],"mmm")</f>
        <v>May</v>
      </c>
      <c r="P351" s="7">
        <f>YEAR(InputData[[#This Row],[DATE]])</f>
        <v>2022</v>
      </c>
    </row>
    <row r="352" spans="1:16" x14ac:dyDescent="0.25">
      <c r="A352" s="3">
        <v>44688</v>
      </c>
      <c r="B352" s="4" t="s">
        <v>63</v>
      </c>
      <c r="C352" s="5">
        <v>1</v>
      </c>
      <c r="D352" s="5" t="s">
        <v>106</v>
      </c>
      <c r="E352" s="5" t="s">
        <v>106</v>
      </c>
      <c r="F352" s="6">
        <v>0</v>
      </c>
      <c r="G352" s="7" t="str">
        <f>VLOOKUP(InputData[[#This Row],[PRODUCT ID]],MasterData[],2,0)</f>
        <v>Product27</v>
      </c>
      <c r="H352" s="7" t="str">
        <f>VLOOKUP(InputData[[#This Row],[PRODUCT ID]],MasterData[],3,0)</f>
        <v>Category04</v>
      </c>
      <c r="I352" s="7"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f>
        <v>57.120000000000005</v>
      </c>
      <c r="N352" s="7">
        <f>DAY(InputData[[#This Row],[DATE]])</f>
        <v>7</v>
      </c>
      <c r="O352" s="7" t="str">
        <f>TEXT(InputData[[#This Row],[DATE]],"mmm")</f>
        <v>May</v>
      </c>
      <c r="P352" s="7">
        <f>YEAR(InputData[[#This Row],[DATE]])</f>
        <v>2022</v>
      </c>
    </row>
    <row r="353" spans="1:16" x14ac:dyDescent="0.25">
      <c r="A353" s="3">
        <v>44689</v>
      </c>
      <c r="B353" s="4" t="s">
        <v>52</v>
      </c>
      <c r="C353" s="5">
        <v>7</v>
      </c>
      <c r="D353" s="5" t="s">
        <v>106</v>
      </c>
      <c r="E353" s="5" t="s">
        <v>106</v>
      </c>
      <c r="F353" s="6">
        <v>0</v>
      </c>
      <c r="G353" s="7" t="str">
        <f>VLOOKUP(InputData[[#This Row],[PRODUCT ID]],MasterData[],2,0)</f>
        <v>Product22</v>
      </c>
      <c r="H353" s="7" t="str">
        <f>VLOOKUP(InputData[[#This Row],[PRODUCT ID]],MasterData[],3,0)</f>
        <v>Category03</v>
      </c>
      <c r="I353" s="7"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f>
        <v>990.99</v>
      </c>
      <c r="N353" s="7">
        <f>DAY(InputData[[#This Row],[DATE]])</f>
        <v>8</v>
      </c>
      <c r="O353" s="7" t="str">
        <f>TEXT(InputData[[#This Row],[DATE]],"mmm")</f>
        <v>May</v>
      </c>
      <c r="P353" s="7">
        <f>YEAR(InputData[[#This Row],[DATE]])</f>
        <v>2022</v>
      </c>
    </row>
    <row r="354" spans="1:16" x14ac:dyDescent="0.25">
      <c r="A354" s="3">
        <v>44690</v>
      </c>
      <c r="B354" s="4" t="s">
        <v>41</v>
      </c>
      <c r="C354" s="5">
        <v>12</v>
      </c>
      <c r="D354" s="5" t="s">
        <v>105</v>
      </c>
      <c r="E354" s="5" t="s">
        <v>107</v>
      </c>
      <c r="F354" s="6">
        <v>0</v>
      </c>
      <c r="G354" s="7" t="str">
        <f>VLOOKUP(InputData[[#This Row],[PRODUCT ID]],MasterData[],2,0)</f>
        <v>Product17</v>
      </c>
      <c r="H354" s="7" t="str">
        <f>VLOOKUP(InputData[[#This Row],[PRODUCT ID]],MasterData[],3,0)</f>
        <v>Category02</v>
      </c>
      <c r="I354" s="7"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f>
        <v>1881.3600000000001</v>
      </c>
      <c r="N354" s="7">
        <f>DAY(InputData[[#This Row],[DATE]])</f>
        <v>9</v>
      </c>
      <c r="O354" s="7" t="str">
        <f>TEXT(InputData[[#This Row],[DATE]],"mmm")</f>
        <v>May</v>
      </c>
      <c r="P354" s="7">
        <f>YEAR(InputData[[#This Row],[DATE]])</f>
        <v>2022</v>
      </c>
    </row>
    <row r="355" spans="1:16" x14ac:dyDescent="0.25">
      <c r="A355" s="3">
        <v>44691</v>
      </c>
      <c r="B355" s="4" t="s">
        <v>24</v>
      </c>
      <c r="C355" s="5">
        <v>6</v>
      </c>
      <c r="D355" s="5" t="s">
        <v>108</v>
      </c>
      <c r="E355" s="5" t="s">
        <v>106</v>
      </c>
      <c r="F355" s="6">
        <v>0</v>
      </c>
      <c r="G355" s="7" t="str">
        <f>VLOOKUP(InputData[[#This Row],[PRODUCT ID]],MasterData[],2,0)</f>
        <v>Product09</v>
      </c>
      <c r="H355" s="7" t="str">
        <f>VLOOKUP(InputData[[#This Row],[PRODUCT ID]],MasterData[],3,0)</f>
        <v>Category01</v>
      </c>
      <c r="I355" s="7"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f>
        <v>47.16</v>
      </c>
      <c r="N355" s="7">
        <f>DAY(InputData[[#This Row],[DATE]])</f>
        <v>10</v>
      </c>
      <c r="O355" s="7" t="str">
        <f>TEXT(InputData[[#This Row],[DATE]],"mmm")</f>
        <v>May</v>
      </c>
      <c r="P355" s="7">
        <f>YEAR(InputData[[#This Row],[DATE]])</f>
        <v>2022</v>
      </c>
    </row>
    <row r="356" spans="1:16" x14ac:dyDescent="0.25">
      <c r="A356" s="3">
        <v>44693</v>
      </c>
      <c r="B356" s="4" t="s">
        <v>29</v>
      </c>
      <c r="C356" s="5">
        <v>7</v>
      </c>
      <c r="D356" s="5" t="s">
        <v>106</v>
      </c>
      <c r="E356" s="5" t="s">
        <v>107</v>
      </c>
      <c r="F356" s="6">
        <v>0</v>
      </c>
      <c r="G356" s="7" t="str">
        <f>VLOOKUP(InputData[[#This Row],[PRODUCT ID]],MasterData[],2,0)</f>
        <v>Product11</v>
      </c>
      <c r="H356" s="7" t="str">
        <f>VLOOKUP(InputData[[#This Row],[PRODUCT ID]],MasterData[],3,0)</f>
        <v>Category02</v>
      </c>
      <c r="I356" s="7"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f>
        <v>338.8</v>
      </c>
      <c r="N356" s="7">
        <f>DAY(InputData[[#This Row],[DATE]])</f>
        <v>12</v>
      </c>
      <c r="O356" s="7" t="str">
        <f>TEXT(InputData[[#This Row],[DATE]],"mmm")</f>
        <v>May</v>
      </c>
      <c r="P356" s="7">
        <f>YEAR(InputData[[#This Row],[DATE]])</f>
        <v>2022</v>
      </c>
    </row>
    <row r="357" spans="1:16" x14ac:dyDescent="0.25">
      <c r="A357" s="3">
        <v>44694</v>
      </c>
      <c r="B357" s="4" t="s">
        <v>31</v>
      </c>
      <c r="C357" s="5">
        <v>5</v>
      </c>
      <c r="D357" s="5" t="s">
        <v>108</v>
      </c>
      <c r="E357" s="5" t="s">
        <v>106</v>
      </c>
      <c r="F357" s="6">
        <v>0</v>
      </c>
      <c r="G357" s="7" t="str">
        <f>VLOOKUP(InputData[[#This Row],[PRODUCT ID]],MasterData[],2,0)</f>
        <v>Product12</v>
      </c>
      <c r="H357" s="7" t="str">
        <f>VLOOKUP(InputData[[#This Row],[PRODUCT ID]],MasterData[],3,0)</f>
        <v>Category02</v>
      </c>
      <c r="I357" s="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f>
        <v>470.85</v>
      </c>
      <c r="N357" s="7">
        <f>DAY(InputData[[#This Row],[DATE]])</f>
        <v>13</v>
      </c>
      <c r="O357" s="7" t="str">
        <f>TEXT(InputData[[#This Row],[DATE]],"mmm")</f>
        <v>May</v>
      </c>
      <c r="P357" s="7">
        <f>YEAR(InputData[[#This Row],[DATE]])</f>
        <v>2022</v>
      </c>
    </row>
    <row r="358" spans="1:16" x14ac:dyDescent="0.25">
      <c r="A358" s="3">
        <v>44695</v>
      </c>
      <c r="B358" s="4" t="s">
        <v>22</v>
      </c>
      <c r="C358" s="5">
        <v>14</v>
      </c>
      <c r="D358" s="5" t="s">
        <v>108</v>
      </c>
      <c r="E358" s="5" t="s">
        <v>107</v>
      </c>
      <c r="F358" s="6">
        <v>0</v>
      </c>
      <c r="G358" s="7" t="str">
        <f>VLOOKUP(InputData[[#This Row],[PRODUCT ID]],MasterData[],2,0)</f>
        <v>Product08</v>
      </c>
      <c r="H358" s="7" t="str">
        <f>VLOOKUP(InputData[[#This Row],[PRODUCT ID]],MasterData[],3,0)</f>
        <v>Category01</v>
      </c>
      <c r="I358" s="7"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f>
        <v>1324.68</v>
      </c>
      <c r="N358" s="7">
        <f>DAY(InputData[[#This Row],[DATE]])</f>
        <v>14</v>
      </c>
      <c r="O358" s="7" t="str">
        <f>TEXT(InputData[[#This Row],[DATE]],"mmm")</f>
        <v>May</v>
      </c>
      <c r="P358" s="7">
        <f>YEAR(InputData[[#This Row],[DATE]])</f>
        <v>2022</v>
      </c>
    </row>
    <row r="359" spans="1:16" x14ac:dyDescent="0.25">
      <c r="A359" s="3">
        <v>44696</v>
      </c>
      <c r="B359" s="4" t="s">
        <v>47</v>
      </c>
      <c r="C359" s="5">
        <v>5</v>
      </c>
      <c r="D359" s="5" t="s">
        <v>106</v>
      </c>
      <c r="E359" s="5" t="s">
        <v>106</v>
      </c>
      <c r="F359" s="6">
        <v>0</v>
      </c>
      <c r="G359" s="7" t="str">
        <f>VLOOKUP(InputData[[#This Row],[PRODUCT ID]],MasterData[],2,0)</f>
        <v>Product20</v>
      </c>
      <c r="H359" s="7" t="str">
        <f>VLOOKUP(InputData[[#This Row],[PRODUCT ID]],MasterData[],3,0)</f>
        <v>Category03</v>
      </c>
      <c r="I359" s="7"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f>
        <v>381.25</v>
      </c>
      <c r="N359" s="7">
        <f>DAY(InputData[[#This Row],[DATE]])</f>
        <v>15</v>
      </c>
      <c r="O359" s="7" t="str">
        <f>TEXT(InputData[[#This Row],[DATE]],"mmm")</f>
        <v>May</v>
      </c>
      <c r="P359" s="7">
        <f>YEAR(InputData[[#This Row],[DATE]])</f>
        <v>2022</v>
      </c>
    </row>
    <row r="360" spans="1:16" x14ac:dyDescent="0.25">
      <c r="A360" s="3">
        <v>44697</v>
      </c>
      <c r="B360" s="4" t="s">
        <v>26</v>
      </c>
      <c r="C360" s="5">
        <v>13</v>
      </c>
      <c r="D360" s="5" t="s">
        <v>108</v>
      </c>
      <c r="E360" s="5" t="s">
        <v>107</v>
      </c>
      <c r="F360" s="6">
        <v>0</v>
      </c>
      <c r="G360" s="7" t="str">
        <f>VLOOKUP(InputData[[#This Row],[PRODUCT ID]],MasterData[],2,0)</f>
        <v>Product10</v>
      </c>
      <c r="H360" s="7" t="str">
        <f>VLOOKUP(InputData[[#This Row],[PRODUCT ID]],MasterData[],3,0)</f>
        <v>Category02</v>
      </c>
      <c r="I360" s="7"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f>
        <v>2135.64</v>
      </c>
      <c r="N360" s="7">
        <f>DAY(InputData[[#This Row],[DATE]])</f>
        <v>16</v>
      </c>
      <c r="O360" s="7" t="str">
        <f>TEXT(InputData[[#This Row],[DATE]],"mmm")</f>
        <v>May</v>
      </c>
      <c r="P360" s="7">
        <f>YEAR(InputData[[#This Row],[DATE]])</f>
        <v>2022</v>
      </c>
    </row>
    <row r="361" spans="1:16" x14ac:dyDescent="0.25">
      <c r="A361" s="3">
        <v>44697</v>
      </c>
      <c r="B361" s="4" t="s">
        <v>71</v>
      </c>
      <c r="C361" s="5">
        <v>13</v>
      </c>
      <c r="D361" s="5" t="s">
        <v>106</v>
      </c>
      <c r="E361" s="5" t="s">
        <v>106</v>
      </c>
      <c r="F361" s="6">
        <v>0</v>
      </c>
      <c r="G361" s="7" t="str">
        <f>VLOOKUP(InputData[[#This Row],[PRODUCT ID]],MasterData[],2,0)</f>
        <v>Product31</v>
      </c>
      <c r="H361" s="7" t="str">
        <f>VLOOKUP(InputData[[#This Row],[PRODUCT ID]],MasterData[],3,0)</f>
        <v>Category04</v>
      </c>
      <c r="I361" s="7"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f>
        <v>1354.08</v>
      </c>
      <c r="N361" s="7">
        <f>DAY(InputData[[#This Row],[DATE]])</f>
        <v>16</v>
      </c>
      <c r="O361" s="7" t="str">
        <f>TEXT(InputData[[#This Row],[DATE]],"mmm")</f>
        <v>May</v>
      </c>
      <c r="P361" s="7">
        <f>YEAR(InputData[[#This Row],[DATE]])</f>
        <v>2022</v>
      </c>
    </row>
    <row r="362" spans="1:16" x14ac:dyDescent="0.25">
      <c r="A362" s="3">
        <v>44698</v>
      </c>
      <c r="B362" s="4" t="s">
        <v>63</v>
      </c>
      <c r="C362" s="5">
        <v>8</v>
      </c>
      <c r="D362" s="5" t="s">
        <v>108</v>
      </c>
      <c r="E362" s="5" t="s">
        <v>107</v>
      </c>
      <c r="F362" s="6">
        <v>0</v>
      </c>
      <c r="G362" s="7" t="str">
        <f>VLOOKUP(InputData[[#This Row],[PRODUCT ID]],MasterData[],2,0)</f>
        <v>Product27</v>
      </c>
      <c r="H362" s="7" t="str">
        <f>VLOOKUP(InputData[[#This Row],[PRODUCT ID]],MasterData[],3,0)</f>
        <v>Category04</v>
      </c>
      <c r="I362" s="7"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f>
        <v>456.96000000000004</v>
      </c>
      <c r="N362" s="7">
        <f>DAY(InputData[[#This Row],[DATE]])</f>
        <v>17</v>
      </c>
      <c r="O362" s="7" t="str">
        <f>TEXT(InputData[[#This Row],[DATE]],"mmm")</f>
        <v>May</v>
      </c>
      <c r="P362" s="7">
        <f>YEAR(InputData[[#This Row],[DATE]])</f>
        <v>2022</v>
      </c>
    </row>
    <row r="363" spans="1:16" x14ac:dyDescent="0.25">
      <c r="A363" s="3">
        <v>44699</v>
      </c>
      <c r="B363" s="4" t="s">
        <v>63</v>
      </c>
      <c r="C363" s="5">
        <v>4</v>
      </c>
      <c r="D363" s="5" t="s">
        <v>105</v>
      </c>
      <c r="E363" s="5" t="s">
        <v>106</v>
      </c>
      <c r="F363" s="6">
        <v>0</v>
      </c>
      <c r="G363" s="7" t="str">
        <f>VLOOKUP(InputData[[#This Row],[PRODUCT ID]],MasterData[],2,0)</f>
        <v>Product27</v>
      </c>
      <c r="H363" s="7" t="str">
        <f>VLOOKUP(InputData[[#This Row],[PRODUCT ID]],MasterData[],3,0)</f>
        <v>Category04</v>
      </c>
      <c r="I363" s="7"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f>
        <v>228.48000000000002</v>
      </c>
      <c r="N363" s="7">
        <f>DAY(InputData[[#This Row],[DATE]])</f>
        <v>18</v>
      </c>
      <c r="O363" s="7" t="str">
        <f>TEXT(InputData[[#This Row],[DATE]],"mmm")</f>
        <v>May</v>
      </c>
      <c r="P363" s="7">
        <f>YEAR(InputData[[#This Row],[DATE]])</f>
        <v>2022</v>
      </c>
    </row>
    <row r="364" spans="1:16" x14ac:dyDescent="0.25">
      <c r="A364" s="3">
        <v>44699</v>
      </c>
      <c r="B364" s="4" t="s">
        <v>86</v>
      </c>
      <c r="C364" s="5">
        <v>8</v>
      </c>
      <c r="D364" s="5" t="s">
        <v>105</v>
      </c>
      <c r="E364" s="5" t="s">
        <v>106</v>
      </c>
      <c r="F364" s="6">
        <v>0</v>
      </c>
      <c r="G364" s="7" t="str">
        <f>VLOOKUP(InputData[[#This Row],[PRODUCT ID]],MasterData[],2,0)</f>
        <v>Product38</v>
      </c>
      <c r="H364" s="7" t="str">
        <f>VLOOKUP(InputData[[#This Row],[PRODUCT ID]],MasterData[],3,0)</f>
        <v>Category05</v>
      </c>
      <c r="I364" s="7"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f>
        <v>639.36</v>
      </c>
      <c r="N364" s="7">
        <f>DAY(InputData[[#This Row],[DATE]])</f>
        <v>18</v>
      </c>
      <c r="O364" s="7" t="str">
        <f>TEXT(InputData[[#This Row],[DATE]],"mmm")</f>
        <v>May</v>
      </c>
      <c r="P364" s="7">
        <f>YEAR(InputData[[#This Row],[DATE]])</f>
        <v>2022</v>
      </c>
    </row>
    <row r="365" spans="1:16" x14ac:dyDescent="0.25">
      <c r="A365" s="3">
        <v>44701</v>
      </c>
      <c r="B365" s="4" t="s">
        <v>98</v>
      </c>
      <c r="C365" s="5">
        <v>15</v>
      </c>
      <c r="D365" s="5" t="s">
        <v>106</v>
      </c>
      <c r="E365" s="5" t="s">
        <v>107</v>
      </c>
      <c r="F365" s="6">
        <v>0</v>
      </c>
      <c r="G365" s="7" t="str">
        <f>VLOOKUP(InputData[[#This Row],[PRODUCT ID]],MasterData[],2,0)</f>
        <v>Product44</v>
      </c>
      <c r="H365" s="7" t="str">
        <f>VLOOKUP(InputData[[#This Row],[PRODUCT ID]],MasterData[],3,0)</f>
        <v>Category05</v>
      </c>
      <c r="I365" s="7"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f>
        <v>1231.2</v>
      </c>
      <c r="N365" s="7">
        <f>DAY(InputData[[#This Row],[DATE]])</f>
        <v>20</v>
      </c>
      <c r="O365" s="7" t="str">
        <f>TEXT(InputData[[#This Row],[DATE]],"mmm")</f>
        <v>May</v>
      </c>
      <c r="P365" s="7">
        <f>YEAR(InputData[[#This Row],[DATE]])</f>
        <v>2022</v>
      </c>
    </row>
    <row r="366" spans="1:16" x14ac:dyDescent="0.25">
      <c r="A366" s="3">
        <v>44703</v>
      </c>
      <c r="B366" s="4" t="s">
        <v>37</v>
      </c>
      <c r="C366" s="5">
        <v>12</v>
      </c>
      <c r="D366" s="5" t="s">
        <v>108</v>
      </c>
      <c r="E366" s="5" t="s">
        <v>106</v>
      </c>
      <c r="F366" s="6">
        <v>0</v>
      </c>
      <c r="G366" s="7" t="str">
        <f>VLOOKUP(InputData[[#This Row],[PRODUCT ID]],MasterData[],2,0)</f>
        <v>Product15</v>
      </c>
      <c r="H366" s="7" t="str">
        <f>VLOOKUP(InputData[[#This Row],[PRODUCT ID]],MasterData[],3,0)</f>
        <v>Category02</v>
      </c>
      <c r="I366" s="7"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f>
        <v>188.64</v>
      </c>
      <c r="N366" s="7">
        <f>DAY(InputData[[#This Row],[DATE]])</f>
        <v>22</v>
      </c>
      <c r="O366" s="7" t="str">
        <f>TEXT(InputData[[#This Row],[DATE]],"mmm")</f>
        <v>May</v>
      </c>
      <c r="P366" s="7">
        <f>YEAR(InputData[[#This Row],[DATE]])</f>
        <v>2022</v>
      </c>
    </row>
    <row r="367" spans="1:16" x14ac:dyDescent="0.25">
      <c r="A367" s="3">
        <v>44706</v>
      </c>
      <c r="B367" s="4" t="s">
        <v>10</v>
      </c>
      <c r="C367" s="5">
        <v>7</v>
      </c>
      <c r="D367" s="5" t="s">
        <v>106</v>
      </c>
      <c r="E367" s="5" t="s">
        <v>106</v>
      </c>
      <c r="F367" s="6">
        <v>0</v>
      </c>
      <c r="G367" s="7" t="str">
        <f>VLOOKUP(InputData[[#This Row],[PRODUCT ID]],MasterData[],2,0)</f>
        <v>Product02</v>
      </c>
      <c r="H367" s="7" t="str">
        <f>VLOOKUP(InputData[[#This Row],[PRODUCT ID]],MasterData[],3,0)</f>
        <v>Category01</v>
      </c>
      <c r="I367" s="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f>
        <v>999.60000000000014</v>
      </c>
      <c r="N367" s="7">
        <f>DAY(InputData[[#This Row],[DATE]])</f>
        <v>25</v>
      </c>
      <c r="O367" s="7" t="str">
        <f>TEXT(InputData[[#This Row],[DATE]],"mmm")</f>
        <v>May</v>
      </c>
      <c r="P367" s="7">
        <f>YEAR(InputData[[#This Row],[DATE]])</f>
        <v>2022</v>
      </c>
    </row>
    <row r="368" spans="1:16" x14ac:dyDescent="0.25">
      <c r="A368" s="3">
        <v>44707</v>
      </c>
      <c r="B368" s="4" t="s">
        <v>65</v>
      </c>
      <c r="C368" s="5">
        <v>2</v>
      </c>
      <c r="D368" s="5" t="s">
        <v>108</v>
      </c>
      <c r="E368" s="5" t="s">
        <v>106</v>
      </c>
      <c r="F368" s="6">
        <v>0</v>
      </c>
      <c r="G368" s="7" t="str">
        <f>VLOOKUP(InputData[[#This Row],[PRODUCT ID]],MasterData[],2,0)</f>
        <v>Product28</v>
      </c>
      <c r="H368" s="7" t="str">
        <f>VLOOKUP(InputData[[#This Row],[PRODUCT ID]],MasterData[],3,0)</f>
        <v>Category04</v>
      </c>
      <c r="I368" s="7"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f>
        <v>83.62</v>
      </c>
      <c r="N368" s="7">
        <f>DAY(InputData[[#This Row],[DATE]])</f>
        <v>26</v>
      </c>
      <c r="O368" s="7" t="str">
        <f>TEXT(InputData[[#This Row],[DATE]],"mmm")</f>
        <v>May</v>
      </c>
      <c r="P368" s="7">
        <f>YEAR(InputData[[#This Row],[DATE]])</f>
        <v>2022</v>
      </c>
    </row>
    <row r="369" spans="1:16" x14ac:dyDescent="0.25">
      <c r="A369" s="3">
        <v>44707</v>
      </c>
      <c r="B369" s="4" t="s">
        <v>63</v>
      </c>
      <c r="C369" s="5">
        <v>2</v>
      </c>
      <c r="D369" s="5" t="s">
        <v>106</v>
      </c>
      <c r="E369" s="5" t="s">
        <v>106</v>
      </c>
      <c r="F369" s="6">
        <v>0</v>
      </c>
      <c r="G369" s="7" t="str">
        <f>VLOOKUP(InputData[[#This Row],[PRODUCT ID]],MasterData[],2,0)</f>
        <v>Product27</v>
      </c>
      <c r="H369" s="7" t="str">
        <f>VLOOKUP(InputData[[#This Row],[PRODUCT ID]],MasterData[],3,0)</f>
        <v>Category04</v>
      </c>
      <c r="I369" s="7"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f>
        <v>114.24000000000001</v>
      </c>
      <c r="N369" s="7">
        <f>DAY(InputData[[#This Row],[DATE]])</f>
        <v>26</v>
      </c>
      <c r="O369" s="7" t="str">
        <f>TEXT(InputData[[#This Row],[DATE]],"mmm")</f>
        <v>May</v>
      </c>
      <c r="P369" s="7">
        <f>YEAR(InputData[[#This Row],[DATE]])</f>
        <v>2022</v>
      </c>
    </row>
    <row r="370" spans="1:16" x14ac:dyDescent="0.25">
      <c r="A370" s="3">
        <v>44709</v>
      </c>
      <c r="B370" s="4" t="s">
        <v>92</v>
      </c>
      <c r="C370" s="5">
        <v>10</v>
      </c>
      <c r="D370" s="5" t="s">
        <v>105</v>
      </c>
      <c r="E370" s="5" t="s">
        <v>107</v>
      </c>
      <c r="F370" s="6">
        <v>0</v>
      </c>
      <c r="G370" s="7" t="str">
        <f>VLOOKUP(InputData[[#This Row],[PRODUCT ID]],MasterData[],2,0)</f>
        <v>Product41</v>
      </c>
      <c r="H370" s="7" t="str">
        <f>VLOOKUP(InputData[[#This Row],[PRODUCT ID]],MasterData[],3,0)</f>
        <v>Category05</v>
      </c>
      <c r="I370" s="7"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f>
        <v>1738.8</v>
      </c>
      <c r="N370" s="7">
        <f>DAY(InputData[[#This Row],[DATE]])</f>
        <v>28</v>
      </c>
      <c r="O370" s="7" t="str">
        <f>TEXT(InputData[[#This Row],[DATE]],"mmm")</f>
        <v>May</v>
      </c>
      <c r="P370" s="7">
        <f>YEAR(InputData[[#This Row],[DATE]])</f>
        <v>2022</v>
      </c>
    </row>
    <row r="371" spans="1:16" x14ac:dyDescent="0.25">
      <c r="A371" s="3">
        <v>44709</v>
      </c>
      <c r="B371" s="4" t="s">
        <v>22</v>
      </c>
      <c r="C371" s="5">
        <v>5</v>
      </c>
      <c r="D371" s="5" t="s">
        <v>105</v>
      </c>
      <c r="E371" s="5" t="s">
        <v>106</v>
      </c>
      <c r="F371" s="6">
        <v>0</v>
      </c>
      <c r="G371" s="7" t="str">
        <f>VLOOKUP(InputData[[#This Row],[PRODUCT ID]],MasterData[],2,0)</f>
        <v>Product08</v>
      </c>
      <c r="H371" s="7" t="str">
        <f>VLOOKUP(InputData[[#This Row],[PRODUCT ID]],MasterData[],3,0)</f>
        <v>Category01</v>
      </c>
      <c r="I371" s="7"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f>
        <v>473.1</v>
      </c>
      <c r="N371" s="7">
        <f>DAY(InputData[[#This Row],[DATE]])</f>
        <v>28</v>
      </c>
      <c r="O371" s="7" t="str">
        <f>TEXT(InputData[[#This Row],[DATE]],"mmm")</f>
        <v>May</v>
      </c>
      <c r="P371" s="7">
        <f>YEAR(InputData[[#This Row],[DATE]])</f>
        <v>2022</v>
      </c>
    </row>
    <row r="372" spans="1:16" x14ac:dyDescent="0.25">
      <c r="A372" s="3">
        <v>44709</v>
      </c>
      <c r="B372" s="4" t="s">
        <v>26</v>
      </c>
      <c r="C372" s="5">
        <v>9</v>
      </c>
      <c r="D372" s="5" t="s">
        <v>106</v>
      </c>
      <c r="E372" s="5" t="s">
        <v>107</v>
      </c>
      <c r="F372" s="6">
        <v>0</v>
      </c>
      <c r="G372" s="7" t="str">
        <f>VLOOKUP(InputData[[#This Row],[PRODUCT ID]],MasterData[],2,0)</f>
        <v>Product10</v>
      </c>
      <c r="H372" s="7" t="str">
        <f>VLOOKUP(InputData[[#This Row],[PRODUCT ID]],MasterData[],3,0)</f>
        <v>Category02</v>
      </c>
      <c r="I372" s="7"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f>
        <v>1478.52</v>
      </c>
      <c r="N372" s="7">
        <f>DAY(InputData[[#This Row],[DATE]])</f>
        <v>28</v>
      </c>
      <c r="O372" s="7" t="str">
        <f>TEXT(InputData[[#This Row],[DATE]],"mmm")</f>
        <v>May</v>
      </c>
      <c r="P372" s="7">
        <f>YEAR(InputData[[#This Row],[DATE]])</f>
        <v>2022</v>
      </c>
    </row>
    <row r="373" spans="1:16" x14ac:dyDescent="0.25">
      <c r="A373" s="3">
        <v>44709</v>
      </c>
      <c r="B373" s="4" t="s">
        <v>14</v>
      </c>
      <c r="C373" s="5">
        <v>12</v>
      </c>
      <c r="D373" s="5" t="s">
        <v>106</v>
      </c>
      <c r="E373" s="5" t="s">
        <v>106</v>
      </c>
      <c r="F373" s="6">
        <v>0</v>
      </c>
      <c r="G373" s="7" t="str">
        <f>VLOOKUP(InputData[[#This Row],[PRODUCT ID]],MasterData[],2,0)</f>
        <v>Product04</v>
      </c>
      <c r="H373" s="7" t="str">
        <f>VLOOKUP(InputData[[#This Row],[PRODUCT ID]],MasterData[],3,0)</f>
        <v>Category01</v>
      </c>
      <c r="I373" s="7"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f>
        <v>586.08000000000004</v>
      </c>
      <c r="N373" s="7">
        <f>DAY(InputData[[#This Row],[DATE]])</f>
        <v>28</v>
      </c>
      <c r="O373" s="7" t="str">
        <f>TEXT(InputData[[#This Row],[DATE]],"mmm")</f>
        <v>May</v>
      </c>
      <c r="P373" s="7">
        <f>YEAR(InputData[[#This Row],[DATE]])</f>
        <v>2022</v>
      </c>
    </row>
    <row r="374" spans="1:16" x14ac:dyDescent="0.25">
      <c r="A374" s="3">
        <v>44709</v>
      </c>
      <c r="B374" s="4" t="s">
        <v>47</v>
      </c>
      <c r="C374" s="5">
        <v>14</v>
      </c>
      <c r="D374" s="5" t="s">
        <v>108</v>
      </c>
      <c r="E374" s="5" t="s">
        <v>107</v>
      </c>
      <c r="F374" s="6">
        <v>0</v>
      </c>
      <c r="G374" s="7" t="str">
        <f>VLOOKUP(InputData[[#This Row],[PRODUCT ID]],MasterData[],2,0)</f>
        <v>Product20</v>
      </c>
      <c r="H374" s="7" t="str">
        <f>VLOOKUP(InputData[[#This Row],[PRODUCT ID]],MasterData[],3,0)</f>
        <v>Category03</v>
      </c>
      <c r="I374" s="7"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f>
        <v>1067.5</v>
      </c>
      <c r="N374" s="7">
        <f>DAY(InputData[[#This Row],[DATE]])</f>
        <v>28</v>
      </c>
      <c r="O374" s="7" t="str">
        <f>TEXT(InputData[[#This Row],[DATE]],"mmm")</f>
        <v>May</v>
      </c>
      <c r="P374" s="7">
        <f>YEAR(InputData[[#This Row],[DATE]])</f>
        <v>2022</v>
      </c>
    </row>
    <row r="375" spans="1:16" x14ac:dyDescent="0.25">
      <c r="A375" s="3">
        <v>44711</v>
      </c>
      <c r="B375" s="4" t="s">
        <v>98</v>
      </c>
      <c r="C375" s="5">
        <v>9</v>
      </c>
      <c r="D375" s="5" t="s">
        <v>108</v>
      </c>
      <c r="E375" s="5" t="s">
        <v>106</v>
      </c>
      <c r="F375" s="6">
        <v>0</v>
      </c>
      <c r="G375" s="7" t="str">
        <f>VLOOKUP(InputData[[#This Row],[PRODUCT ID]],MasterData[],2,0)</f>
        <v>Product44</v>
      </c>
      <c r="H375" s="7" t="str">
        <f>VLOOKUP(InputData[[#This Row],[PRODUCT ID]],MasterData[],3,0)</f>
        <v>Category05</v>
      </c>
      <c r="I375" s="7"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f>
        <v>738.72</v>
      </c>
      <c r="N375" s="7">
        <f>DAY(InputData[[#This Row],[DATE]])</f>
        <v>30</v>
      </c>
      <c r="O375" s="7" t="str">
        <f>TEXT(InputData[[#This Row],[DATE]],"mmm")</f>
        <v>May</v>
      </c>
      <c r="P375" s="7">
        <f>YEAR(InputData[[#This Row],[DATE]])</f>
        <v>2022</v>
      </c>
    </row>
    <row r="376" spans="1:16" x14ac:dyDescent="0.25">
      <c r="A376" s="3">
        <v>44711</v>
      </c>
      <c r="B376" s="4" t="s">
        <v>16</v>
      </c>
      <c r="C376" s="5">
        <v>4</v>
      </c>
      <c r="D376" s="5" t="s">
        <v>105</v>
      </c>
      <c r="E376" s="5" t="s">
        <v>107</v>
      </c>
      <c r="F376" s="6">
        <v>0</v>
      </c>
      <c r="G376" s="7" t="str">
        <f>VLOOKUP(InputData[[#This Row],[PRODUCT ID]],MasterData[],2,0)</f>
        <v>Product05</v>
      </c>
      <c r="H376" s="7" t="str">
        <f>VLOOKUP(InputData[[#This Row],[PRODUCT ID]],MasterData[],3,0)</f>
        <v>Category01</v>
      </c>
      <c r="I376" s="7"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f>
        <v>622.44000000000005</v>
      </c>
      <c r="N376" s="7">
        <f>DAY(InputData[[#This Row],[DATE]])</f>
        <v>30</v>
      </c>
      <c r="O376" s="7" t="str">
        <f>TEXT(InputData[[#This Row],[DATE]],"mmm")</f>
        <v>May</v>
      </c>
      <c r="P376" s="7">
        <f>YEAR(InputData[[#This Row],[DATE]])</f>
        <v>2022</v>
      </c>
    </row>
    <row r="377" spans="1:16" x14ac:dyDescent="0.25">
      <c r="A377" s="3">
        <v>44711</v>
      </c>
      <c r="B377" s="4" t="s">
        <v>75</v>
      </c>
      <c r="C377" s="5">
        <v>3</v>
      </c>
      <c r="D377" s="5" t="s">
        <v>106</v>
      </c>
      <c r="E377" s="5" t="s">
        <v>107</v>
      </c>
      <c r="F377" s="6">
        <v>0</v>
      </c>
      <c r="G377" s="7" t="str">
        <f>VLOOKUP(InputData[[#This Row],[PRODUCT ID]],MasterData[],2,0)</f>
        <v>Product33</v>
      </c>
      <c r="H377" s="7" t="str">
        <f>VLOOKUP(InputData[[#This Row],[PRODUCT ID]],MasterData[],3,0)</f>
        <v>Category04</v>
      </c>
      <c r="I377" s="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f>
        <v>359.1</v>
      </c>
      <c r="N377" s="7">
        <f>DAY(InputData[[#This Row],[DATE]])</f>
        <v>30</v>
      </c>
      <c r="O377" s="7" t="str">
        <f>TEXT(InputData[[#This Row],[DATE]],"mmm")</f>
        <v>May</v>
      </c>
      <c r="P377" s="7">
        <f>YEAR(InputData[[#This Row],[DATE]])</f>
        <v>2022</v>
      </c>
    </row>
    <row r="378" spans="1:16" x14ac:dyDescent="0.25">
      <c r="A378" s="3">
        <v>44715</v>
      </c>
      <c r="B378" s="4" t="s">
        <v>22</v>
      </c>
      <c r="C378" s="5">
        <v>14</v>
      </c>
      <c r="D378" s="5" t="s">
        <v>106</v>
      </c>
      <c r="E378" s="5" t="s">
        <v>106</v>
      </c>
      <c r="F378" s="6">
        <v>0</v>
      </c>
      <c r="G378" s="7" t="str">
        <f>VLOOKUP(InputData[[#This Row],[PRODUCT ID]],MasterData[],2,0)</f>
        <v>Product08</v>
      </c>
      <c r="H378" s="7" t="str">
        <f>VLOOKUP(InputData[[#This Row],[PRODUCT ID]],MasterData[],3,0)</f>
        <v>Category01</v>
      </c>
      <c r="I378" s="7"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f>
        <v>1324.68</v>
      </c>
      <c r="N378" s="7">
        <f>DAY(InputData[[#This Row],[DATE]])</f>
        <v>3</v>
      </c>
      <c r="O378" s="7" t="str">
        <f>TEXT(InputData[[#This Row],[DATE]],"mmm")</f>
        <v>Jun</v>
      </c>
      <c r="P378" s="7">
        <f>YEAR(InputData[[#This Row],[DATE]])</f>
        <v>2022</v>
      </c>
    </row>
    <row r="379" spans="1:16" x14ac:dyDescent="0.25">
      <c r="A379" s="3">
        <v>44722</v>
      </c>
      <c r="B379" s="4" t="s">
        <v>65</v>
      </c>
      <c r="C379" s="5">
        <v>8</v>
      </c>
      <c r="D379" s="5" t="s">
        <v>105</v>
      </c>
      <c r="E379" s="5" t="s">
        <v>106</v>
      </c>
      <c r="F379" s="6">
        <v>0</v>
      </c>
      <c r="G379" s="7" t="str">
        <f>VLOOKUP(InputData[[#This Row],[PRODUCT ID]],MasterData[],2,0)</f>
        <v>Product28</v>
      </c>
      <c r="H379" s="7" t="str">
        <f>VLOOKUP(InputData[[#This Row],[PRODUCT ID]],MasterData[],3,0)</f>
        <v>Category04</v>
      </c>
      <c r="I379" s="7"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f>
        <v>334.48</v>
      </c>
      <c r="N379" s="7">
        <f>DAY(InputData[[#This Row],[DATE]])</f>
        <v>10</v>
      </c>
      <c r="O379" s="7" t="str">
        <f>TEXT(InputData[[#This Row],[DATE]],"mmm")</f>
        <v>Jun</v>
      </c>
      <c r="P379" s="7">
        <f>YEAR(InputData[[#This Row],[DATE]])</f>
        <v>2022</v>
      </c>
    </row>
    <row r="380" spans="1:16" x14ac:dyDescent="0.25">
      <c r="A380" s="3">
        <v>44723</v>
      </c>
      <c r="B380" s="4" t="s">
        <v>88</v>
      </c>
      <c r="C380" s="5">
        <v>13</v>
      </c>
      <c r="D380" s="5" t="s">
        <v>106</v>
      </c>
      <c r="E380" s="5" t="s">
        <v>107</v>
      </c>
      <c r="F380" s="6">
        <v>0</v>
      </c>
      <c r="G380" s="7" t="str">
        <f>VLOOKUP(InputData[[#This Row],[PRODUCT ID]],MasterData[],2,0)</f>
        <v>Product39</v>
      </c>
      <c r="H380" s="7" t="str">
        <f>VLOOKUP(InputData[[#This Row],[PRODUCT ID]],MasterData[],3,0)</f>
        <v>Category05</v>
      </c>
      <c r="I380" s="7"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f>
        <v>553.15</v>
      </c>
      <c r="N380" s="7">
        <f>DAY(InputData[[#This Row],[DATE]])</f>
        <v>11</v>
      </c>
      <c r="O380" s="7" t="str">
        <f>TEXT(InputData[[#This Row],[DATE]],"mmm")</f>
        <v>Jun</v>
      </c>
      <c r="P380" s="7">
        <f>YEAR(InputData[[#This Row],[DATE]])</f>
        <v>2022</v>
      </c>
    </row>
    <row r="381" spans="1:16" x14ac:dyDescent="0.25">
      <c r="A381" s="3">
        <v>44723</v>
      </c>
      <c r="B381" s="4" t="s">
        <v>50</v>
      </c>
      <c r="C381" s="5">
        <v>6</v>
      </c>
      <c r="D381" s="5" t="s">
        <v>108</v>
      </c>
      <c r="E381" s="5" t="s">
        <v>106</v>
      </c>
      <c r="F381" s="6">
        <v>0</v>
      </c>
      <c r="G381" s="7" t="str">
        <f>VLOOKUP(InputData[[#This Row],[PRODUCT ID]],MasterData[],2,0)</f>
        <v>Product21</v>
      </c>
      <c r="H381" s="7" t="str">
        <f>VLOOKUP(InputData[[#This Row],[PRODUCT ID]],MasterData[],3,0)</f>
        <v>Category03</v>
      </c>
      <c r="I381" s="7"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f>
        <v>975.24</v>
      </c>
      <c r="N381" s="7">
        <f>DAY(InputData[[#This Row],[DATE]])</f>
        <v>11</v>
      </c>
      <c r="O381" s="7" t="str">
        <f>TEXT(InputData[[#This Row],[DATE]],"mmm")</f>
        <v>Jun</v>
      </c>
      <c r="P381" s="7">
        <f>YEAR(InputData[[#This Row],[DATE]])</f>
        <v>2022</v>
      </c>
    </row>
    <row r="382" spans="1:16" x14ac:dyDescent="0.25">
      <c r="A382" s="3">
        <v>44725</v>
      </c>
      <c r="B382" s="4" t="s">
        <v>60</v>
      </c>
      <c r="C382" s="5">
        <v>6</v>
      </c>
      <c r="D382" s="5" t="s">
        <v>108</v>
      </c>
      <c r="E382" s="5" t="s">
        <v>107</v>
      </c>
      <c r="F382" s="6">
        <v>0</v>
      </c>
      <c r="G382" s="7" t="str">
        <f>VLOOKUP(InputData[[#This Row],[PRODUCT ID]],MasterData[],2,0)</f>
        <v>Product26</v>
      </c>
      <c r="H382" s="7" t="str">
        <f>VLOOKUP(InputData[[#This Row],[PRODUCT ID]],MasterData[],3,0)</f>
        <v>Category04</v>
      </c>
      <c r="I382" s="7"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f>
        <v>147.96</v>
      </c>
      <c r="N382" s="7">
        <f>DAY(InputData[[#This Row],[DATE]])</f>
        <v>13</v>
      </c>
      <c r="O382" s="7" t="str">
        <f>TEXT(InputData[[#This Row],[DATE]],"mmm")</f>
        <v>Jun</v>
      </c>
      <c r="P382" s="7">
        <f>YEAR(InputData[[#This Row],[DATE]])</f>
        <v>2022</v>
      </c>
    </row>
    <row r="383" spans="1:16" x14ac:dyDescent="0.25">
      <c r="A383" s="3">
        <v>44727</v>
      </c>
      <c r="B383" s="4" t="s">
        <v>94</v>
      </c>
      <c r="C383" s="5">
        <v>15</v>
      </c>
      <c r="D383" s="5" t="s">
        <v>105</v>
      </c>
      <c r="E383" s="5" t="s">
        <v>106</v>
      </c>
      <c r="F383" s="6">
        <v>0</v>
      </c>
      <c r="G383" s="7" t="str">
        <f>VLOOKUP(InputData[[#This Row],[PRODUCT ID]],MasterData[],2,0)</f>
        <v>Product42</v>
      </c>
      <c r="H383" s="7" t="str">
        <f>VLOOKUP(InputData[[#This Row],[PRODUCT ID]],MasterData[],3,0)</f>
        <v>Category05</v>
      </c>
      <c r="I383" s="7"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f>
        <v>2430</v>
      </c>
      <c r="N383" s="7">
        <f>DAY(InputData[[#This Row],[DATE]])</f>
        <v>15</v>
      </c>
      <c r="O383" s="7" t="str">
        <f>TEXT(InputData[[#This Row],[DATE]],"mmm")</f>
        <v>Jun</v>
      </c>
      <c r="P383" s="7">
        <f>YEAR(InputData[[#This Row],[DATE]])</f>
        <v>2022</v>
      </c>
    </row>
    <row r="384" spans="1:16" x14ac:dyDescent="0.25">
      <c r="A384" s="3">
        <v>44728</v>
      </c>
      <c r="B384" s="4" t="s">
        <v>67</v>
      </c>
      <c r="C384" s="5">
        <v>15</v>
      </c>
      <c r="D384" s="5" t="s">
        <v>106</v>
      </c>
      <c r="E384" s="5" t="s">
        <v>107</v>
      </c>
      <c r="F384" s="6">
        <v>0</v>
      </c>
      <c r="G384" s="7" t="str">
        <f>VLOOKUP(InputData[[#This Row],[PRODUCT ID]],MasterData[],2,0)</f>
        <v>Product29</v>
      </c>
      <c r="H384" s="7" t="str">
        <f>VLOOKUP(InputData[[#This Row],[PRODUCT ID]],MasterData[],3,0)</f>
        <v>Category04</v>
      </c>
      <c r="I384" s="7"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f>
        <v>796.65</v>
      </c>
      <c r="N384" s="7">
        <f>DAY(InputData[[#This Row],[DATE]])</f>
        <v>16</v>
      </c>
      <c r="O384" s="7" t="str">
        <f>TEXT(InputData[[#This Row],[DATE]],"mmm")</f>
        <v>Jun</v>
      </c>
      <c r="P384" s="7">
        <f>YEAR(InputData[[#This Row],[DATE]])</f>
        <v>2022</v>
      </c>
    </row>
    <row r="385" spans="1:16" x14ac:dyDescent="0.25">
      <c r="A385" s="3">
        <v>44731</v>
      </c>
      <c r="B385" s="4" t="s">
        <v>10</v>
      </c>
      <c r="C385" s="5">
        <v>8</v>
      </c>
      <c r="D385" s="5" t="s">
        <v>108</v>
      </c>
      <c r="E385" s="5" t="s">
        <v>107</v>
      </c>
      <c r="F385" s="6">
        <v>0</v>
      </c>
      <c r="G385" s="7" t="str">
        <f>VLOOKUP(InputData[[#This Row],[PRODUCT ID]],MasterData[],2,0)</f>
        <v>Product02</v>
      </c>
      <c r="H385" s="7" t="str">
        <f>VLOOKUP(InputData[[#This Row],[PRODUCT ID]],MasterData[],3,0)</f>
        <v>Category01</v>
      </c>
      <c r="I385" s="7"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f>
        <v>1142.4000000000001</v>
      </c>
      <c r="N385" s="7">
        <f>DAY(InputData[[#This Row],[DATE]])</f>
        <v>19</v>
      </c>
      <c r="O385" s="7" t="str">
        <f>TEXT(InputData[[#This Row],[DATE]],"mmm")</f>
        <v>Jun</v>
      </c>
      <c r="P385" s="7">
        <f>YEAR(InputData[[#This Row],[DATE]])</f>
        <v>2022</v>
      </c>
    </row>
    <row r="386" spans="1:16" x14ac:dyDescent="0.25">
      <c r="A386" s="3">
        <v>44733</v>
      </c>
      <c r="B386" s="4" t="s">
        <v>41</v>
      </c>
      <c r="C386" s="5">
        <v>14</v>
      </c>
      <c r="D386" s="5" t="s">
        <v>108</v>
      </c>
      <c r="E386" s="5" t="s">
        <v>107</v>
      </c>
      <c r="F386" s="6">
        <v>0</v>
      </c>
      <c r="G386" s="7" t="str">
        <f>VLOOKUP(InputData[[#This Row],[PRODUCT ID]],MasterData[],2,0)</f>
        <v>Product17</v>
      </c>
      <c r="H386" s="7" t="str">
        <f>VLOOKUP(InputData[[#This Row],[PRODUCT ID]],MasterData[],3,0)</f>
        <v>Category02</v>
      </c>
      <c r="I386" s="7"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f>
        <v>2194.92</v>
      </c>
      <c r="N386" s="7">
        <f>DAY(InputData[[#This Row],[DATE]])</f>
        <v>21</v>
      </c>
      <c r="O386" s="7" t="str">
        <f>TEXT(InputData[[#This Row],[DATE]],"mmm")</f>
        <v>Jun</v>
      </c>
      <c r="P386" s="7">
        <f>YEAR(InputData[[#This Row],[DATE]])</f>
        <v>2022</v>
      </c>
    </row>
    <row r="387" spans="1:16" x14ac:dyDescent="0.25">
      <c r="A387" s="3">
        <v>44734</v>
      </c>
      <c r="B387" s="4" t="s">
        <v>90</v>
      </c>
      <c r="C387" s="5">
        <v>10</v>
      </c>
      <c r="D387" s="5" t="s">
        <v>106</v>
      </c>
      <c r="E387" s="5" t="s">
        <v>107</v>
      </c>
      <c r="F387" s="6">
        <v>0</v>
      </c>
      <c r="G387" s="7" t="str">
        <f>VLOOKUP(InputData[[#This Row],[PRODUCT ID]],MasterData[],2,0)</f>
        <v>Product40</v>
      </c>
      <c r="H387" s="7" t="str">
        <f>VLOOKUP(InputData[[#This Row],[PRODUCT ID]],MasterData[],3,0)</f>
        <v>Category05</v>
      </c>
      <c r="I387" s="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f>
        <v>1152</v>
      </c>
      <c r="N387" s="7">
        <f>DAY(InputData[[#This Row],[DATE]])</f>
        <v>22</v>
      </c>
      <c r="O387" s="7" t="str">
        <f>TEXT(InputData[[#This Row],[DATE]],"mmm")</f>
        <v>Jun</v>
      </c>
      <c r="P387" s="7">
        <f>YEAR(InputData[[#This Row],[DATE]])</f>
        <v>2022</v>
      </c>
    </row>
    <row r="388" spans="1:16" x14ac:dyDescent="0.25">
      <c r="A388" s="3">
        <v>44734</v>
      </c>
      <c r="B388" s="4" t="s">
        <v>6</v>
      </c>
      <c r="C388" s="5">
        <v>4</v>
      </c>
      <c r="D388" s="5" t="s">
        <v>108</v>
      </c>
      <c r="E388" s="5" t="s">
        <v>107</v>
      </c>
      <c r="F388" s="6">
        <v>0</v>
      </c>
      <c r="G388" s="7" t="str">
        <f>VLOOKUP(InputData[[#This Row],[PRODUCT ID]],MasterData[],2,0)</f>
        <v>Product01</v>
      </c>
      <c r="H388" s="7" t="str">
        <f>VLOOKUP(InputData[[#This Row],[PRODUCT ID]],MasterData[],3,0)</f>
        <v>Category01</v>
      </c>
      <c r="I388" s="7"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f>
        <v>415.52</v>
      </c>
      <c r="N388" s="7">
        <f>DAY(InputData[[#This Row],[DATE]])</f>
        <v>22</v>
      </c>
      <c r="O388" s="7" t="str">
        <f>TEXT(InputData[[#This Row],[DATE]],"mmm")</f>
        <v>Jun</v>
      </c>
      <c r="P388" s="7">
        <f>YEAR(InputData[[#This Row],[DATE]])</f>
        <v>2022</v>
      </c>
    </row>
    <row r="389" spans="1:16" x14ac:dyDescent="0.25">
      <c r="A389" s="3">
        <v>44735</v>
      </c>
      <c r="B389" s="4" t="s">
        <v>14</v>
      </c>
      <c r="C389" s="5">
        <v>8</v>
      </c>
      <c r="D389" s="5" t="s">
        <v>108</v>
      </c>
      <c r="E389" s="5" t="s">
        <v>106</v>
      </c>
      <c r="F389" s="6">
        <v>0</v>
      </c>
      <c r="G389" s="7" t="str">
        <f>VLOOKUP(InputData[[#This Row],[PRODUCT ID]],MasterData[],2,0)</f>
        <v>Product04</v>
      </c>
      <c r="H389" s="7" t="str">
        <f>VLOOKUP(InputData[[#This Row],[PRODUCT ID]],MasterData[],3,0)</f>
        <v>Category01</v>
      </c>
      <c r="I389" s="7"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f>
        <v>390.72</v>
      </c>
      <c r="N389" s="7">
        <f>DAY(InputData[[#This Row],[DATE]])</f>
        <v>23</v>
      </c>
      <c r="O389" s="7" t="str">
        <f>TEXT(InputData[[#This Row],[DATE]],"mmm")</f>
        <v>Jun</v>
      </c>
      <c r="P389" s="7">
        <f>YEAR(InputData[[#This Row],[DATE]])</f>
        <v>2022</v>
      </c>
    </row>
    <row r="390" spans="1:16" x14ac:dyDescent="0.25">
      <c r="A390" s="3">
        <v>44736</v>
      </c>
      <c r="B390" s="4" t="s">
        <v>43</v>
      </c>
      <c r="C390" s="5">
        <v>7</v>
      </c>
      <c r="D390" s="5" t="s">
        <v>108</v>
      </c>
      <c r="E390" s="5" t="s">
        <v>107</v>
      </c>
      <c r="F390" s="6">
        <v>0</v>
      </c>
      <c r="G390" s="7" t="str">
        <f>VLOOKUP(InputData[[#This Row],[PRODUCT ID]],MasterData[],2,0)</f>
        <v>Product18</v>
      </c>
      <c r="H390" s="7" t="str">
        <f>VLOOKUP(InputData[[#This Row],[PRODUCT ID]],MasterData[],3,0)</f>
        <v>Category02</v>
      </c>
      <c r="I390" s="7"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f>
        <v>344.47</v>
      </c>
      <c r="N390" s="7">
        <f>DAY(InputData[[#This Row],[DATE]])</f>
        <v>24</v>
      </c>
      <c r="O390" s="7" t="str">
        <f>TEXT(InputData[[#This Row],[DATE]],"mmm")</f>
        <v>Jun</v>
      </c>
      <c r="P390" s="7">
        <f>YEAR(InputData[[#This Row],[DATE]])</f>
        <v>2022</v>
      </c>
    </row>
    <row r="391" spans="1:16" x14ac:dyDescent="0.25">
      <c r="A391" s="3">
        <v>44737</v>
      </c>
      <c r="B391" s="4" t="s">
        <v>31</v>
      </c>
      <c r="C391" s="5">
        <v>7</v>
      </c>
      <c r="D391" s="5" t="s">
        <v>106</v>
      </c>
      <c r="E391" s="5" t="s">
        <v>106</v>
      </c>
      <c r="F391" s="6">
        <v>0</v>
      </c>
      <c r="G391" s="7" t="str">
        <f>VLOOKUP(InputData[[#This Row],[PRODUCT ID]],MasterData[],2,0)</f>
        <v>Product12</v>
      </c>
      <c r="H391" s="7" t="str">
        <f>VLOOKUP(InputData[[#This Row],[PRODUCT ID]],MasterData[],3,0)</f>
        <v>Category02</v>
      </c>
      <c r="I391" s="7"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f>
        <v>659.19</v>
      </c>
      <c r="N391" s="7">
        <f>DAY(InputData[[#This Row],[DATE]])</f>
        <v>25</v>
      </c>
      <c r="O391" s="7" t="str">
        <f>TEXT(InputData[[#This Row],[DATE]],"mmm")</f>
        <v>Jun</v>
      </c>
      <c r="P391" s="7">
        <f>YEAR(InputData[[#This Row],[DATE]])</f>
        <v>2022</v>
      </c>
    </row>
    <row r="392" spans="1:16" x14ac:dyDescent="0.25">
      <c r="A392" s="3">
        <v>44738</v>
      </c>
      <c r="B392" s="4" t="s">
        <v>77</v>
      </c>
      <c r="C392" s="5">
        <v>4</v>
      </c>
      <c r="D392" s="5" t="s">
        <v>108</v>
      </c>
      <c r="E392" s="5" t="s">
        <v>107</v>
      </c>
      <c r="F392" s="6">
        <v>0</v>
      </c>
      <c r="G392" s="7" t="str">
        <f>VLOOKUP(InputData[[#This Row],[PRODUCT ID]],MasterData[],2,0)</f>
        <v>Product34</v>
      </c>
      <c r="H392" s="7" t="str">
        <f>VLOOKUP(InputData[[#This Row],[PRODUCT ID]],MasterData[],3,0)</f>
        <v>Category04</v>
      </c>
      <c r="I392" s="7"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f>
        <v>233.2</v>
      </c>
      <c r="N392" s="7">
        <f>DAY(InputData[[#This Row],[DATE]])</f>
        <v>26</v>
      </c>
      <c r="O392" s="7" t="str">
        <f>TEXT(InputData[[#This Row],[DATE]],"mmm")</f>
        <v>Jun</v>
      </c>
      <c r="P392" s="7">
        <f>YEAR(InputData[[#This Row],[DATE]])</f>
        <v>2022</v>
      </c>
    </row>
    <row r="393" spans="1:16" x14ac:dyDescent="0.25">
      <c r="A393" s="3">
        <v>44738</v>
      </c>
      <c r="B393" s="4" t="s">
        <v>96</v>
      </c>
      <c r="C393" s="5">
        <v>12</v>
      </c>
      <c r="D393" s="5" t="s">
        <v>108</v>
      </c>
      <c r="E393" s="5" t="s">
        <v>106</v>
      </c>
      <c r="F393" s="6">
        <v>0</v>
      </c>
      <c r="G393" s="7" t="str">
        <f>VLOOKUP(InputData[[#This Row],[PRODUCT ID]],MasterData[],2,0)</f>
        <v>Product43</v>
      </c>
      <c r="H393" s="7" t="str">
        <f>VLOOKUP(InputData[[#This Row],[PRODUCT ID]],MasterData[],3,0)</f>
        <v>Category05</v>
      </c>
      <c r="I393" s="7"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f>
        <v>996.96</v>
      </c>
      <c r="N393" s="7">
        <f>DAY(InputData[[#This Row],[DATE]])</f>
        <v>26</v>
      </c>
      <c r="O393" s="7" t="str">
        <f>TEXT(InputData[[#This Row],[DATE]],"mmm")</f>
        <v>Jun</v>
      </c>
      <c r="P393" s="7">
        <f>YEAR(InputData[[#This Row],[DATE]])</f>
        <v>2022</v>
      </c>
    </row>
    <row r="394" spans="1:16" x14ac:dyDescent="0.25">
      <c r="A394" s="3">
        <v>44745</v>
      </c>
      <c r="B394" s="4" t="s">
        <v>75</v>
      </c>
      <c r="C394" s="5">
        <v>15</v>
      </c>
      <c r="D394" s="5" t="s">
        <v>108</v>
      </c>
      <c r="E394" s="5" t="s">
        <v>107</v>
      </c>
      <c r="F394" s="6">
        <v>0</v>
      </c>
      <c r="G394" s="7" t="str">
        <f>VLOOKUP(InputData[[#This Row],[PRODUCT ID]],MasterData[],2,0)</f>
        <v>Product33</v>
      </c>
      <c r="H394" s="7" t="str">
        <f>VLOOKUP(InputData[[#This Row],[PRODUCT ID]],MasterData[],3,0)</f>
        <v>Category04</v>
      </c>
      <c r="I394" s="7"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f>
        <v>1795.5</v>
      </c>
      <c r="N394" s="7">
        <f>DAY(InputData[[#This Row],[DATE]])</f>
        <v>3</v>
      </c>
      <c r="O394" s="7" t="str">
        <f>TEXT(InputData[[#This Row],[DATE]],"mmm")</f>
        <v>Jul</v>
      </c>
      <c r="P394" s="7">
        <f>YEAR(InputData[[#This Row],[DATE]])</f>
        <v>2022</v>
      </c>
    </row>
    <row r="395" spans="1:16" x14ac:dyDescent="0.25">
      <c r="A395" s="3">
        <v>44746</v>
      </c>
      <c r="B395" s="4" t="s">
        <v>20</v>
      </c>
      <c r="C395" s="5">
        <v>7</v>
      </c>
      <c r="D395" s="5" t="s">
        <v>108</v>
      </c>
      <c r="E395" s="5" t="s">
        <v>106</v>
      </c>
      <c r="F395" s="6">
        <v>0</v>
      </c>
      <c r="G395" s="7" t="str">
        <f>VLOOKUP(InputData[[#This Row],[PRODUCT ID]],MasterData[],2,0)</f>
        <v>Product07</v>
      </c>
      <c r="H395" s="7" t="str">
        <f>VLOOKUP(InputData[[#This Row],[PRODUCT ID]],MasterData[],3,0)</f>
        <v>Category01</v>
      </c>
      <c r="I395" s="7"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f>
        <v>334.11</v>
      </c>
      <c r="N395" s="7">
        <f>DAY(InputData[[#This Row],[DATE]])</f>
        <v>4</v>
      </c>
      <c r="O395" s="7" t="str">
        <f>TEXT(InputData[[#This Row],[DATE]],"mmm")</f>
        <v>Jul</v>
      </c>
      <c r="P395" s="7">
        <f>YEAR(InputData[[#This Row],[DATE]])</f>
        <v>2022</v>
      </c>
    </row>
    <row r="396" spans="1:16" x14ac:dyDescent="0.25">
      <c r="A396" s="3">
        <v>44747</v>
      </c>
      <c r="B396" s="4" t="s">
        <v>58</v>
      </c>
      <c r="C396" s="5">
        <v>7</v>
      </c>
      <c r="D396" s="5" t="s">
        <v>106</v>
      </c>
      <c r="E396" s="5" t="s">
        <v>107</v>
      </c>
      <c r="F396" s="6">
        <v>0</v>
      </c>
      <c r="G396" s="7" t="str">
        <f>VLOOKUP(InputData[[#This Row],[PRODUCT ID]],MasterData[],2,0)</f>
        <v>Product25</v>
      </c>
      <c r="H396" s="7" t="str">
        <f>VLOOKUP(InputData[[#This Row],[PRODUCT ID]],MasterData[],3,0)</f>
        <v>Category03</v>
      </c>
      <c r="I396" s="7"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f>
        <v>58.31</v>
      </c>
      <c r="N396" s="7">
        <f>DAY(InputData[[#This Row],[DATE]])</f>
        <v>5</v>
      </c>
      <c r="O396" s="7" t="str">
        <f>TEXT(InputData[[#This Row],[DATE]],"mmm")</f>
        <v>Jul</v>
      </c>
      <c r="P396" s="7">
        <f>YEAR(InputData[[#This Row],[DATE]])</f>
        <v>2022</v>
      </c>
    </row>
    <row r="397" spans="1:16" x14ac:dyDescent="0.25">
      <c r="A397" s="3">
        <v>44747</v>
      </c>
      <c r="B397" s="4" t="s">
        <v>37</v>
      </c>
      <c r="C397" s="5">
        <v>8</v>
      </c>
      <c r="D397" s="5" t="s">
        <v>108</v>
      </c>
      <c r="E397" s="5" t="s">
        <v>106</v>
      </c>
      <c r="F397" s="6">
        <v>0</v>
      </c>
      <c r="G397" s="7" t="str">
        <f>VLOOKUP(InputData[[#This Row],[PRODUCT ID]],MasterData[],2,0)</f>
        <v>Product15</v>
      </c>
      <c r="H397" s="7" t="str">
        <f>VLOOKUP(InputData[[#This Row],[PRODUCT ID]],MasterData[],3,0)</f>
        <v>Category02</v>
      </c>
      <c r="I397" s="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f>
        <v>125.75999999999999</v>
      </c>
      <c r="N397" s="7">
        <f>DAY(InputData[[#This Row],[DATE]])</f>
        <v>5</v>
      </c>
      <c r="O397" s="7" t="str">
        <f>TEXT(InputData[[#This Row],[DATE]],"mmm")</f>
        <v>Jul</v>
      </c>
      <c r="P397" s="7">
        <f>YEAR(InputData[[#This Row],[DATE]])</f>
        <v>2022</v>
      </c>
    </row>
    <row r="398" spans="1:16" x14ac:dyDescent="0.25">
      <c r="A398" s="3">
        <v>44748</v>
      </c>
      <c r="B398" s="4" t="s">
        <v>92</v>
      </c>
      <c r="C398" s="5">
        <v>2</v>
      </c>
      <c r="D398" s="5" t="s">
        <v>108</v>
      </c>
      <c r="E398" s="5" t="s">
        <v>107</v>
      </c>
      <c r="F398" s="6">
        <v>0</v>
      </c>
      <c r="G398" s="7" t="str">
        <f>VLOOKUP(InputData[[#This Row],[PRODUCT ID]],MasterData[],2,0)</f>
        <v>Product41</v>
      </c>
      <c r="H398" s="7" t="str">
        <f>VLOOKUP(InputData[[#This Row],[PRODUCT ID]],MasterData[],3,0)</f>
        <v>Category05</v>
      </c>
      <c r="I398" s="7"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f>
        <v>347.76</v>
      </c>
      <c r="N398" s="7">
        <f>DAY(InputData[[#This Row],[DATE]])</f>
        <v>6</v>
      </c>
      <c r="O398" s="7" t="str">
        <f>TEXT(InputData[[#This Row],[DATE]],"mmm")</f>
        <v>Jul</v>
      </c>
      <c r="P398" s="7">
        <f>YEAR(InputData[[#This Row],[DATE]])</f>
        <v>2022</v>
      </c>
    </row>
    <row r="399" spans="1:16" x14ac:dyDescent="0.25">
      <c r="A399" s="3">
        <v>44750</v>
      </c>
      <c r="B399" s="4" t="s">
        <v>43</v>
      </c>
      <c r="C399" s="5">
        <v>2</v>
      </c>
      <c r="D399" s="5" t="s">
        <v>108</v>
      </c>
      <c r="E399" s="5" t="s">
        <v>106</v>
      </c>
      <c r="F399" s="6">
        <v>0</v>
      </c>
      <c r="G399" s="7" t="str">
        <f>VLOOKUP(InputData[[#This Row],[PRODUCT ID]],MasterData[],2,0)</f>
        <v>Product18</v>
      </c>
      <c r="H399" s="7" t="str">
        <f>VLOOKUP(InputData[[#This Row],[PRODUCT ID]],MasterData[],3,0)</f>
        <v>Category02</v>
      </c>
      <c r="I399" s="7"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f>
        <v>98.42</v>
      </c>
      <c r="N399" s="7">
        <f>DAY(InputData[[#This Row],[DATE]])</f>
        <v>8</v>
      </c>
      <c r="O399" s="7" t="str">
        <f>TEXT(InputData[[#This Row],[DATE]],"mmm")</f>
        <v>Jul</v>
      </c>
      <c r="P399" s="7">
        <f>YEAR(InputData[[#This Row],[DATE]])</f>
        <v>2022</v>
      </c>
    </row>
    <row r="400" spans="1:16" x14ac:dyDescent="0.25">
      <c r="A400" s="3">
        <v>44752</v>
      </c>
      <c r="B400" s="4" t="s">
        <v>73</v>
      </c>
      <c r="C400" s="5">
        <v>12</v>
      </c>
      <c r="D400" s="5" t="s">
        <v>106</v>
      </c>
      <c r="E400" s="5" t="s">
        <v>107</v>
      </c>
      <c r="F400" s="6">
        <v>0</v>
      </c>
      <c r="G400" s="7" t="str">
        <f>VLOOKUP(InputData[[#This Row],[PRODUCT ID]],MasterData[],2,0)</f>
        <v>Product32</v>
      </c>
      <c r="H400" s="7" t="str">
        <f>VLOOKUP(InputData[[#This Row],[PRODUCT ID]],MasterData[],3,0)</f>
        <v>Category04</v>
      </c>
      <c r="I400" s="7"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f>
        <v>1409.76</v>
      </c>
      <c r="N400" s="7">
        <f>DAY(InputData[[#This Row],[DATE]])</f>
        <v>10</v>
      </c>
      <c r="O400" s="7" t="str">
        <f>TEXT(InputData[[#This Row],[DATE]],"mmm")</f>
        <v>Jul</v>
      </c>
      <c r="P400" s="7">
        <f>YEAR(InputData[[#This Row],[DATE]])</f>
        <v>2022</v>
      </c>
    </row>
    <row r="401" spans="1:16" x14ac:dyDescent="0.25">
      <c r="A401" s="3">
        <v>44754</v>
      </c>
      <c r="B401" s="4" t="s">
        <v>65</v>
      </c>
      <c r="C401" s="5">
        <v>12</v>
      </c>
      <c r="D401" s="5" t="s">
        <v>108</v>
      </c>
      <c r="E401" s="5" t="s">
        <v>107</v>
      </c>
      <c r="F401" s="6">
        <v>0</v>
      </c>
      <c r="G401" s="7" t="str">
        <f>VLOOKUP(InputData[[#This Row],[PRODUCT ID]],MasterData[],2,0)</f>
        <v>Product28</v>
      </c>
      <c r="H401" s="7" t="str">
        <f>VLOOKUP(InputData[[#This Row],[PRODUCT ID]],MasterData[],3,0)</f>
        <v>Category04</v>
      </c>
      <c r="I401" s="7"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f>
        <v>501.72</v>
      </c>
      <c r="N401" s="7">
        <f>DAY(InputData[[#This Row],[DATE]])</f>
        <v>12</v>
      </c>
      <c r="O401" s="7" t="str">
        <f>TEXT(InputData[[#This Row],[DATE]],"mmm")</f>
        <v>Jul</v>
      </c>
      <c r="P401" s="7">
        <f>YEAR(InputData[[#This Row],[DATE]])</f>
        <v>2022</v>
      </c>
    </row>
    <row r="402" spans="1:16" x14ac:dyDescent="0.25">
      <c r="A402" s="3">
        <v>44755</v>
      </c>
      <c r="B402" s="4" t="s">
        <v>58</v>
      </c>
      <c r="C402" s="5">
        <v>7</v>
      </c>
      <c r="D402" s="5" t="s">
        <v>108</v>
      </c>
      <c r="E402" s="5" t="s">
        <v>106</v>
      </c>
      <c r="F402" s="6">
        <v>0</v>
      </c>
      <c r="G402" s="7" t="str">
        <f>VLOOKUP(InputData[[#This Row],[PRODUCT ID]],MasterData[],2,0)</f>
        <v>Product25</v>
      </c>
      <c r="H402" s="7" t="str">
        <f>VLOOKUP(InputData[[#This Row],[PRODUCT ID]],MasterData[],3,0)</f>
        <v>Category03</v>
      </c>
      <c r="I402" s="7"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f>
        <v>58.31</v>
      </c>
      <c r="N402" s="7">
        <f>DAY(InputData[[#This Row],[DATE]])</f>
        <v>13</v>
      </c>
      <c r="O402" s="7" t="str">
        <f>TEXT(InputData[[#This Row],[DATE]],"mmm")</f>
        <v>Jul</v>
      </c>
      <c r="P402" s="7">
        <f>YEAR(InputData[[#This Row],[DATE]])</f>
        <v>2022</v>
      </c>
    </row>
    <row r="403" spans="1:16" x14ac:dyDescent="0.25">
      <c r="A403" s="3">
        <v>44756</v>
      </c>
      <c r="B403" s="4" t="s">
        <v>75</v>
      </c>
      <c r="C403" s="5">
        <v>9</v>
      </c>
      <c r="D403" s="5" t="s">
        <v>108</v>
      </c>
      <c r="E403" s="5" t="s">
        <v>106</v>
      </c>
      <c r="F403" s="6">
        <v>0</v>
      </c>
      <c r="G403" s="7" t="str">
        <f>VLOOKUP(InputData[[#This Row],[PRODUCT ID]],MasterData[],2,0)</f>
        <v>Product33</v>
      </c>
      <c r="H403" s="7" t="str">
        <f>VLOOKUP(InputData[[#This Row],[PRODUCT ID]],MasterData[],3,0)</f>
        <v>Category04</v>
      </c>
      <c r="I403" s="7"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f>
        <v>1077.3</v>
      </c>
      <c r="N403" s="7">
        <f>DAY(InputData[[#This Row],[DATE]])</f>
        <v>14</v>
      </c>
      <c r="O403" s="7" t="str">
        <f>TEXT(InputData[[#This Row],[DATE]],"mmm")</f>
        <v>Jul</v>
      </c>
      <c r="P403" s="7">
        <f>YEAR(InputData[[#This Row],[DATE]])</f>
        <v>2022</v>
      </c>
    </row>
    <row r="404" spans="1:16" x14ac:dyDescent="0.25">
      <c r="A404" s="3">
        <v>44757</v>
      </c>
      <c r="B404" s="4" t="s">
        <v>14</v>
      </c>
      <c r="C404" s="5">
        <v>2</v>
      </c>
      <c r="D404" s="5" t="s">
        <v>106</v>
      </c>
      <c r="E404" s="5" t="s">
        <v>106</v>
      </c>
      <c r="F404" s="6">
        <v>0</v>
      </c>
      <c r="G404" s="7" t="str">
        <f>VLOOKUP(InputData[[#This Row],[PRODUCT ID]],MasterData[],2,0)</f>
        <v>Product04</v>
      </c>
      <c r="H404" s="7" t="str">
        <f>VLOOKUP(InputData[[#This Row],[PRODUCT ID]],MasterData[],3,0)</f>
        <v>Category01</v>
      </c>
      <c r="I404" s="7"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f>
        <v>97.68</v>
      </c>
      <c r="N404" s="7">
        <f>DAY(InputData[[#This Row],[DATE]])</f>
        <v>15</v>
      </c>
      <c r="O404" s="7" t="str">
        <f>TEXT(InputData[[#This Row],[DATE]],"mmm")</f>
        <v>Jul</v>
      </c>
      <c r="P404" s="7">
        <f>YEAR(InputData[[#This Row],[DATE]])</f>
        <v>2022</v>
      </c>
    </row>
    <row r="405" spans="1:16" x14ac:dyDescent="0.25">
      <c r="A405" s="3">
        <v>44759</v>
      </c>
      <c r="B405" s="4" t="s">
        <v>92</v>
      </c>
      <c r="C405" s="5">
        <v>8</v>
      </c>
      <c r="D405" s="5" t="s">
        <v>106</v>
      </c>
      <c r="E405" s="5" t="s">
        <v>107</v>
      </c>
      <c r="F405" s="6">
        <v>0</v>
      </c>
      <c r="G405" s="7" t="str">
        <f>VLOOKUP(InputData[[#This Row],[PRODUCT ID]],MasterData[],2,0)</f>
        <v>Product41</v>
      </c>
      <c r="H405" s="7" t="str">
        <f>VLOOKUP(InputData[[#This Row],[PRODUCT ID]],MasterData[],3,0)</f>
        <v>Category05</v>
      </c>
      <c r="I405" s="7"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f>
        <v>1391.04</v>
      </c>
      <c r="N405" s="7">
        <f>DAY(InputData[[#This Row],[DATE]])</f>
        <v>17</v>
      </c>
      <c r="O405" s="7" t="str">
        <f>TEXT(InputData[[#This Row],[DATE]],"mmm")</f>
        <v>Jul</v>
      </c>
      <c r="P405" s="7">
        <f>YEAR(InputData[[#This Row],[DATE]])</f>
        <v>2022</v>
      </c>
    </row>
    <row r="406" spans="1:16" x14ac:dyDescent="0.25">
      <c r="A406" s="3">
        <v>44760</v>
      </c>
      <c r="B406" s="4" t="s">
        <v>26</v>
      </c>
      <c r="C406" s="5">
        <v>12</v>
      </c>
      <c r="D406" s="5" t="s">
        <v>108</v>
      </c>
      <c r="E406" s="5" t="s">
        <v>106</v>
      </c>
      <c r="F406" s="6">
        <v>0</v>
      </c>
      <c r="G406" s="7" t="str">
        <f>VLOOKUP(InputData[[#This Row],[PRODUCT ID]],MasterData[],2,0)</f>
        <v>Product10</v>
      </c>
      <c r="H406" s="7" t="str">
        <f>VLOOKUP(InputData[[#This Row],[PRODUCT ID]],MasterData[],3,0)</f>
        <v>Category02</v>
      </c>
      <c r="I406" s="7"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f>
        <v>1971.3600000000001</v>
      </c>
      <c r="N406" s="7">
        <f>DAY(InputData[[#This Row],[DATE]])</f>
        <v>18</v>
      </c>
      <c r="O406" s="7" t="str">
        <f>TEXT(InputData[[#This Row],[DATE]],"mmm")</f>
        <v>Jul</v>
      </c>
      <c r="P406" s="7">
        <f>YEAR(InputData[[#This Row],[DATE]])</f>
        <v>2022</v>
      </c>
    </row>
    <row r="407" spans="1:16" x14ac:dyDescent="0.25">
      <c r="A407" s="3">
        <v>44762</v>
      </c>
      <c r="B407" s="4" t="s">
        <v>94</v>
      </c>
      <c r="C407" s="5">
        <v>8</v>
      </c>
      <c r="D407" s="5" t="s">
        <v>105</v>
      </c>
      <c r="E407" s="5" t="s">
        <v>106</v>
      </c>
      <c r="F407" s="6">
        <v>0</v>
      </c>
      <c r="G407" s="7" t="str">
        <f>VLOOKUP(InputData[[#This Row],[PRODUCT ID]],MasterData[],2,0)</f>
        <v>Product42</v>
      </c>
      <c r="H407" s="7" t="str">
        <f>VLOOKUP(InputData[[#This Row],[PRODUCT ID]],MasterData[],3,0)</f>
        <v>Category05</v>
      </c>
      <c r="I407" s="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f>
        <v>1296</v>
      </c>
      <c r="N407" s="7">
        <f>DAY(InputData[[#This Row],[DATE]])</f>
        <v>20</v>
      </c>
      <c r="O407" s="7" t="str">
        <f>TEXT(InputData[[#This Row],[DATE]],"mmm")</f>
        <v>Jul</v>
      </c>
      <c r="P407" s="7">
        <f>YEAR(InputData[[#This Row],[DATE]])</f>
        <v>2022</v>
      </c>
    </row>
    <row r="408" spans="1:16" x14ac:dyDescent="0.25">
      <c r="A408" s="3">
        <v>44764</v>
      </c>
      <c r="B408" s="4" t="s">
        <v>77</v>
      </c>
      <c r="C408" s="5">
        <v>6</v>
      </c>
      <c r="D408" s="5" t="s">
        <v>108</v>
      </c>
      <c r="E408" s="5" t="s">
        <v>107</v>
      </c>
      <c r="F408" s="6">
        <v>0</v>
      </c>
      <c r="G408" s="7" t="str">
        <f>VLOOKUP(InputData[[#This Row],[PRODUCT ID]],MasterData[],2,0)</f>
        <v>Product34</v>
      </c>
      <c r="H408" s="7" t="str">
        <f>VLOOKUP(InputData[[#This Row],[PRODUCT ID]],MasterData[],3,0)</f>
        <v>Category04</v>
      </c>
      <c r="I408" s="7"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f>
        <v>349.79999999999995</v>
      </c>
      <c r="N408" s="7">
        <f>DAY(InputData[[#This Row],[DATE]])</f>
        <v>22</v>
      </c>
      <c r="O408" s="7" t="str">
        <f>TEXT(InputData[[#This Row],[DATE]],"mmm")</f>
        <v>Jul</v>
      </c>
      <c r="P408" s="7">
        <f>YEAR(InputData[[#This Row],[DATE]])</f>
        <v>2022</v>
      </c>
    </row>
    <row r="409" spans="1:16" x14ac:dyDescent="0.25">
      <c r="A409" s="3">
        <v>44765</v>
      </c>
      <c r="B409" s="4" t="s">
        <v>43</v>
      </c>
      <c r="C409" s="5">
        <v>2</v>
      </c>
      <c r="D409" s="5" t="s">
        <v>106</v>
      </c>
      <c r="E409" s="5" t="s">
        <v>106</v>
      </c>
      <c r="F409" s="6">
        <v>0</v>
      </c>
      <c r="G409" s="7" t="str">
        <f>VLOOKUP(InputData[[#This Row],[PRODUCT ID]],MasterData[],2,0)</f>
        <v>Product18</v>
      </c>
      <c r="H409" s="7" t="str">
        <f>VLOOKUP(InputData[[#This Row],[PRODUCT ID]],MasterData[],3,0)</f>
        <v>Category02</v>
      </c>
      <c r="I409" s="7"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f>
        <v>98.42</v>
      </c>
      <c r="N409" s="7">
        <f>DAY(InputData[[#This Row],[DATE]])</f>
        <v>23</v>
      </c>
      <c r="O409" s="7" t="str">
        <f>TEXT(InputData[[#This Row],[DATE]],"mmm")</f>
        <v>Jul</v>
      </c>
      <c r="P409" s="7">
        <f>YEAR(InputData[[#This Row],[DATE]])</f>
        <v>2022</v>
      </c>
    </row>
    <row r="410" spans="1:16" x14ac:dyDescent="0.25">
      <c r="A410" s="3">
        <v>44766</v>
      </c>
      <c r="B410" s="4" t="s">
        <v>18</v>
      </c>
      <c r="C410" s="5">
        <v>14</v>
      </c>
      <c r="D410" s="5" t="s">
        <v>108</v>
      </c>
      <c r="E410" s="5" t="s">
        <v>107</v>
      </c>
      <c r="F410" s="6">
        <v>0</v>
      </c>
      <c r="G410" s="7" t="str">
        <f>VLOOKUP(InputData[[#This Row],[PRODUCT ID]],MasterData[],2,0)</f>
        <v>Product06</v>
      </c>
      <c r="H410" s="7" t="str">
        <f>VLOOKUP(InputData[[#This Row],[PRODUCT ID]],MasterData[],3,0)</f>
        <v>Category01</v>
      </c>
      <c r="I410" s="7"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f>
        <v>1197</v>
      </c>
      <c r="N410" s="7">
        <f>DAY(InputData[[#This Row],[DATE]])</f>
        <v>24</v>
      </c>
      <c r="O410" s="7" t="str">
        <f>TEXT(InputData[[#This Row],[DATE]],"mmm")</f>
        <v>Jul</v>
      </c>
      <c r="P410" s="7">
        <f>YEAR(InputData[[#This Row],[DATE]])</f>
        <v>2022</v>
      </c>
    </row>
    <row r="411" spans="1:16" x14ac:dyDescent="0.25">
      <c r="A411" s="3">
        <v>44766</v>
      </c>
      <c r="B411" s="4" t="s">
        <v>63</v>
      </c>
      <c r="C411" s="5">
        <v>1</v>
      </c>
      <c r="D411" s="5" t="s">
        <v>106</v>
      </c>
      <c r="E411" s="5" t="s">
        <v>106</v>
      </c>
      <c r="F411" s="6">
        <v>0</v>
      </c>
      <c r="G411" s="7" t="str">
        <f>VLOOKUP(InputData[[#This Row],[PRODUCT ID]],MasterData[],2,0)</f>
        <v>Product27</v>
      </c>
      <c r="H411" s="7" t="str">
        <f>VLOOKUP(InputData[[#This Row],[PRODUCT ID]],MasterData[],3,0)</f>
        <v>Category04</v>
      </c>
      <c r="I411" s="7"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f>
        <v>57.120000000000005</v>
      </c>
      <c r="N411" s="7">
        <f>DAY(InputData[[#This Row],[DATE]])</f>
        <v>24</v>
      </c>
      <c r="O411" s="7" t="str">
        <f>TEXT(InputData[[#This Row],[DATE]],"mmm")</f>
        <v>Jul</v>
      </c>
      <c r="P411" s="7">
        <f>YEAR(InputData[[#This Row],[DATE]])</f>
        <v>2022</v>
      </c>
    </row>
    <row r="412" spans="1:16" x14ac:dyDescent="0.25">
      <c r="A412" s="3">
        <v>44767</v>
      </c>
      <c r="B412" s="4" t="s">
        <v>98</v>
      </c>
      <c r="C412" s="5">
        <v>2</v>
      </c>
      <c r="D412" s="5" t="s">
        <v>108</v>
      </c>
      <c r="E412" s="5" t="s">
        <v>107</v>
      </c>
      <c r="F412" s="6">
        <v>0</v>
      </c>
      <c r="G412" s="7" t="str">
        <f>VLOOKUP(InputData[[#This Row],[PRODUCT ID]],MasterData[],2,0)</f>
        <v>Product44</v>
      </c>
      <c r="H412" s="7" t="str">
        <f>VLOOKUP(InputData[[#This Row],[PRODUCT ID]],MasterData[],3,0)</f>
        <v>Category05</v>
      </c>
      <c r="I412" s="7"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f>
        <v>164.16</v>
      </c>
      <c r="N412" s="7">
        <f>DAY(InputData[[#This Row],[DATE]])</f>
        <v>25</v>
      </c>
      <c r="O412" s="7" t="str">
        <f>TEXT(InputData[[#This Row],[DATE]],"mmm")</f>
        <v>Jul</v>
      </c>
      <c r="P412" s="7">
        <f>YEAR(InputData[[#This Row],[DATE]])</f>
        <v>2022</v>
      </c>
    </row>
    <row r="413" spans="1:16" x14ac:dyDescent="0.25">
      <c r="A413" s="3">
        <v>44767</v>
      </c>
      <c r="B413" s="4" t="s">
        <v>41</v>
      </c>
      <c r="C413" s="5">
        <v>12</v>
      </c>
      <c r="D413" s="5" t="s">
        <v>108</v>
      </c>
      <c r="E413" s="5" t="s">
        <v>107</v>
      </c>
      <c r="F413" s="6">
        <v>0</v>
      </c>
      <c r="G413" s="7" t="str">
        <f>VLOOKUP(InputData[[#This Row],[PRODUCT ID]],MasterData[],2,0)</f>
        <v>Product17</v>
      </c>
      <c r="H413" s="7" t="str">
        <f>VLOOKUP(InputData[[#This Row],[PRODUCT ID]],MasterData[],3,0)</f>
        <v>Category02</v>
      </c>
      <c r="I413" s="7"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f>
        <v>1881.3600000000001</v>
      </c>
      <c r="N413" s="7">
        <f>DAY(InputData[[#This Row],[DATE]])</f>
        <v>25</v>
      </c>
      <c r="O413" s="7" t="str">
        <f>TEXT(InputData[[#This Row],[DATE]],"mmm")</f>
        <v>Jul</v>
      </c>
      <c r="P413" s="7">
        <f>YEAR(InputData[[#This Row],[DATE]])</f>
        <v>2022</v>
      </c>
    </row>
    <row r="414" spans="1:16" x14ac:dyDescent="0.25">
      <c r="A414" s="3">
        <v>44767</v>
      </c>
      <c r="B414" s="4" t="s">
        <v>12</v>
      </c>
      <c r="C414" s="5">
        <v>13</v>
      </c>
      <c r="D414" s="5" t="s">
        <v>106</v>
      </c>
      <c r="E414" s="5" t="s">
        <v>107</v>
      </c>
      <c r="F414" s="6">
        <v>0</v>
      </c>
      <c r="G414" s="7" t="str">
        <f>VLOOKUP(InputData[[#This Row],[PRODUCT ID]],MasterData[],2,0)</f>
        <v>Product03</v>
      </c>
      <c r="H414" s="7" t="str">
        <f>VLOOKUP(InputData[[#This Row],[PRODUCT ID]],MasterData[],3,0)</f>
        <v>Category01</v>
      </c>
      <c r="I414" s="7"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f>
        <v>1052.22</v>
      </c>
      <c r="N414" s="7">
        <f>DAY(InputData[[#This Row],[DATE]])</f>
        <v>25</v>
      </c>
      <c r="O414" s="7" t="str">
        <f>TEXT(InputData[[#This Row],[DATE]],"mmm")</f>
        <v>Jul</v>
      </c>
      <c r="P414" s="7">
        <f>YEAR(InputData[[#This Row],[DATE]])</f>
        <v>2022</v>
      </c>
    </row>
    <row r="415" spans="1:16" x14ac:dyDescent="0.25">
      <c r="A415" s="3">
        <v>44768</v>
      </c>
      <c r="B415" s="4" t="s">
        <v>12</v>
      </c>
      <c r="C415" s="5">
        <v>10</v>
      </c>
      <c r="D415" s="5" t="s">
        <v>106</v>
      </c>
      <c r="E415" s="5" t="s">
        <v>106</v>
      </c>
      <c r="F415" s="6">
        <v>0</v>
      </c>
      <c r="G415" s="7" t="str">
        <f>VLOOKUP(InputData[[#This Row],[PRODUCT ID]],MasterData[],2,0)</f>
        <v>Product03</v>
      </c>
      <c r="H415" s="7" t="str">
        <f>VLOOKUP(InputData[[#This Row],[PRODUCT ID]],MasterData[],3,0)</f>
        <v>Category01</v>
      </c>
      <c r="I415" s="7"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f>
        <v>809.4</v>
      </c>
      <c r="N415" s="7">
        <f>DAY(InputData[[#This Row],[DATE]])</f>
        <v>26</v>
      </c>
      <c r="O415" s="7" t="str">
        <f>TEXT(InputData[[#This Row],[DATE]],"mmm")</f>
        <v>Jul</v>
      </c>
      <c r="P415" s="7">
        <f>YEAR(InputData[[#This Row],[DATE]])</f>
        <v>2022</v>
      </c>
    </row>
    <row r="416" spans="1:16" x14ac:dyDescent="0.25">
      <c r="A416" s="3">
        <v>44768</v>
      </c>
      <c r="B416" s="4" t="s">
        <v>60</v>
      </c>
      <c r="C416" s="5">
        <v>1</v>
      </c>
      <c r="D416" s="5" t="s">
        <v>106</v>
      </c>
      <c r="E416" s="5" t="s">
        <v>107</v>
      </c>
      <c r="F416" s="6">
        <v>0</v>
      </c>
      <c r="G416" s="7" t="str">
        <f>VLOOKUP(InputData[[#This Row],[PRODUCT ID]],MasterData[],2,0)</f>
        <v>Product26</v>
      </c>
      <c r="H416" s="7" t="str">
        <f>VLOOKUP(InputData[[#This Row],[PRODUCT ID]],MasterData[],3,0)</f>
        <v>Category04</v>
      </c>
      <c r="I416" s="7"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f>
        <v>24.66</v>
      </c>
      <c r="N416" s="7">
        <f>DAY(InputData[[#This Row],[DATE]])</f>
        <v>26</v>
      </c>
      <c r="O416" s="7" t="str">
        <f>TEXT(InputData[[#This Row],[DATE]],"mmm")</f>
        <v>Jul</v>
      </c>
      <c r="P416" s="7">
        <f>YEAR(InputData[[#This Row],[DATE]])</f>
        <v>2022</v>
      </c>
    </row>
    <row r="417" spans="1:16" x14ac:dyDescent="0.25">
      <c r="A417" s="3">
        <v>44776</v>
      </c>
      <c r="B417" s="4" t="s">
        <v>31</v>
      </c>
      <c r="C417" s="5">
        <v>5</v>
      </c>
      <c r="D417" s="5" t="s">
        <v>108</v>
      </c>
      <c r="E417" s="5" t="s">
        <v>107</v>
      </c>
      <c r="F417" s="6">
        <v>0</v>
      </c>
      <c r="G417" s="7" t="str">
        <f>VLOOKUP(InputData[[#This Row],[PRODUCT ID]],MasterData[],2,0)</f>
        <v>Product12</v>
      </c>
      <c r="H417" s="7" t="str">
        <f>VLOOKUP(InputData[[#This Row],[PRODUCT ID]],MasterData[],3,0)</f>
        <v>Category02</v>
      </c>
      <c r="I417" s="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f>
        <v>470.85</v>
      </c>
      <c r="N417" s="7">
        <f>DAY(InputData[[#This Row],[DATE]])</f>
        <v>3</v>
      </c>
      <c r="O417" s="7" t="str">
        <f>TEXT(InputData[[#This Row],[DATE]],"mmm")</f>
        <v>Aug</v>
      </c>
      <c r="P417" s="7">
        <f>YEAR(InputData[[#This Row],[DATE]])</f>
        <v>2022</v>
      </c>
    </row>
    <row r="418" spans="1:16" x14ac:dyDescent="0.25">
      <c r="A418" s="3">
        <v>44779</v>
      </c>
      <c r="B418" s="4" t="s">
        <v>39</v>
      </c>
      <c r="C418" s="5">
        <v>9</v>
      </c>
      <c r="D418" s="5" t="s">
        <v>106</v>
      </c>
      <c r="E418" s="5" t="s">
        <v>106</v>
      </c>
      <c r="F418" s="6">
        <v>0</v>
      </c>
      <c r="G418" s="7" t="str">
        <f>VLOOKUP(InputData[[#This Row],[PRODUCT ID]],MasterData[],2,0)</f>
        <v>Product16</v>
      </c>
      <c r="H418" s="7" t="str">
        <f>VLOOKUP(InputData[[#This Row],[PRODUCT ID]],MasterData[],3,0)</f>
        <v>Category02</v>
      </c>
      <c r="I418" s="7"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f>
        <v>149.76</v>
      </c>
      <c r="N418" s="7">
        <f>DAY(InputData[[#This Row],[DATE]])</f>
        <v>6</v>
      </c>
      <c r="O418" s="7" t="str">
        <f>TEXT(InputData[[#This Row],[DATE]],"mmm")</f>
        <v>Aug</v>
      </c>
      <c r="P418" s="7">
        <f>YEAR(InputData[[#This Row],[DATE]])</f>
        <v>2022</v>
      </c>
    </row>
    <row r="419" spans="1:16" x14ac:dyDescent="0.25">
      <c r="A419" s="3">
        <v>44781</v>
      </c>
      <c r="B419" s="4" t="s">
        <v>39</v>
      </c>
      <c r="C419" s="5">
        <v>2</v>
      </c>
      <c r="D419" s="5" t="s">
        <v>108</v>
      </c>
      <c r="E419" s="5" t="s">
        <v>106</v>
      </c>
      <c r="F419" s="6">
        <v>0</v>
      </c>
      <c r="G419" s="7" t="str">
        <f>VLOOKUP(InputData[[#This Row],[PRODUCT ID]],MasterData[],2,0)</f>
        <v>Product16</v>
      </c>
      <c r="H419" s="7" t="str">
        <f>VLOOKUP(InputData[[#This Row],[PRODUCT ID]],MasterData[],3,0)</f>
        <v>Category02</v>
      </c>
      <c r="I419" s="7"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f>
        <v>33.28</v>
      </c>
      <c r="N419" s="7">
        <f>DAY(InputData[[#This Row],[DATE]])</f>
        <v>8</v>
      </c>
      <c r="O419" s="7" t="str">
        <f>TEXT(InputData[[#This Row],[DATE]],"mmm")</f>
        <v>Aug</v>
      </c>
      <c r="P419" s="7">
        <f>YEAR(InputData[[#This Row],[DATE]])</f>
        <v>2022</v>
      </c>
    </row>
    <row r="420" spans="1:16" x14ac:dyDescent="0.25">
      <c r="A420" s="3">
        <v>44781</v>
      </c>
      <c r="B420" s="4" t="s">
        <v>73</v>
      </c>
      <c r="C420" s="5">
        <v>12</v>
      </c>
      <c r="D420" s="5" t="s">
        <v>108</v>
      </c>
      <c r="E420" s="5" t="s">
        <v>107</v>
      </c>
      <c r="F420" s="6">
        <v>0</v>
      </c>
      <c r="G420" s="7" t="str">
        <f>VLOOKUP(InputData[[#This Row],[PRODUCT ID]],MasterData[],2,0)</f>
        <v>Product32</v>
      </c>
      <c r="H420" s="7" t="str">
        <f>VLOOKUP(InputData[[#This Row],[PRODUCT ID]],MasterData[],3,0)</f>
        <v>Category04</v>
      </c>
      <c r="I420" s="7"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f>
        <v>1409.76</v>
      </c>
      <c r="N420" s="7">
        <f>DAY(InputData[[#This Row],[DATE]])</f>
        <v>8</v>
      </c>
      <c r="O420" s="7" t="str">
        <f>TEXT(InputData[[#This Row],[DATE]],"mmm")</f>
        <v>Aug</v>
      </c>
      <c r="P420" s="7">
        <f>YEAR(InputData[[#This Row],[DATE]])</f>
        <v>2022</v>
      </c>
    </row>
    <row r="421" spans="1:16" x14ac:dyDescent="0.25">
      <c r="A421" s="3">
        <v>44781</v>
      </c>
      <c r="B421" s="4" t="s">
        <v>50</v>
      </c>
      <c r="C421" s="5">
        <v>11</v>
      </c>
      <c r="D421" s="5" t="s">
        <v>108</v>
      </c>
      <c r="E421" s="5" t="s">
        <v>107</v>
      </c>
      <c r="F421" s="6">
        <v>0</v>
      </c>
      <c r="G421" s="7" t="str">
        <f>VLOOKUP(InputData[[#This Row],[PRODUCT ID]],MasterData[],2,0)</f>
        <v>Product21</v>
      </c>
      <c r="H421" s="7" t="str">
        <f>VLOOKUP(InputData[[#This Row],[PRODUCT ID]],MasterData[],3,0)</f>
        <v>Category03</v>
      </c>
      <c r="I421" s="7"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f>
        <v>1787.9399999999998</v>
      </c>
      <c r="N421" s="7">
        <f>DAY(InputData[[#This Row],[DATE]])</f>
        <v>8</v>
      </c>
      <c r="O421" s="7" t="str">
        <f>TEXT(InputData[[#This Row],[DATE]],"mmm")</f>
        <v>Aug</v>
      </c>
      <c r="P421" s="7">
        <f>YEAR(InputData[[#This Row],[DATE]])</f>
        <v>2022</v>
      </c>
    </row>
    <row r="422" spans="1:16" x14ac:dyDescent="0.25">
      <c r="A422" s="3">
        <v>44787</v>
      </c>
      <c r="B422" s="4" t="s">
        <v>69</v>
      </c>
      <c r="C422" s="5">
        <v>14</v>
      </c>
      <c r="D422" s="5" t="s">
        <v>108</v>
      </c>
      <c r="E422" s="5" t="s">
        <v>107</v>
      </c>
      <c r="F422" s="6">
        <v>0</v>
      </c>
      <c r="G422" s="7" t="str">
        <f>VLOOKUP(InputData[[#This Row],[PRODUCT ID]],MasterData[],2,0)</f>
        <v>Product30</v>
      </c>
      <c r="H422" s="7" t="str">
        <f>VLOOKUP(InputData[[#This Row],[PRODUCT ID]],MasterData[],3,0)</f>
        <v>Category04</v>
      </c>
      <c r="I422" s="7"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f>
        <v>2817.92</v>
      </c>
      <c r="N422" s="7">
        <f>DAY(InputData[[#This Row],[DATE]])</f>
        <v>14</v>
      </c>
      <c r="O422" s="7" t="str">
        <f>TEXT(InputData[[#This Row],[DATE]],"mmm")</f>
        <v>Aug</v>
      </c>
      <c r="P422" s="7">
        <f>YEAR(InputData[[#This Row],[DATE]])</f>
        <v>2022</v>
      </c>
    </row>
    <row r="423" spans="1:16" x14ac:dyDescent="0.25">
      <c r="A423" s="3">
        <v>44788</v>
      </c>
      <c r="B423" s="4" t="s">
        <v>29</v>
      </c>
      <c r="C423" s="5">
        <v>10</v>
      </c>
      <c r="D423" s="5" t="s">
        <v>105</v>
      </c>
      <c r="E423" s="5" t="s">
        <v>107</v>
      </c>
      <c r="F423" s="6">
        <v>0</v>
      </c>
      <c r="G423" s="7" t="str">
        <f>VLOOKUP(InputData[[#This Row],[PRODUCT ID]],MasterData[],2,0)</f>
        <v>Product11</v>
      </c>
      <c r="H423" s="7" t="str">
        <f>VLOOKUP(InputData[[#This Row],[PRODUCT ID]],MasterData[],3,0)</f>
        <v>Category02</v>
      </c>
      <c r="I423" s="7"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f>
        <v>484</v>
      </c>
      <c r="N423" s="7">
        <f>DAY(InputData[[#This Row],[DATE]])</f>
        <v>15</v>
      </c>
      <c r="O423" s="7" t="str">
        <f>TEXT(InputData[[#This Row],[DATE]],"mmm")</f>
        <v>Aug</v>
      </c>
      <c r="P423" s="7">
        <f>YEAR(InputData[[#This Row],[DATE]])</f>
        <v>2022</v>
      </c>
    </row>
    <row r="424" spans="1:16" x14ac:dyDescent="0.25">
      <c r="A424" s="3">
        <v>44788</v>
      </c>
      <c r="B424" s="4" t="s">
        <v>37</v>
      </c>
      <c r="C424" s="5">
        <v>7</v>
      </c>
      <c r="D424" s="5" t="s">
        <v>108</v>
      </c>
      <c r="E424" s="5" t="s">
        <v>106</v>
      </c>
      <c r="F424" s="6">
        <v>0</v>
      </c>
      <c r="G424" s="7" t="str">
        <f>VLOOKUP(InputData[[#This Row],[PRODUCT ID]],MasterData[],2,0)</f>
        <v>Product15</v>
      </c>
      <c r="H424" s="7" t="str">
        <f>VLOOKUP(InputData[[#This Row],[PRODUCT ID]],MasterData[],3,0)</f>
        <v>Category02</v>
      </c>
      <c r="I424" s="7"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f>
        <v>110.03999999999999</v>
      </c>
      <c r="N424" s="7">
        <f>DAY(InputData[[#This Row],[DATE]])</f>
        <v>15</v>
      </c>
      <c r="O424" s="7" t="str">
        <f>TEXT(InputData[[#This Row],[DATE]],"mmm")</f>
        <v>Aug</v>
      </c>
      <c r="P424" s="7">
        <f>YEAR(InputData[[#This Row],[DATE]])</f>
        <v>2022</v>
      </c>
    </row>
    <row r="425" spans="1:16" x14ac:dyDescent="0.25">
      <c r="A425" s="3">
        <v>44791</v>
      </c>
      <c r="B425" s="4" t="s">
        <v>67</v>
      </c>
      <c r="C425" s="5">
        <v>8</v>
      </c>
      <c r="D425" s="5" t="s">
        <v>106</v>
      </c>
      <c r="E425" s="5" t="s">
        <v>106</v>
      </c>
      <c r="F425" s="6">
        <v>0</v>
      </c>
      <c r="G425" s="7" t="str">
        <f>VLOOKUP(InputData[[#This Row],[PRODUCT ID]],MasterData[],2,0)</f>
        <v>Product29</v>
      </c>
      <c r="H425" s="7" t="str">
        <f>VLOOKUP(InputData[[#This Row],[PRODUCT ID]],MasterData[],3,0)</f>
        <v>Category04</v>
      </c>
      <c r="I425" s="7"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f>
        <v>424.88</v>
      </c>
      <c r="N425" s="7">
        <f>DAY(InputData[[#This Row],[DATE]])</f>
        <v>18</v>
      </c>
      <c r="O425" s="7" t="str">
        <f>TEXT(InputData[[#This Row],[DATE]],"mmm")</f>
        <v>Aug</v>
      </c>
      <c r="P425" s="7">
        <f>YEAR(InputData[[#This Row],[DATE]])</f>
        <v>2022</v>
      </c>
    </row>
    <row r="426" spans="1:16" x14ac:dyDescent="0.25">
      <c r="A426" s="3">
        <v>44791</v>
      </c>
      <c r="B426" s="4" t="s">
        <v>26</v>
      </c>
      <c r="C426" s="5">
        <v>2</v>
      </c>
      <c r="D426" s="5" t="s">
        <v>106</v>
      </c>
      <c r="E426" s="5" t="s">
        <v>107</v>
      </c>
      <c r="F426" s="6">
        <v>0</v>
      </c>
      <c r="G426" s="7" t="str">
        <f>VLOOKUP(InputData[[#This Row],[PRODUCT ID]],MasterData[],2,0)</f>
        <v>Product10</v>
      </c>
      <c r="H426" s="7" t="str">
        <f>VLOOKUP(InputData[[#This Row],[PRODUCT ID]],MasterData[],3,0)</f>
        <v>Category02</v>
      </c>
      <c r="I426" s="7"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f>
        <v>328.56</v>
      </c>
      <c r="N426" s="7">
        <f>DAY(InputData[[#This Row],[DATE]])</f>
        <v>18</v>
      </c>
      <c r="O426" s="7" t="str">
        <f>TEXT(InputData[[#This Row],[DATE]],"mmm")</f>
        <v>Aug</v>
      </c>
      <c r="P426" s="7">
        <f>YEAR(InputData[[#This Row],[DATE]])</f>
        <v>2022</v>
      </c>
    </row>
    <row r="427" spans="1:16" x14ac:dyDescent="0.25">
      <c r="A427" s="3">
        <v>44792</v>
      </c>
      <c r="B427" s="4" t="s">
        <v>20</v>
      </c>
      <c r="C427" s="5">
        <v>3</v>
      </c>
      <c r="D427" s="5" t="s">
        <v>106</v>
      </c>
      <c r="E427" s="5" t="s">
        <v>106</v>
      </c>
      <c r="F427" s="6">
        <v>0</v>
      </c>
      <c r="G427" s="7" t="str">
        <f>VLOOKUP(InputData[[#This Row],[PRODUCT ID]],MasterData[],2,0)</f>
        <v>Product07</v>
      </c>
      <c r="H427" s="7" t="str">
        <f>VLOOKUP(InputData[[#This Row],[PRODUCT ID]],MasterData[],3,0)</f>
        <v>Category01</v>
      </c>
      <c r="I427" s="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f>
        <v>143.19</v>
      </c>
      <c r="N427" s="7">
        <f>DAY(InputData[[#This Row],[DATE]])</f>
        <v>19</v>
      </c>
      <c r="O427" s="7" t="str">
        <f>TEXT(InputData[[#This Row],[DATE]],"mmm")</f>
        <v>Aug</v>
      </c>
      <c r="P427" s="7">
        <f>YEAR(InputData[[#This Row],[DATE]])</f>
        <v>2022</v>
      </c>
    </row>
    <row r="428" spans="1:16" x14ac:dyDescent="0.25">
      <c r="A428" s="3">
        <v>44793</v>
      </c>
      <c r="B428" s="4" t="s">
        <v>54</v>
      </c>
      <c r="C428" s="5">
        <v>13</v>
      </c>
      <c r="D428" s="5" t="s">
        <v>108</v>
      </c>
      <c r="E428" s="5" t="s">
        <v>106</v>
      </c>
      <c r="F428" s="6">
        <v>0</v>
      </c>
      <c r="G428" s="7" t="str">
        <f>VLOOKUP(InputData[[#This Row],[PRODUCT ID]],MasterData[],2,0)</f>
        <v>Product23</v>
      </c>
      <c r="H428" s="7" t="str">
        <f>VLOOKUP(InputData[[#This Row],[PRODUCT ID]],MasterData[],3,0)</f>
        <v>Category03</v>
      </c>
      <c r="I428" s="7"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f>
        <v>1942.98</v>
      </c>
      <c r="N428" s="7">
        <f>DAY(InputData[[#This Row],[DATE]])</f>
        <v>20</v>
      </c>
      <c r="O428" s="7" t="str">
        <f>TEXT(InputData[[#This Row],[DATE]],"mmm")</f>
        <v>Aug</v>
      </c>
      <c r="P428" s="7">
        <f>YEAR(InputData[[#This Row],[DATE]])</f>
        <v>2022</v>
      </c>
    </row>
    <row r="429" spans="1:16" x14ac:dyDescent="0.25">
      <c r="A429" s="3">
        <v>44793</v>
      </c>
      <c r="B429" s="4" t="s">
        <v>75</v>
      </c>
      <c r="C429" s="5">
        <v>14</v>
      </c>
      <c r="D429" s="5" t="s">
        <v>108</v>
      </c>
      <c r="E429" s="5" t="s">
        <v>106</v>
      </c>
      <c r="F429" s="6">
        <v>0</v>
      </c>
      <c r="G429" s="7" t="str">
        <f>VLOOKUP(InputData[[#This Row],[PRODUCT ID]],MasterData[],2,0)</f>
        <v>Product33</v>
      </c>
      <c r="H429" s="7" t="str">
        <f>VLOOKUP(InputData[[#This Row],[PRODUCT ID]],MasterData[],3,0)</f>
        <v>Category04</v>
      </c>
      <c r="I429" s="7"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f>
        <v>1675.8</v>
      </c>
      <c r="N429" s="7">
        <f>DAY(InputData[[#This Row],[DATE]])</f>
        <v>20</v>
      </c>
      <c r="O429" s="7" t="str">
        <f>TEXT(InputData[[#This Row],[DATE]],"mmm")</f>
        <v>Aug</v>
      </c>
      <c r="P429" s="7">
        <f>YEAR(InputData[[#This Row],[DATE]])</f>
        <v>2022</v>
      </c>
    </row>
    <row r="430" spans="1:16" x14ac:dyDescent="0.25">
      <c r="A430" s="3">
        <v>44794</v>
      </c>
      <c r="B430" s="4" t="s">
        <v>39</v>
      </c>
      <c r="C430" s="5">
        <v>4</v>
      </c>
      <c r="D430" s="5" t="s">
        <v>108</v>
      </c>
      <c r="E430" s="5" t="s">
        <v>106</v>
      </c>
      <c r="F430" s="6">
        <v>0</v>
      </c>
      <c r="G430" s="7" t="str">
        <f>VLOOKUP(InputData[[#This Row],[PRODUCT ID]],MasterData[],2,0)</f>
        <v>Product16</v>
      </c>
      <c r="H430" s="7" t="str">
        <f>VLOOKUP(InputData[[#This Row],[PRODUCT ID]],MasterData[],3,0)</f>
        <v>Category02</v>
      </c>
      <c r="I430" s="7"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f>
        <v>66.56</v>
      </c>
      <c r="N430" s="7">
        <f>DAY(InputData[[#This Row],[DATE]])</f>
        <v>21</v>
      </c>
      <c r="O430" s="7" t="str">
        <f>TEXT(InputData[[#This Row],[DATE]],"mmm")</f>
        <v>Aug</v>
      </c>
      <c r="P430" s="7">
        <f>YEAR(InputData[[#This Row],[DATE]])</f>
        <v>2022</v>
      </c>
    </row>
    <row r="431" spans="1:16" x14ac:dyDescent="0.25">
      <c r="A431" s="3">
        <v>44796</v>
      </c>
      <c r="B431" s="4" t="s">
        <v>98</v>
      </c>
      <c r="C431" s="5">
        <v>11</v>
      </c>
      <c r="D431" s="5" t="s">
        <v>106</v>
      </c>
      <c r="E431" s="5" t="s">
        <v>106</v>
      </c>
      <c r="F431" s="6">
        <v>0</v>
      </c>
      <c r="G431" s="7" t="str">
        <f>VLOOKUP(InputData[[#This Row],[PRODUCT ID]],MasterData[],2,0)</f>
        <v>Product44</v>
      </c>
      <c r="H431" s="7" t="str">
        <f>VLOOKUP(InputData[[#This Row],[PRODUCT ID]],MasterData[],3,0)</f>
        <v>Category05</v>
      </c>
      <c r="I431" s="7"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f>
        <v>902.88</v>
      </c>
      <c r="N431" s="7">
        <f>DAY(InputData[[#This Row],[DATE]])</f>
        <v>23</v>
      </c>
      <c r="O431" s="7" t="str">
        <f>TEXT(InputData[[#This Row],[DATE]],"mmm")</f>
        <v>Aug</v>
      </c>
      <c r="P431" s="7">
        <f>YEAR(InputData[[#This Row],[DATE]])</f>
        <v>2022</v>
      </c>
    </row>
    <row r="432" spans="1:16" x14ac:dyDescent="0.25">
      <c r="A432" s="3">
        <v>44796</v>
      </c>
      <c r="B432" s="4" t="s">
        <v>67</v>
      </c>
      <c r="C432" s="5">
        <v>14</v>
      </c>
      <c r="D432" s="5" t="s">
        <v>108</v>
      </c>
      <c r="E432" s="5" t="s">
        <v>107</v>
      </c>
      <c r="F432" s="6">
        <v>0</v>
      </c>
      <c r="G432" s="7" t="str">
        <f>VLOOKUP(InputData[[#This Row],[PRODUCT ID]],MasterData[],2,0)</f>
        <v>Product29</v>
      </c>
      <c r="H432" s="7" t="str">
        <f>VLOOKUP(InputData[[#This Row],[PRODUCT ID]],MasterData[],3,0)</f>
        <v>Category04</v>
      </c>
      <c r="I432" s="7"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f>
        <v>743.54</v>
      </c>
      <c r="N432" s="7">
        <f>DAY(InputData[[#This Row],[DATE]])</f>
        <v>23</v>
      </c>
      <c r="O432" s="7" t="str">
        <f>TEXT(InputData[[#This Row],[DATE]],"mmm")</f>
        <v>Aug</v>
      </c>
      <c r="P432" s="7">
        <f>YEAR(InputData[[#This Row],[DATE]])</f>
        <v>2022</v>
      </c>
    </row>
    <row r="433" spans="1:16" x14ac:dyDescent="0.25">
      <c r="A433" s="3">
        <v>44797</v>
      </c>
      <c r="B433" s="4" t="s">
        <v>16</v>
      </c>
      <c r="C433" s="5">
        <v>5</v>
      </c>
      <c r="D433" s="5" t="s">
        <v>108</v>
      </c>
      <c r="E433" s="5" t="s">
        <v>107</v>
      </c>
      <c r="F433" s="6">
        <v>0</v>
      </c>
      <c r="G433" s="7" t="str">
        <f>VLOOKUP(InputData[[#This Row],[PRODUCT ID]],MasterData[],2,0)</f>
        <v>Product05</v>
      </c>
      <c r="H433" s="7" t="str">
        <f>VLOOKUP(InputData[[#This Row],[PRODUCT ID]],MasterData[],3,0)</f>
        <v>Category01</v>
      </c>
      <c r="I433" s="7"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f>
        <v>778.05000000000007</v>
      </c>
      <c r="N433" s="7">
        <f>DAY(InputData[[#This Row],[DATE]])</f>
        <v>24</v>
      </c>
      <c r="O433" s="7" t="str">
        <f>TEXT(InputData[[#This Row],[DATE]],"mmm")</f>
        <v>Aug</v>
      </c>
      <c r="P433" s="7">
        <f>YEAR(InputData[[#This Row],[DATE]])</f>
        <v>2022</v>
      </c>
    </row>
    <row r="434" spans="1:16" x14ac:dyDescent="0.25">
      <c r="A434" s="3">
        <v>44799</v>
      </c>
      <c r="B434" s="4" t="s">
        <v>45</v>
      </c>
      <c r="C434" s="5">
        <v>13</v>
      </c>
      <c r="D434" s="5" t="s">
        <v>105</v>
      </c>
      <c r="E434" s="5" t="s">
        <v>107</v>
      </c>
      <c r="F434" s="6">
        <v>0</v>
      </c>
      <c r="G434" s="7" t="str">
        <f>VLOOKUP(InputData[[#This Row],[PRODUCT ID]],MasterData[],2,0)</f>
        <v>Product19</v>
      </c>
      <c r="H434" s="7" t="str">
        <f>VLOOKUP(InputData[[#This Row],[PRODUCT ID]],MasterData[],3,0)</f>
        <v>Category02</v>
      </c>
      <c r="I434" s="7"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f>
        <v>2730</v>
      </c>
      <c r="N434" s="7">
        <f>DAY(InputData[[#This Row],[DATE]])</f>
        <v>26</v>
      </c>
      <c r="O434" s="7" t="str">
        <f>TEXT(InputData[[#This Row],[DATE]],"mmm")</f>
        <v>Aug</v>
      </c>
      <c r="P434" s="7">
        <f>YEAR(InputData[[#This Row],[DATE]])</f>
        <v>2022</v>
      </c>
    </row>
    <row r="435" spans="1:16" x14ac:dyDescent="0.25">
      <c r="A435" s="3">
        <v>44799</v>
      </c>
      <c r="B435" s="4" t="s">
        <v>83</v>
      </c>
      <c r="C435" s="5">
        <v>8</v>
      </c>
      <c r="D435" s="5" t="s">
        <v>106</v>
      </c>
      <c r="E435" s="5" t="s">
        <v>106</v>
      </c>
      <c r="F435" s="6">
        <v>0</v>
      </c>
      <c r="G435" s="7" t="str">
        <f>VLOOKUP(InputData[[#This Row],[PRODUCT ID]],MasterData[],2,0)</f>
        <v>Product37</v>
      </c>
      <c r="H435" s="7" t="str">
        <f>VLOOKUP(InputData[[#This Row],[PRODUCT ID]],MasterData[],3,0)</f>
        <v>Category05</v>
      </c>
      <c r="I435" s="7"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f>
        <v>686.08</v>
      </c>
      <c r="N435" s="7">
        <f>DAY(InputData[[#This Row],[DATE]])</f>
        <v>26</v>
      </c>
      <c r="O435" s="7" t="str">
        <f>TEXT(InputData[[#This Row],[DATE]],"mmm")</f>
        <v>Aug</v>
      </c>
      <c r="P435" s="7">
        <f>YEAR(InputData[[#This Row],[DATE]])</f>
        <v>2022</v>
      </c>
    </row>
    <row r="436" spans="1:16" x14ac:dyDescent="0.25">
      <c r="A436" s="3">
        <v>44800</v>
      </c>
      <c r="B436" s="4" t="s">
        <v>88</v>
      </c>
      <c r="C436" s="5">
        <v>15</v>
      </c>
      <c r="D436" s="5" t="s">
        <v>105</v>
      </c>
      <c r="E436" s="5" t="s">
        <v>106</v>
      </c>
      <c r="F436" s="6">
        <v>0</v>
      </c>
      <c r="G436" s="7" t="str">
        <f>VLOOKUP(InputData[[#This Row],[PRODUCT ID]],MasterData[],2,0)</f>
        <v>Product39</v>
      </c>
      <c r="H436" s="7" t="str">
        <f>VLOOKUP(InputData[[#This Row],[PRODUCT ID]],MasterData[],3,0)</f>
        <v>Category05</v>
      </c>
      <c r="I436" s="7"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f>
        <v>638.25</v>
      </c>
      <c r="N436" s="7">
        <f>DAY(InputData[[#This Row],[DATE]])</f>
        <v>27</v>
      </c>
      <c r="O436" s="7" t="str">
        <f>TEXT(InputData[[#This Row],[DATE]],"mmm")</f>
        <v>Aug</v>
      </c>
      <c r="P436" s="7">
        <f>YEAR(InputData[[#This Row],[DATE]])</f>
        <v>2022</v>
      </c>
    </row>
    <row r="437" spans="1:16" x14ac:dyDescent="0.25">
      <c r="A437" s="3">
        <v>44801</v>
      </c>
      <c r="B437" s="4" t="s">
        <v>16</v>
      </c>
      <c r="C437" s="5">
        <v>9</v>
      </c>
      <c r="D437" s="5" t="s">
        <v>106</v>
      </c>
      <c r="E437" s="5" t="s">
        <v>106</v>
      </c>
      <c r="F437" s="6">
        <v>0</v>
      </c>
      <c r="G437" s="7" t="str">
        <f>VLOOKUP(InputData[[#This Row],[PRODUCT ID]],MasterData[],2,0)</f>
        <v>Product05</v>
      </c>
      <c r="H437" s="7" t="str">
        <f>VLOOKUP(InputData[[#This Row],[PRODUCT ID]],MasterData[],3,0)</f>
        <v>Category01</v>
      </c>
      <c r="I437" s="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f>
        <v>1400.4900000000002</v>
      </c>
      <c r="N437" s="7">
        <f>DAY(InputData[[#This Row],[DATE]])</f>
        <v>28</v>
      </c>
      <c r="O437" s="7" t="str">
        <f>TEXT(InputData[[#This Row],[DATE]],"mmm")</f>
        <v>Aug</v>
      </c>
      <c r="P437" s="7">
        <f>YEAR(InputData[[#This Row],[DATE]])</f>
        <v>2022</v>
      </c>
    </row>
    <row r="438" spans="1:16" x14ac:dyDescent="0.25">
      <c r="A438" s="3">
        <v>44801</v>
      </c>
      <c r="B438" s="4" t="s">
        <v>88</v>
      </c>
      <c r="C438" s="5">
        <v>5</v>
      </c>
      <c r="D438" s="5" t="s">
        <v>108</v>
      </c>
      <c r="E438" s="5" t="s">
        <v>106</v>
      </c>
      <c r="F438" s="6">
        <v>0</v>
      </c>
      <c r="G438" s="7" t="str">
        <f>VLOOKUP(InputData[[#This Row],[PRODUCT ID]],MasterData[],2,0)</f>
        <v>Product39</v>
      </c>
      <c r="H438" s="7" t="str">
        <f>VLOOKUP(InputData[[#This Row],[PRODUCT ID]],MasterData[],3,0)</f>
        <v>Category05</v>
      </c>
      <c r="I438" s="7"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f>
        <v>212.75</v>
      </c>
      <c r="N438" s="7">
        <f>DAY(InputData[[#This Row],[DATE]])</f>
        <v>28</v>
      </c>
      <c r="O438" s="7" t="str">
        <f>TEXT(InputData[[#This Row],[DATE]],"mmm")</f>
        <v>Aug</v>
      </c>
      <c r="P438" s="7">
        <f>YEAR(InputData[[#This Row],[DATE]])</f>
        <v>2022</v>
      </c>
    </row>
    <row r="439" spans="1:16" x14ac:dyDescent="0.25">
      <c r="A439" s="3">
        <v>44803</v>
      </c>
      <c r="B439" s="4" t="s">
        <v>18</v>
      </c>
      <c r="C439" s="5">
        <v>6</v>
      </c>
      <c r="D439" s="5" t="s">
        <v>106</v>
      </c>
      <c r="E439" s="5" t="s">
        <v>107</v>
      </c>
      <c r="F439" s="6">
        <v>0</v>
      </c>
      <c r="G439" s="7" t="str">
        <f>VLOOKUP(InputData[[#This Row],[PRODUCT ID]],MasterData[],2,0)</f>
        <v>Product06</v>
      </c>
      <c r="H439" s="7" t="str">
        <f>VLOOKUP(InputData[[#This Row],[PRODUCT ID]],MasterData[],3,0)</f>
        <v>Category01</v>
      </c>
      <c r="I439" s="7"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f>
        <v>513</v>
      </c>
      <c r="N439" s="7">
        <f>DAY(InputData[[#This Row],[DATE]])</f>
        <v>30</v>
      </c>
      <c r="O439" s="7" t="str">
        <f>TEXT(InputData[[#This Row],[DATE]],"mmm")</f>
        <v>Aug</v>
      </c>
      <c r="P439" s="7">
        <f>YEAR(InputData[[#This Row],[DATE]])</f>
        <v>2022</v>
      </c>
    </row>
    <row r="440" spans="1:16" x14ac:dyDescent="0.25">
      <c r="A440" s="3">
        <v>44803</v>
      </c>
      <c r="B440" s="4" t="s">
        <v>96</v>
      </c>
      <c r="C440" s="5">
        <v>6</v>
      </c>
      <c r="D440" s="5" t="s">
        <v>108</v>
      </c>
      <c r="E440" s="5" t="s">
        <v>107</v>
      </c>
      <c r="F440" s="6">
        <v>0</v>
      </c>
      <c r="G440" s="7" t="str">
        <f>VLOOKUP(InputData[[#This Row],[PRODUCT ID]],MasterData[],2,0)</f>
        <v>Product43</v>
      </c>
      <c r="H440" s="7" t="str">
        <f>VLOOKUP(InputData[[#This Row],[PRODUCT ID]],MasterData[],3,0)</f>
        <v>Category05</v>
      </c>
      <c r="I440" s="7"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f>
        <v>498.48</v>
      </c>
      <c r="N440" s="7">
        <f>DAY(InputData[[#This Row],[DATE]])</f>
        <v>30</v>
      </c>
      <c r="O440" s="7" t="str">
        <f>TEXT(InputData[[#This Row],[DATE]],"mmm")</f>
        <v>Aug</v>
      </c>
      <c r="P440" s="7">
        <f>YEAR(InputData[[#This Row],[DATE]])</f>
        <v>2022</v>
      </c>
    </row>
    <row r="441" spans="1:16" x14ac:dyDescent="0.25">
      <c r="A441" s="3">
        <v>44803</v>
      </c>
      <c r="B441" s="4" t="s">
        <v>58</v>
      </c>
      <c r="C441" s="5">
        <v>5</v>
      </c>
      <c r="D441" s="5" t="s">
        <v>108</v>
      </c>
      <c r="E441" s="5" t="s">
        <v>107</v>
      </c>
      <c r="F441" s="6">
        <v>0</v>
      </c>
      <c r="G441" s="7" t="str">
        <f>VLOOKUP(InputData[[#This Row],[PRODUCT ID]],MasterData[],2,0)</f>
        <v>Product25</v>
      </c>
      <c r="H441" s="7" t="str">
        <f>VLOOKUP(InputData[[#This Row],[PRODUCT ID]],MasterData[],3,0)</f>
        <v>Category03</v>
      </c>
      <c r="I441" s="7"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f>
        <v>41.65</v>
      </c>
      <c r="N441" s="7">
        <f>DAY(InputData[[#This Row],[DATE]])</f>
        <v>30</v>
      </c>
      <c r="O441" s="7" t="str">
        <f>TEXT(InputData[[#This Row],[DATE]],"mmm")</f>
        <v>Aug</v>
      </c>
      <c r="P441" s="7">
        <f>YEAR(InputData[[#This Row],[DATE]])</f>
        <v>2022</v>
      </c>
    </row>
    <row r="442" spans="1:16" x14ac:dyDescent="0.25">
      <c r="A442" s="3">
        <v>44804</v>
      </c>
      <c r="B442" s="4" t="s">
        <v>37</v>
      </c>
      <c r="C442" s="5">
        <v>13</v>
      </c>
      <c r="D442" s="5" t="s">
        <v>108</v>
      </c>
      <c r="E442" s="5" t="s">
        <v>107</v>
      </c>
      <c r="F442" s="6">
        <v>0</v>
      </c>
      <c r="G442" s="7" t="str">
        <f>VLOOKUP(InputData[[#This Row],[PRODUCT ID]],MasterData[],2,0)</f>
        <v>Product15</v>
      </c>
      <c r="H442" s="7" t="str">
        <f>VLOOKUP(InputData[[#This Row],[PRODUCT ID]],MasterData[],3,0)</f>
        <v>Category02</v>
      </c>
      <c r="I442" s="7"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f>
        <v>204.35999999999999</v>
      </c>
      <c r="N442" s="7">
        <f>DAY(InputData[[#This Row],[DATE]])</f>
        <v>31</v>
      </c>
      <c r="O442" s="7" t="str">
        <f>TEXT(InputData[[#This Row],[DATE]],"mmm")</f>
        <v>Aug</v>
      </c>
      <c r="P442" s="7">
        <f>YEAR(InputData[[#This Row],[DATE]])</f>
        <v>2022</v>
      </c>
    </row>
    <row r="443" spans="1:16" x14ac:dyDescent="0.25">
      <c r="A443" s="3">
        <v>44808</v>
      </c>
      <c r="B443" s="4" t="s">
        <v>10</v>
      </c>
      <c r="C443" s="5">
        <v>1</v>
      </c>
      <c r="D443" s="5" t="s">
        <v>108</v>
      </c>
      <c r="E443" s="5" t="s">
        <v>107</v>
      </c>
      <c r="F443" s="6">
        <v>0</v>
      </c>
      <c r="G443" s="7" t="str">
        <f>VLOOKUP(InputData[[#This Row],[PRODUCT ID]],MasterData[],2,0)</f>
        <v>Product02</v>
      </c>
      <c r="H443" s="7" t="str">
        <f>VLOOKUP(InputData[[#This Row],[PRODUCT ID]],MasterData[],3,0)</f>
        <v>Category01</v>
      </c>
      <c r="I443" s="7"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f>
        <v>142.80000000000001</v>
      </c>
      <c r="N443" s="7">
        <f>DAY(InputData[[#This Row],[DATE]])</f>
        <v>4</v>
      </c>
      <c r="O443" s="7" t="str">
        <f>TEXT(InputData[[#This Row],[DATE]],"mmm")</f>
        <v>Sep</v>
      </c>
      <c r="P443" s="7">
        <f>YEAR(InputData[[#This Row],[DATE]])</f>
        <v>2022</v>
      </c>
    </row>
    <row r="444" spans="1:16" x14ac:dyDescent="0.25">
      <c r="A444" s="3">
        <v>44810</v>
      </c>
      <c r="B444" s="4" t="s">
        <v>16</v>
      </c>
      <c r="C444" s="5">
        <v>12</v>
      </c>
      <c r="D444" s="5" t="s">
        <v>105</v>
      </c>
      <c r="E444" s="5" t="s">
        <v>106</v>
      </c>
      <c r="F444" s="6">
        <v>0</v>
      </c>
      <c r="G444" s="7" t="str">
        <f>VLOOKUP(InputData[[#This Row],[PRODUCT ID]],MasterData[],2,0)</f>
        <v>Product05</v>
      </c>
      <c r="H444" s="7" t="str">
        <f>VLOOKUP(InputData[[#This Row],[PRODUCT ID]],MasterData[],3,0)</f>
        <v>Category01</v>
      </c>
      <c r="I444" s="7"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f>
        <v>1867.3200000000002</v>
      </c>
      <c r="N444" s="7">
        <f>DAY(InputData[[#This Row],[DATE]])</f>
        <v>6</v>
      </c>
      <c r="O444" s="7" t="str">
        <f>TEXT(InputData[[#This Row],[DATE]],"mmm")</f>
        <v>Sep</v>
      </c>
      <c r="P444" s="7">
        <f>YEAR(InputData[[#This Row],[DATE]])</f>
        <v>2022</v>
      </c>
    </row>
    <row r="445" spans="1:16" x14ac:dyDescent="0.25">
      <c r="A445" s="3">
        <v>44813</v>
      </c>
      <c r="B445" s="4" t="s">
        <v>92</v>
      </c>
      <c r="C445" s="5">
        <v>9</v>
      </c>
      <c r="D445" s="5" t="s">
        <v>108</v>
      </c>
      <c r="E445" s="5" t="s">
        <v>106</v>
      </c>
      <c r="F445" s="6">
        <v>0</v>
      </c>
      <c r="G445" s="7" t="str">
        <f>VLOOKUP(InputData[[#This Row],[PRODUCT ID]],MasterData[],2,0)</f>
        <v>Product41</v>
      </c>
      <c r="H445" s="7" t="str">
        <f>VLOOKUP(InputData[[#This Row],[PRODUCT ID]],MasterData[],3,0)</f>
        <v>Category05</v>
      </c>
      <c r="I445" s="7"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f>
        <v>1564.92</v>
      </c>
      <c r="N445" s="7">
        <f>DAY(InputData[[#This Row],[DATE]])</f>
        <v>9</v>
      </c>
      <c r="O445" s="7" t="str">
        <f>TEXT(InputData[[#This Row],[DATE]],"mmm")</f>
        <v>Sep</v>
      </c>
      <c r="P445" s="7">
        <f>YEAR(InputData[[#This Row],[DATE]])</f>
        <v>2022</v>
      </c>
    </row>
    <row r="446" spans="1:16" x14ac:dyDescent="0.25">
      <c r="A446" s="3">
        <v>44813</v>
      </c>
      <c r="B446" s="4" t="s">
        <v>12</v>
      </c>
      <c r="C446" s="5">
        <v>3</v>
      </c>
      <c r="D446" s="5" t="s">
        <v>108</v>
      </c>
      <c r="E446" s="5" t="s">
        <v>106</v>
      </c>
      <c r="F446" s="6">
        <v>0</v>
      </c>
      <c r="G446" s="7" t="str">
        <f>VLOOKUP(InputData[[#This Row],[PRODUCT ID]],MasterData[],2,0)</f>
        <v>Product03</v>
      </c>
      <c r="H446" s="7" t="str">
        <f>VLOOKUP(InputData[[#This Row],[PRODUCT ID]],MasterData[],3,0)</f>
        <v>Category01</v>
      </c>
      <c r="I446" s="7"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f>
        <v>242.82</v>
      </c>
      <c r="N446" s="7">
        <f>DAY(InputData[[#This Row],[DATE]])</f>
        <v>9</v>
      </c>
      <c r="O446" s="7" t="str">
        <f>TEXT(InputData[[#This Row],[DATE]],"mmm")</f>
        <v>Sep</v>
      </c>
      <c r="P446" s="7">
        <f>YEAR(InputData[[#This Row],[DATE]])</f>
        <v>2022</v>
      </c>
    </row>
    <row r="447" spans="1:16" x14ac:dyDescent="0.25">
      <c r="A447" s="3">
        <v>44814</v>
      </c>
      <c r="B447" s="4" t="s">
        <v>79</v>
      </c>
      <c r="C447" s="5">
        <v>15</v>
      </c>
      <c r="D447" s="5" t="s">
        <v>106</v>
      </c>
      <c r="E447" s="5" t="s">
        <v>107</v>
      </c>
      <c r="F447" s="6">
        <v>0</v>
      </c>
      <c r="G447" s="7" t="str">
        <f>VLOOKUP(InputData[[#This Row],[PRODUCT ID]],MasterData[],2,0)</f>
        <v>Product35</v>
      </c>
      <c r="H447" s="7" t="str">
        <f>VLOOKUP(InputData[[#This Row],[PRODUCT ID]],MasterData[],3,0)</f>
        <v>Category04</v>
      </c>
      <c r="I447" s="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f>
        <v>100.5</v>
      </c>
      <c r="N447" s="7">
        <f>DAY(InputData[[#This Row],[DATE]])</f>
        <v>10</v>
      </c>
      <c r="O447" s="7" t="str">
        <f>TEXT(InputData[[#This Row],[DATE]],"mmm")</f>
        <v>Sep</v>
      </c>
      <c r="P447" s="7">
        <f>YEAR(InputData[[#This Row],[DATE]])</f>
        <v>2022</v>
      </c>
    </row>
    <row r="448" spans="1:16" x14ac:dyDescent="0.25">
      <c r="A448" s="3">
        <v>44814</v>
      </c>
      <c r="B448" s="4" t="s">
        <v>86</v>
      </c>
      <c r="C448" s="5">
        <v>4</v>
      </c>
      <c r="D448" s="5" t="s">
        <v>108</v>
      </c>
      <c r="E448" s="5" t="s">
        <v>107</v>
      </c>
      <c r="F448" s="6">
        <v>0</v>
      </c>
      <c r="G448" s="7" t="str">
        <f>VLOOKUP(InputData[[#This Row],[PRODUCT ID]],MasterData[],2,0)</f>
        <v>Product38</v>
      </c>
      <c r="H448" s="7" t="str">
        <f>VLOOKUP(InputData[[#This Row],[PRODUCT ID]],MasterData[],3,0)</f>
        <v>Category05</v>
      </c>
      <c r="I448" s="7"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f>
        <v>319.68</v>
      </c>
      <c r="N448" s="7">
        <f>DAY(InputData[[#This Row],[DATE]])</f>
        <v>10</v>
      </c>
      <c r="O448" s="7" t="str">
        <f>TEXT(InputData[[#This Row],[DATE]],"mmm")</f>
        <v>Sep</v>
      </c>
      <c r="P448" s="7">
        <f>YEAR(InputData[[#This Row],[DATE]])</f>
        <v>2022</v>
      </c>
    </row>
    <row r="449" spans="1:16" x14ac:dyDescent="0.25">
      <c r="A449" s="3">
        <v>44818</v>
      </c>
      <c r="B449" s="4" t="s">
        <v>67</v>
      </c>
      <c r="C449" s="5">
        <v>3</v>
      </c>
      <c r="D449" s="5" t="s">
        <v>108</v>
      </c>
      <c r="E449" s="5" t="s">
        <v>107</v>
      </c>
      <c r="F449" s="6">
        <v>0</v>
      </c>
      <c r="G449" s="7" t="str">
        <f>VLOOKUP(InputData[[#This Row],[PRODUCT ID]],MasterData[],2,0)</f>
        <v>Product29</v>
      </c>
      <c r="H449" s="7" t="str">
        <f>VLOOKUP(InputData[[#This Row],[PRODUCT ID]],MasterData[],3,0)</f>
        <v>Category04</v>
      </c>
      <c r="I449" s="7"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f>
        <v>159.32999999999998</v>
      </c>
      <c r="N449" s="7">
        <f>DAY(InputData[[#This Row],[DATE]])</f>
        <v>14</v>
      </c>
      <c r="O449" s="7" t="str">
        <f>TEXT(InputData[[#This Row],[DATE]],"mmm")</f>
        <v>Sep</v>
      </c>
      <c r="P449" s="7">
        <f>YEAR(InputData[[#This Row],[DATE]])</f>
        <v>2022</v>
      </c>
    </row>
    <row r="450" spans="1:16" x14ac:dyDescent="0.25">
      <c r="A450" s="3">
        <v>44819</v>
      </c>
      <c r="B450" s="4" t="s">
        <v>83</v>
      </c>
      <c r="C450" s="5">
        <v>15</v>
      </c>
      <c r="D450" s="5" t="s">
        <v>106</v>
      </c>
      <c r="E450" s="5" t="s">
        <v>106</v>
      </c>
      <c r="F450" s="6">
        <v>0</v>
      </c>
      <c r="G450" s="7" t="str">
        <f>VLOOKUP(InputData[[#This Row],[PRODUCT ID]],MasterData[],2,0)</f>
        <v>Product37</v>
      </c>
      <c r="H450" s="7" t="str">
        <f>VLOOKUP(InputData[[#This Row],[PRODUCT ID]],MasterData[],3,0)</f>
        <v>Category05</v>
      </c>
      <c r="I450" s="7"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f>
        <v>1286.4000000000001</v>
      </c>
      <c r="N450" s="7">
        <f>DAY(InputData[[#This Row],[DATE]])</f>
        <v>15</v>
      </c>
      <c r="O450" s="7" t="str">
        <f>TEXT(InputData[[#This Row],[DATE]],"mmm")</f>
        <v>Sep</v>
      </c>
      <c r="P450" s="7">
        <f>YEAR(InputData[[#This Row],[DATE]])</f>
        <v>2022</v>
      </c>
    </row>
    <row r="451" spans="1:16" x14ac:dyDescent="0.25">
      <c r="A451" s="3">
        <v>44822</v>
      </c>
      <c r="B451" s="4" t="s">
        <v>60</v>
      </c>
      <c r="C451" s="5">
        <v>14</v>
      </c>
      <c r="D451" s="5" t="s">
        <v>106</v>
      </c>
      <c r="E451" s="5" t="s">
        <v>107</v>
      </c>
      <c r="F451" s="6">
        <v>0</v>
      </c>
      <c r="G451" s="7" t="str">
        <f>VLOOKUP(InputData[[#This Row],[PRODUCT ID]],MasterData[],2,0)</f>
        <v>Product26</v>
      </c>
      <c r="H451" s="7" t="str">
        <f>VLOOKUP(InputData[[#This Row],[PRODUCT ID]],MasterData[],3,0)</f>
        <v>Category04</v>
      </c>
      <c r="I451" s="7"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f>
        <v>345.24</v>
      </c>
      <c r="N451" s="7">
        <f>DAY(InputData[[#This Row],[DATE]])</f>
        <v>18</v>
      </c>
      <c r="O451" s="7" t="str">
        <f>TEXT(InputData[[#This Row],[DATE]],"mmm")</f>
        <v>Sep</v>
      </c>
      <c r="P451" s="7">
        <f>YEAR(InputData[[#This Row],[DATE]])</f>
        <v>2022</v>
      </c>
    </row>
    <row r="452" spans="1:16" x14ac:dyDescent="0.25">
      <c r="A452" s="3">
        <v>44823</v>
      </c>
      <c r="B452" s="4" t="s">
        <v>75</v>
      </c>
      <c r="C452" s="5">
        <v>8</v>
      </c>
      <c r="D452" s="5" t="s">
        <v>105</v>
      </c>
      <c r="E452" s="5" t="s">
        <v>107</v>
      </c>
      <c r="F452" s="6">
        <v>0</v>
      </c>
      <c r="G452" s="7" t="str">
        <f>VLOOKUP(InputData[[#This Row],[PRODUCT ID]],MasterData[],2,0)</f>
        <v>Product33</v>
      </c>
      <c r="H452" s="7" t="str">
        <f>VLOOKUP(InputData[[#This Row],[PRODUCT ID]],MasterData[],3,0)</f>
        <v>Category04</v>
      </c>
      <c r="I452" s="7"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f>
        <v>957.6</v>
      </c>
      <c r="N452" s="7">
        <f>DAY(InputData[[#This Row],[DATE]])</f>
        <v>19</v>
      </c>
      <c r="O452" s="7" t="str">
        <f>TEXT(InputData[[#This Row],[DATE]],"mmm")</f>
        <v>Sep</v>
      </c>
      <c r="P452" s="7">
        <f>YEAR(InputData[[#This Row],[DATE]])</f>
        <v>2022</v>
      </c>
    </row>
    <row r="453" spans="1:16" x14ac:dyDescent="0.25">
      <c r="A453" s="3">
        <v>44824</v>
      </c>
      <c r="B453" s="4" t="s">
        <v>75</v>
      </c>
      <c r="C453" s="5">
        <v>6</v>
      </c>
      <c r="D453" s="5" t="s">
        <v>108</v>
      </c>
      <c r="E453" s="5" t="s">
        <v>106</v>
      </c>
      <c r="F453" s="6">
        <v>0</v>
      </c>
      <c r="G453" s="7" t="str">
        <f>VLOOKUP(InputData[[#This Row],[PRODUCT ID]],MasterData[],2,0)</f>
        <v>Product33</v>
      </c>
      <c r="H453" s="7" t="str">
        <f>VLOOKUP(InputData[[#This Row],[PRODUCT ID]],MasterData[],3,0)</f>
        <v>Category04</v>
      </c>
      <c r="I453" s="7"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f>
        <v>718.2</v>
      </c>
      <c r="N453" s="7">
        <f>DAY(InputData[[#This Row],[DATE]])</f>
        <v>20</v>
      </c>
      <c r="O453" s="7" t="str">
        <f>TEXT(InputData[[#This Row],[DATE]],"mmm")</f>
        <v>Sep</v>
      </c>
      <c r="P453" s="7">
        <f>YEAR(InputData[[#This Row],[DATE]])</f>
        <v>2022</v>
      </c>
    </row>
    <row r="454" spans="1:16" x14ac:dyDescent="0.25">
      <c r="A454" s="3">
        <v>44824</v>
      </c>
      <c r="B454" s="4" t="s">
        <v>6</v>
      </c>
      <c r="C454" s="5">
        <v>10</v>
      </c>
      <c r="D454" s="5" t="s">
        <v>108</v>
      </c>
      <c r="E454" s="5" t="s">
        <v>106</v>
      </c>
      <c r="F454" s="6">
        <v>0</v>
      </c>
      <c r="G454" s="7" t="str">
        <f>VLOOKUP(InputData[[#This Row],[PRODUCT ID]],MasterData[],2,0)</f>
        <v>Product01</v>
      </c>
      <c r="H454" s="7" t="str">
        <f>VLOOKUP(InputData[[#This Row],[PRODUCT ID]],MasterData[],3,0)</f>
        <v>Category01</v>
      </c>
      <c r="I454" s="7"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f>
        <v>1038.8</v>
      </c>
      <c r="N454" s="7">
        <f>DAY(InputData[[#This Row],[DATE]])</f>
        <v>20</v>
      </c>
      <c r="O454" s="7" t="str">
        <f>TEXT(InputData[[#This Row],[DATE]],"mmm")</f>
        <v>Sep</v>
      </c>
      <c r="P454" s="7">
        <f>YEAR(InputData[[#This Row],[DATE]])</f>
        <v>2022</v>
      </c>
    </row>
    <row r="455" spans="1:16" x14ac:dyDescent="0.25">
      <c r="A455" s="3">
        <v>44825</v>
      </c>
      <c r="B455" s="4" t="s">
        <v>43</v>
      </c>
      <c r="C455" s="5">
        <v>14</v>
      </c>
      <c r="D455" s="5" t="s">
        <v>106</v>
      </c>
      <c r="E455" s="5" t="s">
        <v>106</v>
      </c>
      <c r="F455" s="6">
        <v>0</v>
      </c>
      <c r="G455" s="7" t="str">
        <f>VLOOKUP(InputData[[#This Row],[PRODUCT ID]],MasterData[],2,0)</f>
        <v>Product18</v>
      </c>
      <c r="H455" s="7" t="str">
        <f>VLOOKUP(InputData[[#This Row],[PRODUCT ID]],MasterData[],3,0)</f>
        <v>Category02</v>
      </c>
      <c r="I455" s="7"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f>
        <v>688.94</v>
      </c>
      <c r="N455" s="7">
        <f>DAY(InputData[[#This Row],[DATE]])</f>
        <v>21</v>
      </c>
      <c r="O455" s="7" t="str">
        <f>TEXT(InputData[[#This Row],[DATE]],"mmm")</f>
        <v>Sep</v>
      </c>
      <c r="P455" s="7">
        <f>YEAR(InputData[[#This Row],[DATE]])</f>
        <v>2022</v>
      </c>
    </row>
    <row r="456" spans="1:16" x14ac:dyDescent="0.25">
      <c r="A456" s="3">
        <v>44825</v>
      </c>
      <c r="B456" s="4" t="s">
        <v>60</v>
      </c>
      <c r="C456" s="5">
        <v>5</v>
      </c>
      <c r="D456" s="5" t="s">
        <v>108</v>
      </c>
      <c r="E456" s="5" t="s">
        <v>107</v>
      </c>
      <c r="F456" s="6">
        <v>0</v>
      </c>
      <c r="G456" s="7" t="str">
        <f>VLOOKUP(InputData[[#This Row],[PRODUCT ID]],MasterData[],2,0)</f>
        <v>Product26</v>
      </c>
      <c r="H456" s="7" t="str">
        <f>VLOOKUP(InputData[[#This Row],[PRODUCT ID]],MasterData[],3,0)</f>
        <v>Category04</v>
      </c>
      <c r="I456" s="7"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f>
        <v>123.3</v>
      </c>
      <c r="N456" s="7">
        <f>DAY(InputData[[#This Row],[DATE]])</f>
        <v>21</v>
      </c>
      <c r="O456" s="7" t="str">
        <f>TEXT(InputData[[#This Row],[DATE]],"mmm")</f>
        <v>Sep</v>
      </c>
      <c r="P456" s="7">
        <f>YEAR(InputData[[#This Row],[DATE]])</f>
        <v>2022</v>
      </c>
    </row>
    <row r="457" spans="1:16" x14ac:dyDescent="0.25">
      <c r="A457" s="3">
        <v>44826</v>
      </c>
      <c r="B457" s="4" t="s">
        <v>96</v>
      </c>
      <c r="C457" s="5">
        <v>12</v>
      </c>
      <c r="D457" s="5" t="s">
        <v>106</v>
      </c>
      <c r="E457" s="5" t="s">
        <v>106</v>
      </c>
      <c r="F457" s="6">
        <v>0</v>
      </c>
      <c r="G457" s="7" t="str">
        <f>VLOOKUP(InputData[[#This Row],[PRODUCT ID]],MasterData[],2,0)</f>
        <v>Product43</v>
      </c>
      <c r="H457" s="7" t="str">
        <f>VLOOKUP(InputData[[#This Row],[PRODUCT ID]],MasterData[],3,0)</f>
        <v>Category05</v>
      </c>
      <c r="I457" s="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f>
        <v>996.96</v>
      </c>
      <c r="N457" s="7">
        <f>DAY(InputData[[#This Row],[DATE]])</f>
        <v>22</v>
      </c>
      <c r="O457" s="7" t="str">
        <f>TEXT(InputData[[#This Row],[DATE]],"mmm")</f>
        <v>Sep</v>
      </c>
      <c r="P457" s="7">
        <f>YEAR(InputData[[#This Row],[DATE]])</f>
        <v>2022</v>
      </c>
    </row>
    <row r="458" spans="1:16" x14ac:dyDescent="0.25">
      <c r="A458" s="3">
        <v>44827</v>
      </c>
      <c r="B458" s="4" t="s">
        <v>31</v>
      </c>
      <c r="C458" s="5">
        <v>12</v>
      </c>
      <c r="D458" s="5" t="s">
        <v>108</v>
      </c>
      <c r="E458" s="5" t="s">
        <v>106</v>
      </c>
      <c r="F458" s="6">
        <v>0</v>
      </c>
      <c r="G458" s="7" t="str">
        <f>VLOOKUP(InputData[[#This Row],[PRODUCT ID]],MasterData[],2,0)</f>
        <v>Product12</v>
      </c>
      <c r="H458" s="7" t="str">
        <f>VLOOKUP(InputData[[#This Row],[PRODUCT ID]],MasterData[],3,0)</f>
        <v>Category02</v>
      </c>
      <c r="I458" s="7"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f>
        <v>1130.04</v>
      </c>
      <c r="N458" s="7">
        <f>DAY(InputData[[#This Row],[DATE]])</f>
        <v>23</v>
      </c>
      <c r="O458" s="7" t="str">
        <f>TEXT(InputData[[#This Row],[DATE]],"mmm")</f>
        <v>Sep</v>
      </c>
      <c r="P458" s="7">
        <f>YEAR(InputData[[#This Row],[DATE]])</f>
        <v>2022</v>
      </c>
    </row>
    <row r="459" spans="1:16" x14ac:dyDescent="0.25">
      <c r="A459" s="3">
        <v>44828</v>
      </c>
      <c r="B459" s="4" t="s">
        <v>73</v>
      </c>
      <c r="C459" s="5">
        <v>14</v>
      </c>
      <c r="D459" s="5" t="s">
        <v>108</v>
      </c>
      <c r="E459" s="5" t="s">
        <v>106</v>
      </c>
      <c r="F459" s="6">
        <v>0</v>
      </c>
      <c r="G459" s="7" t="str">
        <f>VLOOKUP(InputData[[#This Row],[PRODUCT ID]],MasterData[],2,0)</f>
        <v>Product32</v>
      </c>
      <c r="H459" s="7" t="str">
        <f>VLOOKUP(InputData[[#This Row],[PRODUCT ID]],MasterData[],3,0)</f>
        <v>Category04</v>
      </c>
      <c r="I459" s="7"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f>
        <v>1644.72</v>
      </c>
      <c r="N459" s="7">
        <f>DAY(InputData[[#This Row],[DATE]])</f>
        <v>24</v>
      </c>
      <c r="O459" s="7" t="str">
        <f>TEXT(InputData[[#This Row],[DATE]],"mmm")</f>
        <v>Sep</v>
      </c>
      <c r="P459" s="7">
        <f>YEAR(InputData[[#This Row],[DATE]])</f>
        <v>2022</v>
      </c>
    </row>
    <row r="460" spans="1:16" x14ac:dyDescent="0.25">
      <c r="A460" s="3">
        <v>44828</v>
      </c>
      <c r="B460" s="4" t="s">
        <v>73</v>
      </c>
      <c r="C460" s="5">
        <v>8</v>
      </c>
      <c r="D460" s="5" t="s">
        <v>108</v>
      </c>
      <c r="E460" s="5" t="s">
        <v>107</v>
      </c>
      <c r="F460" s="6">
        <v>0</v>
      </c>
      <c r="G460" s="7" t="str">
        <f>VLOOKUP(InputData[[#This Row],[PRODUCT ID]],MasterData[],2,0)</f>
        <v>Product32</v>
      </c>
      <c r="H460" s="7" t="str">
        <f>VLOOKUP(InputData[[#This Row],[PRODUCT ID]],MasterData[],3,0)</f>
        <v>Category04</v>
      </c>
      <c r="I460" s="7"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f>
        <v>939.84</v>
      </c>
      <c r="N460" s="7">
        <f>DAY(InputData[[#This Row],[DATE]])</f>
        <v>24</v>
      </c>
      <c r="O460" s="7" t="str">
        <f>TEXT(InputData[[#This Row],[DATE]],"mmm")</f>
        <v>Sep</v>
      </c>
      <c r="P460" s="7">
        <f>YEAR(InputData[[#This Row],[DATE]])</f>
        <v>2022</v>
      </c>
    </row>
    <row r="461" spans="1:16" x14ac:dyDescent="0.25">
      <c r="A461" s="3">
        <v>44831</v>
      </c>
      <c r="B461" s="4" t="s">
        <v>81</v>
      </c>
      <c r="C461" s="5">
        <v>4</v>
      </c>
      <c r="D461" s="5" t="s">
        <v>108</v>
      </c>
      <c r="E461" s="5" t="s">
        <v>107</v>
      </c>
      <c r="F461" s="6">
        <v>0</v>
      </c>
      <c r="G461" s="7" t="str">
        <f>VLOOKUP(InputData[[#This Row],[PRODUCT ID]],MasterData[],2,0)</f>
        <v>Product36</v>
      </c>
      <c r="H461" s="7" t="str">
        <f>VLOOKUP(InputData[[#This Row],[PRODUCT ID]],MasterData[],3,0)</f>
        <v>Category04</v>
      </c>
      <c r="I461" s="7"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f>
        <v>385.2</v>
      </c>
      <c r="N461" s="7">
        <f>DAY(InputData[[#This Row],[DATE]])</f>
        <v>27</v>
      </c>
      <c r="O461" s="7" t="str">
        <f>TEXT(InputData[[#This Row],[DATE]],"mmm")</f>
        <v>Sep</v>
      </c>
      <c r="P461" s="7">
        <f>YEAR(InputData[[#This Row],[DATE]])</f>
        <v>2022</v>
      </c>
    </row>
    <row r="462" spans="1:16" x14ac:dyDescent="0.25">
      <c r="A462" s="3">
        <v>44831</v>
      </c>
      <c r="B462" s="4" t="s">
        <v>98</v>
      </c>
      <c r="C462" s="5">
        <v>9</v>
      </c>
      <c r="D462" s="5" t="s">
        <v>108</v>
      </c>
      <c r="E462" s="5" t="s">
        <v>107</v>
      </c>
      <c r="F462" s="6">
        <v>0</v>
      </c>
      <c r="G462" s="7" t="str">
        <f>VLOOKUP(InputData[[#This Row],[PRODUCT ID]],MasterData[],2,0)</f>
        <v>Product44</v>
      </c>
      <c r="H462" s="7" t="str">
        <f>VLOOKUP(InputData[[#This Row],[PRODUCT ID]],MasterData[],3,0)</f>
        <v>Category05</v>
      </c>
      <c r="I462" s="7"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f>
        <v>738.72</v>
      </c>
      <c r="N462" s="7">
        <f>DAY(InputData[[#This Row],[DATE]])</f>
        <v>27</v>
      </c>
      <c r="O462" s="7" t="str">
        <f>TEXT(InputData[[#This Row],[DATE]],"mmm")</f>
        <v>Sep</v>
      </c>
      <c r="P462" s="7">
        <f>YEAR(InputData[[#This Row],[DATE]])</f>
        <v>2022</v>
      </c>
    </row>
    <row r="463" spans="1:16" x14ac:dyDescent="0.25">
      <c r="A463" s="3">
        <v>44831</v>
      </c>
      <c r="B463" s="4" t="s">
        <v>86</v>
      </c>
      <c r="C463" s="5">
        <v>3</v>
      </c>
      <c r="D463" s="5" t="s">
        <v>105</v>
      </c>
      <c r="E463" s="5" t="s">
        <v>107</v>
      </c>
      <c r="F463" s="6">
        <v>0</v>
      </c>
      <c r="G463" s="7" t="str">
        <f>VLOOKUP(InputData[[#This Row],[PRODUCT ID]],MasterData[],2,0)</f>
        <v>Product38</v>
      </c>
      <c r="H463" s="7" t="str">
        <f>VLOOKUP(InputData[[#This Row],[PRODUCT ID]],MasterData[],3,0)</f>
        <v>Category05</v>
      </c>
      <c r="I463" s="7"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f>
        <v>239.76</v>
      </c>
      <c r="N463" s="7">
        <f>DAY(InputData[[#This Row],[DATE]])</f>
        <v>27</v>
      </c>
      <c r="O463" s="7" t="str">
        <f>TEXT(InputData[[#This Row],[DATE]],"mmm")</f>
        <v>Sep</v>
      </c>
      <c r="P463" s="7">
        <f>YEAR(InputData[[#This Row],[DATE]])</f>
        <v>2022</v>
      </c>
    </row>
    <row r="464" spans="1:16" x14ac:dyDescent="0.25">
      <c r="A464" s="3">
        <v>44833</v>
      </c>
      <c r="B464" s="4" t="s">
        <v>77</v>
      </c>
      <c r="C464" s="5">
        <v>13</v>
      </c>
      <c r="D464" s="5" t="s">
        <v>108</v>
      </c>
      <c r="E464" s="5" t="s">
        <v>106</v>
      </c>
      <c r="F464" s="6">
        <v>0</v>
      </c>
      <c r="G464" s="7" t="str">
        <f>VLOOKUP(InputData[[#This Row],[PRODUCT ID]],MasterData[],2,0)</f>
        <v>Product34</v>
      </c>
      <c r="H464" s="7" t="str">
        <f>VLOOKUP(InputData[[#This Row],[PRODUCT ID]],MasterData[],3,0)</f>
        <v>Category04</v>
      </c>
      <c r="I464" s="7"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f>
        <v>757.9</v>
      </c>
      <c r="N464" s="7">
        <f>DAY(InputData[[#This Row],[DATE]])</f>
        <v>29</v>
      </c>
      <c r="O464" s="7" t="str">
        <f>TEXT(InputData[[#This Row],[DATE]],"mmm")</f>
        <v>Sep</v>
      </c>
      <c r="P464" s="7">
        <f>YEAR(InputData[[#This Row],[DATE]])</f>
        <v>2022</v>
      </c>
    </row>
    <row r="465" spans="1:16" x14ac:dyDescent="0.25">
      <c r="A465" s="3">
        <v>44837</v>
      </c>
      <c r="B465" s="4" t="s">
        <v>29</v>
      </c>
      <c r="C465" s="5">
        <v>5</v>
      </c>
      <c r="D465" s="5" t="s">
        <v>108</v>
      </c>
      <c r="E465" s="5" t="s">
        <v>107</v>
      </c>
      <c r="F465" s="6">
        <v>0</v>
      </c>
      <c r="G465" s="7" t="str">
        <f>VLOOKUP(InputData[[#This Row],[PRODUCT ID]],MasterData[],2,0)</f>
        <v>Product11</v>
      </c>
      <c r="H465" s="7" t="str">
        <f>VLOOKUP(InputData[[#This Row],[PRODUCT ID]],MasterData[],3,0)</f>
        <v>Category02</v>
      </c>
      <c r="I465" s="7"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f>
        <v>242</v>
      </c>
      <c r="N465" s="7">
        <f>DAY(InputData[[#This Row],[DATE]])</f>
        <v>3</v>
      </c>
      <c r="O465" s="7" t="str">
        <f>TEXT(InputData[[#This Row],[DATE]],"mmm")</f>
        <v>Oct</v>
      </c>
      <c r="P465" s="7">
        <f>YEAR(InputData[[#This Row],[DATE]])</f>
        <v>2022</v>
      </c>
    </row>
    <row r="466" spans="1:16" x14ac:dyDescent="0.25">
      <c r="A466" s="3">
        <v>44838</v>
      </c>
      <c r="B466" s="4" t="s">
        <v>20</v>
      </c>
      <c r="C466" s="5">
        <v>15</v>
      </c>
      <c r="D466" s="5" t="s">
        <v>108</v>
      </c>
      <c r="E466" s="5" t="s">
        <v>106</v>
      </c>
      <c r="F466" s="6">
        <v>0</v>
      </c>
      <c r="G466" s="7" t="str">
        <f>VLOOKUP(InputData[[#This Row],[PRODUCT ID]],MasterData[],2,0)</f>
        <v>Product07</v>
      </c>
      <c r="H466" s="7" t="str">
        <f>VLOOKUP(InputData[[#This Row],[PRODUCT ID]],MasterData[],3,0)</f>
        <v>Category01</v>
      </c>
      <c r="I466" s="7"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f>
        <v>715.95</v>
      </c>
      <c r="N466" s="7">
        <f>DAY(InputData[[#This Row],[DATE]])</f>
        <v>4</v>
      </c>
      <c r="O466" s="7" t="str">
        <f>TEXT(InputData[[#This Row],[DATE]],"mmm")</f>
        <v>Oct</v>
      </c>
      <c r="P466" s="7">
        <f>YEAR(InputData[[#This Row],[DATE]])</f>
        <v>2022</v>
      </c>
    </row>
    <row r="467" spans="1:16" x14ac:dyDescent="0.25">
      <c r="A467" s="3">
        <v>44840</v>
      </c>
      <c r="B467" s="4" t="s">
        <v>79</v>
      </c>
      <c r="C467" s="5">
        <v>1</v>
      </c>
      <c r="D467" s="5" t="s">
        <v>108</v>
      </c>
      <c r="E467" s="5" t="s">
        <v>106</v>
      </c>
      <c r="F467" s="6">
        <v>0</v>
      </c>
      <c r="G467" s="7" t="str">
        <f>VLOOKUP(InputData[[#This Row],[PRODUCT ID]],MasterData[],2,0)</f>
        <v>Product35</v>
      </c>
      <c r="H467" s="7" t="str">
        <f>VLOOKUP(InputData[[#This Row],[PRODUCT ID]],MasterData[],3,0)</f>
        <v>Category04</v>
      </c>
      <c r="I467" s="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f>
        <v>6.7</v>
      </c>
      <c r="N467" s="7">
        <f>DAY(InputData[[#This Row],[DATE]])</f>
        <v>6</v>
      </c>
      <c r="O467" s="7" t="str">
        <f>TEXT(InputData[[#This Row],[DATE]],"mmm")</f>
        <v>Oct</v>
      </c>
      <c r="P467" s="7">
        <f>YEAR(InputData[[#This Row],[DATE]])</f>
        <v>2022</v>
      </c>
    </row>
    <row r="468" spans="1:16" x14ac:dyDescent="0.25">
      <c r="A468" s="3">
        <v>44843</v>
      </c>
      <c r="B468" s="4" t="s">
        <v>86</v>
      </c>
      <c r="C468" s="5">
        <v>14</v>
      </c>
      <c r="D468" s="5" t="s">
        <v>106</v>
      </c>
      <c r="E468" s="5" t="s">
        <v>106</v>
      </c>
      <c r="F468" s="6">
        <v>0</v>
      </c>
      <c r="G468" s="7" t="str">
        <f>VLOOKUP(InputData[[#This Row],[PRODUCT ID]],MasterData[],2,0)</f>
        <v>Product38</v>
      </c>
      <c r="H468" s="7" t="str">
        <f>VLOOKUP(InputData[[#This Row],[PRODUCT ID]],MasterData[],3,0)</f>
        <v>Category05</v>
      </c>
      <c r="I468" s="7"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f>
        <v>1118.8800000000001</v>
      </c>
      <c r="N468" s="7">
        <f>DAY(InputData[[#This Row],[DATE]])</f>
        <v>9</v>
      </c>
      <c r="O468" s="7" t="str">
        <f>TEXT(InputData[[#This Row],[DATE]],"mmm")</f>
        <v>Oct</v>
      </c>
      <c r="P468" s="7">
        <f>YEAR(InputData[[#This Row],[DATE]])</f>
        <v>2022</v>
      </c>
    </row>
    <row r="469" spans="1:16" x14ac:dyDescent="0.25">
      <c r="A469" s="3">
        <v>44844</v>
      </c>
      <c r="B469" s="4" t="s">
        <v>45</v>
      </c>
      <c r="C469" s="5">
        <v>9</v>
      </c>
      <c r="D469" s="5" t="s">
        <v>108</v>
      </c>
      <c r="E469" s="5" t="s">
        <v>106</v>
      </c>
      <c r="F469" s="6">
        <v>0</v>
      </c>
      <c r="G469" s="7" t="str">
        <f>VLOOKUP(InputData[[#This Row],[PRODUCT ID]],MasterData[],2,0)</f>
        <v>Product19</v>
      </c>
      <c r="H469" s="7" t="str">
        <f>VLOOKUP(InputData[[#This Row],[PRODUCT ID]],MasterData[],3,0)</f>
        <v>Category02</v>
      </c>
      <c r="I469" s="7"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f>
        <v>1890</v>
      </c>
      <c r="N469" s="7">
        <f>DAY(InputData[[#This Row],[DATE]])</f>
        <v>10</v>
      </c>
      <c r="O469" s="7" t="str">
        <f>TEXT(InputData[[#This Row],[DATE]],"mmm")</f>
        <v>Oct</v>
      </c>
      <c r="P469" s="7">
        <f>YEAR(InputData[[#This Row],[DATE]])</f>
        <v>2022</v>
      </c>
    </row>
    <row r="470" spans="1:16" x14ac:dyDescent="0.25">
      <c r="A470" s="3">
        <v>44844</v>
      </c>
      <c r="B470" s="4" t="s">
        <v>98</v>
      </c>
      <c r="C470" s="5">
        <v>12</v>
      </c>
      <c r="D470" s="5" t="s">
        <v>106</v>
      </c>
      <c r="E470" s="5" t="s">
        <v>106</v>
      </c>
      <c r="F470" s="6">
        <v>0</v>
      </c>
      <c r="G470" s="7" t="str">
        <f>VLOOKUP(InputData[[#This Row],[PRODUCT ID]],MasterData[],2,0)</f>
        <v>Product44</v>
      </c>
      <c r="H470" s="7" t="str">
        <f>VLOOKUP(InputData[[#This Row],[PRODUCT ID]],MasterData[],3,0)</f>
        <v>Category05</v>
      </c>
      <c r="I470" s="7"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f>
        <v>984.96</v>
      </c>
      <c r="N470" s="7">
        <f>DAY(InputData[[#This Row],[DATE]])</f>
        <v>10</v>
      </c>
      <c r="O470" s="7" t="str">
        <f>TEXT(InputData[[#This Row],[DATE]],"mmm")</f>
        <v>Oct</v>
      </c>
      <c r="P470" s="7">
        <f>YEAR(InputData[[#This Row],[DATE]])</f>
        <v>2022</v>
      </c>
    </row>
    <row r="471" spans="1:16" x14ac:dyDescent="0.25">
      <c r="A471" s="3">
        <v>44845</v>
      </c>
      <c r="B471" s="4" t="s">
        <v>22</v>
      </c>
      <c r="C471" s="5">
        <v>10</v>
      </c>
      <c r="D471" s="5" t="s">
        <v>108</v>
      </c>
      <c r="E471" s="5" t="s">
        <v>106</v>
      </c>
      <c r="F471" s="6">
        <v>0</v>
      </c>
      <c r="G471" s="7" t="str">
        <f>VLOOKUP(InputData[[#This Row],[PRODUCT ID]],MasterData[],2,0)</f>
        <v>Product08</v>
      </c>
      <c r="H471" s="7" t="str">
        <f>VLOOKUP(InputData[[#This Row],[PRODUCT ID]],MasterData[],3,0)</f>
        <v>Category01</v>
      </c>
      <c r="I471" s="7"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f>
        <v>946.2</v>
      </c>
      <c r="N471" s="7">
        <f>DAY(InputData[[#This Row],[DATE]])</f>
        <v>11</v>
      </c>
      <c r="O471" s="7" t="str">
        <f>TEXT(InputData[[#This Row],[DATE]],"mmm")</f>
        <v>Oct</v>
      </c>
      <c r="P471" s="7">
        <f>YEAR(InputData[[#This Row],[DATE]])</f>
        <v>2022</v>
      </c>
    </row>
    <row r="472" spans="1:16" x14ac:dyDescent="0.25">
      <c r="A472" s="3">
        <v>44847</v>
      </c>
      <c r="B472" s="4" t="s">
        <v>10</v>
      </c>
      <c r="C472" s="5">
        <v>15</v>
      </c>
      <c r="D472" s="5" t="s">
        <v>106</v>
      </c>
      <c r="E472" s="5" t="s">
        <v>106</v>
      </c>
      <c r="F472" s="6">
        <v>0</v>
      </c>
      <c r="G472" s="7" t="str">
        <f>VLOOKUP(InputData[[#This Row],[PRODUCT ID]],MasterData[],2,0)</f>
        <v>Product02</v>
      </c>
      <c r="H472" s="7" t="str">
        <f>VLOOKUP(InputData[[#This Row],[PRODUCT ID]],MasterData[],3,0)</f>
        <v>Category01</v>
      </c>
      <c r="I472" s="7"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f>
        <v>2142</v>
      </c>
      <c r="N472" s="7">
        <f>DAY(InputData[[#This Row],[DATE]])</f>
        <v>13</v>
      </c>
      <c r="O472" s="7" t="str">
        <f>TEXT(InputData[[#This Row],[DATE]],"mmm")</f>
        <v>Oct</v>
      </c>
      <c r="P472" s="7">
        <f>YEAR(InputData[[#This Row],[DATE]])</f>
        <v>2022</v>
      </c>
    </row>
    <row r="473" spans="1:16" x14ac:dyDescent="0.25">
      <c r="A473" s="3">
        <v>44848</v>
      </c>
      <c r="B473" s="4" t="s">
        <v>98</v>
      </c>
      <c r="C473" s="5">
        <v>15</v>
      </c>
      <c r="D473" s="5" t="s">
        <v>105</v>
      </c>
      <c r="E473" s="5" t="s">
        <v>106</v>
      </c>
      <c r="F473" s="6">
        <v>0</v>
      </c>
      <c r="G473" s="7" t="str">
        <f>VLOOKUP(InputData[[#This Row],[PRODUCT ID]],MasterData[],2,0)</f>
        <v>Product44</v>
      </c>
      <c r="H473" s="7" t="str">
        <f>VLOOKUP(InputData[[#This Row],[PRODUCT ID]],MasterData[],3,0)</f>
        <v>Category05</v>
      </c>
      <c r="I473" s="7"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f>
        <v>1231.2</v>
      </c>
      <c r="N473" s="7">
        <f>DAY(InputData[[#This Row],[DATE]])</f>
        <v>14</v>
      </c>
      <c r="O473" s="7" t="str">
        <f>TEXT(InputData[[#This Row],[DATE]],"mmm")</f>
        <v>Oct</v>
      </c>
      <c r="P473" s="7">
        <f>YEAR(InputData[[#This Row],[DATE]])</f>
        <v>2022</v>
      </c>
    </row>
    <row r="474" spans="1:16" x14ac:dyDescent="0.25">
      <c r="A474" s="3">
        <v>44849</v>
      </c>
      <c r="B474" s="4" t="s">
        <v>37</v>
      </c>
      <c r="C474" s="5">
        <v>10</v>
      </c>
      <c r="D474" s="5" t="s">
        <v>108</v>
      </c>
      <c r="E474" s="5" t="s">
        <v>107</v>
      </c>
      <c r="F474" s="6">
        <v>0</v>
      </c>
      <c r="G474" s="7" t="str">
        <f>VLOOKUP(InputData[[#This Row],[PRODUCT ID]],MasterData[],2,0)</f>
        <v>Product15</v>
      </c>
      <c r="H474" s="7" t="str">
        <f>VLOOKUP(InputData[[#This Row],[PRODUCT ID]],MasterData[],3,0)</f>
        <v>Category02</v>
      </c>
      <c r="I474" s="7"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f>
        <v>157.19999999999999</v>
      </c>
      <c r="N474" s="7">
        <f>DAY(InputData[[#This Row],[DATE]])</f>
        <v>15</v>
      </c>
      <c r="O474" s="7" t="str">
        <f>TEXT(InputData[[#This Row],[DATE]],"mmm")</f>
        <v>Oct</v>
      </c>
      <c r="P474" s="7">
        <f>YEAR(InputData[[#This Row],[DATE]])</f>
        <v>2022</v>
      </c>
    </row>
    <row r="475" spans="1:16" x14ac:dyDescent="0.25">
      <c r="A475" s="3">
        <v>44850</v>
      </c>
      <c r="B475" s="4" t="s">
        <v>81</v>
      </c>
      <c r="C475" s="5">
        <v>3</v>
      </c>
      <c r="D475" s="5" t="s">
        <v>106</v>
      </c>
      <c r="E475" s="5" t="s">
        <v>106</v>
      </c>
      <c r="F475" s="6">
        <v>0</v>
      </c>
      <c r="G475" s="7" t="str">
        <f>VLOOKUP(InputData[[#This Row],[PRODUCT ID]],MasterData[],2,0)</f>
        <v>Product36</v>
      </c>
      <c r="H475" s="7" t="str">
        <f>VLOOKUP(InputData[[#This Row],[PRODUCT ID]],MasterData[],3,0)</f>
        <v>Category04</v>
      </c>
      <c r="I475" s="7"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f>
        <v>288.89999999999998</v>
      </c>
      <c r="N475" s="7">
        <f>DAY(InputData[[#This Row],[DATE]])</f>
        <v>16</v>
      </c>
      <c r="O475" s="7" t="str">
        <f>TEXT(InputData[[#This Row],[DATE]],"mmm")</f>
        <v>Oct</v>
      </c>
      <c r="P475" s="7">
        <f>YEAR(InputData[[#This Row],[DATE]])</f>
        <v>2022</v>
      </c>
    </row>
    <row r="476" spans="1:16" x14ac:dyDescent="0.25">
      <c r="A476" s="3">
        <v>44857</v>
      </c>
      <c r="B476" s="4" t="s">
        <v>56</v>
      </c>
      <c r="C476" s="5">
        <v>14</v>
      </c>
      <c r="D476" s="5" t="s">
        <v>106</v>
      </c>
      <c r="E476" s="5" t="s">
        <v>107</v>
      </c>
      <c r="F476" s="6">
        <v>0</v>
      </c>
      <c r="G476" s="7" t="str">
        <f>VLOOKUP(InputData[[#This Row],[PRODUCT ID]],MasterData[],2,0)</f>
        <v>Product24</v>
      </c>
      <c r="H476" s="7" t="str">
        <f>VLOOKUP(InputData[[#This Row],[PRODUCT ID]],MasterData[],3,0)</f>
        <v>Category03</v>
      </c>
      <c r="I476" s="7"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f>
        <v>2197.44</v>
      </c>
      <c r="N476" s="7">
        <f>DAY(InputData[[#This Row],[DATE]])</f>
        <v>23</v>
      </c>
      <c r="O476" s="7" t="str">
        <f>TEXT(InputData[[#This Row],[DATE]],"mmm")</f>
        <v>Oct</v>
      </c>
      <c r="P476" s="7">
        <f>YEAR(InputData[[#This Row],[DATE]])</f>
        <v>2022</v>
      </c>
    </row>
    <row r="477" spans="1:16" x14ac:dyDescent="0.25">
      <c r="A477" s="3">
        <v>44864</v>
      </c>
      <c r="B477" s="4" t="s">
        <v>94</v>
      </c>
      <c r="C477" s="5">
        <v>3</v>
      </c>
      <c r="D477" s="5" t="s">
        <v>108</v>
      </c>
      <c r="E477" s="5" t="s">
        <v>107</v>
      </c>
      <c r="F477" s="6">
        <v>0</v>
      </c>
      <c r="G477" s="7" t="str">
        <f>VLOOKUP(InputData[[#This Row],[PRODUCT ID]],MasterData[],2,0)</f>
        <v>Product42</v>
      </c>
      <c r="H477" s="7" t="str">
        <f>VLOOKUP(InputData[[#This Row],[PRODUCT ID]],MasterData[],3,0)</f>
        <v>Category05</v>
      </c>
      <c r="I477" s="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f>
        <v>486</v>
      </c>
      <c r="N477" s="7">
        <f>DAY(InputData[[#This Row],[DATE]])</f>
        <v>30</v>
      </c>
      <c r="O477" s="7" t="str">
        <f>TEXT(InputData[[#This Row],[DATE]],"mmm")</f>
        <v>Oct</v>
      </c>
      <c r="P477" s="7">
        <f>YEAR(InputData[[#This Row],[DATE]])</f>
        <v>2022</v>
      </c>
    </row>
    <row r="478" spans="1:16" x14ac:dyDescent="0.25">
      <c r="A478" s="3">
        <v>44865</v>
      </c>
      <c r="B478" s="4" t="s">
        <v>86</v>
      </c>
      <c r="C478" s="5">
        <v>8</v>
      </c>
      <c r="D478" s="5" t="s">
        <v>108</v>
      </c>
      <c r="E478" s="5" t="s">
        <v>106</v>
      </c>
      <c r="F478" s="6">
        <v>0</v>
      </c>
      <c r="G478" s="7" t="str">
        <f>VLOOKUP(InputData[[#This Row],[PRODUCT ID]],MasterData[],2,0)</f>
        <v>Product38</v>
      </c>
      <c r="H478" s="7" t="str">
        <f>VLOOKUP(InputData[[#This Row],[PRODUCT ID]],MasterData[],3,0)</f>
        <v>Category05</v>
      </c>
      <c r="I478" s="7"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f>
        <v>639.36</v>
      </c>
      <c r="N478" s="7">
        <f>DAY(InputData[[#This Row],[DATE]])</f>
        <v>31</v>
      </c>
      <c r="O478" s="7" t="str">
        <f>TEXT(InputData[[#This Row],[DATE]],"mmm")</f>
        <v>Oct</v>
      </c>
      <c r="P478" s="7">
        <f>YEAR(InputData[[#This Row],[DATE]])</f>
        <v>2022</v>
      </c>
    </row>
    <row r="479" spans="1:16" x14ac:dyDescent="0.25">
      <c r="A479" s="3">
        <v>44866</v>
      </c>
      <c r="B479" s="4" t="s">
        <v>31</v>
      </c>
      <c r="C479" s="5">
        <v>15</v>
      </c>
      <c r="D479" s="5" t="s">
        <v>105</v>
      </c>
      <c r="E479" s="5" t="s">
        <v>106</v>
      </c>
      <c r="F479" s="6">
        <v>0</v>
      </c>
      <c r="G479" s="7" t="str">
        <f>VLOOKUP(InputData[[#This Row],[PRODUCT ID]],MasterData[],2,0)</f>
        <v>Product12</v>
      </c>
      <c r="H479" s="7" t="str">
        <f>VLOOKUP(InputData[[#This Row],[PRODUCT ID]],MasterData[],3,0)</f>
        <v>Category02</v>
      </c>
      <c r="I479" s="7"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f>
        <v>1412.55</v>
      </c>
      <c r="N479" s="7">
        <f>DAY(InputData[[#This Row],[DATE]])</f>
        <v>1</v>
      </c>
      <c r="O479" s="7" t="str">
        <f>TEXT(InputData[[#This Row],[DATE]],"mmm")</f>
        <v>Nov</v>
      </c>
      <c r="P479" s="7">
        <f>YEAR(InputData[[#This Row],[DATE]])</f>
        <v>2022</v>
      </c>
    </row>
    <row r="480" spans="1:16" x14ac:dyDescent="0.25">
      <c r="A480" s="3">
        <v>44867</v>
      </c>
      <c r="B480" s="4" t="s">
        <v>37</v>
      </c>
      <c r="C480" s="5">
        <v>15</v>
      </c>
      <c r="D480" s="5" t="s">
        <v>105</v>
      </c>
      <c r="E480" s="5" t="s">
        <v>107</v>
      </c>
      <c r="F480" s="6">
        <v>0</v>
      </c>
      <c r="G480" s="7" t="str">
        <f>VLOOKUP(InputData[[#This Row],[PRODUCT ID]],MasterData[],2,0)</f>
        <v>Product15</v>
      </c>
      <c r="H480" s="7" t="str">
        <f>VLOOKUP(InputData[[#This Row],[PRODUCT ID]],MasterData[],3,0)</f>
        <v>Category02</v>
      </c>
      <c r="I480" s="7"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f>
        <v>235.79999999999998</v>
      </c>
      <c r="N480" s="7">
        <f>DAY(InputData[[#This Row],[DATE]])</f>
        <v>2</v>
      </c>
      <c r="O480" s="7" t="str">
        <f>TEXT(InputData[[#This Row],[DATE]],"mmm")</f>
        <v>Nov</v>
      </c>
      <c r="P480" s="7">
        <f>YEAR(InputData[[#This Row],[DATE]])</f>
        <v>2022</v>
      </c>
    </row>
    <row r="481" spans="1:16" x14ac:dyDescent="0.25">
      <c r="A481" s="3">
        <v>44867</v>
      </c>
      <c r="B481" s="4" t="s">
        <v>69</v>
      </c>
      <c r="C481" s="5">
        <v>15</v>
      </c>
      <c r="D481" s="5" t="s">
        <v>108</v>
      </c>
      <c r="E481" s="5" t="s">
        <v>107</v>
      </c>
      <c r="F481" s="6">
        <v>0</v>
      </c>
      <c r="G481" s="7" t="str">
        <f>VLOOKUP(InputData[[#This Row],[PRODUCT ID]],MasterData[],2,0)</f>
        <v>Product30</v>
      </c>
      <c r="H481" s="7" t="str">
        <f>VLOOKUP(InputData[[#This Row],[PRODUCT ID]],MasterData[],3,0)</f>
        <v>Category04</v>
      </c>
      <c r="I481" s="7"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f>
        <v>3019.2</v>
      </c>
      <c r="N481" s="7">
        <f>DAY(InputData[[#This Row],[DATE]])</f>
        <v>2</v>
      </c>
      <c r="O481" s="7" t="str">
        <f>TEXT(InputData[[#This Row],[DATE]],"mmm")</f>
        <v>Nov</v>
      </c>
      <c r="P481" s="7">
        <f>YEAR(InputData[[#This Row],[DATE]])</f>
        <v>2022</v>
      </c>
    </row>
    <row r="482" spans="1:16" x14ac:dyDescent="0.25">
      <c r="A482" s="3">
        <v>44867</v>
      </c>
      <c r="B482" s="4" t="s">
        <v>79</v>
      </c>
      <c r="C482" s="5">
        <v>5</v>
      </c>
      <c r="D482" s="5" t="s">
        <v>108</v>
      </c>
      <c r="E482" s="5" t="s">
        <v>107</v>
      </c>
      <c r="F482" s="6">
        <v>0</v>
      </c>
      <c r="G482" s="7" t="str">
        <f>VLOOKUP(InputData[[#This Row],[PRODUCT ID]],MasterData[],2,0)</f>
        <v>Product35</v>
      </c>
      <c r="H482" s="7" t="str">
        <f>VLOOKUP(InputData[[#This Row],[PRODUCT ID]],MasterData[],3,0)</f>
        <v>Category04</v>
      </c>
      <c r="I482" s="7"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f>
        <v>33.5</v>
      </c>
      <c r="N482" s="7">
        <f>DAY(InputData[[#This Row],[DATE]])</f>
        <v>2</v>
      </c>
      <c r="O482" s="7" t="str">
        <f>TEXT(InputData[[#This Row],[DATE]],"mmm")</f>
        <v>Nov</v>
      </c>
      <c r="P482" s="7">
        <f>YEAR(InputData[[#This Row],[DATE]])</f>
        <v>2022</v>
      </c>
    </row>
    <row r="483" spans="1:16" x14ac:dyDescent="0.25">
      <c r="A483" s="3">
        <v>44868</v>
      </c>
      <c r="B483" s="4" t="s">
        <v>47</v>
      </c>
      <c r="C483" s="5">
        <v>11</v>
      </c>
      <c r="D483" s="5" t="s">
        <v>106</v>
      </c>
      <c r="E483" s="5" t="s">
        <v>106</v>
      </c>
      <c r="F483" s="6">
        <v>0</v>
      </c>
      <c r="G483" s="7" t="str">
        <f>VLOOKUP(InputData[[#This Row],[PRODUCT ID]],MasterData[],2,0)</f>
        <v>Product20</v>
      </c>
      <c r="H483" s="7" t="str">
        <f>VLOOKUP(InputData[[#This Row],[PRODUCT ID]],MasterData[],3,0)</f>
        <v>Category03</v>
      </c>
      <c r="I483" s="7"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f>
        <v>838.75</v>
      </c>
      <c r="N483" s="7">
        <f>DAY(InputData[[#This Row],[DATE]])</f>
        <v>3</v>
      </c>
      <c r="O483" s="7" t="str">
        <f>TEXT(InputData[[#This Row],[DATE]],"mmm")</f>
        <v>Nov</v>
      </c>
      <c r="P483" s="7">
        <f>YEAR(InputData[[#This Row],[DATE]])</f>
        <v>2022</v>
      </c>
    </row>
    <row r="484" spans="1:16" x14ac:dyDescent="0.25">
      <c r="A484" s="3">
        <v>44869</v>
      </c>
      <c r="B484" s="4" t="s">
        <v>22</v>
      </c>
      <c r="C484" s="5">
        <v>10</v>
      </c>
      <c r="D484" s="5" t="s">
        <v>108</v>
      </c>
      <c r="E484" s="5" t="s">
        <v>106</v>
      </c>
      <c r="F484" s="6">
        <v>0</v>
      </c>
      <c r="G484" s="7" t="str">
        <f>VLOOKUP(InputData[[#This Row],[PRODUCT ID]],MasterData[],2,0)</f>
        <v>Product08</v>
      </c>
      <c r="H484" s="7" t="str">
        <f>VLOOKUP(InputData[[#This Row],[PRODUCT ID]],MasterData[],3,0)</f>
        <v>Category01</v>
      </c>
      <c r="I484" s="7"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f>
        <v>946.2</v>
      </c>
      <c r="N484" s="7">
        <f>DAY(InputData[[#This Row],[DATE]])</f>
        <v>4</v>
      </c>
      <c r="O484" s="7" t="str">
        <f>TEXT(InputData[[#This Row],[DATE]],"mmm")</f>
        <v>Nov</v>
      </c>
      <c r="P484" s="7">
        <f>YEAR(InputData[[#This Row],[DATE]])</f>
        <v>2022</v>
      </c>
    </row>
    <row r="485" spans="1:16" x14ac:dyDescent="0.25">
      <c r="A485" s="3">
        <v>44870</v>
      </c>
      <c r="B485" s="4" t="s">
        <v>45</v>
      </c>
      <c r="C485" s="5">
        <v>15</v>
      </c>
      <c r="D485" s="5" t="s">
        <v>108</v>
      </c>
      <c r="E485" s="5" t="s">
        <v>107</v>
      </c>
      <c r="F485" s="6">
        <v>0</v>
      </c>
      <c r="G485" s="7" t="str">
        <f>VLOOKUP(InputData[[#This Row],[PRODUCT ID]],MasterData[],2,0)</f>
        <v>Product19</v>
      </c>
      <c r="H485" s="7" t="str">
        <f>VLOOKUP(InputData[[#This Row],[PRODUCT ID]],MasterData[],3,0)</f>
        <v>Category02</v>
      </c>
      <c r="I485" s="7"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f>
        <v>3150</v>
      </c>
      <c r="N485" s="7">
        <f>DAY(InputData[[#This Row],[DATE]])</f>
        <v>5</v>
      </c>
      <c r="O485" s="7" t="str">
        <f>TEXT(InputData[[#This Row],[DATE]],"mmm")</f>
        <v>Nov</v>
      </c>
      <c r="P485" s="7">
        <f>YEAR(InputData[[#This Row],[DATE]])</f>
        <v>2022</v>
      </c>
    </row>
    <row r="486" spans="1:16" x14ac:dyDescent="0.25">
      <c r="A486" s="3">
        <v>44871</v>
      </c>
      <c r="B486" s="4" t="s">
        <v>96</v>
      </c>
      <c r="C486" s="5">
        <v>13</v>
      </c>
      <c r="D486" s="5" t="s">
        <v>108</v>
      </c>
      <c r="E486" s="5" t="s">
        <v>107</v>
      </c>
      <c r="F486" s="6">
        <v>0</v>
      </c>
      <c r="G486" s="7" t="str">
        <f>VLOOKUP(InputData[[#This Row],[PRODUCT ID]],MasterData[],2,0)</f>
        <v>Product43</v>
      </c>
      <c r="H486" s="7" t="str">
        <f>VLOOKUP(InputData[[#This Row],[PRODUCT ID]],MasterData[],3,0)</f>
        <v>Category05</v>
      </c>
      <c r="I486" s="7"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f>
        <v>1080.04</v>
      </c>
      <c r="N486" s="7">
        <f>DAY(InputData[[#This Row],[DATE]])</f>
        <v>6</v>
      </c>
      <c r="O486" s="7" t="str">
        <f>TEXT(InputData[[#This Row],[DATE]],"mmm")</f>
        <v>Nov</v>
      </c>
      <c r="P486" s="7">
        <f>YEAR(InputData[[#This Row],[DATE]])</f>
        <v>2022</v>
      </c>
    </row>
    <row r="487" spans="1:16" x14ac:dyDescent="0.25">
      <c r="A487" s="3">
        <v>44871</v>
      </c>
      <c r="B487" s="4" t="s">
        <v>37</v>
      </c>
      <c r="C487" s="5">
        <v>13</v>
      </c>
      <c r="D487" s="5" t="s">
        <v>106</v>
      </c>
      <c r="E487" s="5" t="s">
        <v>106</v>
      </c>
      <c r="F487" s="6">
        <v>0</v>
      </c>
      <c r="G487" s="7" t="str">
        <f>VLOOKUP(InputData[[#This Row],[PRODUCT ID]],MasterData[],2,0)</f>
        <v>Product15</v>
      </c>
      <c r="H487" s="7" t="str">
        <f>VLOOKUP(InputData[[#This Row],[PRODUCT ID]],MasterData[],3,0)</f>
        <v>Category02</v>
      </c>
      <c r="I487" s="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f>
        <v>204.35999999999999</v>
      </c>
      <c r="N487" s="7">
        <f>DAY(InputData[[#This Row],[DATE]])</f>
        <v>6</v>
      </c>
      <c r="O487" s="7" t="str">
        <f>TEXT(InputData[[#This Row],[DATE]],"mmm")</f>
        <v>Nov</v>
      </c>
      <c r="P487" s="7">
        <f>YEAR(InputData[[#This Row],[DATE]])</f>
        <v>2022</v>
      </c>
    </row>
    <row r="488" spans="1:16" x14ac:dyDescent="0.25">
      <c r="A488" s="3">
        <v>44871</v>
      </c>
      <c r="B488" s="4" t="s">
        <v>94</v>
      </c>
      <c r="C488" s="5">
        <v>13</v>
      </c>
      <c r="D488" s="5" t="s">
        <v>108</v>
      </c>
      <c r="E488" s="5" t="s">
        <v>107</v>
      </c>
      <c r="F488" s="6">
        <v>0</v>
      </c>
      <c r="G488" s="7" t="str">
        <f>VLOOKUP(InputData[[#This Row],[PRODUCT ID]],MasterData[],2,0)</f>
        <v>Product42</v>
      </c>
      <c r="H488" s="7" t="str">
        <f>VLOOKUP(InputData[[#This Row],[PRODUCT ID]],MasterData[],3,0)</f>
        <v>Category05</v>
      </c>
      <c r="I488" s="7"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f>
        <v>2106</v>
      </c>
      <c r="N488" s="7">
        <f>DAY(InputData[[#This Row],[DATE]])</f>
        <v>6</v>
      </c>
      <c r="O488" s="7" t="str">
        <f>TEXT(InputData[[#This Row],[DATE]],"mmm")</f>
        <v>Nov</v>
      </c>
      <c r="P488" s="7">
        <f>YEAR(InputData[[#This Row],[DATE]])</f>
        <v>2022</v>
      </c>
    </row>
    <row r="489" spans="1:16" x14ac:dyDescent="0.25">
      <c r="A489" s="3">
        <v>44872</v>
      </c>
      <c r="B489" s="4" t="s">
        <v>90</v>
      </c>
      <c r="C489" s="5">
        <v>13</v>
      </c>
      <c r="D489" s="5" t="s">
        <v>106</v>
      </c>
      <c r="E489" s="5" t="s">
        <v>107</v>
      </c>
      <c r="F489" s="6">
        <v>0</v>
      </c>
      <c r="G489" s="7" t="str">
        <f>VLOOKUP(InputData[[#This Row],[PRODUCT ID]],MasterData[],2,0)</f>
        <v>Product40</v>
      </c>
      <c r="H489" s="7" t="str">
        <f>VLOOKUP(InputData[[#This Row],[PRODUCT ID]],MasterData[],3,0)</f>
        <v>Category05</v>
      </c>
      <c r="I489" s="7"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f>
        <v>1497.6000000000001</v>
      </c>
      <c r="N489" s="7">
        <f>DAY(InputData[[#This Row],[DATE]])</f>
        <v>7</v>
      </c>
      <c r="O489" s="7" t="str">
        <f>TEXT(InputData[[#This Row],[DATE]],"mmm")</f>
        <v>Nov</v>
      </c>
      <c r="P489" s="7">
        <f>YEAR(InputData[[#This Row],[DATE]])</f>
        <v>2022</v>
      </c>
    </row>
    <row r="490" spans="1:16" x14ac:dyDescent="0.25">
      <c r="A490" s="3">
        <v>44873</v>
      </c>
      <c r="B490" s="4" t="s">
        <v>81</v>
      </c>
      <c r="C490" s="5">
        <v>11</v>
      </c>
      <c r="D490" s="5" t="s">
        <v>105</v>
      </c>
      <c r="E490" s="5" t="s">
        <v>107</v>
      </c>
      <c r="F490" s="6">
        <v>0</v>
      </c>
      <c r="G490" s="7" t="str">
        <f>VLOOKUP(InputData[[#This Row],[PRODUCT ID]],MasterData[],2,0)</f>
        <v>Product36</v>
      </c>
      <c r="H490" s="7" t="str">
        <f>VLOOKUP(InputData[[#This Row],[PRODUCT ID]],MasterData[],3,0)</f>
        <v>Category04</v>
      </c>
      <c r="I490" s="7"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f>
        <v>1059.3</v>
      </c>
      <c r="N490" s="7">
        <f>DAY(InputData[[#This Row],[DATE]])</f>
        <v>8</v>
      </c>
      <c r="O490" s="7" t="str">
        <f>TEXT(InputData[[#This Row],[DATE]],"mmm")</f>
        <v>Nov</v>
      </c>
      <c r="P490" s="7">
        <f>YEAR(InputData[[#This Row],[DATE]])</f>
        <v>2022</v>
      </c>
    </row>
    <row r="491" spans="1:16" x14ac:dyDescent="0.25">
      <c r="A491" s="3">
        <v>44873</v>
      </c>
      <c r="B491" s="4" t="s">
        <v>45</v>
      </c>
      <c r="C491" s="5">
        <v>10</v>
      </c>
      <c r="D491" s="5" t="s">
        <v>105</v>
      </c>
      <c r="E491" s="5" t="s">
        <v>106</v>
      </c>
      <c r="F491" s="6">
        <v>0</v>
      </c>
      <c r="G491" s="7" t="str">
        <f>VLOOKUP(InputData[[#This Row],[PRODUCT ID]],MasterData[],2,0)</f>
        <v>Product19</v>
      </c>
      <c r="H491" s="7" t="str">
        <f>VLOOKUP(InputData[[#This Row],[PRODUCT ID]],MasterData[],3,0)</f>
        <v>Category02</v>
      </c>
      <c r="I491" s="7"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f>
        <v>2100</v>
      </c>
      <c r="N491" s="7">
        <f>DAY(InputData[[#This Row],[DATE]])</f>
        <v>8</v>
      </c>
      <c r="O491" s="7" t="str">
        <f>TEXT(InputData[[#This Row],[DATE]],"mmm")</f>
        <v>Nov</v>
      </c>
      <c r="P491" s="7">
        <f>YEAR(InputData[[#This Row],[DATE]])</f>
        <v>2022</v>
      </c>
    </row>
    <row r="492" spans="1:16" x14ac:dyDescent="0.25">
      <c r="A492" s="3">
        <v>44874</v>
      </c>
      <c r="B492" s="4" t="s">
        <v>63</v>
      </c>
      <c r="C492" s="5">
        <v>8</v>
      </c>
      <c r="D492" s="5" t="s">
        <v>106</v>
      </c>
      <c r="E492" s="5" t="s">
        <v>107</v>
      </c>
      <c r="F492" s="6">
        <v>0</v>
      </c>
      <c r="G492" s="7" t="str">
        <f>VLOOKUP(InputData[[#This Row],[PRODUCT ID]],MasterData[],2,0)</f>
        <v>Product27</v>
      </c>
      <c r="H492" s="7" t="str">
        <f>VLOOKUP(InputData[[#This Row],[PRODUCT ID]],MasterData[],3,0)</f>
        <v>Category04</v>
      </c>
      <c r="I492" s="7"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f>
        <v>456.96000000000004</v>
      </c>
      <c r="N492" s="7">
        <f>DAY(InputData[[#This Row],[DATE]])</f>
        <v>9</v>
      </c>
      <c r="O492" s="7" t="str">
        <f>TEXT(InputData[[#This Row],[DATE]],"mmm")</f>
        <v>Nov</v>
      </c>
      <c r="P492" s="7">
        <f>YEAR(InputData[[#This Row],[DATE]])</f>
        <v>2022</v>
      </c>
    </row>
    <row r="493" spans="1:16" x14ac:dyDescent="0.25">
      <c r="A493" s="3">
        <v>44875</v>
      </c>
      <c r="B493" s="4" t="s">
        <v>43</v>
      </c>
      <c r="C493" s="5">
        <v>7</v>
      </c>
      <c r="D493" s="5" t="s">
        <v>108</v>
      </c>
      <c r="E493" s="5" t="s">
        <v>106</v>
      </c>
      <c r="F493" s="6">
        <v>0</v>
      </c>
      <c r="G493" s="7" t="str">
        <f>VLOOKUP(InputData[[#This Row],[PRODUCT ID]],MasterData[],2,0)</f>
        <v>Product18</v>
      </c>
      <c r="H493" s="7" t="str">
        <f>VLOOKUP(InputData[[#This Row],[PRODUCT ID]],MasterData[],3,0)</f>
        <v>Category02</v>
      </c>
      <c r="I493" s="7"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f>
        <v>344.47</v>
      </c>
      <c r="N493" s="7">
        <f>DAY(InputData[[#This Row],[DATE]])</f>
        <v>10</v>
      </c>
      <c r="O493" s="7" t="str">
        <f>TEXT(InputData[[#This Row],[DATE]],"mmm")</f>
        <v>Nov</v>
      </c>
      <c r="P493" s="7">
        <f>YEAR(InputData[[#This Row],[DATE]])</f>
        <v>2022</v>
      </c>
    </row>
    <row r="494" spans="1:16" x14ac:dyDescent="0.25">
      <c r="A494" s="3">
        <v>44878</v>
      </c>
      <c r="B494" s="4" t="s">
        <v>63</v>
      </c>
      <c r="C494" s="5">
        <v>10</v>
      </c>
      <c r="D494" s="5" t="s">
        <v>105</v>
      </c>
      <c r="E494" s="5" t="s">
        <v>107</v>
      </c>
      <c r="F494" s="6">
        <v>0</v>
      </c>
      <c r="G494" s="7" t="str">
        <f>VLOOKUP(InputData[[#This Row],[PRODUCT ID]],MasterData[],2,0)</f>
        <v>Product27</v>
      </c>
      <c r="H494" s="7" t="str">
        <f>VLOOKUP(InputData[[#This Row],[PRODUCT ID]],MasterData[],3,0)</f>
        <v>Category04</v>
      </c>
      <c r="I494" s="7"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f>
        <v>571.20000000000005</v>
      </c>
      <c r="N494" s="7">
        <f>DAY(InputData[[#This Row],[DATE]])</f>
        <v>13</v>
      </c>
      <c r="O494" s="7" t="str">
        <f>TEXT(InputData[[#This Row],[DATE]],"mmm")</f>
        <v>Nov</v>
      </c>
      <c r="P494" s="7">
        <f>YEAR(InputData[[#This Row],[DATE]])</f>
        <v>2022</v>
      </c>
    </row>
    <row r="495" spans="1:16" x14ac:dyDescent="0.25">
      <c r="A495" s="3">
        <v>44879</v>
      </c>
      <c r="B495" s="4" t="s">
        <v>10</v>
      </c>
      <c r="C495" s="5">
        <v>1</v>
      </c>
      <c r="D495" s="5" t="s">
        <v>108</v>
      </c>
      <c r="E495" s="5" t="s">
        <v>107</v>
      </c>
      <c r="F495" s="6">
        <v>0</v>
      </c>
      <c r="G495" s="7" t="str">
        <f>VLOOKUP(InputData[[#This Row],[PRODUCT ID]],MasterData[],2,0)</f>
        <v>Product02</v>
      </c>
      <c r="H495" s="7" t="str">
        <f>VLOOKUP(InputData[[#This Row],[PRODUCT ID]],MasterData[],3,0)</f>
        <v>Category01</v>
      </c>
      <c r="I495" s="7"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f>
        <v>142.80000000000001</v>
      </c>
      <c r="N495" s="7">
        <f>DAY(InputData[[#This Row],[DATE]])</f>
        <v>14</v>
      </c>
      <c r="O495" s="7" t="str">
        <f>TEXT(InputData[[#This Row],[DATE]],"mmm")</f>
        <v>Nov</v>
      </c>
      <c r="P495" s="7">
        <f>YEAR(InputData[[#This Row],[DATE]])</f>
        <v>2022</v>
      </c>
    </row>
    <row r="496" spans="1:16" x14ac:dyDescent="0.25">
      <c r="A496" s="3">
        <v>44880</v>
      </c>
      <c r="B496" s="4" t="s">
        <v>31</v>
      </c>
      <c r="C496" s="5">
        <v>14</v>
      </c>
      <c r="D496" s="5" t="s">
        <v>108</v>
      </c>
      <c r="E496" s="5" t="s">
        <v>107</v>
      </c>
      <c r="F496" s="6">
        <v>0</v>
      </c>
      <c r="G496" s="7" t="str">
        <f>VLOOKUP(InputData[[#This Row],[PRODUCT ID]],MasterData[],2,0)</f>
        <v>Product12</v>
      </c>
      <c r="H496" s="7" t="str">
        <f>VLOOKUP(InputData[[#This Row],[PRODUCT ID]],MasterData[],3,0)</f>
        <v>Category02</v>
      </c>
      <c r="I496" s="7"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f>
        <v>1318.38</v>
      </c>
      <c r="N496" s="7">
        <f>DAY(InputData[[#This Row],[DATE]])</f>
        <v>15</v>
      </c>
      <c r="O496" s="7" t="str">
        <f>TEXT(InputData[[#This Row],[DATE]],"mmm")</f>
        <v>Nov</v>
      </c>
      <c r="P496" s="7">
        <f>YEAR(InputData[[#This Row],[DATE]])</f>
        <v>2022</v>
      </c>
    </row>
    <row r="497" spans="1:16" x14ac:dyDescent="0.25">
      <c r="A497" s="3">
        <v>44881</v>
      </c>
      <c r="B497" s="4" t="s">
        <v>41</v>
      </c>
      <c r="C497" s="5">
        <v>8</v>
      </c>
      <c r="D497" s="5" t="s">
        <v>106</v>
      </c>
      <c r="E497" s="5" t="s">
        <v>106</v>
      </c>
      <c r="F497" s="6">
        <v>0</v>
      </c>
      <c r="G497" s="7" t="str">
        <f>VLOOKUP(InputData[[#This Row],[PRODUCT ID]],MasterData[],2,0)</f>
        <v>Product17</v>
      </c>
      <c r="H497" s="7" t="str">
        <f>VLOOKUP(InputData[[#This Row],[PRODUCT ID]],MasterData[],3,0)</f>
        <v>Category02</v>
      </c>
      <c r="I497" s="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f>
        <v>1254.24</v>
      </c>
      <c r="N497" s="7">
        <f>DAY(InputData[[#This Row],[DATE]])</f>
        <v>16</v>
      </c>
      <c r="O497" s="7" t="str">
        <f>TEXT(InputData[[#This Row],[DATE]],"mmm")</f>
        <v>Nov</v>
      </c>
      <c r="P497" s="7">
        <f>YEAR(InputData[[#This Row],[DATE]])</f>
        <v>2022</v>
      </c>
    </row>
    <row r="498" spans="1:16" x14ac:dyDescent="0.25">
      <c r="A498" s="3">
        <v>44883</v>
      </c>
      <c r="B498" s="4" t="s">
        <v>77</v>
      </c>
      <c r="C498" s="5">
        <v>8</v>
      </c>
      <c r="D498" s="5" t="s">
        <v>108</v>
      </c>
      <c r="E498" s="5" t="s">
        <v>107</v>
      </c>
      <c r="F498" s="6">
        <v>0</v>
      </c>
      <c r="G498" s="7" t="str">
        <f>VLOOKUP(InputData[[#This Row],[PRODUCT ID]],MasterData[],2,0)</f>
        <v>Product34</v>
      </c>
      <c r="H498" s="7" t="str">
        <f>VLOOKUP(InputData[[#This Row],[PRODUCT ID]],MasterData[],3,0)</f>
        <v>Category04</v>
      </c>
      <c r="I498" s="7"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f>
        <v>466.4</v>
      </c>
      <c r="N498" s="7">
        <f>DAY(InputData[[#This Row],[DATE]])</f>
        <v>18</v>
      </c>
      <c r="O498" s="7" t="str">
        <f>TEXT(InputData[[#This Row],[DATE]],"mmm")</f>
        <v>Nov</v>
      </c>
      <c r="P498" s="7">
        <f>YEAR(InputData[[#This Row],[DATE]])</f>
        <v>2022</v>
      </c>
    </row>
    <row r="499" spans="1:16" x14ac:dyDescent="0.25">
      <c r="A499" s="3">
        <v>44886</v>
      </c>
      <c r="B499" s="4" t="s">
        <v>47</v>
      </c>
      <c r="C499" s="5">
        <v>6</v>
      </c>
      <c r="D499" s="5" t="s">
        <v>108</v>
      </c>
      <c r="E499" s="5" t="s">
        <v>107</v>
      </c>
      <c r="F499" s="6">
        <v>0</v>
      </c>
      <c r="G499" s="7" t="str">
        <f>VLOOKUP(InputData[[#This Row],[PRODUCT ID]],MasterData[],2,0)</f>
        <v>Product20</v>
      </c>
      <c r="H499" s="7" t="str">
        <f>VLOOKUP(InputData[[#This Row],[PRODUCT ID]],MasterData[],3,0)</f>
        <v>Category03</v>
      </c>
      <c r="I499" s="7"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f>
        <v>457.5</v>
      </c>
      <c r="N499" s="7">
        <f>DAY(InputData[[#This Row],[DATE]])</f>
        <v>21</v>
      </c>
      <c r="O499" s="7" t="str">
        <f>TEXT(InputData[[#This Row],[DATE]],"mmm")</f>
        <v>Nov</v>
      </c>
      <c r="P499" s="7">
        <f>YEAR(InputData[[#This Row],[DATE]])</f>
        <v>2022</v>
      </c>
    </row>
    <row r="500" spans="1:16" x14ac:dyDescent="0.25">
      <c r="A500" s="3">
        <v>44888</v>
      </c>
      <c r="B500" s="4" t="s">
        <v>81</v>
      </c>
      <c r="C500" s="5">
        <v>12</v>
      </c>
      <c r="D500" s="5" t="s">
        <v>106</v>
      </c>
      <c r="E500" s="5" t="s">
        <v>106</v>
      </c>
      <c r="F500" s="6">
        <v>0</v>
      </c>
      <c r="G500" s="7" t="str">
        <f>VLOOKUP(InputData[[#This Row],[PRODUCT ID]],MasterData[],2,0)</f>
        <v>Product36</v>
      </c>
      <c r="H500" s="7" t="str">
        <f>VLOOKUP(InputData[[#This Row],[PRODUCT ID]],MasterData[],3,0)</f>
        <v>Category04</v>
      </c>
      <c r="I500" s="7"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f>
        <v>1155.5999999999999</v>
      </c>
      <c r="N500" s="7">
        <f>DAY(InputData[[#This Row],[DATE]])</f>
        <v>23</v>
      </c>
      <c r="O500" s="7" t="str">
        <f>TEXT(InputData[[#This Row],[DATE]],"mmm")</f>
        <v>Nov</v>
      </c>
      <c r="P500" s="7">
        <f>YEAR(InputData[[#This Row],[DATE]])</f>
        <v>2022</v>
      </c>
    </row>
    <row r="501" spans="1:16" x14ac:dyDescent="0.25">
      <c r="A501" s="3">
        <v>44890</v>
      </c>
      <c r="B501" s="4" t="s">
        <v>14</v>
      </c>
      <c r="C501" s="5">
        <v>5</v>
      </c>
      <c r="D501" s="5" t="s">
        <v>108</v>
      </c>
      <c r="E501" s="5" t="s">
        <v>107</v>
      </c>
      <c r="F501" s="6">
        <v>0</v>
      </c>
      <c r="G501" s="7" t="str">
        <f>VLOOKUP(InputData[[#This Row],[PRODUCT ID]],MasterData[],2,0)</f>
        <v>Product04</v>
      </c>
      <c r="H501" s="7" t="str">
        <f>VLOOKUP(InputData[[#This Row],[PRODUCT ID]],MasterData[],3,0)</f>
        <v>Category01</v>
      </c>
      <c r="I501" s="7"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f>
        <v>244.20000000000002</v>
      </c>
      <c r="N501" s="7">
        <f>DAY(InputData[[#This Row],[DATE]])</f>
        <v>25</v>
      </c>
      <c r="O501" s="7" t="str">
        <f>TEXT(InputData[[#This Row],[DATE]],"mmm")</f>
        <v>Nov</v>
      </c>
      <c r="P501" s="7">
        <f>YEAR(InputData[[#This Row],[DATE]])</f>
        <v>2022</v>
      </c>
    </row>
    <row r="502" spans="1:16" x14ac:dyDescent="0.25">
      <c r="A502" s="3">
        <v>44891</v>
      </c>
      <c r="B502" s="4" t="s">
        <v>73</v>
      </c>
      <c r="C502" s="5">
        <v>5</v>
      </c>
      <c r="D502" s="5" t="s">
        <v>108</v>
      </c>
      <c r="E502" s="5" t="s">
        <v>106</v>
      </c>
      <c r="F502" s="6">
        <v>0</v>
      </c>
      <c r="G502" s="7" t="str">
        <f>VLOOKUP(InputData[[#This Row],[PRODUCT ID]],MasterData[],2,0)</f>
        <v>Product32</v>
      </c>
      <c r="H502" s="7" t="str">
        <f>VLOOKUP(InputData[[#This Row],[PRODUCT ID]],MasterData[],3,0)</f>
        <v>Category04</v>
      </c>
      <c r="I502" s="7"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f>
        <v>587.4</v>
      </c>
      <c r="N502" s="7">
        <f>DAY(InputData[[#This Row],[DATE]])</f>
        <v>26</v>
      </c>
      <c r="O502" s="7" t="str">
        <f>TEXT(InputData[[#This Row],[DATE]],"mmm")</f>
        <v>Nov</v>
      </c>
      <c r="P502" s="7">
        <f>YEAR(InputData[[#This Row],[DATE]])</f>
        <v>2022</v>
      </c>
    </row>
    <row r="503" spans="1:16" x14ac:dyDescent="0.25">
      <c r="A503" s="3">
        <v>44892</v>
      </c>
      <c r="B503" s="4" t="s">
        <v>77</v>
      </c>
      <c r="C503" s="5">
        <v>15</v>
      </c>
      <c r="D503" s="5" t="s">
        <v>108</v>
      </c>
      <c r="E503" s="5" t="s">
        <v>106</v>
      </c>
      <c r="F503" s="6">
        <v>0</v>
      </c>
      <c r="G503" s="7" t="str">
        <f>VLOOKUP(InputData[[#This Row],[PRODUCT ID]],MasterData[],2,0)</f>
        <v>Product34</v>
      </c>
      <c r="H503" s="7" t="str">
        <f>VLOOKUP(InputData[[#This Row],[PRODUCT ID]],MasterData[],3,0)</f>
        <v>Category04</v>
      </c>
      <c r="I503" s="7"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f>
        <v>874.5</v>
      </c>
      <c r="N503" s="7">
        <f>DAY(InputData[[#This Row],[DATE]])</f>
        <v>27</v>
      </c>
      <c r="O503" s="7" t="str">
        <f>TEXT(InputData[[#This Row],[DATE]],"mmm")</f>
        <v>Nov</v>
      </c>
      <c r="P503" s="7">
        <f>YEAR(InputData[[#This Row],[DATE]])</f>
        <v>2022</v>
      </c>
    </row>
    <row r="504" spans="1:16" x14ac:dyDescent="0.25">
      <c r="A504" s="3">
        <v>44893</v>
      </c>
      <c r="B504" s="4" t="s">
        <v>71</v>
      </c>
      <c r="C504" s="5">
        <v>8</v>
      </c>
      <c r="D504" s="5" t="s">
        <v>108</v>
      </c>
      <c r="E504" s="5" t="s">
        <v>107</v>
      </c>
      <c r="F504" s="6">
        <v>0</v>
      </c>
      <c r="G504" s="7" t="str">
        <f>VLOOKUP(InputData[[#This Row],[PRODUCT ID]],MasterData[],2,0)</f>
        <v>Product31</v>
      </c>
      <c r="H504" s="7" t="str">
        <f>VLOOKUP(InputData[[#This Row],[PRODUCT ID]],MasterData[],3,0)</f>
        <v>Category04</v>
      </c>
      <c r="I504" s="7"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f>
        <v>833.28</v>
      </c>
      <c r="N504" s="7">
        <f>DAY(InputData[[#This Row],[DATE]])</f>
        <v>28</v>
      </c>
      <c r="O504" s="7" t="str">
        <f>TEXT(InputData[[#This Row],[DATE]],"mmm")</f>
        <v>Nov</v>
      </c>
      <c r="P504" s="7">
        <f>YEAR(InputData[[#This Row],[DATE]])</f>
        <v>2022</v>
      </c>
    </row>
    <row r="505" spans="1:16" x14ac:dyDescent="0.25">
      <c r="A505" s="3">
        <v>44895</v>
      </c>
      <c r="B505" s="4" t="s">
        <v>37</v>
      </c>
      <c r="C505" s="5">
        <v>2</v>
      </c>
      <c r="D505" s="5" t="s">
        <v>108</v>
      </c>
      <c r="E505" s="5" t="s">
        <v>106</v>
      </c>
      <c r="F505" s="6">
        <v>0</v>
      </c>
      <c r="G505" s="7" t="str">
        <f>VLOOKUP(InputData[[#This Row],[PRODUCT ID]],MasterData[],2,0)</f>
        <v>Product15</v>
      </c>
      <c r="H505" s="7" t="str">
        <f>VLOOKUP(InputData[[#This Row],[PRODUCT ID]],MasterData[],3,0)</f>
        <v>Category02</v>
      </c>
      <c r="I505" s="7"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f>
        <v>31.439999999999998</v>
      </c>
      <c r="N505" s="7">
        <f>DAY(InputData[[#This Row],[DATE]])</f>
        <v>30</v>
      </c>
      <c r="O505" s="7" t="str">
        <f>TEXT(InputData[[#This Row],[DATE]],"mmm")</f>
        <v>Nov</v>
      </c>
      <c r="P505" s="7">
        <f>YEAR(InputData[[#This Row],[DATE]])</f>
        <v>2022</v>
      </c>
    </row>
    <row r="506" spans="1:16" x14ac:dyDescent="0.25">
      <c r="A506" s="3">
        <v>44898</v>
      </c>
      <c r="B506" s="4" t="s">
        <v>65</v>
      </c>
      <c r="C506" s="5">
        <v>5</v>
      </c>
      <c r="D506" s="5" t="s">
        <v>105</v>
      </c>
      <c r="E506" s="5" t="s">
        <v>107</v>
      </c>
      <c r="F506" s="6">
        <v>0</v>
      </c>
      <c r="G506" s="7" t="str">
        <f>VLOOKUP(InputData[[#This Row],[PRODUCT ID]],MasterData[],2,0)</f>
        <v>Product28</v>
      </c>
      <c r="H506" s="7" t="str">
        <f>VLOOKUP(InputData[[#This Row],[PRODUCT ID]],MasterData[],3,0)</f>
        <v>Category04</v>
      </c>
      <c r="I506" s="7"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f>
        <v>209.05</v>
      </c>
      <c r="N506" s="7">
        <f>DAY(InputData[[#This Row],[DATE]])</f>
        <v>3</v>
      </c>
      <c r="O506" s="7" t="str">
        <f>TEXT(InputData[[#This Row],[DATE]],"mmm")</f>
        <v>Dec</v>
      </c>
      <c r="P506" s="7">
        <f>YEAR(InputData[[#This Row],[DATE]])</f>
        <v>2022</v>
      </c>
    </row>
    <row r="507" spans="1:16" x14ac:dyDescent="0.25">
      <c r="A507" s="3">
        <v>44899</v>
      </c>
      <c r="B507" s="4" t="s">
        <v>60</v>
      </c>
      <c r="C507" s="5">
        <v>10</v>
      </c>
      <c r="D507" s="5" t="s">
        <v>108</v>
      </c>
      <c r="E507" s="5" t="s">
        <v>107</v>
      </c>
      <c r="F507" s="6">
        <v>0</v>
      </c>
      <c r="G507" s="7" t="str">
        <f>VLOOKUP(InputData[[#This Row],[PRODUCT ID]],MasterData[],2,0)</f>
        <v>Product26</v>
      </c>
      <c r="H507" s="7" t="str">
        <f>VLOOKUP(InputData[[#This Row],[PRODUCT ID]],MasterData[],3,0)</f>
        <v>Category04</v>
      </c>
      <c r="I507" s="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f>
        <v>246.6</v>
      </c>
      <c r="N507" s="7">
        <f>DAY(InputData[[#This Row],[DATE]])</f>
        <v>4</v>
      </c>
      <c r="O507" s="7" t="str">
        <f>TEXT(InputData[[#This Row],[DATE]],"mmm")</f>
        <v>Dec</v>
      </c>
      <c r="P507" s="7">
        <f>YEAR(InputData[[#This Row],[DATE]])</f>
        <v>2022</v>
      </c>
    </row>
    <row r="508" spans="1:16" x14ac:dyDescent="0.25">
      <c r="A508" s="3">
        <v>44899</v>
      </c>
      <c r="B508" s="4" t="s">
        <v>98</v>
      </c>
      <c r="C508" s="5">
        <v>15</v>
      </c>
      <c r="D508" s="5" t="s">
        <v>108</v>
      </c>
      <c r="E508" s="5" t="s">
        <v>107</v>
      </c>
      <c r="F508" s="6">
        <v>0</v>
      </c>
      <c r="G508" s="7" t="str">
        <f>VLOOKUP(InputData[[#This Row],[PRODUCT ID]],MasterData[],2,0)</f>
        <v>Product44</v>
      </c>
      <c r="H508" s="7" t="str">
        <f>VLOOKUP(InputData[[#This Row],[PRODUCT ID]],MasterData[],3,0)</f>
        <v>Category05</v>
      </c>
      <c r="I508" s="7"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f>
        <v>1231.2</v>
      </c>
      <c r="N508" s="7">
        <f>DAY(InputData[[#This Row],[DATE]])</f>
        <v>4</v>
      </c>
      <c r="O508" s="7" t="str">
        <f>TEXT(InputData[[#This Row],[DATE]],"mmm")</f>
        <v>Dec</v>
      </c>
      <c r="P508" s="7">
        <f>YEAR(InputData[[#This Row],[DATE]])</f>
        <v>2022</v>
      </c>
    </row>
    <row r="509" spans="1:16" x14ac:dyDescent="0.25">
      <c r="A509" s="3">
        <v>44902</v>
      </c>
      <c r="B509" s="4" t="s">
        <v>86</v>
      </c>
      <c r="C509" s="5">
        <v>12</v>
      </c>
      <c r="D509" s="5" t="s">
        <v>108</v>
      </c>
      <c r="E509" s="5" t="s">
        <v>107</v>
      </c>
      <c r="F509" s="6">
        <v>0</v>
      </c>
      <c r="G509" s="7" t="str">
        <f>VLOOKUP(InputData[[#This Row],[PRODUCT ID]],MasterData[],2,0)</f>
        <v>Product38</v>
      </c>
      <c r="H509" s="7" t="str">
        <f>VLOOKUP(InputData[[#This Row],[PRODUCT ID]],MasterData[],3,0)</f>
        <v>Category05</v>
      </c>
      <c r="I509" s="7"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f>
        <v>959.04</v>
      </c>
      <c r="N509" s="7">
        <f>DAY(InputData[[#This Row],[DATE]])</f>
        <v>7</v>
      </c>
      <c r="O509" s="7" t="str">
        <f>TEXT(InputData[[#This Row],[DATE]],"mmm")</f>
        <v>Dec</v>
      </c>
      <c r="P509" s="7">
        <f>YEAR(InputData[[#This Row],[DATE]])</f>
        <v>2022</v>
      </c>
    </row>
    <row r="510" spans="1:16" x14ac:dyDescent="0.25">
      <c r="A510" s="3">
        <v>44902</v>
      </c>
      <c r="B510" s="4" t="s">
        <v>39</v>
      </c>
      <c r="C510" s="5">
        <v>13</v>
      </c>
      <c r="D510" s="5" t="s">
        <v>108</v>
      </c>
      <c r="E510" s="5" t="s">
        <v>106</v>
      </c>
      <c r="F510" s="6">
        <v>0</v>
      </c>
      <c r="G510" s="7" t="str">
        <f>VLOOKUP(InputData[[#This Row],[PRODUCT ID]],MasterData[],2,0)</f>
        <v>Product16</v>
      </c>
      <c r="H510" s="7" t="str">
        <f>VLOOKUP(InputData[[#This Row],[PRODUCT ID]],MasterData[],3,0)</f>
        <v>Category02</v>
      </c>
      <c r="I510" s="7"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f>
        <v>216.32</v>
      </c>
      <c r="N510" s="7">
        <f>DAY(InputData[[#This Row],[DATE]])</f>
        <v>7</v>
      </c>
      <c r="O510" s="7" t="str">
        <f>TEXT(InputData[[#This Row],[DATE]],"mmm")</f>
        <v>Dec</v>
      </c>
      <c r="P510" s="7">
        <f>YEAR(InputData[[#This Row],[DATE]])</f>
        <v>2022</v>
      </c>
    </row>
    <row r="511" spans="1:16" x14ac:dyDescent="0.25">
      <c r="A511" s="3">
        <v>44902</v>
      </c>
      <c r="B511" s="4" t="s">
        <v>86</v>
      </c>
      <c r="C511" s="5">
        <v>5</v>
      </c>
      <c r="D511" s="5" t="s">
        <v>108</v>
      </c>
      <c r="E511" s="5" t="s">
        <v>107</v>
      </c>
      <c r="F511" s="6">
        <v>0</v>
      </c>
      <c r="G511" s="7" t="str">
        <f>VLOOKUP(InputData[[#This Row],[PRODUCT ID]],MasterData[],2,0)</f>
        <v>Product38</v>
      </c>
      <c r="H511" s="7" t="str">
        <f>VLOOKUP(InputData[[#This Row],[PRODUCT ID]],MasterData[],3,0)</f>
        <v>Category05</v>
      </c>
      <c r="I511" s="7"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f>
        <v>399.6</v>
      </c>
      <c r="N511" s="7">
        <f>DAY(InputData[[#This Row],[DATE]])</f>
        <v>7</v>
      </c>
      <c r="O511" s="7" t="str">
        <f>TEXT(InputData[[#This Row],[DATE]],"mmm")</f>
        <v>Dec</v>
      </c>
      <c r="P511" s="7">
        <f>YEAR(InputData[[#This Row],[DATE]])</f>
        <v>2022</v>
      </c>
    </row>
    <row r="512" spans="1:16" x14ac:dyDescent="0.25">
      <c r="A512" s="3">
        <v>44906</v>
      </c>
      <c r="B512" s="4" t="s">
        <v>63</v>
      </c>
      <c r="C512" s="5">
        <v>5</v>
      </c>
      <c r="D512" s="5" t="s">
        <v>108</v>
      </c>
      <c r="E512" s="5" t="s">
        <v>106</v>
      </c>
      <c r="F512" s="6">
        <v>0</v>
      </c>
      <c r="G512" s="7" t="str">
        <f>VLOOKUP(InputData[[#This Row],[PRODUCT ID]],MasterData[],2,0)</f>
        <v>Product27</v>
      </c>
      <c r="H512" s="7" t="str">
        <f>VLOOKUP(InputData[[#This Row],[PRODUCT ID]],MasterData[],3,0)</f>
        <v>Category04</v>
      </c>
      <c r="I512" s="7"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f>
        <v>285.60000000000002</v>
      </c>
      <c r="N512" s="7">
        <f>DAY(InputData[[#This Row],[DATE]])</f>
        <v>11</v>
      </c>
      <c r="O512" s="7" t="str">
        <f>TEXT(InputData[[#This Row],[DATE]],"mmm")</f>
        <v>Dec</v>
      </c>
      <c r="P512" s="7">
        <f>YEAR(InputData[[#This Row],[DATE]])</f>
        <v>2022</v>
      </c>
    </row>
    <row r="513" spans="1:16" x14ac:dyDescent="0.25">
      <c r="A513" s="3">
        <v>44906</v>
      </c>
      <c r="B513" s="4" t="s">
        <v>33</v>
      </c>
      <c r="C513" s="5">
        <v>9</v>
      </c>
      <c r="D513" s="5" t="s">
        <v>105</v>
      </c>
      <c r="E513" s="5" t="s">
        <v>106</v>
      </c>
      <c r="F513" s="6">
        <v>0</v>
      </c>
      <c r="G513" s="7" t="str">
        <f>VLOOKUP(InputData[[#This Row],[PRODUCT ID]],MasterData[],2,0)</f>
        <v>Product13</v>
      </c>
      <c r="H513" s="7" t="str">
        <f>VLOOKUP(InputData[[#This Row],[PRODUCT ID]],MasterData[],3,0)</f>
        <v>Category02</v>
      </c>
      <c r="I513" s="7"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f>
        <v>1098.72</v>
      </c>
      <c r="N513" s="7">
        <f>DAY(InputData[[#This Row],[DATE]])</f>
        <v>11</v>
      </c>
      <c r="O513" s="7" t="str">
        <f>TEXT(InputData[[#This Row],[DATE]],"mmm")</f>
        <v>Dec</v>
      </c>
      <c r="P513" s="7">
        <f>YEAR(InputData[[#This Row],[DATE]])</f>
        <v>2022</v>
      </c>
    </row>
    <row r="514" spans="1:16" x14ac:dyDescent="0.25">
      <c r="A514" s="3">
        <v>44906</v>
      </c>
      <c r="B514" s="4" t="s">
        <v>35</v>
      </c>
      <c r="C514" s="5">
        <v>10</v>
      </c>
      <c r="D514" s="5" t="s">
        <v>106</v>
      </c>
      <c r="E514" s="5" t="s">
        <v>107</v>
      </c>
      <c r="F514" s="6">
        <v>0</v>
      </c>
      <c r="G514" s="7" t="str">
        <f>VLOOKUP(InputData[[#This Row],[PRODUCT ID]],MasterData[],2,0)</f>
        <v>Product14</v>
      </c>
      <c r="H514" s="7" t="str">
        <f>VLOOKUP(InputData[[#This Row],[PRODUCT ID]],MasterData[],3,0)</f>
        <v>Category02</v>
      </c>
      <c r="I514" s="7"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f>
        <v>1467.2</v>
      </c>
      <c r="N514" s="7">
        <f>DAY(InputData[[#This Row],[DATE]])</f>
        <v>11</v>
      </c>
      <c r="O514" s="7" t="str">
        <f>TEXT(InputData[[#This Row],[DATE]],"mmm")</f>
        <v>Dec</v>
      </c>
      <c r="P514" s="7">
        <f>YEAR(InputData[[#This Row],[DATE]])</f>
        <v>2022</v>
      </c>
    </row>
    <row r="515" spans="1:16" x14ac:dyDescent="0.25">
      <c r="A515" s="3">
        <v>44907</v>
      </c>
      <c r="B515" s="4" t="s">
        <v>69</v>
      </c>
      <c r="C515" s="5">
        <v>9</v>
      </c>
      <c r="D515" s="5" t="s">
        <v>105</v>
      </c>
      <c r="E515" s="5" t="s">
        <v>107</v>
      </c>
      <c r="F515" s="6">
        <v>0</v>
      </c>
      <c r="G515" s="7" t="str">
        <f>VLOOKUP(InputData[[#This Row],[PRODUCT ID]],MasterData[],2,0)</f>
        <v>Product30</v>
      </c>
      <c r="H515" s="7" t="str">
        <f>VLOOKUP(InputData[[#This Row],[PRODUCT ID]],MasterData[],3,0)</f>
        <v>Category04</v>
      </c>
      <c r="I515" s="7"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f>
        <v>1811.52</v>
      </c>
      <c r="N515" s="7">
        <f>DAY(InputData[[#This Row],[DATE]])</f>
        <v>12</v>
      </c>
      <c r="O515" s="7" t="str">
        <f>TEXT(InputData[[#This Row],[DATE]],"mmm")</f>
        <v>Dec</v>
      </c>
      <c r="P515" s="7">
        <f>YEAR(InputData[[#This Row],[DATE]])</f>
        <v>2022</v>
      </c>
    </row>
    <row r="516" spans="1:16" x14ac:dyDescent="0.25">
      <c r="A516" s="3">
        <v>44907</v>
      </c>
      <c r="B516" s="4" t="s">
        <v>92</v>
      </c>
      <c r="C516" s="5">
        <v>10</v>
      </c>
      <c r="D516" s="5" t="s">
        <v>105</v>
      </c>
      <c r="E516" s="5" t="s">
        <v>106</v>
      </c>
      <c r="F516" s="6">
        <v>0</v>
      </c>
      <c r="G516" s="7" t="str">
        <f>VLOOKUP(InputData[[#This Row],[PRODUCT ID]],MasterData[],2,0)</f>
        <v>Product41</v>
      </c>
      <c r="H516" s="7" t="str">
        <f>VLOOKUP(InputData[[#This Row],[PRODUCT ID]],MasterData[],3,0)</f>
        <v>Category05</v>
      </c>
      <c r="I516" s="7"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f>
        <v>1738.8</v>
      </c>
      <c r="N516" s="7">
        <f>DAY(InputData[[#This Row],[DATE]])</f>
        <v>12</v>
      </c>
      <c r="O516" s="7" t="str">
        <f>TEXT(InputData[[#This Row],[DATE]],"mmm")</f>
        <v>Dec</v>
      </c>
      <c r="P516" s="7">
        <f>YEAR(InputData[[#This Row],[DATE]])</f>
        <v>2022</v>
      </c>
    </row>
    <row r="517" spans="1:16" x14ac:dyDescent="0.25">
      <c r="A517" s="3">
        <v>44909</v>
      </c>
      <c r="B517" s="4" t="s">
        <v>16</v>
      </c>
      <c r="C517" s="5">
        <v>4</v>
      </c>
      <c r="D517" s="5" t="s">
        <v>108</v>
      </c>
      <c r="E517" s="5" t="s">
        <v>107</v>
      </c>
      <c r="F517" s="6">
        <v>0</v>
      </c>
      <c r="G517" s="7" t="str">
        <f>VLOOKUP(InputData[[#This Row],[PRODUCT ID]],MasterData[],2,0)</f>
        <v>Product05</v>
      </c>
      <c r="H517" s="7" t="str">
        <f>VLOOKUP(InputData[[#This Row],[PRODUCT ID]],MasterData[],3,0)</f>
        <v>Category01</v>
      </c>
      <c r="I517" s="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f>
        <v>622.44000000000005</v>
      </c>
      <c r="N517" s="7">
        <f>DAY(InputData[[#This Row],[DATE]])</f>
        <v>14</v>
      </c>
      <c r="O517" s="7" t="str">
        <f>TEXT(InputData[[#This Row],[DATE]],"mmm")</f>
        <v>Dec</v>
      </c>
      <c r="P517" s="7">
        <f>YEAR(InputData[[#This Row],[DATE]])</f>
        <v>2022</v>
      </c>
    </row>
    <row r="518" spans="1:16" x14ac:dyDescent="0.25">
      <c r="A518" s="3">
        <v>44910</v>
      </c>
      <c r="B518" s="4" t="s">
        <v>24</v>
      </c>
      <c r="C518" s="5">
        <v>13</v>
      </c>
      <c r="D518" s="5" t="s">
        <v>108</v>
      </c>
      <c r="E518" s="5" t="s">
        <v>106</v>
      </c>
      <c r="F518" s="6">
        <v>0</v>
      </c>
      <c r="G518" s="7" t="str">
        <f>VLOOKUP(InputData[[#This Row],[PRODUCT ID]],MasterData[],2,0)</f>
        <v>Product09</v>
      </c>
      <c r="H518" s="7" t="str">
        <f>VLOOKUP(InputData[[#This Row],[PRODUCT ID]],MasterData[],3,0)</f>
        <v>Category01</v>
      </c>
      <c r="I518" s="7"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f>
        <v>102.17999999999999</v>
      </c>
      <c r="N518" s="7">
        <f>DAY(InputData[[#This Row],[DATE]])</f>
        <v>15</v>
      </c>
      <c r="O518" s="7" t="str">
        <f>TEXT(InputData[[#This Row],[DATE]],"mmm")</f>
        <v>Dec</v>
      </c>
      <c r="P518" s="7">
        <f>YEAR(InputData[[#This Row],[DATE]])</f>
        <v>2022</v>
      </c>
    </row>
    <row r="519" spans="1:16" x14ac:dyDescent="0.25">
      <c r="A519" s="3">
        <v>44914</v>
      </c>
      <c r="B519" s="4" t="s">
        <v>98</v>
      </c>
      <c r="C519" s="5">
        <v>7</v>
      </c>
      <c r="D519" s="5" t="s">
        <v>108</v>
      </c>
      <c r="E519" s="5" t="s">
        <v>106</v>
      </c>
      <c r="F519" s="6">
        <v>0</v>
      </c>
      <c r="G519" s="7" t="str">
        <f>VLOOKUP(InputData[[#This Row],[PRODUCT ID]],MasterData[],2,0)</f>
        <v>Product44</v>
      </c>
      <c r="H519" s="7" t="str">
        <f>VLOOKUP(InputData[[#This Row],[PRODUCT ID]],MasterData[],3,0)</f>
        <v>Category05</v>
      </c>
      <c r="I519" s="7"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f>
        <v>574.55999999999995</v>
      </c>
      <c r="N519" s="7">
        <f>DAY(InputData[[#This Row],[DATE]])</f>
        <v>19</v>
      </c>
      <c r="O519" s="7" t="str">
        <f>TEXT(InputData[[#This Row],[DATE]],"mmm")</f>
        <v>Dec</v>
      </c>
      <c r="P519" s="7">
        <f>YEAR(InputData[[#This Row],[DATE]])</f>
        <v>2022</v>
      </c>
    </row>
    <row r="520" spans="1:16" x14ac:dyDescent="0.25">
      <c r="A520" s="3">
        <v>44914</v>
      </c>
      <c r="B520" s="4" t="s">
        <v>29</v>
      </c>
      <c r="C520" s="5">
        <v>14</v>
      </c>
      <c r="D520" s="5" t="s">
        <v>108</v>
      </c>
      <c r="E520" s="5" t="s">
        <v>107</v>
      </c>
      <c r="F520" s="6">
        <v>0</v>
      </c>
      <c r="G520" s="7" t="str">
        <f>VLOOKUP(InputData[[#This Row],[PRODUCT ID]],MasterData[],2,0)</f>
        <v>Product11</v>
      </c>
      <c r="H520" s="7" t="str">
        <f>VLOOKUP(InputData[[#This Row],[PRODUCT ID]],MasterData[],3,0)</f>
        <v>Category02</v>
      </c>
      <c r="I520" s="7"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f>
        <v>677.6</v>
      </c>
      <c r="N520" s="7">
        <f>DAY(InputData[[#This Row],[DATE]])</f>
        <v>19</v>
      </c>
      <c r="O520" s="7" t="str">
        <f>TEXT(InputData[[#This Row],[DATE]],"mmm")</f>
        <v>Dec</v>
      </c>
      <c r="P520" s="7">
        <f>YEAR(InputData[[#This Row],[DATE]])</f>
        <v>2022</v>
      </c>
    </row>
    <row r="521" spans="1:16" x14ac:dyDescent="0.25">
      <c r="A521" s="3">
        <v>44914</v>
      </c>
      <c r="B521" s="4" t="s">
        <v>24</v>
      </c>
      <c r="C521" s="5">
        <v>11</v>
      </c>
      <c r="D521" s="5" t="s">
        <v>106</v>
      </c>
      <c r="E521" s="5" t="s">
        <v>106</v>
      </c>
      <c r="F521" s="6">
        <v>0</v>
      </c>
      <c r="G521" s="7" t="str">
        <f>VLOOKUP(InputData[[#This Row],[PRODUCT ID]],MasterData[],2,0)</f>
        <v>Product09</v>
      </c>
      <c r="H521" s="7" t="str">
        <f>VLOOKUP(InputData[[#This Row],[PRODUCT ID]],MasterData[],3,0)</f>
        <v>Category01</v>
      </c>
      <c r="I521" s="7"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f>
        <v>86.46</v>
      </c>
      <c r="N521" s="7">
        <f>DAY(InputData[[#This Row],[DATE]])</f>
        <v>19</v>
      </c>
      <c r="O521" s="7" t="str">
        <f>TEXT(InputData[[#This Row],[DATE]],"mmm")</f>
        <v>Dec</v>
      </c>
      <c r="P521" s="7">
        <f>YEAR(InputData[[#This Row],[DATE]])</f>
        <v>2022</v>
      </c>
    </row>
    <row r="522" spans="1:16" x14ac:dyDescent="0.25">
      <c r="A522" s="3">
        <v>44916</v>
      </c>
      <c r="B522" s="4" t="s">
        <v>18</v>
      </c>
      <c r="C522" s="5">
        <v>10</v>
      </c>
      <c r="D522" s="5" t="s">
        <v>108</v>
      </c>
      <c r="E522" s="5" t="s">
        <v>106</v>
      </c>
      <c r="F522" s="6">
        <v>0</v>
      </c>
      <c r="G522" s="7" t="str">
        <f>VLOOKUP(InputData[[#This Row],[PRODUCT ID]],MasterData[],2,0)</f>
        <v>Product06</v>
      </c>
      <c r="H522" s="7" t="str">
        <f>VLOOKUP(InputData[[#This Row],[PRODUCT ID]],MasterData[],3,0)</f>
        <v>Category01</v>
      </c>
      <c r="I522" s="7"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f>
        <v>855</v>
      </c>
      <c r="N522" s="7">
        <f>DAY(InputData[[#This Row],[DATE]])</f>
        <v>21</v>
      </c>
      <c r="O522" s="7" t="str">
        <f>TEXT(InputData[[#This Row],[DATE]],"mmm")</f>
        <v>Dec</v>
      </c>
      <c r="P522" s="7">
        <f>YEAR(InputData[[#This Row],[DATE]])</f>
        <v>2022</v>
      </c>
    </row>
    <row r="523" spans="1:16" x14ac:dyDescent="0.25">
      <c r="A523" s="3">
        <v>44924</v>
      </c>
      <c r="B523" s="4" t="s">
        <v>22</v>
      </c>
      <c r="C523" s="5">
        <v>15</v>
      </c>
      <c r="D523" s="5" t="s">
        <v>108</v>
      </c>
      <c r="E523" s="5" t="s">
        <v>106</v>
      </c>
      <c r="F523" s="6">
        <v>0</v>
      </c>
      <c r="G523" s="7" t="str">
        <f>VLOOKUP(InputData[[#This Row],[PRODUCT ID]],MasterData[],2,0)</f>
        <v>Product08</v>
      </c>
      <c r="H523" s="7" t="str">
        <f>VLOOKUP(InputData[[#This Row],[PRODUCT ID]],MasterData[],3,0)</f>
        <v>Category01</v>
      </c>
      <c r="I523" s="7"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f>
        <v>1419.3000000000002</v>
      </c>
      <c r="N523" s="7">
        <f>DAY(InputData[[#This Row],[DATE]])</f>
        <v>29</v>
      </c>
      <c r="O523" s="7" t="str">
        <f>TEXT(InputData[[#This Row],[DATE]],"mmm")</f>
        <v>Dec</v>
      </c>
      <c r="P523" s="7">
        <f>YEAR(InputData[[#This Row],[DATE]])</f>
        <v>2022</v>
      </c>
    </row>
    <row r="524" spans="1:16" x14ac:dyDescent="0.25">
      <c r="A524" s="3">
        <v>44924</v>
      </c>
      <c r="B524" s="4" t="s">
        <v>94</v>
      </c>
      <c r="C524" s="5">
        <v>1</v>
      </c>
      <c r="D524" s="5" t="s">
        <v>105</v>
      </c>
      <c r="E524" s="5" t="s">
        <v>107</v>
      </c>
      <c r="F524" s="6">
        <v>0</v>
      </c>
      <c r="G524" s="7" t="str">
        <f>VLOOKUP(InputData[[#This Row],[PRODUCT ID]],MasterData[],2,0)</f>
        <v>Product42</v>
      </c>
      <c r="H524" s="7" t="str">
        <f>VLOOKUP(InputData[[#This Row],[PRODUCT ID]],MasterData[],3,0)</f>
        <v>Category05</v>
      </c>
      <c r="I524" s="7"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f>
        <v>162</v>
      </c>
      <c r="N524" s="7">
        <f>DAY(InputData[[#This Row],[DATE]])</f>
        <v>29</v>
      </c>
      <c r="O524" s="7" t="str">
        <f>TEXT(InputData[[#This Row],[DATE]],"mmm")</f>
        <v>Dec</v>
      </c>
      <c r="P524" s="7">
        <f>YEAR(InputData[[#This Row],[DATE]])</f>
        <v>2022</v>
      </c>
    </row>
    <row r="525" spans="1:16" x14ac:dyDescent="0.25">
      <c r="A525" s="3">
        <v>44590</v>
      </c>
      <c r="B525" s="4" t="s">
        <v>94</v>
      </c>
      <c r="C525" s="5">
        <v>10</v>
      </c>
      <c r="D525" s="5" t="s">
        <v>105</v>
      </c>
      <c r="E525" s="5" t="s">
        <v>107</v>
      </c>
      <c r="F525" s="6">
        <v>0.1</v>
      </c>
      <c r="G525" s="7" t="str">
        <f>VLOOKUP(InputData[[#This Row],[PRODUCT ID]],MasterData[],2,0)</f>
        <v>Product42</v>
      </c>
      <c r="H525" s="7" t="str">
        <f>VLOOKUP(InputData[[#This Row],[PRODUCT ID]],MasterData[],3,0)</f>
        <v>Category05</v>
      </c>
      <c r="I525" s="7" t="str">
        <f>VLOOKUP(InputData[[#This Row],[PRODUCT ID]],MasterData[],4,0)</f>
        <v>Ft</v>
      </c>
      <c r="J525" s="9">
        <v>240</v>
      </c>
      <c r="K525" s="9">
        <v>550</v>
      </c>
      <c r="L525" s="9">
        <f>InputData[[#This Row],[BUYING PRIZE]]*InputData[[#This Row],[QUANTITY]]</f>
        <v>2400</v>
      </c>
      <c r="M525" s="9">
        <f>InputData[[#This Row],[SELLING PRICE]]*InputData[[#This Row],[QUANTITY]]</f>
        <v>5500</v>
      </c>
      <c r="N525" s="7">
        <f>DAY(InputData[[#This Row],[DATE]])</f>
        <v>29</v>
      </c>
      <c r="O525" s="7" t="str">
        <f>TEXT(InputData[[#This Row],[DATE]],"mmm")</f>
        <v>Jan</v>
      </c>
      <c r="P525" s="7">
        <f>YEAR(InputData[[#This Row],[DATE]])</f>
        <v>2022</v>
      </c>
    </row>
    <row r="526" spans="1:16" x14ac:dyDescent="0.25">
      <c r="A526" s="3">
        <v>44925</v>
      </c>
      <c r="B526" s="4" t="s">
        <v>92</v>
      </c>
      <c r="C526" s="5">
        <v>14</v>
      </c>
      <c r="D526" s="5" t="s">
        <v>108</v>
      </c>
      <c r="E526" s="5" t="s">
        <v>106</v>
      </c>
      <c r="F526" s="6">
        <v>0</v>
      </c>
      <c r="G526" s="7" t="str">
        <f>VLOOKUP(InputData[[#This Row],[PRODUCT ID]],MasterData[],2,0)</f>
        <v>Product41</v>
      </c>
      <c r="H526" s="7" t="str">
        <f>VLOOKUP(InputData[[#This Row],[PRODUCT ID]],MasterData[],3,0)</f>
        <v>Category05</v>
      </c>
      <c r="I526" s="7" t="str">
        <f>VLOOKUP(InputData[[#This Row],[PRODUCT ID]],MasterData[],4,0)</f>
        <v>Ft</v>
      </c>
      <c r="J526" s="9">
        <f>VLOOKUP(InputData[[#This Row],[PRODUCT ID]],MasterData[],5,0)</f>
        <v>138</v>
      </c>
      <c r="K526" s="9">
        <f>VLOOKUP(InputData[[#This Row],[PRODUCT ID]],MasterData[],6,0)</f>
        <v>173.88</v>
      </c>
      <c r="L526" s="9">
        <f>InputData[[#This Row],[BUYING PRIZE]]*InputData[[#This Row],[QUANTITY]]</f>
        <v>1932</v>
      </c>
      <c r="M526" s="9">
        <f>InputData[[#This Row],[SELLING PRICE]]*InputData[[#This Row],[QUANTITY]]</f>
        <v>2434.3199999999997</v>
      </c>
      <c r="N526" s="7">
        <f>DAY(InputData[[#This Row],[DATE]])</f>
        <v>30</v>
      </c>
      <c r="O526" s="7" t="str">
        <f>TEXT(InputData[[#This Row],[DATE]],"mmm")</f>
        <v>Dec</v>
      </c>
      <c r="P526" s="7">
        <f>YEAR(InputData[[#This Row],[DATE]])</f>
        <v>2022</v>
      </c>
    </row>
    <row r="527" spans="1:16" x14ac:dyDescent="0.25">
      <c r="A527" s="3">
        <v>44926</v>
      </c>
      <c r="B527" s="4" t="s">
        <v>75</v>
      </c>
      <c r="C527" s="5">
        <v>12</v>
      </c>
      <c r="D527" s="5" t="s">
        <v>106</v>
      </c>
      <c r="E527" s="5" t="s">
        <v>106</v>
      </c>
      <c r="F527" s="6">
        <v>0</v>
      </c>
      <c r="G527" s="7" t="str">
        <f>VLOOKUP(InputData[[#This Row],[PRODUCT ID]],MasterData[],2,0)</f>
        <v>Product33</v>
      </c>
      <c r="H527" s="7" t="str">
        <f>VLOOKUP(InputData[[#This Row],[PRODUCT ID]],MasterData[],3,0)</f>
        <v>Category04</v>
      </c>
      <c r="I527" s="7" t="str">
        <f>VLOOKUP(InputData[[#This Row],[PRODUCT ID]],MasterData[],4,0)</f>
        <v>Kg</v>
      </c>
      <c r="J527" s="9">
        <f>VLOOKUP(InputData[[#This Row],[PRODUCT ID]],MasterData[],5,0)</f>
        <v>95</v>
      </c>
      <c r="K527" s="9">
        <f>VLOOKUP(InputData[[#This Row],[PRODUCT ID]],MasterData[],6,0)</f>
        <v>119.7</v>
      </c>
      <c r="L527" s="9">
        <f>InputData[[#This Row],[BUYING PRIZE]]*InputData[[#This Row],[QUANTITY]]</f>
        <v>1140</v>
      </c>
      <c r="M527" s="9">
        <f>InputData[[#This Row],[SELLING PRICE]]*InputData[[#This Row],[QUANTITY]]</f>
        <v>1436.4</v>
      </c>
      <c r="N527" s="7">
        <f>DAY(InputData[[#This Row],[DATE]])</f>
        <v>31</v>
      </c>
      <c r="O527" s="7" t="str">
        <f>TEXT(InputData[[#This Row],[DATE]],"mmm")</f>
        <v>Dec</v>
      </c>
      <c r="P527" s="7">
        <f>YEAR(InputData[[#This Row],[DATE]])</f>
        <v>2022</v>
      </c>
    </row>
    <row r="528" spans="1:16" x14ac:dyDescent="0.25">
      <c r="A528" s="3">
        <v>44926</v>
      </c>
      <c r="B528" s="4" t="s">
        <v>29</v>
      </c>
      <c r="C528" s="5">
        <v>6</v>
      </c>
      <c r="D528" s="5" t="s">
        <v>106</v>
      </c>
      <c r="E528" s="5" t="s">
        <v>106</v>
      </c>
      <c r="F528" s="6">
        <v>0</v>
      </c>
      <c r="G528" s="7" t="str">
        <f>VLOOKUP(InputData[[#This Row],[PRODUCT ID]],MasterData[],2,0)</f>
        <v>Product11</v>
      </c>
      <c r="H528" s="7" t="str">
        <f>VLOOKUP(InputData[[#This Row],[PRODUCT ID]],MasterData[],3,0)</f>
        <v>Category02</v>
      </c>
      <c r="I528" s="7" t="str">
        <f>VLOOKUP(InputData[[#This Row],[PRODUCT ID]],MasterData[],4,0)</f>
        <v>Lt</v>
      </c>
      <c r="J528" s="9">
        <f>VLOOKUP(InputData[[#This Row],[PRODUCT ID]],MasterData[],5,0)</f>
        <v>44</v>
      </c>
      <c r="K528" s="9">
        <f>VLOOKUP(InputData[[#This Row],[PRODUCT ID]],MasterData[],6,0)</f>
        <v>48.4</v>
      </c>
      <c r="L528" s="9">
        <f>InputData[[#This Row],[BUYING PRIZE]]*InputData[[#This Row],[QUANTITY]]</f>
        <v>264</v>
      </c>
      <c r="M528" s="9">
        <f>InputData[[#This Row],[SELLING PRICE]]*InputData[[#This Row],[QUANTITY]]</f>
        <v>290.39999999999998</v>
      </c>
      <c r="N528" s="7">
        <f>DAY(InputData[[#This Row],[DATE]])</f>
        <v>31</v>
      </c>
      <c r="O528" s="7" t="str">
        <f>TEXT(InputData[[#This Row],[DATE]],"mmm")</f>
        <v>Dec</v>
      </c>
      <c r="P528" s="7">
        <f>YEAR(InputData[[#This Row],[DATE]])</f>
        <v>2022</v>
      </c>
    </row>
    <row r="529" spans="1:16" x14ac:dyDescent="0.25">
      <c r="A529" s="3">
        <v>44926</v>
      </c>
      <c r="B529" s="4" t="s">
        <v>29</v>
      </c>
      <c r="C529" s="5">
        <v>3</v>
      </c>
      <c r="D529" s="5" t="s">
        <v>105</v>
      </c>
      <c r="E529" s="5" t="s">
        <v>107</v>
      </c>
      <c r="F529" s="6">
        <v>0</v>
      </c>
      <c r="G529" s="7" t="str">
        <f>VLOOKUP(InputData[[#This Row],[PRODUCT ID]],MasterData[],2,0)</f>
        <v>Product11</v>
      </c>
      <c r="H529" s="7" t="str">
        <f>VLOOKUP(InputData[[#This Row],[PRODUCT ID]],MasterData[],3,0)</f>
        <v>Category02</v>
      </c>
      <c r="I529" s="7" t="str">
        <f>VLOOKUP(InputData[[#This Row],[PRODUCT ID]],MasterData[],4,0)</f>
        <v>Lt</v>
      </c>
      <c r="J529" s="9">
        <f>VLOOKUP(InputData[[#This Row],[PRODUCT ID]],MasterData[],5,0)</f>
        <v>44</v>
      </c>
      <c r="K529" s="9">
        <f>VLOOKUP(InputData[[#This Row],[PRODUCT ID]],MasterData[],6,0)</f>
        <v>48.4</v>
      </c>
      <c r="L529" s="9">
        <f>InputData[[#This Row],[BUYING PRIZE]]*InputData[[#This Row],[QUANTITY]]</f>
        <v>132</v>
      </c>
      <c r="M529" s="9">
        <f>InputData[[#This Row],[SELLING PRICE]]*InputData[[#This Row],[QUANTITY]]</f>
        <v>145.19999999999999</v>
      </c>
      <c r="N529" s="7">
        <f>DAY(InputData[[#This Row],[DATE]])</f>
        <v>31</v>
      </c>
      <c r="O529" s="7" t="str">
        <f>TEXT(InputData[[#This Row],[DATE]],"mmm")</f>
        <v>Dec</v>
      </c>
      <c r="P529" s="7">
        <f>YEAR(InputData[[#This Row],[DATE]])</f>
        <v>2022</v>
      </c>
    </row>
    <row r="530" spans="1:16" x14ac:dyDescent="0.25">
      <c r="A530" s="3">
        <v>44926</v>
      </c>
      <c r="B530" s="4" t="s">
        <v>29</v>
      </c>
      <c r="C530" s="5">
        <v>5</v>
      </c>
      <c r="D530" s="5" t="s">
        <v>105</v>
      </c>
      <c r="E530" s="5" t="s">
        <v>106</v>
      </c>
      <c r="F530" s="6">
        <v>0.1</v>
      </c>
      <c r="G530" s="7" t="str">
        <f>VLOOKUP(InputData[[#This Row],[PRODUCT ID]],MasterData[],2,0)</f>
        <v>Product11</v>
      </c>
      <c r="H530" s="7" t="str">
        <f>VLOOKUP(InputData[[#This Row],[PRODUCT ID]],MasterData[],3,0)</f>
        <v>Category02</v>
      </c>
      <c r="I530" s="7" t="str">
        <f>VLOOKUP(InputData[[#This Row],[PRODUCT ID]],MasterData[],4,0)</f>
        <v>Lt</v>
      </c>
      <c r="J530" s="9">
        <v>120</v>
      </c>
      <c r="K530" s="9">
        <v>330</v>
      </c>
      <c r="L530" s="9">
        <f>InputData[[#This Row],[BUYING PRIZE]]*InputData[[#This Row],[QUANTITY]]</f>
        <v>600</v>
      </c>
      <c r="M530" s="9">
        <f>InputData[[#This Row],[SELLING PRICE]]*InputData[[#This Row],[QUANTITY]]</f>
        <v>1650</v>
      </c>
      <c r="N530" s="7">
        <f>DAY(InputData[[#This Row],[DATE]])</f>
        <v>31</v>
      </c>
      <c r="O530" s="7" t="str">
        <f>TEXT(InputData[[#This Row],[DATE]],"mmm")</f>
        <v>Dec</v>
      </c>
      <c r="P530" s="7">
        <f>YEAR(InputData[[#This Row],[DATE]])</f>
        <v>2022</v>
      </c>
    </row>
  </sheetData>
  <dataValidations count="3">
    <dataValidation type="list" allowBlank="1" showInputMessage="1" showErrorMessage="1" sqref="E2:E530" xr:uid="{E70A61AB-A580-4E7A-B899-FA41582346B0}">
      <formula1>"Online,Cash"</formula1>
    </dataValidation>
    <dataValidation type="whole" allowBlank="1" showInputMessage="1" showErrorMessage="1" sqref="C2:C530" xr:uid="{74FC4239-C815-4304-B7C1-8D0942A55F70}">
      <formula1>1</formula1>
      <formula2>1000</formula2>
    </dataValidation>
    <dataValidation type="list" allowBlank="1" showInputMessage="1" sqref="D2:D530"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9E99-33EF-4FF6-87CE-8B3CACE5B2E7}">
  <dimension ref="A1:AO48"/>
  <sheetViews>
    <sheetView zoomScale="78" workbookViewId="0">
      <selection activeCell="B28" sqref="B28"/>
    </sheetView>
  </sheetViews>
  <sheetFormatPr defaultRowHeight="15" x14ac:dyDescent="0.25"/>
  <cols>
    <col min="1" max="1" width="13.5703125" bestFit="1" customWidth="1"/>
    <col min="2" max="2" width="24.140625" bestFit="1" customWidth="1"/>
    <col min="4" max="5" width="24.140625" bestFit="1" customWidth="1"/>
    <col min="7" max="7" width="13.5703125" bestFit="1" customWidth="1"/>
    <col min="8" max="9" width="24.140625" bestFit="1" customWidth="1"/>
    <col min="10" max="15" width="16" customWidth="1"/>
    <col min="16" max="16" width="13.5703125" bestFit="1" customWidth="1"/>
    <col min="17" max="17" width="24.140625" bestFit="1" customWidth="1"/>
    <col min="18" max="18" width="17" bestFit="1" customWidth="1"/>
    <col min="21" max="21" width="9.85546875" bestFit="1" customWidth="1"/>
    <col min="22" max="22" width="11.140625" bestFit="1" customWidth="1"/>
    <col min="25" max="25" width="12.7109375" customWidth="1"/>
    <col min="26" max="26" width="24.140625" bestFit="1" customWidth="1"/>
    <col min="29" max="29" width="13.5703125" bestFit="1" customWidth="1"/>
    <col min="30" max="30" width="24.140625" bestFit="1" customWidth="1"/>
    <col min="31" max="31" width="11.42578125" customWidth="1"/>
    <col min="32" max="32" width="18.5703125" bestFit="1" customWidth="1"/>
    <col min="33" max="33" width="11.42578125" customWidth="1"/>
    <col min="34" max="34" width="15.5703125" bestFit="1" customWidth="1"/>
    <col min="35" max="35" width="11.42578125" customWidth="1"/>
    <col min="36" max="36" width="15.5703125" customWidth="1"/>
    <col min="37" max="37" width="13.5703125" bestFit="1" customWidth="1"/>
    <col min="38" max="38" width="24.140625" bestFit="1" customWidth="1"/>
    <col min="40" max="40" width="13.5703125" bestFit="1" customWidth="1"/>
    <col min="41" max="41" width="24.140625" bestFit="1" customWidth="1"/>
  </cols>
  <sheetData>
    <row r="1" spans="1:41" x14ac:dyDescent="0.25">
      <c r="L1" t="b">
        <v>1</v>
      </c>
      <c r="M1" t="b">
        <v>1</v>
      </c>
      <c r="N1" t="b">
        <v>1</v>
      </c>
      <c r="U1" t="str">
        <f ca="1">VLOOKUP(1,$T:$W,2,0)</f>
        <v>Product42</v>
      </c>
      <c r="V1" s="10">
        <f ca="1">VLOOKUP(1,$T:$W,3,0)</f>
        <v>26074</v>
      </c>
      <c r="W1">
        <f ca="1">VLOOKUP(1,$T:$W,4,0)</f>
        <v>137</v>
      </c>
      <c r="Y1">
        <v>14</v>
      </c>
      <c r="Z1">
        <f>COUNT(R:R)-9</f>
        <v>35</v>
      </c>
      <c r="AA1">
        <f>MIN(Y1:Z1)</f>
        <v>14</v>
      </c>
      <c r="AG1" t="str">
        <f ca="1">VLOOKUP(1,$AF$3:$AH$8,2,0)</f>
        <v>Category05</v>
      </c>
      <c r="AH1" s="10">
        <f ca="1">VLOOKUP(1,$AF$3:$AH$8,3,0)</f>
        <v>97117.19</v>
      </c>
    </row>
    <row r="2" spans="1:41" x14ac:dyDescent="0.25">
      <c r="A2" s="11" t="s">
        <v>118</v>
      </c>
      <c r="B2" t="s">
        <v>120</v>
      </c>
      <c r="D2" t="s">
        <v>121</v>
      </c>
      <c r="E2" t="s">
        <v>120</v>
      </c>
      <c r="G2" s="11" t="s">
        <v>118</v>
      </c>
      <c r="H2" t="s">
        <v>121</v>
      </c>
      <c r="I2" t="s">
        <v>120</v>
      </c>
      <c r="K2" t="s">
        <v>116</v>
      </c>
      <c r="L2" t="s">
        <v>138</v>
      </c>
      <c r="M2" t="s">
        <v>136</v>
      </c>
      <c r="N2" t="s">
        <v>137</v>
      </c>
      <c r="P2" s="11" t="s">
        <v>118</v>
      </c>
      <c r="Q2" t="s">
        <v>120</v>
      </c>
      <c r="R2" t="s">
        <v>134</v>
      </c>
      <c r="AC2" s="11" t="s">
        <v>118</v>
      </c>
      <c r="AD2" t="s">
        <v>120</v>
      </c>
      <c r="AK2" s="11" t="s">
        <v>118</v>
      </c>
      <c r="AL2" t="s">
        <v>120</v>
      </c>
      <c r="AN2" s="11" t="s">
        <v>118</v>
      </c>
      <c r="AO2" t="s">
        <v>120</v>
      </c>
    </row>
    <row r="3" spans="1:41" x14ac:dyDescent="0.25">
      <c r="A3" s="12">
        <v>1</v>
      </c>
      <c r="B3" s="10">
        <v>13167.810000000001</v>
      </c>
      <c r="D3" s="10">
        <v>335504</v>
      </c>
      <c r="E3" s="10">
        <v>408561.91999999969</v>
      </c>
      <c r="G3" s="12" t="s">
        <v>122</v>
      </c>
      <c r="H3" s="10">
        <v>36690</v>
      </c>
      <c r="I3" s="10">
        <v>46846.959999999992</v>
      </c>
      <c r="J3" s="10"/>
      <c r="K3" s="10" t="str">
        <f>G3</f>
        <v>Jan</v>
      </c>
      <c r="L3" s="10">
        <f>IF($L$1=TRUE,VLOOKUP(K3,G3:I14,3,0),NA())</f>
        <v>46846.959999999992</v>
      </c>
      <c r="M3" s="10">
        <f>IF($M$1=TRUE,VLOOKUP(K3,G3:I14,3,0)-VLOOKUP(K3,G3:I14,2,0),NA())</f>
        <v>10156.959999999992</v>
      </c>
      <c r="N3" s="14">
        <f>IF($N$1=TRUE,M3/VLOOKUP(K3,G3:I14,2,0)," ")</f>
        <v>0.27683183428727154</v>
      </c>
      <c r="P3" s="12" t="s">
        <v>7</v>
      </c>
      <c r="Q3" s="10">
        <v>9764.7199999999993</v>
      </c>
      <c r="R3" s="18">
        <v>94</v>
      </c>
      <c r="T3" cm="1">
        <f t="array" aca="1" ref="T3:T46" ca="1">RANK(_xlfn.ANCHORARRAY(V3),_xlfn.ANCHORARRAY(V3))</f>
        <v>19</v>
      </c>
      <c r="U3" t="str" cm="1">
        <f t="array" aca="1" ref="U3:U46" ca="1">OFFSET($P$2,1,0,COUNT($Q:$Q))</f>
        <v>Product01</v>
      </c>
      <c r="V3" s="10" cm="1">
        <f t="array" aca="1" ref="V3:V46" ca="1">OFFSET($P$2,1,1,COUNT($Q:$Q))</f>
        <v>9764.7199999999993</v>
      </c>
      <c r="W3" cm="1">
        <f t="array" aca="1" ref="W3:W46" ca="1">OFFSET($P$2,1,2,COUNT($Q:$Q))</f>
        <v>94</v>
      </c>
      <c r="Y3" t="str" cm="1">
        <f t="array" aca="1" ref="Y3:Y12" ca="1">OFFSET($P$2,$Y$1,0,10)</f>
        <v>Product14</v>
      </c>
      <c r="Z3" s="10" cm="1">
        <f t="array" aca="1" ref="Z3:Z12" ca="1">OFFSET($P$2,$Y$1,1,10)</f>
        <v>12764.640000000001</v>
      </c>
      <c r="AC3" s="12" t="s">
        <v>8</v>
      </c>
      <c r="AD3" s="10">
        <v>69261.950000000012</v>
      </c>
      <c r="AE3" s="10"/>
      <c r="AF3" cm="1">
        <f t="array" aca="1" ref="AF3:AF7" ca="1">RANK(_xlfn.ANCHORARRAY(AH3),_xlfn.ANCHORARRAY(AH3))</f>
        <v>4</v>
      </c>
      <c r="AG3" s="10" t="str" cm="1">
        <f t="array" aca="1" ref="AG3:AG7" ca="1">OFFSET($AC$3,0,0,COUNT($AC$3:$AD$7))</f>
        <v>Category01</v>
      </c>
      <c r="AH3" s="10" cm="1">
        <f t="array" aca="1" ref="AH3:AH7" ca="1">OFFSET($AD$3,0,0,COUNT($AC$3:$AD$7))</f>
        <v>69261.950000000012</v>
      </c>
      <c r="AI3" s="10"/>
      <c r="AK3" s="12" t="s">
        <v>108</v>
      </c>
      <c r="AL3" s="10">
        <v>208140.15000000005</v>
      </c>
      <c r="AN3" s="12" t="s">
        <v>107</v>
      </c>
      <c r="AO3" s="10">
        <v>205016.90000000008</v>
      </c>
    </row>
    <row r="4" spans="1:41" x14ac:dyDescent="0.25">
      <c r="A4" s="12">
        <v>2</v>
      </c>
      <c r="B4" s="10">
        <v>13210.220000000001</v>
      </c>
      <c r="G4" s="12" t="s">
        <v>123</v>
      </c>
      <c r="H4" s="10">
        <v>25341</v>
      </c>
      <c r="I4" s="10">
        <v>30857.300000000003</v>
      </c>
      <c r="J4" s="10"/>
      <c r="K4" s="10" t="str">
        <f t="shared" ref="K4:K14" si="0">G4</f>
        <v>Feb</v>
      </c>
      <c r="L4" s="10">
        <f t="shared" ref="L4:L14" si="1">IF($L$1=TRUE,VLOOKUP(K4,G4:I15,3,0),NA())</f>
        <v>30857.300000000003</v>
      </c>
      <c r="M4" s="10">
        <f t="shared" ref="M4:M14" si="2">IF($M$1=TRUE,VLOOKUP(K4,G4:I15,3,0)-VLOOKUP(K4,G4:I15,2,0),NA())</f>
        <v>5516.3000000000029</v>
      </c>
      <c r="N4" s="14">
        <f t="shared" ref="N4:N14" si="3">IF($N$1=TRUE,M4/VLOOKUP(K4,G4:I15,2,0)," ")</f>
        <v>0.21768280651907987</v>
      </c>
      <c r="P4" s="12" t="s">
        <v>11</v>
      </c>
      <c r="Q4" s="10">
        <v>13423.199999999999</v>
      </c>
      <c r="R4" s="18">
        <v>94</v>
      </c>
      <c r="T4">
        <f ca="1"/>
        <v>10</v>
      </c>
      <c r="U4" t="str">
        <f ca="1"/>
        <v>Product02</v>
      </c>
      <c r="V4" s="10">
        <f ca="1"/>
        <v>13423.199999999999</v>
      </c>
      <c r="W4">
        <f ca="1"/>
        <v>94</v>
      </c>
      <c r="Y4" t="str">
        <f ca="1"/>
        <v>Product15</v>
      </c>
      <c r="Z4" s="10">
        <f ca="1"/>
        <v>1839.2399999999998</v>
      </c>
      <c r="AC4" s="12" t="s">
        <v>28</v>
      </c>
      <c r="AD4" s="10">
        <v>94613.87</v>
      </c>
      <c r="AE4" s="10"/>
      <c r="AF4">
        <f ca="1"/>
        <v>3</v>
      </c>
      <c r="AG4" s="10" t="str">
        <f ca="1"/>
        <v>Category02</v>
      </c>
      <c r="AH4" s="10">
        <f ca="1"/>
        <v>94613.87</v>
      </c>
      <c r="AI4" s="10"/>
      <c r="AK4" s="12" t="s">
        <v>106</v>
      </c>
      <c r="AL4" s="10">
        <v>133923.87000000002</v>
      </c>
      <c r="AN4" s="12" t="s">
        <v>106</v>
      </c>
      <c r="AO4" s="10">
        <v>203545.01999999993</v>
      </c>
    </row>
    <row r="5" spans="1:41" x14ac:dyDescent="0.25">
      <c r="A5" s="12">
        <v>3</v>
      </c>
      <c r="B5" s="10">
        <v>20202.099999999995</v>
      </c>
      <c r="G5" s="12" t="s">
        <v>124</v>
      </c>
      <c r="H5" s="10">
        <v>23437</v>
      </c>
      <c r="I5" s="10">
        <v>28616.65</v>
      </c>
      <c r="J5" s="10"/>
      <c r="K5" s="10" t="str">
        <f t="shared" si="0"/>
        <v>Mar</v>
      </c>
      <c r="L5" s="10">
        <f t="shared" si="1"/>
        <v>28616.65</v>
      </c>
      <c r="M5" s="10">
        <f t="shared" si="2"/>
        <v>5179.6500000000015</v>
      </c>
      <c r="N5" s="14">
        <f t="shared" si="3"/>
        <v>0.22100311473311438</v>
      </c>
      <c r="P5" s="12" t="s">
        <v>13</v>
      </c>
      <c r="Q5" s="10">
        <v>6394.2599999999993</v>
      </c>
      <c r="R5" s="18">
        <v>79</v>
      </c>
      <c r="T5">
        <f ca="1"/>
        <v>27</v>
      </c>
      <c r="U5" t="str">
        <f ca="1"/>
        <v>Product03</v>
      </c>
      <c r="V5" s="10">
        <f ca="1"/>
        <v>6394.2599999999993</v>
      </c>
      <c r="W5">
        <f ca="1"/>
        <v>79</v>
      </c>
      <c r="Y5" t="str">
        <f ca="1"/>
        <v>Product16</v>
      </c>
      <c r="Z5" s="10">
        <f ca="1"/>
        <v>1996.8</v>
      </c>
      <c r="AC5" s="12" t="s">
        <v>49</v>
      </c>
      <c r="AD5" s="10">
        <v>52299.509999999995</v>
      </c>
      <c r="AE5" s="10"/>
      <c r="AF5">
        <f ca="1"/>
        <v>5</v>
      </c>
      <c r="AG5" s="10" t="str">
        <f ca="1"/>
        <v>Category03</v>
      </c>
      <c r="AH5" s="10">
        <f ca="1"/>
        <v>52299.509999999995</v>
      </c>
      <c r="AI5" s="10"/>
      <c r="AK5" s="12" t="s">
        <v>105</v>
      </c>
      <c r="AL5" s="10">
        <v>66497.900000000009</v>
      </c>
    </row>
    <row r="6" spans="1:41" x14ac:dyDescent="0.25">
      <c r="A6" s="12">
        <v>4</v>
      </c>
      <c r="B6" s="10">
        <v>11312.2</v>
      </c>
      <c r="D6" t="s">
        <v>135</v>
      </c>
      <c r="E6" s="13">
        <f>GETPIVOTDATA("Sum of Total Selling value",$D$2)</f>
        <v>408561.91999999969</v>
      </c>
      <c r="G6" s="12" t="s">
        <v>125</v>
      </c>
      <c r="H6" s="10">
        <v>21282</v>
      </c>
      <c r="I6" s="10">
        <v>26579.11</v>
      </c>
      <c r="J6" s="10"/>
      <c r="K6" s="10" t="str">
        <f t="shared" si="0"/>
        <v>Apr</v>
      </c>
      <c r="L6" s="10">
        <f t="shared" si="1"/>
        <v>26579.11</v>
      </c>
      <c r="M6" s="10">
        <f t="shared" si="2"/>
        <v>5297.1100000000006</v>
      </c>
      <c r="N6" s="14">
        <f t="shared" si="3"/>
        <v>0.24890094915891367</v>
      </c>
      <c r="P6" s="12" t="s">
        <v>15</v>
      </c>
      <c r="Q6" s="10">
        <v>6056.1600000000008</v>
      </c>
      <c r="R6" s="18">
        <v>124</v>
      </c>
      <c r="T6">
        <f ca="1"/>
        <v>31</v>
      </c>
      <c r="U6" t="str">
        <f ca="1"/>
        <v>Product04</v>
      </c>
      <c r="V6" s="10">
        <f ca="1"/>
        <v>6056.1600000000008</v>
      </c>
      <c r="W6">
        <f ca="1"/>
        <v>124</v>
      </c>
      <c r="Y6" t="str">
        <f ca="1"/>
        <v>Product17</v>
      </c>
      <c r="Z6" s="10">
        <f ca="1"/>
        <v>9877.1400000000012</v>
      </c>
      <c r="AC6" s="12" t="s">
        <v>62</v>
      </c>
      <c r="AD6" s="10">
        <v>95269.4</v>
      </c>
      <c r="AE6" s="10"/>
      <c r="AF6">
        <f ca="1"/>
        <v>2</v>
      </c>
      <c r="AG6" s="10" t="str">
        <f ca="1"/>
        <v>Category04</v>
      </c>
      <c r="AH6" s="10">
        <f ca="1"/>
        <v>95269.4</v>
      </c>
      <c r="AI6" s="10"/>
    </row>
    <row r="7" spans="1:41" x14ac:dyDescent="0.25">
      <c r="A7" s="12">
        <v>5</v>
      </c>
      <c r="B7" s="10">
        <v>11711.449999999999</v>
      </c>
      <c r="D7" t="s">
        <v>136</v>
      </c>
      <c r="E7" s="13">
        <f>GETPIVOTDATA("Sum of Total Selling value",$D$2)-GETPIVOTDATA("Sum of Total Buying value",$D$2)</f>
        <v>73057.919999999693</v>
      </c>
      <c r="G7" s="12" t="s">
        <v>126</v>
      </c>
      <c r="H7" s="10">
        <v>26526</v>
      </c>
      <c r="I7" s="10">
        <v>30910.45</v>
      </c>
      <c r="J7" s="10"/>
      <c r="K7" s="10" t="str">
        <f t="shared" si="0"/>
        <v>May</v>
      </c>
      <c r="L7" s="10">
        <f t="shared" si="1"/>
        <v>30910.45</v>
      </c>
      <c r="M7" s="10">
        <f t="shared" si="2"/>
        <v>4384.4500000000007</v>
      </c>
      <c r="N7" s="14">
        <f t="shared" si="3"/>
        <v>0.16528877327904701</v>
      </c>
      <c r="P7" s="12" t="s">
        <v>17</v>
      </c>
      <c r="Q7" s="10">
        <v>15716.61</v>
      </c>
      <c r="R7" s="18">
        <v>101</v>
      </c>
      <c r="T7">
        <f ca="1"/>
        <v>8</v>
      </c>
      <c r="U7" t="str">
        <f ca="1"/>
        <v>Product05</v>
      </c>
      <c r="V7" s="10">
        <f ca="1"/>
        <v>15716.61</v>
      </c>
      <c r="W7">
        <f ca="1"/>
        <v>101</v>
      </c>
      <c r="Y7" t="str">
        <f ca="1"/>
        <v>Product18</v>
      </c>
      <c r="Z7" s="10">
        <f ca="1"/>
        <v>4035.2200000000003</v>
      </c>
      <c r="AC7" s="12" t="s">
        <v>85</v>
      </c>
      <c r="AD7" s="10">
        <v>97117.19</v>
      </c>
      <c r="AE7" s="10"/>
      <c r="AF7">
        <f ca="1"/>
        <v>1</v>
      </c>
      <c r="AG7" s="10" t="str">
        <f ca="1"/>
        <v>Category05</v>
      </c>
      <c r="AH7" s="10">
        <f ca="1"/>
        <v>97117.19</v>
      </c>
      <c r="AI7" s="10"/>
    </row>
    <row r="8" spans="1:41" x14ac:dyDescent="0.25">
      <c r="A8" s="12">
        <v>6</v>
      </c>
      <c r="B8" s="10">
        <v>14365.540000000005</v>
      </c>
      <c r="D8" t="s">
        <v>137</v>
      </c>
      <c r="E8" s="14">
        <f>E7/GETPIVOTDATA("Sum of Total Buying value",$D$2)</f>
        <v>0.21775573465591974</v>
      </c>
      <c r="G8" s="12" t="s">
        <v>127</v>
      </c>
      <c r="H8" s="10">
        <v>24879</v>
      </c>
      <c r="I8" s="10">
        <v>30533.710000000003</v>
      </c>
      <c r="J8" s="10"/>
      <c r="K8" s="10" t="str">
        <f t="shared" si="0"/>
        <v>Jun</v>
      </c>
      <c r="L8" s="10">
        <f t="shared" si="1"/>
        <v>30533.710000000003</v>
      </c>
      <c r="M8" s="10">
        <f t="shared" si="2"/>
        <v>5654.7100000000028</v>
      </c>
      <c r="N8" s="14">
        <f t="shared" si="3"/>
        <v>0.22728847622492876</v>
      </c>
      <c r="P8" s="12" t="s">
        <v>19</v>
      </c>
      <c r="Q8" s="10">
        <v>4531.5</v>
      </c>
      <c r="R8" s="18">
        <v>53</v>
      </c>
      <c r="T8">
        <f ca="1"/>
        <v>35</v>
      </c>
      <c r="U8" t="str">
        <f ca="1"/>
        <v>Product06</v>
      </c>
      <c r="V8" s="10">
        <f ca="1"/>
        <v>4531.5</v>
      </c>
      <c r="W8">
        <f ca="1"/>
        <v>53</v>
      </c>
      <c r="Y8" t="str">
        <f ca="1"/>
        <v>Product19</v>
      </c>
      <c r="Z8" s="10">
        <f ca="1"/>
        <v>20160</v>
      </c>
    </row>
    <row r="9" spans="1:41" x14ac:dyDescent="0.25">
      <c r="A9" s="12">
        <v>7</v>
      </c>
      <c r="B9" s="10">
        <v>7132.79</v>
      </c>
      <c r="G9" s="12" t="s">
        <v>128</v>
      </c>
      <c r="H9" s="10">
        <v>29878</v>
      </c>
      <c r="I9" s="10">
        <v>35251.79</v>
      </c>
      <c r="J9" s="10"/>
      <c r="K9" s="10" t="str">
        <f t="shared" si="0"/>
        <v>Jul</v>
      </c>
      <c r="L9" s="10">
        <f t="shared" si="1"/>
        <v>35251.79</v>
      </c>
      <c r="M9" s="10">
        <f t="shared" si="2"/>
        <v>5373.7900000000009</v>
      </c>
      <c r="N9" s="14">
        <f t="shared" si="3"/>
        <v>0.1798577548698039</v>
      </c>
      <c r="P9" s="12" t="s">
        <v>21</v>
      </c>
      <c r="Q9" s="10">
        <v>2291.04</v>
      </c>
      <c r="R9" s="18">
        <v>48</v>
      </c>
      <c r="T9">
        <f ca="1"/>
        <v>39</v>
      </c>
      <c r="U9" t="str">
        <f ca="1"/>
        <v>Product07</v>
      </c>
      <c r="V9" s="10">
        <f ca="1"/>
        <v>2291.04</v>
      </c>
      <c r="W9">
        <f ca="1"/>
        <v>48</v>
      </c>
      <c r="Y9" t="str">
        <f ca="1"/>
        <v>Product20</v>
      </c>
      <c r="Z9" s="10">
        <f ca="1"/>
        <v>8006.25</v>
      </c>
    </row>
    <row r="10" spans="1:41" x14ac:dyDescent="0.25">
      <c r="A10" s="12">
        <v>8</v>
      </c>
      <c r="B10" s="10">
        <v>14262.46</v>
      </c>
      <c r="G10" s="12" t="s">
        <v>129</v>
      </c>
      <c r="H10" s="10">
        <v>29831</v>
      </c>
      <c r="I10" s="10">
        <v>35350.400000000016</v>
      </c>
      <c r="J10" s="10"/>
      <c r="K10" s="10" t="str">
        <f t="shared" si="0"/>
        <v>Aug</v>
      </c>
      <c r="L10" s="10">
        <f t="shared" si="1"/>
        <v>35350.400000000016</v>
      </c>
      <c r="M10" s="10">
        <f t="shared" si="2"/>
        <v>5519.400000000016</v>
      </c>
      <c r="N10" s="14">
        <f t="shared" si="3"/>
        <v>0.18502229224632147</v>
      </c>
      <c r="P10" s="12" t="s">
        <v>23</v>
      </c>
      <c r="Q10" s="10">
        <v>10502.82</v>
      </c>
      <c r="R10" s="18">
        <v>111</v>
      </c>
      <c r="T10">
        <f ca="1"/>
        <v>15</v>
      </c>
      <c r="U10" t="str">
        <f ca="1"/>
        <v>Product08</v>
      </c>
      <c r="V10" s="10">
        <f ca="1"/>
        <v>10502.82</v>
      </c>
      <c r="W10">
        <f ca="1"/>
        <v>111</v>
      </c>
      <c r="Y10" t="str">
        <f ca="1"/>
        <v>Product21</v>
      </c>
      <c r="Z10" s="10">
        <f ca="1"/>
        <v>10727.64</v>
      </c>
    </row>
    <row r="11" spans="1:41" x14ac:dyDescent="0.25">
      <c r="A11" s="12">
        <v>9</v>
      </c>
      <c r="B11" s="10">
        <v>16824.670000000002</v>
      </c>
      <c r="G11" s="12" t="s">
        <v>130</v>
      </c>
      <c r="H11" s="10">
        <v>28758</v>
      </c>
      <c r="I11" s="10">
        <v>35242.810000000005</v>
      </c>
      <c r="J11" s="10"/>
      <c r="K11" s="10" t="str">
        <f t="shared" si="0"/>
        <v>Sep</v>
      </c>
      <c r="L11" s="10">
        <f t="shared" si="1"/>
        <v>35242.810000000005</v>
      </c>
      <c r="M11" s="10">
        <f t="shared" si="2"/>
        <v>6484.8100000000049</v>
      </c>
      <c r="N11" s="14">
        <f t="shared" si="3"/>
        <v>0.22549586202100302</v>
      </c>
      <c r="P11" s="12" t="s">
        <v>25</v>
      </c>
      <c r="Q11" s="10">
        <v>581.64</v>
      </c>
      <c r="R11" s="18">
        <v>74</v>
      </c>
      <c r="T11">
        <f ca="1"/>
        <v>44</v>
      </c>
      <c r="U11" t="str">
        <f ca="1"/>
        <v>Product09</v>
      </c>
      <c r="V11" s="10">
        <f ca="1"/>
        <v>581.64</v>
      </c>
      <c r="W11">
        <f ca="1"/>
        <v>74</v>
      </c>
      <c r="Y11" t="str">
        <f ca="1"/>
        <v>Product22</v>
      </c>
      <c r="Z11" s="10">
        <f ca="1"/>
        <v>9909.9</v>
      </c>
    </row>
    <row r="12" spans="1:41" x14ac:dyDescent="0.25">
      <c r="A12" s="12">
        <v>10</v>
      </c>
      <c r="B12" s="10">
        <v>15229.35</v>
      </c>
      <c r="G12" s="12" t="s">
        <v>131</v>
      </c>
      <c r="H12" s="10">
        <v>27842</v>
      </c>
      <c r="I12" s="10">
        <v>33500.69000000001</v>
      </c>
      <c r="J12" s="10"/>
      <c r="K12" s="10" t="str">
        <f t="shared" si="0"/>
        <v>Oct</v>
      </c>
      <c r="L12" s="10">
        <f t="shared" si="1"/>
        <v>33500.69000000001</v>
      </c>
      <c r="M12" s="10">
        <f t="shared" si="2"/>
        <v>5658.6900000000096</v>
      </c>
      <c r="N12" s="14">
        <f t="shared" si="3"/>
        <v>0.20324294231736259</v>
      </c>
      <c r="P12" s="12" t="s">
        <v>27</v>
      </c>
      <c r="Q12" s="10">
        <v>16428</v>
      </c>
      <c r="R12" s="18">
        <v>100</v>
      </c>
      <c r="T12">
        <f ca="1"/>
        <v>5</v>
      </c>
      <c r="U12" t="str">
        <f ca="1"/>
        <v>Product10</v>
      </c>
      <c r="V12" s="10">
        <f ca="1"/>
        <v>16428</v>
      </c>
      <c r="W12">
        <f ca="1"/>
        <v>100</v>
      </c>
      <c r="Y12" t="str">
        <f ca="1"/>
        <v>Product23</v>
      </c>
      <c r="Z12" s="10">
        <f ca="1"/>
        <v>12853.560000000001</v>
      </c>
    </row>
    <row r="13" spans="1:41" x14ac:dyDescent="0.25">
      <c r="A13" s="12">
        <v>11</v>
      </c>
      <c r="B13" s="10">
        <v>11915.58</v>
      </c>
      <c r="G13" s="12" t="s">
        <v>132</v>
      </c>
      <c r="H13" s="10">
        <v>29306</v>
      </c>
      <c r="I13" s="10">
        <v>36124.07</v>
      </c>
      <c r="J13" s="10"/>
      <c r="K13" s="10" t="str">
        <f t="shared" si="0"/>
        <v>Nov</v>
      </c>
      <c r="L13" s="10">
        <f t="shared" si="1"/>
        <v>36124.07</v>
      </c>
      <c r="M13" s="10">
        <f t="shared" si="2"/>
        <v>6818.07</v>
      </c>
      <c r="N13" s="14">
        <f t="shared" si="3"/>
        <v>0.2326509929707227</v>
      </c>
      <c r="P13" s="12" t="s">
        <v>30</v>
      </c>
      <c r="Q13" s="10">
        <v>7506.4</v>
      </c>
      <c r="R13" s="18">
        <v>126</v>
      </c>
      <c r="T13">
        <f ca="1"/>
        <v>25</v>
      </c>
      <c r="U13" t="str">
        <f ca="1"/>
        <v>Product11</v>
      </c>
      <c r="V13" s="10">
        <f ca="1"/>
        <v>7506.4</v>
      </c>
      <c r="W13">
        <f ca="1"/>
        <v>126</v>
      </c>
    </row>
    <row r="14" spans="1:41" x14ac:dyDescent="0.25">
      <c r="A14" s="12">
        <v>12</v>
      </c>
      <c r="B14" s="10">
        <v>14837.359999999999</v>
      </c>
      <c r="G14" s="12" t="s">
        <v>133</v>
      </c>
      <c r="H14" s="10">
        <v>31734</v>
      </c>
      <c r="I14" s="10">
        <v>38747.979999999996</v>
      </c>
      <c r="J14" s="10"/>
      <c r="K14" s="10" t="str">
        <f t="shared" si="0"/>
        <v>Dec</v>
      </c>
      <c r="L14" s="10">
        <f t="shared" si="1"/>
        <v>38747.979999999996</v>
      </c>
      <c r="M14" s="10">
        <f t="shared" si="2"/>
        <v>7013.9799999999959</v>
      </c>
      <c r="N14" s="14">
        <f t="shared" si="3"/>
        <v>0.22102413814835811</v>
      </c>
      <c r="P14" s="12" t="s">
        <v>32</v>
      </c>
      <c r="Q14" s="10">
        <v>11582.910000000003</v>
      </c>
      <c r="R14" s="18">
        <v>123</v>
      </c>
      <c r="T14">
        <f ca="1"/>
        <v>13</v>
      </c>
      <c r="U14" t="str">
        <f ca="1"/>
        <v>Product12</v>
      </c>
      <c r="V14" s="10">
        <f ca="1"/>
        <v>11582.910000000003</v>
      </c>
      <c r="W14">
        <f ca="1"/>
        <v>123</v>
      </c>
    </row>
    <row r="15" spans="1:41" x14ac:dyDescent="0.25">
      <c r="A15" s="12">
        <v>13</v>
      </c>
      <c r="B15" s="10">
        <v>8084.26</v>
      </c>
      <c r="P15" s="12" t="s">
        <v>34</v>
      </c>
      <c r="Q15" s="10">
        <v>8423.52</v>
      </c>
      <c r="R15" s="18">
        <v>69</v>
      </c>
      <c r="T15">
        <f ca="1"/>
        <v>22</v>
      </c>
      <c r="U15" t="str">
        <f ca="1"/>
        <v>Product13</v>
      </c>
      <c r="V15" s="10">
        <f ca="1"/>
        <v>8423.52</v>
      </c>
      <c r="W15">
        <f ca="1"/>
        <v>69</v>
      </c>
    </row>
    <row r="16" spans="1:41" x14ac:dyDescent="0.25">
      <c r="A16" s="12">
        <v>14</v>
      </c>
      <c r="B16" s="10">
        <v>9461.1400000000012</v>
      </c>
      <c r="P16" s="12" t="s">
        <v>36</v>
      </c>
      <c r="Q16" s="10">
        <v>12764.640000000001</v>
      </c>
      <c r="R16" s="18">
        <v>87</v>
      </c>
      <c r="T16">
        <f ca="1"/>
        <v>12</v>
      </c>
      <c r="U16" t="str">
        <f ca="1"/>
        <v>Product14</v>
      </c>
      <c r="V16" s="10">
        <f ca="1"/>
        <v>12764.640000000001</v>
      </c>
      <c r="W16">
        <f ca="1"/>
        <v>87</v>
      </c>
    </row>
    <row r="17" spans="1:23" x14ac:dyDescent="0.25">
      <c r="A17" s="12">
        <v>15</v>
      </c>
      <c r="B17" s="10">
        <v>12189.7</v>
      </c>
      <c r="P17" s="12" t="s">
        <v>38</v>
      </c>
      <c r="Q17" s="10">
        <v>1839.2399999999998</v>
      </c>
      <c r="R17" s="18">
        <v>117</v>
      </c>
      <c r="T17">
        <f ca="1"/>
        <v>41</v>
      </c>
      <c r="U17" t="str">
        <f ca="1"/>
        <v>Product15</v>
      </c>
      <c r="V17" s="10">
        <f ca="1"/>
        <v>1839.2399999999998</v>
      </c>
      <c r="W17">
        <f ca="1"/>
        <v>117</v>
      </c>
    </row>
    <row r="18" spans="1:23" x14ac:dyDescent="0.25">
      <c r="A18" s="12">
        <v>16</v>
      </c>
      <c r="B18" s="10">
        <v>12762.63</v>
      </c>
      <c r="P18" s="12" t="s">
        <v>40</v>
      </c>
      <c r="Q18" s="10">
        <v>1996.8</v>
      </c>
      <c r="R18" s="18">
        <v>120</v>
      </c>
      <c r="T18">
        <f ca="1"/>
        <v>40</v>
      </c>
      <c r="U18" t="str">
        <f ca="1"/>
        <v>Product16</v>
      </c>
      <c r="V18" s="10">
        <f ca="1"/>
        <v>1996.8</v>
      </c>
      <c r="W18">
        <f ca="1"/>
        <v>120</v>
      </c>
    </row>
    <row r="19" spans="1:23" x14ac:dyDescent="0.25">
      <c r="A19" s="12">
        <v>17</v>
      </c>
      <c r="B19" s="10">
        <v>3659.24</v>
      </c>
      <c r="P19" s="12" t="s">
        <v>42</v>
      </c>
      <c r="Q19" s="10">
        <v>9877.1400000000012</v>
      </c>
      <c r="R19" s="18">
        <v>63</v>
      </c>
      <c r="T19">
        <f ca="1"/>
        <v>18</v>
      </c>
      <c r="U19" t="str">
        <f ca="1"/>
        <v>Product17</v>
      </c>
      <c r="V19" s="10">
        <f ca="1"/>
        <v>9877.1400000000012</v>
      </c>
      <c r="W19">
        <f ca="1"/>
        <v>63</v>
      </c>
    </row>
    <row r="20" spans="1:23" x14ac:dyDescent="0.25">
      <c r="A20" s="12">
        <v>18</v>
      </c>
      <c r="B20" s="10">
        <v>18582.390000000003</v>
      </c>
      <c r="P20" s="12" t="s">
        <v>44</v>
      </c>
      <c r="Q20" s="10">
        <v>4035.2200000000003</v>
      </c>
      <c r="R20" s="18">
        <v>82</v>
      </c>
      <c r="T20">
        <f ca="1"/>
        <v>36</v>
      </c>
      <c r="U20" t="str">
        <f ca="1"/>
        <v>Product18</v>
      </c>
      <c r="V20" s="10">
        <f ca="1"/>
        <v>4035.2200000000003</v>
      </c>
      <c r="W20">
        <f ca="1"/>
        <v>82</v>
      </c>
    </row>
    <row r="21" spans="1:23" x14ac:dyDescent="0.25">
      <c r="A21" s="12">
        <v>19</v>
      </c>
      <c r="B21" s="10">
        <v>10204.229999999998</v>
      </c>
      <c r="P21" s="12" t="s">
        <v>46</v>
      </c>
      <c r="Q21" s="10">
        <v>20160</v>
      </c>
      <c r="R21" s="18">
        <v>96</v>
      </c>
      <c r="T21">
        <f ca="1"/>
        <v>4</v>
      </c>
      <c r="U21" t="str">
        <f ca="1"/>
        <v>Product19</v>
      </c>
      <c r="V21" s="10">
        <f ca="1"/>
        <v>20160</v>
      </c>
      <c r="W21">
        <f ca="1"/>
        <v>96</v>
      </c>
    </row>
    <row r="22" spans="1:23" x14ac:dyDescent="0.25">
      <c r="A22" s="12">
        <v>20</v>
      </c>
      <c r="B22" s="10">
        <v>20482.78</v>
      </c>
      <c r="P22" s="12" t="s">
        <v>48</v>
      </c>
      <c r="Q22" s="10">
        <v>8006.25</v>
      </c>
      <c r="R22" s="18">
        <v>105</v>
      </c>
      <c r="T22">
        <f ca="1"/>
        <v>23</v>
      </c>
      <c r="U22" t="str">
        <f ca="1"/>
        <v>Product20</v>
      </c>
      <c r="V22" s="10">
        <f ca="1"/>
        <v>8006.25</v>
      </c>
      <c r="W22">
        <f ca="1"/>
        <v>105</v>
      </c>
    </row>
    <row r="23" spans="1:23" x14ac:dyDescent="0.25">
      <c r="A23" s="12">
        <v>21</v>
      </c>
      <c r="B23" s="10">
        <v>10665.4</v>
      </c>
      <c r="P23" s="12" t="s">
        <v>51</v>
      </c>
      <c r="Q23" s="10">
        <v>10727.64</v>
      </c>
      <c r="R23" s="18">
        <v>66</v>
      </c>
      <c r="T23">
        <f ca="1"/>
        <v>14</v>
      </c>
      <c r="U23" t="str">
        <f ca="1"/>
        <v>Product21</v>
      </c>
      <c r="V23" s="10">
        <f ca="1"/>
        <v>10727.64</v>
      </c>
      <c r="W23">
        <f ca="1"/>
        <v>66</v>
      </c>
    </row>
    <row r="24" spans="1:23" x14ac:dyDescent="0.25">
      <c r="A24" s="12">
        <v>22</v>
      </c>
      <c r="B24" s="10">
        <v>11315.839999999997</v>
      </c>
      <c r="P24" s="12" t="s">
        <v>53</v>
      </c>
      <c r="Q24" s="10">
        <v>9909.9</v>
      </c>
      <c r="R24" s="18">
        <v>70</v>
      </c>
      <c r="T24">
        <f ca="1"/>
        <v>17</v>
      </c>
      <c r="U24" t="str">
        <f ca="1"/>
        <v>Product22</v>
      </c>
      <c r="V24" s="10">
        <f ca="1"/>
        <v>9909.9</v>
      </c>
      <c r="W24">
        <f ca="1"/>
        <v>70</v>
      </c>
    </row>
    <row r="25" spans="1:23" x14ac:dyDescent="0.25">
      <c r="A25" s="12">
        <v>23</v>
      </c>
      <c r="B25" s="10">
        <v>18818.189999999999</v>
      </c>
      <c r="P25" s="12" t="s">
        <v>55</v>
      </c>
      <c r="Q25" s="10">
        <v>12853.560000000001</v>
      </c>
      <c r="R25" s="18">
        <v>86</v>
      </c>
      <c r="T25">
        <f ca="1"/>
        <v>11</v>
      </c>
      <c r="U25" t="str">
        <f ca="1"/>
        <v>Product23</v>
      </c>
      <c r="V25" s="10">
        <f ca="1"/>
        <v>12853.560000000001</v>
      </c>
      <c r="W25">
        <f ca="1"/>
        <v>86</v>
      </c>
    </row>
    <row r="26" spans="1:23" x14ac:dyDescent="0.25">
      <c r="A26" s="12">
        <v>24</v>
      </c>
      <c r="B26" s="10">
        <v>11488.4</v>
      </c>
      <c r="P26" s="12" t="s">
        <v>57</v>
      </c>
      <c r="Q26" s="10">
        <v>10202.400000000001</v>
      </c>
      <c r="R26" s="18">
        <v>65</v>
      </c>
      <c r="T26">
        <f ca="1"/>
        <v>16</v>
      </c>
      <c r="U26" t="str">
        <f ca="1"/>
        <v>Product24</v>
      </c>
      <c r="V26" s="10">
        <f ca="1"/>
        <v>10202.400000000001</v>
      </c>
      <c r="W26">
        <f ca="1"/>
        <v>65</v>
      </c>
    </row>
    <row r="27" spans="1:23" x14ac:dyDescent="0.25">
      <c r="A27" s="12">
        <v>25</v>
      </c>
      <c r="B27" s="10">
        <v>18688.430000000004</v>
      </c>
      <c r="P27" s="12" t="s">
        <v>59</v>
      </c>
      <c r="Q27" s="10">
        <v>599.7600000000001</v>
      </c>
      <c r="R27" s="18">
        <v>72</v>
      </c>
      <c r="T27">
        <f ca="1"/>
        <v>43</v>
      </c>
      <c r="U27" t="str">
        <f ca="1"/>
        <v>Product25</v>
      </c>
      <c r="V27" s="10">
        <f ca="1"/>
        <v>599.7600000000001</v>
      </c>
      <c r="W27">
        <f ca="1"/>
        <v>72</v>
      </c>
    </row>
    <row r="28" spans="1:23" x14ac:dyDescent="0.25">
      <c r="A28" s="12">
        <v>26</v>
      </c>
      <c r="B28" s="10">
        <v>13710.079999999998</v>
      </c>
      <c r="P28" s="12" t="s">
        <v>61</v>
      </c>
      <c r="Q28" s="10">
        <v>2761.9200000000005</v>
      </c>
      <c r="R28" s="18">
        <v>112</v>
      </c>
      <c r="T28">
        <f ca="1"/>
        <v>38</v>
      </c>
      <c r="U28" t="str">
        <f ca="1"/>
        <v>Product26</v>
      </c>
      <c r="V28" s="10">
        <f ca="1"/>
        <v>2761.9200000000005</v>
      </c>
      <c r="W28">
        <f ca="1"/>
        <v>112</v>
      </c>
    </row>
    <row r="29" spans="1:23" x14ac:dyDescent="0.25">
      <c r="A29" s="12">
        <v>27</v>
      </c>
      <c r="B29" s="10">
        <v>11440.67</v>
      </c>
      <c r="P29" s="12" t="s">
        <v>64</v>
      </c>
      <c r="Q29" s="10">
        <v>6226.0800000000008</v>
      </c>
      <c r="R29" s="18">
        <v>109</v>
      </c>
      <c r="T29">
        <f ca="1"/>
        <v>29</v>
      </c>
      <c r="U29" t="str">
        <f ca="1"/>
        <v>Product27</v>
      </c>
      <c r="V29" s="10">
        <f ca="1"/>
        <v>6226.0800000000008</v>
      </c>
      <c r="W29">
        <f ca="1"/>
        <v>109</v>
      </c>
    </row>
    <row r="30" spans="1:23" x14ac:dyDescent="0.25">
      <c r="A30" s="12">
        <v>28</v>
      </c>
      <c r="B30" s="10">
        <v>13306.16</v>
      </c>
      <c r="P30" s="12" t="s">
        <v>66</v>
      </c>
      <c r="Q30" s="10">
        <v>4682.72</v>
      </c>
      <c r="R30" s="18">
        <v>112</v>
      </c>
      <c r="T30">
        <f ca="1"/>
        <v>34</v>
      </c>
      <c r="U30" t="str">
        <f ca="1"/>
        <v>Product28</v>
      </c>
      <c r="V30" s="10">
        <f ca="1"/>
        <v>4682.72</v>
      </c>
      <c r="W30">
        <f ca="1"/>
        <v>112</v>
      </c>
    </row>
    <row r="31" spans="1:23" x14ac:dyDescent="0.25">
      <c r="A31" s="12">
        <v>29</v>
      </c>
      <c r="B31" s="10">
        <v>14294.48</v>
      </c>
      <c r="P31" s="12" t="s">
        <v>68</v>
      </c>
      <c r="Q31" s="10">
        <v>5523.44</v>
      </c>
      <c r="R31" s="18">
        <v>104</v>
      </c>
      <c r="T31">
        <f ca="1"/>
        <v>32</v>
      </c>
      <c r="U31" t="str">
        <f ca="1"/>
        <v>Product29</v>
      </c>
      <c r="V31" s="10">
        <f ca="1"/>
        <v>5523.44</v>
      </c>
      <c r="W31">
        <f ca="1"/>
        <v>104</v>
      </c>
    </row>
    <row r="32" spans="1:23" x14ac:dyDescent="0.25">
      <c r="A32" s="12">
        <v>30</v>
      </c>
      <c r="B32" s="10">
        <v>16666.269999999997</v>
      </c>
      <c r="P32" s="12" t="s">
        <v>70</v>
      </c>
      <c r="Q32" s="10">
        <v>22945.919999999998</v>
      </c>
      <c r="R32" s="18">
        <v>114</v>
      </c>
      <c r="T32">
        <f ca="1"/>
        <v>3</v>
      </c>
      <c r="U32" t="str">
        <f ca="1"/>
        <v>Product30</v>
      </c>
      <c r="V32" s="10">
        <f ca="1"/>
        <v>22945.919999999998</v>
      </c>
      <c r="W32">
        <f ca="1"/>
        <v>114</v>
      </c>
    </row>
    <row r="33" spans="1:36" x14ac:dyDescent="0.25">
      <c r="A33" s="12">
        <v>31</v>
      </c>
      <c r="B33" s="10">
        <v>8570.0999999999985</v>
      </c>
      <c r="P33" s="12" t="s">
        <v>72</v>
      </c>
      <c r="Q33" s="10">
        <v>6249.5999999999995</v>
      </c>
      <c r="R33" s="18">
        <v>60</v>
      </c>
      <c r="T33">
        <f ca="1"/>
        <v>28</v>
      </c>
      <c r="U33" t="str">
        <f ca="1"/>
        <v>Product31</v>
      </c>
      <c r="V33" s="10">
        <f ca="1"/>
        <v>6249.5999999999995</v>
      </c>
      <c r="W33">
        <f ca="1"/>
        <v>60</v>
      </c>
    </row>
    <row r="34" spans="1:36" x14ac:dyDescent="0.25">
      <c r="P34" s="12" t="s">
        <v>74</v>
      </c>
      <c r="Q34" s="10">
        <v>16329.72</v>
      </c>
      <c r="R34" s="18">
        <v>139</v>
      </c>
      <c r="T34">
        <f ca="1"/>
        <v>7</v>
      </c>
      <c r="U34" t="str">
        <f ca="1"/>
        <v>Product32</v>
      </c>
      <c r="V34" s="10">
        <f ca="1"/>
        <v>16329.72</v>
      </c>
      <c r="W34">
        <f ca="1"/>
        <v>139</v>
      </c>
    </row>
    <row r="35" spans="1:36" x14ac:dyDescent="0.25">
      <c r="P35" s="12" t="s">
        <v>76</v>
      </c>
      <c r="Q35" s="10">
        <v>13645.800000000001</v>
      </c>
      <c r="R35" s="18">
        <v>114</v>
      </c>
      <c r="T35">
        <f ca="1"/>
        <v>9</v>
      </c>
      <c r="U35" t="str">
        <f ca="1"/>
        <v>Product33</v>
      </c>
      <c r="V35" s="10">
        <f ca="1"/>
        <v>13645.800000000001</v>
      </c>
      <c r="W35">
        <f ca="1"/>
        <v>114</v>
      </c>
    </row>
    <row r="36" spans="1:36" x14ac:dyDescent="0.25">
      <c r="P36" s="12" t="s">
        <v>78</v>
      </c>
      <c r="Q36" s="10">
        <v>8978.2000000000007</v>
      </c>
      <c r="R36" s="18">
        <v>154</v>
      </c>
      <c r="T36">
        <f ca="1"/>
        <v>20</v>
      </c>
      <c r="U36" t="str">
        <f ca="1"/>
        <v>Product34</v>
      </c>
      <c r="V36" s="10">
        <f ca="1"/>
        <v>8978.2000000000007</v>
      </c>
      <c r="W36">
        <f ca="1"/>
        <v>154</v>
      </c>
    </row>
    <row r="37" spans="1:36" x14ac:dyDescent="0.25">
      <c r="P37" s="12" t="s">
        <v>80</v>
      </c>
      <c r="Q37" s="10">
        <v>703.5</v>
      </c>
      <c r="R37" s="18">
        <v>105</v>
      </c>
      <c r="T37">
        <f ca="1"/>
        <v>42</v>
      </c>
      <c r="U37" t="str">
        <f ca="1"/>
        <v>Product35</v>
      </c>
      <c r="V37" s="10">
        <f ca="1"/>
        <v>703.5</v>
      </c>
      <c r="W37">
        <f ca="1"/>
        <v>105</v>
      </c>
    </row>
    <row r="38" spans="1:36" x14ac:dyDescent="0.25">
      <c r="P38" s="12" t="s">
        <v>82</v>
      </c>
      <c r="Q38" s="10">
        <v>7222.5</v>
      </c>
      <c r="R38" s="18">
        <v>75</v>
      </c>
      <c r="T38">
        <f ca="1"/>
        <v>26</v>
      </c>
      <c r="U38" t="str">
        <f ca="1"/>
        <v>Product36</v>
      </c>
      <c r="V38" s="10">
        <f ca="1"/>
        <v>7222.5</v>
      </c>
      <c r="W38">
        <f ca="1"/>
        <v>75</v>
      </c>
    </row>
    <row r="39" spans="1:36" x14ac:dyDescent="0.25">
      <c r="P39" s="12" t="s">
        <v>84</v>
      </c>
      <c r="Q39" s="10">
        <v>5145.6000000000004</v>
      </c>
      <c r="R39" s="18">
        <v>60</v>
      </c>
      <c r="T39">
        <f ca="1"/>
        <v>33</v>
      </c>
      <c r="U39" t="str">
        <f ca="1"/>
        <v>Product37</v>
      </c>
      <c r="V39" s="10">
        <f ca="1"/>
        <v>5145.6000000000004</v>
      </c>
      <c r="W39">
        <f ca="1"/>
        <v>60</v>
      </c>
    </row>
    <row r="40" spans="1:36" x14ac:dyDescent="0.25">
      <c r="P40" s="12" t="s">
        <v>87</v>
      </c>
      <c r="Q40" s="10">
        <v>8871.1200000000008</v>
      </c>
      <c r="R40" s="18">
        <v>111</v>
      </c>
      <c r="T40">
        <f ca="1"/>
        <v>21</v>
      </c>
      <c r="U40" t="str">
        <f ca="1"/>
        <v>Product38</v>
      </c>
      <c r="V40" s="10">
        <f ca="1"/>
        <v>8871.1200000000008</v>
      </c>
      <c r="W40">
        <f ca="1"/>
        <v>111</v>
      </c>
    </row>
    <row r="41" spans="1:36" x14ac:dyDescent="0.25">
      <c r="P41" s="12" t="s">
        <v>89</v>
      </c>
      <c r="Q41" s="10">
        <v>3957.15</v>
      </c>
      <c r="R41" s="18">
        <v>93</v>
      </c>
      <c r="T41">
        <f ca="1"/>
        <v>37</v>
      </c>
      <c r="U41" t="str">
        <f ca="1"/>
        <v>Product39</v>
      </c>
      <c r="V41" s="10">
        <f ca="1"/>
        <v>3957.15</v>
      </c>
      <c r="W41">
        <f ca="1"/>
        <v>93</v>
      </c>
    </row>
    <row r="42" spans="1:36" x14ac:dyDescent="0.25">
      <c r="P42" s="12" t="s">
        <v>91</v>
      </c>
      <c r="Q42" s="10">
        <v>7718.4000000000005</v>
      </c>
      <c r="R42" s="18">
        <v>67</v>
      </c>
      <c r="T42">
        <f ca="1"/>
        <v>24</v>
      </c>
      <c r="U42" t="str">
        <f ca="1"/>
        <v>Product40</v>
      </c>
      <c r="V42" s="10">
        <f ca="1"/>
        <v>7718.4000000000005</v>
      </c>
      <c r="W42">
        <f ca="1"/>
        <v>67</v>
      </c>
    </row>
    <row r="43" spans="1:36" x14ac:dyDescent="0.25">
      <c r="P43" s="12" t="s">
        <v>93</v>
      </c>
      <c r="Q43" s="10">
        <v>22952.16</v>
      </c>
      <c r="R43" s="18">
        <v>132</v>
      </c>
      <c r="T43">
        <f ca="1"/>
        <v>2</v>
      </c>
      <c r="U43" t="str">
        <f ca="1"/>
        <v>Product41</v>
      </c>
      <c r="V43" s="10">
        <f ca="1"/>
        <v>22952.16</v>
      </c>
      <c r="W43">
        <f ca="1"/>
        <v>132</v>
      </c>
    </row>
    <row r="44" spans="1:36" x14ac:dyDescent="0.25">
      <c r="P44" s="12" t="s">
        <v>95</v>
      </c>
      <c r="Q44" s="10">
        <v>26074</v>
      </c>
      <c r="R44" s="18">
        <v>137</v>
      </c>
      <c r="T44">
        <f ca="1"/>
        <v>1</v>
      </c>
      <c r="U44" t="str">
        <f ca="1"/>
        <v>Product42</v>
      </c>
      <c r="V44" s="10">
        <f ca="1"/>
        <v>26074</v>
      </c>
      <c r="W44">
        <f ca="1"/>
        <v>137</v>
      </c>
    </row>
    <row r="45" spans="1:36" x14ac:dyDescent="0.25">
      <c r="P45" s="12" t="s">
        <v>97</v>
      </c>
      <c r="Q45" s="10">
        <v>6064.8399999999992</v>
      </c>
      <c r="R45" s="18">
        <v>73</v>
      </c>
      <c r="T45">
        <f ca="1"/>
        <v>30</v>
      </c>
      <c r="U45" t="str">
        <f ca="1"/>
        <v>Product43</v>
      </c>
      <c r="V45" s="10">
        <f ca="1"/>
        <v>6064.8399999999992</v>
      </c>
      <c r="W45">
        <f ca="1"/>
        <v>73</v>
      </c>
    </row>
    <row r="46" spans="1:36" x14ac:dyDescent="0.25">
      <c r="P46" s="12" t="s">
        <v>99</v>
      </c>
      <c r="Q46" s="10">
        <v>16333.92</v>
      </c>
      <c r="R46" s="18">
        <v>199</v>
      </c>
      <c r="T46">
        <f ca="1"/>
        <v>6</v>
      </c>
      <c r="U46" t="str">
        <f ca="1"/>
        <v>Product44</v>
      </c>
      <c r="V46" s="10">
        <f ca="1"/>
        <v>16333.92</v>
      </c>
      <c r="W46">
        <f ca="1"/>
        <v>199</v>
      </c>
      <c r="AF46" s="15">
        <v>45511.854166666664</v>
      </c>
      <c r="AH46" s="15">
        <v>45512.611111111109</v>
      </c>
      <c r="AI46" s="16"/>
      <c r="AJ46" s="17">
        <f>AH46-AF46</f>
        <v>0.75694444444525288</v>
      </c>
    </row>
    <row r="48" spans="1:36" x14ac:dyDescent="0.25">
      <c r="AF48" s="15">
        <v>45510.354166666664</v>
      </c>
      <c r="AH48">
        <v>0</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3" r:id="rId10" name="Check Box 1">
              <controlPr defaultSize="0" autoFill="0" autoLine="0" autoPict="0">
                <anchor moveWithCells="1">
                  <from>
                    <xdr:col>10</xdr:col>
                    <xdr:colOff>609600</xdr:colOff>
                    <xdr:row>14</xdr:row>
                    <xdr:rowOff>85725</xdr:rowOff>
                  </from>
                  <to>
                    <xdr:col>10</xdr:col>
                    <xdr:colOff>952500</xdr:colOff>
                    <xdr:row>16</xdr:row>
                    <xdr:rowOff>9525</xdr:rowOff>
                  </to>
                </anchor>
              </controlPr>
            </control>
          </mc:Choice>
        </mc:AlternateContent>
        <mc:AlternateContent xmlns:mc="http://schemas.openxmlformats.org/markup-compatibility/2006">
          <mc:Choice Requires="x14">
            <control shapeId="3074" r:id="rId11" name="Check Box 2">
              <controlPr defaultSize="0" autoFill="0" autoLine="0" autoPict="0">
                <anchor moveWithCells="1">
                  <from>
                    <xdr:col>10</xdr:col>
                    <xdr:colOff>1019175</xdr:colOff>
                    <xdr:row>14</xdr:row>
                    <xdr:rowOff>85725</xdr:rowOff>
                  </from>
                  <to>
                    <xdr:col>11</xdr:col>
                    <xdr:colOff>295275</xdr:colOff>
                    <xdr:row>16</xdr:row>
                    <xdr:rowOff>9525</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11</xdr:col>
                    <xdr:colOff>457200</xdr:colOff>
                    <xdr:row>14</xdr:row>
                    <xdr:rowOff>133350</xdr:rowOff>
                  </from>
                  <to>
                    <xdr:col>11</xdr:col>
                    <xdr:colOff>800100</xdr:colOff>
                    <xdr:row>16</xdr:row>
                    <xdr:rowOff>57150</xdr:rowOff>
                  </to>
                </anchor>
              </controlPr>
            </control>
          </mc:Choice>
        </mc:AlternateContent>
        <mc:AlternateContent xmlns:mc="http://schemas.openxmlformats.org/markup-compatibility/2006">
          <mc:Choice Requires="x14">
            <control shapeId="3076" r:id="rId13" name="Scroll Bar 4">
              <controlPr defaultSize="0" autoPict="0">
                <anchor moveWithCells="1">
                  <from>
                    <xdr:col>23</xdr:col>
                    <xdr:colOff>342900</xdr:colOff>
                    <xdr:row>13</xdr:row>
                    <xdr:rowOff>123825</xdr:rowOff>
                  </from>
                  <to>
                    <xdr:col>24</xdr:col>
                    <xdr:colOff>0</xdr:colOff>
                    <xdr:row>28</xdr:row>
                    <xdr:rowOff>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FB41-1479-4A7C-A2EB-96E5247B3636}">
  <dimension ref="A1"/>
  <sheetViews>
    <sheetView tabSelected="1" zoomScaleNormal="67" workbookViewId="0">
      <selection activeCell="C40" sqref="C40"/>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Scroll Bar 1">
              <controlPr defaultSize="0" autoPict="0">
                <anchor moveWithCells="1">
                  <from>
                    <xdr:col>10</xdr:col>
                    <xdr:colOff>228600</xdr:colOff>
                    <xdr:row>13</xdr:row>
                    <xdr:rowOff>161925</xdr:rowOff>
                  </from>
                  <to>
                    <xdr:col>10</xdr:col>
                    <xdr:colOff>400050</xdr:colOff>
                    <xdr:row>21</xdr:row>
                    <xdr:rowOff>142875</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5</xdr:col>
                    <xdr:colOff>609600</xdr:colOff>
                    <xdr:row>12</xdr:row>
                    <xdr:rowOff>66675</xdr:rowOff>
                  </from>
                  <to>
                    <xdr:col>6</xdr:col>
                    <xdr:colOff>352425</xdr:colOff>
                    <xdr:row>13</xdr:row>
                    <xdr:rowOff>180975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6</xdr:col>
                    <xdr:colOff>457200</xdr:colOff>
                    <xdr:row>12</xdr:row>
                    <xdr:rowOff>66675</xdr:rowOff>
                  </from>
                  <to>
                    <xdr:col>7</xdr:col>
                    <xdr:colOff>200025</xdr:colOff>
                    <xdr:row>13</xdr:row>
                    <xdr:rowOff>180975</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7</xdr:col>
                    <xdr:colOff>304800</xdr:colOff>
                    <xdr:row>12</xdr:row>
                    <xdr:rowOff>66675</xdr:rowOff>
                  </from>
                  <to>
                    <xdr:col>8</xdr:col>
                    <xdr:colOff>47625</xdr:colOff>
                    <xdr:row>13</xdr:row>
                    <xdr:rowOff>180975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zoomScale="78" workbookViewId="0">
      <selection activeCell="L16" sqref="L16"/>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Analysis</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 Yadav</cp:lastModifiedBy>
  <dcterms:created xsi:type="dcterms:W3CDTF">2021-11-03T11:40:02Z</dcterms:created>
  <dcterms:modified xsi:type="dcterms:W3CDTF">2025-01-04T12:12:45Z</dcterms:modified>
</cp:coreProperties>
</file>