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70" windowWidth="8595" windowHeight="6990" activeTab="1"/>
  </bookViews>
  <sheets>
    <sheet name="U-1" sheetId="1" r:id="rId1"/>
    <sheet name="dmbe-N" sheetId="2" r:id="rId2"/>
    <sheet name="DmBe-P" sheetId="3" r:id="rId3"/>
    <sheet name="actual b" sheetId="4" r:id="rId4"/>
  </sheets>
  <calcPr calcId="144525"/>
</workbook>
</file>

<file path=xl/calcChain.xml><?xml version="1.0" encoding="utf-8"?>
<calcChain xmlns="http://schemas.openxmlformats.org/spreadsheetml/2006/main">
  <c r="M14" i="3" l="1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13" i="3"/>
  <c r="M10" i="3" s="1"/>
  <c r="M11" i="3"/>
  <c r="I15" i="2" l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14" i="2"/>
  <c r="H14" i="2" l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O41" i="3"/>
  <c r="J14" i="3" l="1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13" i="3"/>
  <c r="K13" i="3" s="1"/>
  <c r="G13" i="3"/>
  <c r="I13" i="3" s="1"/>
  <c r="H13" i="3"/>
  <c r="G14" i="3"/>
  <c r="I14" i="3" s="1"/>
  <c r="H14" i="3"/>
  <c r="G15" i="3"/>
  <c r="I15" i="3" s="1"/>
  <c r="H15" i="3"/>
  <c r="G16" i="3"/>
  <c r="I16" i="3" s="1"/>
  <c r="H16" i="3"/>
  <c r="G17" i="3"/>
  <c r="I17" i="3" s="1"/>
  <c r="H17" i="3"/>
  <c r="G18" i="3"/>
  <c r="I18" i="3" s="1"/>
  <c r="H18" i="3"/>
  <c r="G19" i="3"/>
  <c r="I19" i="3" s="1"/>
  <c r="H19" i="3"/>
  <c r="G20" i="3"/>
  <c r="I20" i="3" s="1"/>
  <c r="H20" i="3"/>
  <c r="G21" i="3"/>
  <c r="I21" i="3" s="1"/>
  <c r="H21" i="3"/>
  <c r="G22" i="3"/>
  <c r="I22" i="3" s="1"/>
  <c r="H22" i="3"/>
  <c r="G23" i="3"/>
  <c r="I23" i="3" s="1"/>
  <c r="H23" i="3"/>
  <c r="G24" i="3"/>
  <c r="I24" i="3" s="1"/>
  <c r="H24" i="3"/>
  <c r="G25" i="3"/>
  <c r="I25" i="3" s="1"/>
  <c r="H25" i="3"/>
  <c r="G26" i="3"/>
  <c r="I26" i="3" s="1"/>
  <c r="H26" i="3"/>
  <c r="G27" i="3"/>
  <c r="I27" i="3" s="1"/>
  <c r="H27" i="3"/>
  <c r="G28" i="3"/>
  <c r="I28" i="3" s="1"/>
  <c r="H28" i="3"/>
  <c r="G29" i="3"/>
  <c r="I29" i="3" s="1"/>
  <c r="H29" i="3"/>
  <c r="G30" i="3"/>
  <c r="I30" i="3" s="1"/>
  <c r="H30" i="3"/>
  <c r="G31" i="3"/>
  <c r="I31" i="3" s="1"/>
  <c r="H31" i="3"/>
  <c r="G32" i="3"/>
  <c r="I32" i="3" s="1"/>
  <c r="H32" i="3"/>
  <c r="G33" i="3"/>
  <c r="I33" i="3" s="1"/>
  <c r="H33" i="3"/>
  <c r="G34" i="3"/>
  <c r="I34" i="3" s="1"/>
  <c r="H34" i="3"/>
  <c r="G35" i="3"/>
  <c r="I35" i="3" s="1"/>
  <c r="H35" i="3"/>
  <c r="G36" i="3"/>
  <c r="I36" i="3" s="1"/>
  <c r="H36" i="3"/>
  <c r="G37" i="3"/>
  <c r="I37" i="3" s="1"/>
  <c r="H37" i="3"/>
  <c r="G38" i="3"/>
  <c r="I38" i="3" s="1"/>
  <c r="H38" i="3"/>
  <c r="G39" i="3"/>
  <c r="I39" i="3" s="1"/>
  <c r="H39" i="3"/>
  <c r="G40" i="3"/>
  <c r="I40" i="3" s="1"/>
  <c r="H40" i="3"/>
  <c r="J40" i="2" l="1"/>
  <c r="J41" i="2"/>
  <c r="D40" i="2"/>
  <c r="K40" i="2" s="1"/>
  <c r="D41" i="2"/>
  <c r="K41" i="2" s="1"/>
  <c r="J14" i="2" l="1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O42" i="3" l="1"/>
  <c r="K38" i="2"/>
  <c r="K36" i="2"/>
  <c r="K34" i="2"/>
  <c r="K32" i="2"/>
  <c r="K30" i="2"/>
  <c r="K28" i="2"/>
  <c r="K26" i="2"/>
  <c r="K24" i="2"/>
  <c r="K22" i="2"/>
  <c r="K20" i="2"/>
  <c r="K18" i="2"/>
  <c r="K16" i="2"/>
  <c r="K14" i="2"/>
  <c r="K39" i="2"/>
  <c r="K37" i="2"/>
  <c r="K35" i="2"/>
  <c r="K33" i="2"/>
  <c r="K31" i="2"/>
  <c r="K29" i="2"/>
  <c r="K27" i="2"/>
  <c r="K25" i="2"/>
  <c r="K23" i="2"/>
  <c r="K21" i="2"/>
  <c r="K19" i="2"/>
  <c r="K17" i="2"/>
  <c r="K15" i="2"/>
</calcChain>
</file>

<file path=xl/sharedStrings.xml><?xml version="1.0" encoding="utf-8"?>
<sst xmlns="http://schemas.openxmlformats.org/spreadsheetml/2006/main" count="114" uniqueCount="35">
  <si>
    <t xml:space="preserve">TIME        </t>
  </si>
  <si>
    <t xml:space="preserve">YEARS       </t>
  </si>
  <si>
    <t xml:space="preserve">FPR         </t>
  </si>
  <si>
    <t xml:space="preserve">FOIP        </t>
  </si>
  <si>
    <t xml:space="preserve">FOE         </t>
  </si>
  <si>
    <t xml:space="preserve">FOPR        </t>
  </si>
  <si>
    <t xml:space="preserve">FWPR        </t>
  </si>
  <si>
    <t xml:space="preserve">FOPT        </t>
  </si>
  <si>
    <t xml:space="preserve">FWPT        </t>
  </si>
  <si>
    <t xml:space="preserve">WBHP        </t>
  </si>
  <si>
    <t xml:space="preserve">DAYS        </t>
  </si>
  <si>
    <t xml:space="preserve">PSIA        </t>
  </si>
  <si>
    <t xml:space="preserve">STB         </t>
  </si>
  <si>
    <t xml:space="preserve">            </t>
  </si>
  <si>
    <t xml:space="preserve">STB/DAY     </t>
  </si>
  <si>
    <t xml:space="preserve">*10**3      </t>
  </si>
  <si>
    <t xml:space="preserve">PROD        </t>
  </si>
  <si>
    <t>F</t>
  </si>
  <si>
    <t>delt p</t>
  </si>
  <si>
    <t>Bo</t>
  </si>
  <si>
    <t>Efw</t>
  </si>
  <si>
    <t>Eo</t>
  </si>
  <si>
    <t>Bo-Boi</t>
  </si>
  <si>
    <t>NpBo+WpBw</t>
  </si>
  <si>
    <t>Eo+Ewf</t>
  </si>
  <si>
    <t>error</t>
  </si>
  <si>
    <t>pi-pr</t>
  </si>
  <si>
    <t xml:space="preserve">SUMMARY OF RUN a-4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</si>
  <si>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SUMMARY OF RUN u-1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</si>
  <si>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PI-PWF</t>
  </si>
  <si>
    <t>(PI-PWF)/Q</t>
  </si>
  <si>
    <t>NP/Q</t>
  </si>
  <si>
    <t>Pr</t>
  </si>
  <si>
    <t>7.83*delp</t>
  </si>
  <si>
    <t>BOI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</si>
</sst>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#,##0.00" sourceLinked="0"/>
            </c:trendlineLbl>
          </c:trendline>
          <c:xVal>
            <c:numRef>
              <c:f>'dmbe-N'!$K$15:$K$41</c:f>
              <c:numCache>
                <c:formatCode>General</c:formatCode>
                <c:ptCount val="27"/>
                <c:pt idx="0">
                  <c:v>8.0327939000016829E-4</c:v>
                </c:pt>
                <c:pt idx="1">
                  <c:v>2.2987587200000653E-3</c:v>
                </c:pt>
                <c:pt idx="2">
                  <c:v>3.9819497100001822E-3</c:v>
                </c:pt>
                <c:pt idx="3">
                  <c:v>6.9188422199999849E-3</c:v>
                </c:pt>
                <c:pt idx="4">
                  <c:v>9.7291440500000149E-3</c:v>
                </c:pt>
                <c:pt idx="5">
                  <c:v>1.2624748970000038E-2</c:v>
                </c:pt>
                <c:pt idx="6">
                  <c:v>1.5501828110000063E-2</c:v>
                </c:pt>
                <c:pt idx="7">
                  <c:v>1.8861690770000054E-2</c:v>
                </c:pt>
                <c:pt idx="8">
                  <c:v>2.1554746180000091E-2</c:v>
                </c:pt>
                <c:pt idx="9">
                  <c:v>2.4362882170000114E-2</c:v>
                </c:pt>
                <c:pt idx="10">
                  <c:v>2.7145461040000138E-2</c:v>
                </c:pt>
                <c:pt idx="11">
                  <c:v>2.9921674120000158E-2</c:v>
                </c:pt>
                <c:pt idx="12">
                  <c:v>3.3109081030000154E-2</c:v>
                </c:pt>
                <c:pt idx="13">
                  <c:v>3.5365967979999989E-2</c:v>
                </c:pt>
                <c:pt idx="14">
                  <c:v>3.7738828130000034E-2</c:v>
                </c:pt>
                <c:pt idx="15">
                  <c:v>3.9996764300000091E-2</c:v>
                </c:pt>
                <c:pt idx="16">
                  <c:v>4.2350409630000141E-2</c:v>
                </c:pt>
                <c:pt idx="17">
                  <c:v>4.5283510730000143E-2</c:v>
                </c:pt>
                <c:pt idx="18">
                  <c:v>4.6918252750000014E-2</c:v>
                </c:pt>
                <c:pt idx="19">
                  <c:v>4.8668827030000104E-2</c:v>
                </c:pt>
                <c:pt idx="20">
                  <c:v>5.052072458000019E-2</c:v>
                </c:pt>
                <c:pt idx="21">
                  <c:v>5.2270766420000052E-2</c:v>
                </c:pt>
                <c:pt idx="22">
                  <c:v>5.4834520280000076E-2</c:v>
                </c:pt>
                <c:pt idx="23">
                  <c:v>5.5977348999999989E-2</c:v>
                </c:pt>
                <c:pt idx="24">
                  <c:v>5.7239838850000113E-2</c:v>
                </c:pt>
                <c:pt idx="25">
                  <c:v>5.8404716850000024E-2</c:v>
                </c:pt>
                <c:pt idx="26">
                  <c:v>5.9669759280000144E-2</c:v>
                </c:pt>
              </c:numCache>
            </c:numRef>
          </c:xVal>
          <c:yVal>
            <c:numRef>
              <c:f>'dmbe-N'!$J$15:$J$41</c:f>
              <c:numCache>
                <c:formatCode>General</c:formatCode>
                <c:ptCount val="27"/>
                <c:pt idx="0">
                  <c:v>111348.03548681999</c:v>
                </c:pt>
                <c:pt idx="1">
                  <c:v>222858.07762098001</c:v>
                </c:pt>
                <c:pt idx="2">
                  <c:v>371730.13918920001</c:v>
                </c:pt>
                <c:pt idx="3">
                  <c:v>632859.26227565994</c:v>
                </c:pt>
                <c:pt idx="4">
                  <c:v>894672.39995015995</c:v>
                </c:pt>
                <c:pt idx="5">
                  <c:v>1157292.55159152</c:v>
                </c:pt>
                <c:pt idx="6">
                  <c:v>1420668.7165959</c:v>
                </c:pt>
                <c:pt idx="7">
                  <c:v>1672722.8760219</c:v>
                </c:pt>
                <c:pt idx="8">
                  <c:v>1925001.0466362799</c:v>
                </c:pt>
                <c:pt idx="9">
                  <c:v>2178133.2283278601</c:v>
                </c:pt>
                <c:pt idx="10">
                  <c:v>2431985.4204448601</c:v>
                </c:pt>
                <c:pt idx="11">
                  <c:v>2686557.6226312998</c:v>
                </c:pt>
                <c:pt idx="12">
                  <c:v>2892251.7842431599</c:v>
                </c:pt>
                <c:pt idx="13">
                  <c:v>3097141.9518638398</c:v>
                </c:pt>
                <c:pt idx="14">
                  <c:v>3302774.12541684</c:v>
                </c:pt>
                <c:pt idx="15">
                  <c:v>3508640.3046696</c:v>
                </c:pt>
                <c:pt idx="16">
                  <c:v>3715280.4894242398</c:v>
                </c:pt>
                <c:pt idx="17">
                  <c:v>3873044.6269120802</c:v>
                </c:pt>
                <c:pt idx="18">
                  <c:v>4028426.7672232795</c:v>
                </c:pt>
                <c:pt idx="19">
                  <c:v>4184402.9103966001</c:v>
                </c:pt>
                <c:pt idx="20">
                  <c:v>4341009.0563953202</c:v>
                </c:pt>
                <c:pt idx="21">
                  <c:v>4497573.2051612996</c:v>
                </c:pt>
                <c:pt idx="22">
                  <c:v>4605729.3030374404</c:v>
                </c:pt>
                <c:pt idx="23">
                  <c:v>4710473.4020508798</c:v>
                </c:pt>
                <c:pt idx="24">
                  <c:v>4815723.5022240598</c:v>
                </c:pt>
                <c:pt idx="25">
                  <c:v>4920731.6035467796</c:v>
                </c:pt>
                <c:pt idx="26">
                  <c:v>5026261.7060067998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08064"/>
        <c:axId val="94009984"/>
      </c:scatterChart>
      <c:valAx>
        <c:axId val="9400806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4009984"/>
        <c:crosses val="autoZero"/>
        <c:crossBetween val="midCat"/>
      </c:valAx>
      <c:valAx>
        <c:axId val="94009984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94008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2570428696412947E-2"/>
                  <c:y val="-9.7003499562554676E-3"/>
                </c:manualLayout>
              </c:layout>
              <c:numFmt formatCode="General" sourceLinked="0"/>
            </c:trendlineLbl>
          </c:trendline>
          <c:xVal>
            <c:numRef>
              <c:f>'DmBe-P'!$H$13:$H$40</c:f>
              <c:numCache>
                <c:formatCode>General</c:formatCode>
                <c:ptCount val="28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85</c:v>
                </c:pt>
                <c:pt idx="5">
                  <c:v>120</c:v>
                </c:pt>
                <c:pt idx="6">
                  <c:v>155</c:v>
                </c:pt>
                <c:pt idx="7">
                  <c:v>190</c:v>
                </c:pt>
                <c:pt idx="8">
                  <c:v>268</c:v>
                </c:pt>
                <c:pt idx="9">
                  <c:v>308</c:v>
                </c:pt>
                <c:pt idx="10">
                  <c:v>348</c:v>
                </c:pt>
                <c:pt idx="11">
                  <c:v>388</c:v>
                </c:pt>
                <c:pt idx="12">
                  <c:v>428</c:v>
                </c:pt>
                <c:pt idx="13">
                  <c:v>575</c:v>
                </c:pt>
                <c:pt idx="14">
                  <c:v>615</c:v>
                </c:pt>
                <c:pt idx="15">
                  <c:v>655</c:v>
                </c:pt>
                <c:pt idx="16">
                  <c:v>695</c:v>
                </c:pt>
                <c:pt idx="17">
                  <c:v>735</c:v>
                </c:pt>
                <c:pt idx="18">
                  <c:v>1020</c:v>
                </c:pt>
                <c:pt idx="19">
                  <c:v>1060</c:v>
                </c:pt>
                <c:pt idx="20">
                  <c:v>1100</c:v>
                </c:pt>
                <c:pt idx="21">
                  <c:v>1140</c:v>
                </c:pt>
                <c:pt idx="22">
                  <c:v>1180</c:v>
                </c:pt>
                <c:pt idx="23">
                  <c:v>1810</c:v>
                </c:pt>
                <c:pt idx="24">
                  <c:v>1850</c:v>
                </c:pt>
                <c:pt idx="25">
                  <c:v>1890</c:v>
                </c:pt>
                <c:pt idx="26">
                  <c:v>1930</c:v>
                </c:pt>
                <c:pt idx="27">
                  <c:v>1970</c:v>
                </c:pt>
              </c:numCache>
            </c:numRef>
          </c:xVal>
          <c:yVal>
            <c:numRef>
              <c:f>'DmBe-P'!$I$13:$I$40</c:f>
              <c:numCache>
                <c:formatCode>General</c:formatCode>
                <c:ptCount val="28"/>
                <c:pt idx="0">
                  <c:v>0.24599766666666664</c:v>
                </c:pt>
                <c:pt idx="1">
                  <c:v>0.25245550000000005</c:v>
                </c:pt>
                <c:pt idx="2">
                  <c:v>0.26513066666666668</c:v>
                </c:pt>
                <c:pt idx="3">
                  <c:v>0.27967283333333331</c:v>
                </c:pt>
                <c:pt idx="4">
                  <c:v>0.3038723333333333</c:v>
                </c:pt>
                <c:pt idx="5">
                  <c:v>0.32750583333333333</c:v>
                </c:pt>
                <c:pt idx="6">
                  <c:v>0.35082649999999999</c:v>
                </c:pt>
                <c:pt idx="7">
                  <c:v>0.37375283333333331</c:v>
                </c:pt>
                <c:pt idx="8">
                  <c:v>0.43148379999999997</c:v>
                </c:pt>
                <c:pt idx="9">
                  <c:v>0.45684920000000001</c:v>
                </c:pt>
                <c:pt idx="10">
                  <c:v>0.48259979999999997</c:v>
                </c:pt>
                <c:pt idx="11">
                  <c:v>0.50769760000000008</c:v>
                </c:pt>
                <c:pt idx="12">
                  <c:v>0.53263279999999991</c:v>
                </c:pt>
                <c:pt idx="13">
                  <c:v>0.63901025</c:v>
                </c:pt>
                <c:pt idx="14">
                  <c:v>0.66317650000000006</c:v>
                </c:pt>
                <c:pt idx="15">
                  <c:v>0.68785275000000001</c:v>
                </c:pt>
                <c:pt idx="16">
                  <c:v>0.71205249999999998</c:v>
                </c:pt>
                <c:pt idx="17">
                  <c:v>0.73611525000000011</c:v>
                </c:pt>
                <c:pt idx="18">
                  <c:v>0.93921033333333348</c:v>
                </c:pt>
                <c:pt idx="19">
                  <c:v>0.96197500000000002</c:v>
                </c:pt>
                <c:pt idx="20">
                  <c:v>0.98541366666666663</c:v>
                </c:pt>
                <c:pt idx="21">
                  <c:v>1.0089086666666667</c:v>
                </c:pt>
                <c:pt idx="22">
                  <c:v>1.0323246666666668</c:v>
                </c:pt>
                <c:pt idx="23">
                  <c:v>1.4742580000000001</c:v>
                </c:pt>
                <c:pt idx="24">
                  <c:v>1.4961500000000001</c:v>
                </c:pt>
                <c:pt idx="25">
                  <c:v>1.5192975000000002</c:v>
                </c:pt>
                <c:pt idx="26">
                  <c:v>1.5425974999999998</c:v>
                </c:pt>
                <c:pt idx="27">
                  <c:v>1.5659079999999999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6720"/>
        <c:axId val="103601280"/>
      </c:scatterChart>
      <c:valAx>
        <c:axId val="1035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601280"/>
        <c:crosses val="autoZero"/>
        <c:crossBetween val="midCat"/>
      </c:valAx>
      <c:valAx>
        <c:axId val="1036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6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'actual b'!$M$8:$M$38</c:f>
              <c:numCache>
                <c:formatCode>General</c:formatCode>
                <c:ptCount val="3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7760"/>
        <c:axId val="103639296"/>
      </c:scatterChart>
      <c:valAx>
        <c:axId val="10363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39296"/>
        <c:crosses val="autoZero"/>
        <c:crossBetween val="midCat"/>
      </c:valAx>
      <c:valAx>
        <c:axId val="1036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37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'actual b'!$N$8:$N$38</c:f>
              <c:numCache>
                <c:formatCode>General</c:formatCode>
                <c:ptCount val="3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63488"/>
        <c:axId val="103665024"/>
      </c:scatterChart>
      <c:valAx>
        <c:axId val="10366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65024"/>
        <c:crosses val="autoZero"/>
        <c:crossBetween val="midCat"/>
      </c:valAx>
      <c:valAx>
        <c:axId val="10366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63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'actual b'!$P$8:$P$38</c:f>
              <c:numCache>
                <c:formatCode>General</c:formatCode>
                <c:ptCount val="3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4240"/>
        <c:axId val="105195776"/>
      </c:scatterChart>
      <c:valAx>
        <c:axId val="1051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95776"/>
        <c:crosses val="autoZero"/>
        <c:crossBetween val="midCat"/>
      </c:valAx>
      <c:valAx>
        <c:axId val="1051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94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171450</xdr:colOff>
      <xdr:row>0</xdr:row>
      <xdr:rowOff>142875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123825</xdr:colOff>
      <xdr:row>0</xdr:row>
      <xdr:rowOff>133350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238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104775</xdr:colOff>
      <xdr:row>0</xdr:row>
      <xdr:rowOff>133350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1047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114300</xdr:colOff>
      <xdr:row>0</xdr:row>
      <xdr:rowOff>133350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143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133350</xdr:colOff>
      <xdr:row>0</xdr:row>
      <xdr:rowOff>133350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171450</xdr:colOff>
      <xdr:row>0</xdr:row>
      <xdr:rowOff>152400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714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9</xdr:col>
      <xdr:colOff>104775</xdr:colOff>
      <xdr:row>0</xdr:row>
      <xdr:rowOff>133350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1047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400050</xdr:colOff>
      <xdr:row>0</xdr:row>
      <xdr:rowOff>152400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4000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16</xdr:row>
      <xdr:rowOff>14287</xdr:rowOff>
    </xdr:from>
    <xdr:to>
      <xdr:col>7</xdr:col>
      <xdr:colOff>457200</xdr:colOff>
      <xdr:row>30</xdr:row>
      <xdr:rowOff>90487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16</xdr:row>
      <xdr:rowOff>138112</xdr:rowOff>
    </xdr:from>
    <xdr:to>
      <xdr:col>9</xdr:col>
      <xdr:colOff>0</xdr:colOff>
      <xdr:row>31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11</xdr:row>
      <xdr:rowOff>90487</xdr:rowOff>
    </xdr:from>
    <xdr:to>
      <xdr:col>6</xdr:col>
      <xdr:colOff>257175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12</xdr:row>
      <xdr:rowOff>80962</xdr:rowOff>
    </xdr:from>
    <xdr:to>
      <xdr:col>13</xdr:col>
      <xdr:colOff>257175</xdr:colOff>
      <xdr:row>23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12</xdr:row>
      <xdr:rowOff>147637</xdr:rowOff>
    </xdr:from>
    <xdr:to>
      <xdr:col>18</xdr:col>
      <xdr:colOff>542925</xdr:colOff>
      <xdr:row>22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J13" sqref="J13:K40"/>
    </sheetView>
  </sheetViews>
  <sheetFormatPr defaultRowHeight="15" x14ac:dyDescent="0.25"/>
  <sheetData>
    <row r="1" spans="1:12" x14ac:dyDescent="0.25">
      <c r="A1" s="3"/>
      <c r="B1" s="3"/>
      <c r="C1" s="3"/>
      <c r="D1" s="3"/>
      <c r="E1" s="3"/>
      <c r="F1" s="3"/>
      <c r="G1" s="3"/>
      <c r="H1" s="3"/>
      <c r="I1" s="3"/>
      <c r="J1" s="3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2"/>
      <c r="L2" s="2"/>
    </row>
    <row r="3" spans="1:12" x14ac:dyDescent="0.25">
      <c r="A3" s="3"/>
      <c r="B3" s="3"/>
      <c r="C3" s="4" t="s">
        <v>28</v>
      </c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3"/>
      <c r="B4" s="3"/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</row>
    <row r="5" spans="1:12" x14ac:dyDescent="0.25">
      <c r="A5" s="3"/>
      <c r="B5" s="3"/>
      <c r="C5" s="4" t="s">
        <v>10</v>
      </c>
      <c r="D5" s="4" t="s">
        <v>1</v>
      </c>
      <c r="E5" s="4" t="s">
        <v>11</v>
      </c>
      <c r="F5" s="4" t="s">
        <v>12</v>
      </c>
      <c r="G5" s="4" t="s">
        <v>13</v>
      </c>
      <c r="H5" s="4" t="s">
        <v>14</v>
      </c>
      <c r="I5" s="4" t="s">
        <v>14</v>
      </c>
      <c r="J5" s="4" t="s">
        <v>12</v>
      </c>
      <c r="K5" s="4" t="s">
        <v>12</v>
      </c>
      <c r="L5" s="4" t="s">
        <v>11</v>
      </c>
    </row>
    <row r="6" spans="1:12" x14ac:dyDescent="0.25">
      <c r="A6" s="3"/>
      <c r="B6" s="3"/>
      <c r="C6" s="4" t="s">
        <v>13</v>
      </c>
      <c r="D6" s="4" t="s">
        <v>13</v>
      </c>
      <c r="E6" s="4" t="s">
        <v>13</v>
      </c>
      <c r="F6" s="4" t="s">
        <v>15</v>
      </c>
      <c r="G6" s="4" t="s">
        <v>13</v>
      </c>
      <c r="H6" s="4" t="s">
        <v>13</v>
      </c>
      <c r="I6" s="4" t="s">
        <v>13</v>
      </c>
      <c r="J6" s="4" t="s">
        <v>13</v>
      </c>
      <c r="K6" s="4" t="s">
        <v>13</v>
      </c>
      <c r="L6" s="4" t="s">
        <v>13</v>
      </c>
    </row>
    <row r="7" spans="1:12" x14ac:dyDescent="0.25">
      <c r="A7" s="3"/>
      <c r="B7" s="3"/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13</v>
      </c>
      <c r="J7" s="4" t="s">
        <v>13</v>
      </c>
      <c r="K7" s="4" t="s">
        <v>13</v>
      </c>
      <c r="L7" s="4" t="s">
        <v>16</v>
      </c>
    </row>
    <row r="8" spans="1:12" x14ac:dyDescent="0.25">
      <c r="A8" s="3"/>
      <c r="B8" s="3"/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</row>
    <row r="9" spans="1:12" x14ac:dyDescent="0.25">
      <c r="A9" s="3"/>
      <c r="B9" s="3"/>
      <c r="C9" s="4">
        <v>0</v>
      </c>
      <c r="D9" s="4">
        <v>0</v>
      </c>
      <c r="E9" s="4">
        <v>4500</v>
      </c>
      <c r="F9" s="4">
        <v>81006.14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4485.1660000000002</v>
      </c>
    </row>
    <row r="10" spans="1:12" x14ac:dyDescent="0.25">
      <c r="A10" s="3"/>
      <c r="B10" s="3"/>
      <c r="C10" s="4">
        <v>1</v>
      </c>
      <c r="D10" s="4">
        <v>2.738E-3</v>
      </c>
      <c r="E10" s="4">
        <v>4495.2449999999999</v>
      </c>
      <c r="F10" s="4">
        <v>81000.14</v>
      </c>
      <c r="G10" s="5">
        <v>7.4099999999999999E-5</v>
      </c>
      <c r="H10" s="4">
        <v>6000</v>
      </c>
      <c r="I10" s="4">
        <v>1.663E-3</v>
      </c>
      <c r="J10" s="4">
        <v>6000</v>
      </c>
      <c r="K10" s="4">
        <v>1.663E-3</v>
      </c>
      <c r="L10" s="4">
        <v>3255.7759999999998</v>
      </c>
    </row>
    <row r="11" spans="1:12" x14ac:dyDescent="0.25">
      <c r="A11" s="3"/>
      <c r="B11" s="3"/>
      <c r="C11" s="4">
        <v>3</v>
      </c>
      <c r="D11" s="4">
        <v>8.2140000000000008E-3</v>
      </c>
      <c r="E11" s="4">
        <v>4485.7439999999997</v>
      </c>
      <c r="F11" s="4">
        <v>80988.14</v>
      </c>
      <c r="G11" s="4">
        <v>2.22E-4</v>
      </c>
      <c r="H11" s="4">
        <v>6000</v>
      </c>
      <c r="I11" s="4">
        <v>2.049E-3</v>
      </c>
      <c r="J11" s="4">
        <v>18000</v>
      </c>
      <c r="K11" s="4">
        <v>5.7609999999999996E-3</v>
      </c>
      <c r="L11" s="4">
        <v>3135.672</v>
      </c>
    </row>
    <row r="12" spans="1:12" x14ac:dyDescent="0.25">
      <c r="A12" s="3"/>
      <c r="B12" s="3"/>
      <c r="C12" s="4">
        <v>5</v>
      </c>
      <c r="D12" s="4">
        <v>1.3689E-2</v>
      </c>
      <c r="E12" s="4">
        <v>4476.2340000000004</v>
      </c>
      <c r="F12" s="4">
        <v>80976.13</v>
      </c>
      <c r="G12" s="4">
        <v>3.7100000000000002E-4</v>
      </c>
      <c r="H12" s="4">
        <v>6000</v>
      </c>
      <c r="I12" s="4">
        <v>2.2139999999999998E-3</v>
      </c>
      <c r="J12" s="4">
        <v>30000</v>
      </c>
      <c r="K12" s="4">
        <v>1.0189E-2</v>
      </c>
      <c r="L12" s="4">
        <v>3083.4259999999999</v>
      </c>
    </row>
    <row r="13" spans="1:12" x14ac:dyDescent="0.25">
      <c r="A13" s="3"/>
      <c r="B13" s="3"/>
      <c r="C13" s="4">
        <v>10</v>
      </c>
      <c r="D13" s="4">
        <v>2.7379000000000001E-2</v>
      </c>
      <c r="E13" s="4">
        <v>4452.4859999999999</v>
      </c>
      <c r="F13" s="4">
        <v>80946.13</v>
      </c>
      <c r="G13" s="4">
        <v>7.4100000000000001E-4</v>
      </c>
      <c r="H13" s="4">
        <v>6000</v>
      </c>
      <c r="I13" s="4">
        <v>2.3999999999999998E-3</v>
      </c>
      <c r="J13" s="4">
        <v>60000</v>
      </c>
      <c r="K13" s="4">
        <v>2.2189E-2</v>
      </c>
      <c r="L13" s="4">
        <v>3024.0140000000001</v>
      </c>
    </row>
    <row r="14" spans="1:12" x14ac:dyDescent="0.25">
      <c r="A14" s="3"/>
      <c r="B14" s="3"/>
      <c r="C14" s="4">
        <v>15</v>
      </c>
      <c r="D14" s="4">
        <v>4.1068E-2</v>
      </c>
      <c r="E14" s="4">
        <v>4428.7619999999997</v>
      </c>
      <c r="F14" s="4">
        <v>80916.13</v>
      </c>
      <c r="G14" s="4">
        <v>1.111E-3</v>
      </c>
      <c r="H14" s="4">
        <v>6000</v>
      </c>
      <c r="I14" s="4">
        <v>2.5200000000000001E-3</v>
      </c>
      <c r="J14" s="4">
        <v>90000</v>
      </c>
      <c r="K14" s="4">
        <v>3.4791000000000002E-2</v>
      </c>
      <c r="L14" s="4">
        <v>2985.2669999999998</v>
      </c>
    </row>
    <row r="15" spans="1:12" x14ac:dyDescent="0.25">
      <c r="A15" s="3"/>
      <c r="B15" s="3"/>
      <c r="C15" s="4">
        <v>30</v>
      </c>
      <c r="D15" s="4">
        <v>8.2136000000000001E-2</v>
      </c>
      <c r="E15" s="4">
        <v>4358.018</v>
      </c>
      <c r="F15" s="4">
        <v>80826.12</v>
      </c>
      <c r="G15" s="4">
        <v>2.222E-3</v>
      </c>
      <c r="H15" s="4">
        <v>6000</v>
      </c>
      <c r="I15" s="4">
        <v>2.7539999999999999E-3</v>
      </c>
      <c r="J15" s="4">
        <v>180000</v>
      </c>
      <c r="K15" s="4">
        <v>7.6099E-2</v>
      </c>
      <c r="L15" s="4">
        <v>2909.2159999999999</v>
      </c>
    </row>
    <row r="16" spans="1:12" x14ac:dyDescent="0.25">
      <c r="A16" s="3"/>
      <c r="B16" s="3"/>
      <c r="C16" s="4">
        <v>50</v>
      </c>
      <c r="D16" s="4">
        <v>0.13689299999999999</v>
      </c>
      <c r="E16" s="4">
        <v>4265.2030000000004</v>
      </c>
      <c r="F16" s="4">
        <v>80706.12</v>
      </c>
      <c r="G16" s="4">
        <v>3.7039999999999998E-3</v>
      </c>
      <c r="H16" s="4">
        <v>6000</v>
      </c>
      <c r="I16" s="4">
        <v>3.0179999999999998E-3</v>
      </c>
      <c r="J16" s="4">
        <v>300000</v>
      </c>
      <c r="K16" s="4">
        <v>0.13646</v>
      </c>
      <c r="L16" s="4">
        <v>2821.9630000000002</v>
      </c>
    </row>
    <row r="17" spans="1:12" x14ac:dyDescent="0.25">
      <c r="A17" s="3"/>
      <c r="B17" s="3"/>
      <c r="C17" s="4">
        <v>85</v>
      </c>
      <c r="D17" s="4">
        <v>0.23271700000000001</v>
      </c>
      <c r="E17" s="4">
        <v>4103.2309999999998</v>
      </c>
      <c r="F17" s="4">
        <v>80496.12</v>
      </c>
      <c r="G17" s="4">
        <v>6.2960000000000004E-3</v>
      </c>
      <c r="H17" s="4">
        <v>6000</v>
      </c>
      <c r="I17" s="4">
        <v>3.4480000000000001E-3</v>
      </c>
      <c r="J17" s="4">
        <v>510000</v>
      </c>
      <c r="K17" s="4">
        <v>0.257133</v>
      </c>
      <c r="L17" s="4">
        <v>2676.7660000000001</v>
      </c>
    </row>
    <row r="18" spans="1:12" x14ac:dyDescent="0.25">
      <c r="A18" s="3"/>
      <c r="B18" s="3"/>
      <c r="C18" s="4">
        <v>120</v>
      </c>
      <c r="D18" s="4">
        <v>0.328542</v>
      </c>
      <c r="E18" s="4">
        <v>3944.4769999999999</v>
      </c>
      <c r="F18" s="4">
        <v>80286.12</v>
      </c>
      <c r="G18" s="4">
        <v>8.8880000000000001E-3</v>
      </c>
      <c r="H18" s="4">
        <v>6000</v>
      </c>
      <c r="I18" s="4">
        <v>3.8560000000000001E-3</v>
      </c>
      <c r="J18" s="4">
        <v>720000</v>
      </c>
      <c r="K18" s="4">
        <v>0.39210800000000001</v>
      </c>
      <c r="L18" s="4">
        <v>2534.9650000000001</v>
      </c>
    </row>
    <row r="19" spans="1:12" x14ac:dyDescent="0.25">
      <c r="A19" s="3"/>
      <c r="B19" s="3"/>
      <c r="C19" s="4">
        <v>155</v>
      </c>
      <c r="D19" s="4">
        <v>0.42436699999999999</v>
      </c>
      <c r="E19" s="4">
        <v>3786.8679999999999</v>
      </c>
      <c r="F19" s="4">
        <v>80076.12</v>
      </c>
      <c r="G19" s="4">
        <v>1.1481E-2</v>
      </c>
      <c r="H19" s="4">
        <v>6000</v>
      </c>
      <c r="I19" s="4">
        <v>4.248E-3</v>
      </c>
      <c r="J19" s="4">
        <v>930000</v>
      </c>
      <c r="K19" s="4">
        <v>0.54077600000000003</v>
      </c>
      <c r="L19" s="4">
        <v>2395.0410000000002</v>
      </c>
    </row>
    <row r="20" spans="1:12" x14ac:dyDescent="0.25">
      <c r="A20" s="3"/>
      <c r="B20" s="3"/>
      <c r="C20" s="4">
        <v>190</v>
      </c>
      <c r="D20" s="4">
        <v>0.52019199999999999</v>
      </c>
      <c r="E20" s="4">
        <v>3632.3870000000002</v>
      </c>
      <c r="F20" s="4">
        <v>79866.12</v>
      </c>
      <c r="G20" s="4">
        <v>1.4073E-2</v>
      </c>
      <c r="H20" s="4">
        <v>6000</v>
      </c>
      <c r="I20" s="4">
        <v>4.6220000000000002E-3</v>
      </c>
      <c r="J20" s="4">
        <v>1140000</v>
      </c>
      <c r="K20" s="4">
        <v>0.70254499999999998</v>
      </c>
      <c r="L20" s="4">
        <v>2257.4830000000002</v>
      </c>
    </row>
    <row r="21" spans="1:12" x14ac:dyDescent="0.25">
      <c r="A21" s="3"/>
      <c r="B21" s="3"/>
      <c r="C21" s="4">
        <v>230</v>
      </c>
      <c r="D21" s="4">
        <v>0.62970599999999999</v>
      </c>
      <c r="E21" s="4">
        <v>3485.9430000000002</v>
      </c>
      <c r="F21" s="4">
        <v>79666.12</v>
      </c>
      <c r="G21" s="4">
        <v>1.6542000000000001E-2</v>
      </c>
      <c r="H21" s="4">
        <v>5000</v>
      </c>
      <c r="I21" s="4">
        <v>3.9069999999999999E-3</v>
      </c>
      <c r="J21" s="4">
        <v>1340000</v>
      </c>
      <c r="K21" s="4">
        <v>0.85884499999999997</v>
      </c>
      <c r="L21" s="4">
        <v>2342.5810000000001</v>
      </c>
    </row>
    <row r="22" spans="1:12" x14ac:dyDescent="0.25">
      <c r="A22" s="3"/>
      <c r="B22" s="3"/>
      <c r="C22" s="4">
        <v>270</v>
      </c>
      <c r="D22" s="4">
        <v>0.73921999999999999</v>
      </c>
      <c r="E22" s="4">
        <v>3342.3850000000002</v>
      </c>
      <c r="F22" s="4">
        <v>79466.12</v>
      </c>
      <c r="G22" s="4">
        <v>1.9011E-2</v>
      </c>
      <c r="H22" s="4">
        <v>5000</v>
      </c>
      <c r="I22" s="4">
        <v>4.182E-3</v>
      </c>
      <c r="J22" s="4">
        <v>1540000</v>
      </c>
      <c r="K22" s="4">
        <v>1.026114</v>
      </c>
      <c r="L22" s="4">
        <v>2215.7539999999999</v>
      </c>
    </row>
    <row r="23" spans="1:12" x14ac:dyDescent="0.25">
      <c r="A23" s="3"/>
      <c r="B23" s="3"/>
      <c r="C23" s="4">
        <v>310</v>
      </c>
      <c r="D23" s="4">
        <v>0.84873399999999999</v>
      </c>
      <c r="E23" s="4">
        <v>3199.5509999999999</v>
      </c>
      <c r="F23" s="4">
        <v>79266.12</v>
      </c>
      <c r="G23" s="4">
        <v>2.1479999999999999E-2</v>
      </c>
      <c r="H23" s="4">
        <v>5000</v>
      </c>
      <c r="I23" s="4">
        <v>4.4530000000000004E-3</v>
      </c>
      <c r="J23" s="4">
        <v>1740000</v>
      </c>
      <c r="K23" s="4">
        <v>1.204243</v>
      </c>
      <c r="L23" s="4">
        <v>2087.0010000000002</v>
      </c>
    </row>
    <row r="24" spans="1:12" x14ac:dyDescent="0.25">
      <c r="A24" s="3"/>
      <c r="B24" s="3"/>
      <c r="C24" s="4">
        <v>350</v>
      </c>
      <c r="D24" s="4">
        <v>0.95824799999999999</v>
      </c>
      <c r="E24" s="4">
        <v>3060.7829999999999</v>
      </c>
      <c r="F24" s="4">
        <v>79066.12</v>
      </c>
      <c r="G24" s="4">
        <v>2.3949000000000002E-2</v>
      </c>
      <c r="H24" s="4">
        <v>5000</v>
      </c>
      <c r="I24" s="4">
        <v>4.7089999999999996E-3</v>
      </c>
      <c r="J24" s="4">
        <v>1940000</v>
      </c>
      <c r="K24" s="4">
        <v>1.392593</v>
      </c>
      <c r="L24" s="4">
        <v>1961.5119999999999</v>
      </c>
    </row>
    <row r="25" spans="1:12" x14ac:dyDescent="0.25">
      <c r="A25" s="3"/>
      <c r="B25" s="3"/>
      <c r="C25" s="4">
        <v>390</v>
      </c>
      <c r="D25" s="4">
        <v>1.0677620000000001</v>
      </c>
      <c r="E25" s="4">
        <v>2922.797</v>
      </c>
      <c r="F25" s="4">
        <v>78866.12</v>
      </c>
      <c r="G25" s="4">
        <v>2.6418000000000001E-2</v>
      </c>
      <c r="H25" s="4">
        <v>5000</v>
      </c>
      <c r="I25" s="4">
        <v>4.9560000000000003E-3</v>
      </c>
      <c r="J25" s="4">
        <v>2140000</v>
      </c>
      <c r="K25" s="4">
        <v>1.5908150000000001</v>
      </c>
      <c r="L25" s="4">
        <v>1836.836</v>
      </c>
    </row>
    <row r="26" spans="1:12" x14ac:dyDescent="0.25">
      <c r="A26" s="3"/>
      <c r="B26" s="3"/>
      <c r="C26" s="4">
        <v>430</v>
      </c>
      <c r="D26" s="4">
        <v>1.177276</v>
      </c>
      <c r="E26" s="4">
        <v>2813.8470000000002</v>
      </c>
      <c r="F26" s="4">
        <v>78706.12</v>
      </c>
      <c r="G26" s="4">
        <v>2.8393000000000002E-2</v>
      </c>
      <c r="H26" s="4">
        <v>4000</v>
      </c>
      <c r="I26" s="4">
        <v>3.9610000000000001E-3</v>
      </c>
      <c r="J26" s="4">
        <v>2300000</v>
      </c>
      <c r="K26" s="4">
        <v>1.749258</v>
      </c>
      <c r="L26" s="4">
        <v>1943.9590000000001</v>
      </c>
    </row>
    <row r="27" spans="1:12" x14ac:dyDescent="0.25">
      <c r="A27" s="3"/>
      <c r="B27" s="3"/>
      <c r="C27" s="4">
        <v>470</v>
      </c>
      <c r="D27" s="4">
        <v>1.2867900000000001</v>
      </c>
      <c r="E27" s="4">
        <v>2705.663</v>
      </c>
      <c r="F27" s="4">
        <v>78546.12</v>
      </c>
      <c r="G27" s="4">
        <v>3.0367999999999999E-2</v>
      </c>
      <c r="H27" s="4">
        <v>4000</v>
      </c>
      <c r="I27" s="4">
        <v>4.1079999999999997E-3</v>
      </c>
      <c r="J27" s="4">
        <v>2460000</v>
      </c>
      <c r="K27" s="4">
        <v>1.913592</v>
      </c>
      <c r="L27" s="4">
        <v>1847.2940000000001</v>
      </c>
    </row>
    <row r="28" spans="1:12" x14ac:dyDescent="0.25">
      <c r="A28" s="3"/>
      <c r="B28" s="3"/>
      <c r="C28" s="4">
        <v>510</v>
      </c>
      <c r="D28" s="4">
        <v>1.396304</v>
      </c>
      <c r="E28" s="4">
        <v>2597.817</v>
      </c>
      <c r="F28" s="4">
        <v>78386.12</v>
      </c>
      <c r="G28" s="4">
        <v>3.2342999999999997E-2</v>
      </c>
      <c r="H28" s="4">
        <v>4000</v>
      </c>
      <c r="I28" s="4">
        <v>4.254E-3</v>
      </c>
      <c r="J28" s="4">
        <v>2620000</v>
      </c>
      <c r="K28" s="4">
        <v>2.083742</v>
      </c>
      <c r="L28" s="4">
        <v>1748.5889999999999</v>
      </c>
    </row>
    <row r="29" spans="1:12" x14ac:dyDescent="0.25">
      <c r="A29" s="3"/>
      <c r="B29" s="3"/>
      <c r="C29" s="4">
        <v>550</v>
      </c>
      <c r="D29" s="4">
        <v>1.5058180000000001</v>
      </c>
      <c r="E29" s="4">
        <v>2492.7539999999999</v>
      </c>
      <c r="F29" s="4">
        <v>78226.12</v>
      </c>
      <c r="G29" s="4">
        <v>3.4319000000000002E-2</v>
      </c>
      <c r="H29" s="4">
        <v>4000</v>
      </c>
      <c r="I29" s="4">
        <v>4.3930000000000002E-3</v>
      </c>
      <c r="J29" s="4">
        <v>2780000</v>
      </c>
      <c r="K29" s="4">
        <v>2.2594799999999999</v>
      </c>
      <c r="L29" s="4">
        <v>1651.79</v>
      </c>
    </row>
    <row r="30" spans="1:12" x14ac:dyDescent="0.25">
      <c r="A30" s="3"/>
      <c r="B30" s="3"/>
      <c r="C30" s="4">
        <v>590</v>
      </c>
      <c r="D30" s="4">
        <v>1.615332</v>
      </c>
      <c r="E30" s="4">
        <v>2388.1239999999998</v>
      </c>
      <c r="F30" s="4">
        <v>78066.11</v>
      </c>
      <c r="G30" s="4">
        <v>3.6294E-2</v>
      </c>
      <c r="H30" s="4">
        <v>4000</v>
      </c>
      <c r="I30" s="4">
        <v>4.5279999999999999E-3</v>
      </c>
      <c r="J30" s="4">
        <v>2940000</v>
      </c>
      <c r="K30" s="4">
        <v>2.4406119999999998</v>
      </c>
      <c r="L30" s="4">
        <v>1555.539</v>
      </c>
    </row>
    <row r="31" spans="1:12" x14ac:dyDescent="0.25">
      <c r="A31" s="3"/>
      <c r="B31" s="3"/>
      <c r="C31" s="4">
        <v>630</v>
      </c>
      <c r="D31" s="4">
        <v>1.7248460000000001</v>
      </c>
      <c r="E31" s="4">
        <v>2309.8229999999999</v>
      </c>
      <c r="F31" s="4">
        <v>77946.11</v>
      </c>
      <c r="G31" s="4">
        <v>3.7775000000000003E-2</v>
      </c>
      <c r="H31" s="4">
        <v>3000</v>
      </c>
      <c r="I31" s="4">
        <v>3.3700000000000002E-3</v>
      </c>
      <c r="J31" s="4">
        <v>3060000</v>
      </c>
      <c r="K31" s="4">
        <v>2.5754039999999998</v>
      </c>
      <c r="L31" s="4">
        <v>1682.3689999999999</v>
      </c>
    </row>
    <row r="32" spans="1:12" x14ac:dyDescent="0.25">
      <c r="A32" s="3"/>
      <c r="B32" s="3"/>
      <c r="C32" s="4">
        <v>670</v>
      </c>
      <c r="D32" s="4">
        <v>1.83436</v>
      </c>
      <c r="E32" s="4">
        <v>2233.9270000000001</v>
      </c>
      <c r="F32" s="4">
        <v>77826.11</v>
      </c>
      <c r="G32" s="4">
        <v>3.9257E-2</v>
      </c>
      <c r="H32" s="4">
        <v>3000</v>
      </c>
      <c r="I32" s="4">
        <v>3.4390000000000002E-3</v>
      </c>
      <c r="J32" s="4">
        <v>3180000</v>
      </c>
      <c r="K32" s="4">
        <v>2.7129639999999999</v>
      </c>
      <c r="L32" s="4">
        <v>1614.075</v>
      </c>
    </row>
    <row r="33" spans="1:12" x14ac:dyDescent="0.25">
      <c r="A33" s="3"/>
      <c r="B33" s="3"/>
      <c r="C33" s="4">
        <v>710</v>
      </c>
      <c r="D33" s="4">
        <v>1.9438740000000001</v>
      </c>
      <c r="E33" s="4">
        <v>2158.8159999999998</v>
      </c>
      <c r="F33" s="4">
        <v>77706.11</v>
      </c>
      <c r="G33" s="4">
        <v>4.0738000000000003E-2</v>
      </c>
      <c r="H33" s="4">
        <v>3000</v>
      </c>
      <c r="I33" s="4">
        <v>3.509E-3</v>
      </c>
      <c r="J33" s="4">
        <v>3300000</v>
      </c>
      <c r="K33" s="4">
        <v>2.8533300000000001</v>
      </c>
      <c r="L33" s="4">
        <v>1543.759</v>
      </c>
    </row>
    <row r="34" spans="1:12" x14ac:dyDescent="0.25">
      <c r="A34" s="3"/>
      <c r="B34" s="3"/>
      <c r="C34" s="4">
        <v>750</v>
      </c>
      <c r="D34" s="4">
        <v>2.053388</v>
      </c>
      <c r="E34" s="4">
        <v>2083.6840000000002</v>
      </c>
      <c r="F34" s="4">
        <v>77586.13</v>
      </c>
      <c r="G34" s="4">
        <v>4.2219E-2</v>
      </c>
      <c r="H34" s="4">
        <v>3000</v>
      </c>
      <c r="I34" s="4">
        <v>3.578E-3</v>
      </c>
      <c r="J34" s="4">
        <v>3420000</v>
      </c>
      <c r="K34" s="4">
        <v>2.9964659999999999</v>
      </c>
      <c r="L34" s="4">
        <v>1473.2739999999999</v>
      </c>
    </row>
    <row r="35" spans="1:12" x14ac:dyDescent="0.25">
      <c r="A35" s="3"/>
      <c r="B35" s="3"/>
      <c r="C35" s="4">
        <v>790</v>
      </c>
      <c r="D35" s="4">
        <v>2.1629019999999999</v>
      </c>
      <c r="E35" s="4">
        <v>2008.6880000000001</v>
      </c>
      <c r="F35" s="4">
        <v>77466.13</v>
      </c>
      <c r="G35" s="4">
        <v>4.3700999999999997E-2</v>
      </c>
      <c r="H35" s="4">
        <v>3000</v>
      </c>
      <c r="I35" s="4">
        <v>3.6459999999999999E-3</v>
      </c>
      <c r="J35" s="4">
        <v>3540000</v>
      </c>
      <c r="K35" s="4">
        <v>3.142315</v>
      </c>
      <c r="L35" s="4">
        <v>1403.0260000000001</v>
      </c>
    </row>
    <row r="36" spans="1:12" x14ac:dyDescent="0.25">
      <c r="A36" s="3"/>
      <c r="B36" s="3"/>
      <c r="C36" s="4">
        <v>830</v>
      </c>
      <c r="D36" s="4">
        <v>2.2724160000000002</v>
      </c>
      <c r="E36" s="4">
        <v>1959.5450000000001</v>
      </c>
      <c r="F36" s="4">
        <v>77386.13</v>
      </c>
      <c r="G36" s="4">
        <v>4.4687999999999999E-2</v>
      </c>
      <c r="H36" s="4">
        <v>2000</v>
      </c>
      <c r="I36" s="4">
        <v>2.3990000000000001E-3</v>
      </c>
      <c r="J36" s="4">
        <v>3620000</v>
      </c>
      <c r="K36" s="4">
        <v>3.2382719999999998</v>
      </c>
      <c r="L36" s="4">
        <v>1551.4839999999999</v>
      </c>
    </row>
    <row r="37" spans="1:12" x14ac:dyDescent="0.25">
      <c r="A37" s="3"/>
      <c r="B37" s="3"/>
      <c r="C37" s="4">
        <v>870</v>
      </c>
      <c r="D37" s="4">
        <v>2.3819300000000001</v>
      </c>
      <c r="E37" s="4">
        <v>1910.8979999999999</v>
      </c>
      <c r="F37" s="4">
        <v>77306.13</v>
      </c>
      <c r="G37" s="4">
        <v>4.5676000000000001E-2</v>
      </c>
      <c r="H37" s="4">
        <v>2000</v>
      </c>
      <c r="I37" s="4">
        <v>2.4269999999999999E-3</v>
      </c>
      <c r="J37" s="4">
        <v>3700000</v>
      </c>
      <c r="K37" s="4">
        <v>3.3353440000000001</v>
      </c>
      <c r="L37" s="4">
        <v>1507.7</v>
      </c>
    </row>
    <row r="38" spans="1:12" x14ac:dyDescent="0.25">
      <c r="A38" s="3"/>
      <c r="B38" s="3"/>
      <c r="C38" s="4">
        <v>910</v>
      </c>
      <c r="D38" s="4">
        <v>2.491444</v>
      </c>
      <c r="E38" s="4">
        <v>1862.229</v>
      </c>
      <c r="F38" s="4">
        <v>77226.13</v>
      </c>
      <c r="G38" s="4">
        <v>4.6663000000000003E-2</v>
      </c>
      <c r="H38" s="4">
        <v>2000</v>
      </c>
      <c r="I38" s="4">
        <v>2.4550000000000002E-3</v>
      </c>
      <c r="J38" s="4">
        <v>3780000</v>
      </c>
      <c r="K38" s="4">
        <v>3.4335529999999999</v>
      </c>
      <c r="L38" s="4">
        <v>1461.405</v>
      </c>
    </row>
    <row r="39" spans="1:12" x14ac:dyDescent="0.25">
      <c r="B39" s="2"/>
      <c r="C39" s="4">
        <v>950</v>
      </c>
      <c r="D39" s="4">
        <v>2.6009579999999999</v>
      </c>
      <c r="E39" s="4">
        <v>1813.549</v>
      </c>
      <c r="F39" s="4">
        <v>77146.14</v>
      </c>
      <c r="G39" s="4">
        <v>4.7650999999999999E-2</v>
      </c>
      <c r="H39" s="4">
        <v>2000</v>
      </c>
      <c r="I39" s="4">
        <v>2.483E-3</v>
      </c>
      <c r="J39" s="4">
        <v>3860000</v>
      </c>
      <c r="K39" s="4">
        <v>3.5328889999999999</v>
      </c>
      <c r="L39" s="4">
        <v>1414.8050000000001</v>
      </c>
    </row>
    <row r="40" spans="1:12" x14ac:dyDescent="0.25">
      <c r="C40" s="4">
        <v>990</v>
      </c>
      <c r="D40" s="4">
        <v>2.7104720000000002</v>
      </c>
      <c r="E40" s="4">
        <v>1764.85</v>
      </c>
      <c r="F40" s="4">
        <v>77066.14</v>
      </c>
      <c r="G40" s="4">
        <v>4.8638000000000001E-2</v>
      </c>
      <c r="H40" s="4">
        <v>2000</v>
      </c>
      <c r="I40" s="4">
        <v>2.5110000000000002E-3</v>
      </c>
      <c r="J40" s="4">
        <v>3940000</v>
      </c>
      <c r="K40" s="4">
        <v>3.63334</v>
      </c>
      <c r="L40" s="4">
        <v>1368.184</v>
      </c>
    </row>
    <row r="41" spans="1:12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1"/>
  <sheetViews>
    <sheetView tabSelected="1" topLeftCell="A16" workbookViewId="0">
      <selection activeCell="B14" sqref="B14:B41"/>
    </sheetView>
  </sheetViews>
  <sheetFormatPr defaultRowHeight="15" x14ac:dyDescent="0.25"/>
  <cols>
    <col min="2" max="2" width="9.140625" style="4"/>
    <col min="6" max="7" width="9.140625" style="4"/>
    <col min="10" max="10" width="12.7109375" customWidth="1"/>
  </cols>
  <sheetData>
    <row r="2" spans="2:25" x14ac:dyDescent="0.25">
      <c r="M2" s="4" t="s">
        <v>34</v>
      </c>
      <c r="N2" s="4">
        <v>1.2366999999999999</v>
      </c>
    </row>
    <row r="3" spans="2:25" x14ac:dyDescent="0.25">
      <c r="C3" t="s">
        <v>2</v>
      </c>
      <c r="D3" t="s">
        <v>18</v>
      </c>
      <c r="E3" t="s">
        <v>19</v>
      </c>
      <c r="H3" t="s">
        <v>20</v>
      </c>
      <c r="I3" t="s">
        <v>21</v>
      </c>
      <c r="J3" t="s">
        <v>17</v>
      </c>
      <c r="K3" t="s">
        <v>24</v>
      </c>
    </row>
    <row r="4" spans="2:25" x14ac:dyDescent="0.25">
      <c r="B4" s="4" t="s">
        <v>27</v>
      </c>
      <c r="C4" t="s">
        <v>11</v>
      </c>
      <c r="D4" t="s">
        <v>26</v>
      </c>
      <c r="H4" t="s">
        <v>33</v>
      </c>
      <c r="I4" t="s">
        <v>22</v>
      </c>
      <c r="J4" t="s">
        <v>23</v>
      </c>
    </row>
    <row r="5" spans="2:25" x14ac:dyDescent="0.25">
      <c r="B5" s="4" t="s">
        <v>0</v>
      </c>
      <c r="C5" t="s">
        <v>13</v>
      </c>
      <c r="F5" s="4" t="s">
        <v>7</v>
      </c>
      <c r="G5" s="4" t="s">
        <v>8</v>
      </c>
    </row>
    <row r="6" spans="2:25" x14ac:dyDescent="0.25">
      <c r="B6" s="4" t="s">
        <v>10</v>
      </c>
      <c r="C6" t="s">
        <v>13</v>
      </c>
      <c r="F6" s="4" t="s">
        <v>12</v>
      </c>
      <c r="G6" s="4" t="s">
        <v>12</v>
      </c>
    </row>
    <row r="7" spans="2:25" x14ac:dyDescent="0.25">
      <c r="B7" s="4" t="s">
        <v>13</v>
      </c>
      <c r="C7" t="s">
        <v>13</v>
      </c>
      <c r="F7" s="4" t="s">
        <v>15</v>
      </c>
      <c r="G7" s="4" t="s">
        <v>13</v>
      </c>
    </row>
    <row r="8" spans="2:25" x14ac:dyDescent="0.25">
      <c r="B8" s="4" t="s">
        <v>13</v>
      </c>
      <c r="F8" s="4" t="s">
        <v>13</v>
      </c>
      <c r="G8" s="4" t="s">
        <v>13</v>
      </c>
    </row>
    <row r="9" spans="2:25" x14ac:dyDescent="0.25">
      <c r="B9" s="4" t="s">
        <v>13</v>
      </c>
    </row>
    <row r="12" spans="2:25" x14ac:dyDescent="0.25">
      <c r="E12" s="1"/>
    </row>
    <row r="13" spans="2:25" x14ac:dyDescent="0.25">
      <c r="E13" s="1"/>
      <c r="H13" s="4"/>
    </row>
    <row r="14" spans="2:25" x14ac:dyDescent="0.25">
      <c r="B14" s="4">
        <v>10</v>
      </c>
      <c r="C14">
        <v>4500.0140000000001</v>
      </c>
      <c r="D14">
        <f t="shared" ref="D14:D41" si="0">4500-C14</f>
        <v>-1.4000000000123691E-2</v>
      </c>
      <c r="E14" s="4">
        <v>1.2366999999999999</v>
      </c>
      <c r="F14" s="4">
        <v>60000</v>
      </c>
      <c r="G14" s="4">
        <v>2.2189E-2</v>
      </c>
      <c r="H14" s="4">
        <f t="shared" ref="H14:H41" si="1">7.83*D14/1000000</f>
        <v>-1.096200000009685E-7</v>
      </c>
      <c r="I14">
        <f>E14-1.2367</f>
        <v>0</v>
      </c>
      <c r="J14">
        <f t="shared" ref="J14:J39" si="2">F14*E14+G14*1.02</f>
        <v>74202.022632780005</v>
      </c>
      <c r="K14">
        <f t="shared" ref="K14:K39" si="3">I14+H14</f>
        <v>-1.096200000009685E-7</v>
      </c>
      <c r="U14">
        <v>4472.5410000000002</v>
      </c>
      <c r="V14">
        <v>0.80420000000000003</v>
      </c>
      <c r="W14">
        <v>1.4065000000000001</v>
      </c>
      <c r="X14">
        <v>1.4065000000000001</v>
      </c>
      <c r="Y14">
        <v>41.8947</v>
      </c>
    </row>
    <row r="15" spans="2:25" x14ac:dyDescent="0.25">
      <c r="B15" s="4">
        <v>15</v>
      </c>
      <c r="C15">
        <v>4461.2669999999998</v>
      </c>
      <c r="D15">
        <f t="shared" si="0"/>
        <v>38.733000000000175</v>
      </c>
      <c r="E15" s="4">
        <v>1.2372000000000001</v>
      </c>
      <c r="F15" s="4">
        <v>90000</v>
      </c>
      <c r="G15" s="4">
        <v>3.4791000000000002E-2</v>
      </c>
      <c r="H15" s="4">
        <f t="shared" si="1"/>
        <v>3.0327939000000136E-4</v>
      </c>
      <c r="I15" s="4">
        <f t="shared" ref="I15:I41" si="4">E15-1.2367</f>
        <v>5.0000000000016698E-4</v>
      </c>
      <c r="J15">
        <f t="shared" si="2"/>
        <v>111348.03548681999</v>
      </c>
      <c r="K15">
        <f t="shared" si="3"/>
        <v>8.0327939000016829E-4</v>
      </c>
      <c r="U15">
        <v>4426.1790000000001</v>
      </c>
      <c r="V15">
        <v>0.80420000000000003</v>
      </c>
      <c r="W15">
        <v>1.4072</v>
      </c>
      <c r="X15">
        <v>1.4072</v>
      </c>
      <c r="Y15">
        <v>41.872</v>
      </c>
    </row>
    <row r="16" spans="2:25" x14ac:dyDescent="0.25">
      <c r="B16" s="4">
        <v>30</v>
      </c>
      <c r="C16">
        <v>4385.2160000000003</v>
      </c>
      <c r="D16">
        <f t="shared" si="0"/>
        <v>114.78399999999965</v>
      </c>
      <c r="E16" s="4">
        <v>1.2381</v>
      </c>
      <c r="F16" s="4">
        <v>180000</v>
      </c>
      <c r="G16" s="4">
        <v>7.6099E-2</v>
      </c>
      <c r="H16" s="4">
        <f t="shared" si="1"/>
        <v>8.9875871999999728E-4</v>
      </c>
      <c r="I16" s="4">
        <f t="shared" si="4"/>
        <v>1.4000000000000679E-3</v>
      </c>
      <c r="J16">
        <f t="shared" si="2"/>
        <v>222858.07762098001</v>
      </c>
      <c r="K16">
        <f t="shared" si="3"/>
        <v>2.2987587200000653E-3</v>
      </c>
      <c r="U16">
        <v>4344.4629999999997</v>
      </c>
      <c r="V16">
        <v>0.80420000000000003</v>
      </c>
      <c r="W16">
        <v>1.4086000000000001</v>
      </c>
      <c r="X16">
        <v>1.4086000000000001</v>
      </c>
      <c r="Y16">
        <v>41.831699999999998</v>
      </c>
    </row>
    <row r="17" spans="2:25" x14ac:dyDescent="0.25">
      <c r="B17" s="4">
        <v>50</v>
      </c>
      <c r="C17">
        <v>4297.9629999999997</v>
      </c>
      <c r="D17">
        <f t="shared" si="0"/>
        <v>202.03700000000026</v>
      </c>
      <c r="E17" s="4">
        <v>1.2391000000000001</v>
      </c>
      <c r="F17" s="4">
        <v>300000</v>
      </c>
      <c r="G17" s="4">
        <v>0.13646</v>
      </c>
      <c r="H17" s="4">
        <f t="shared" si="1"/>
        <v>1.5819497100000022E-3</v>
      </c>
      <c r="I17" s="4">
        <f t="shared" si="4"/>
        <v>2.4000000000001798E-3</v>
      </c>
      <c r="J17">
        <f t="shared" si="2"/>
        <v>371730.13918920001</v>
      </c>
      <c r="K17">
        <f t="shared" si="3"/>
        <v>3.9819497100001822E-3</v>
      </c>
      <c r="U17">
        <v>4259.8860000000004</v>
      </c>
      <c r="V17">
        <v>0.80420000000000003</v>
      </c>
      <c r="W17">
        <v>1.41</v>
      </c>
      <c r="X17">
        <v>1.41</v>
      </c>
      <c r="Y17">
        <v>41.789400000000001</v>
      </c>
    </row>
    <row r="18" spans="2:25" x14ac:dyDescent="0.25">
      <c r="B18" s="4">
        <v>85</v>
      </c>
      <c r="C18">
        <v>4152.7659999999996</v>
      </c>
      <c r="D18">
        <f t="shared" si="0"/>
        <v>347.23400000000038</v>
      </c>
      <c r="E18" s="4">
        <v>1.2408999999999999</v>
      </c>
      <c r="F18" s="4">
        <v>510000</v>
      </c>
      <c r="G18" s="4">
        <v>0.257133</v>
      </c>
      <c r="H18" s="4">
        <f t="shared" si="1"/>
        <v>2.718842220000003E-3</v>
      </c>
      <c r="I18" s="4">
        <f t="shared" si="4"/>
        <v>4.1999999999999815E-3</v>
      </c>
      <c r="J18">
        <f t="shared" si="2"/>
        <v>632859.26227565994</v>
      </c>
      <c r="K18">
        <f t="shared" si="3"/>
        <v>6.9188422199999849E-3</v>
      </c>
      <c r="U18">
        <v>4125.5060000000003</v>
      </c>
      <c r="V18">
        <v>0.80420000000000003</v>
      </c>
      <c r="W18">
        <v>1.4123000000000001</v>
      </c>
      <c r="X18">
        <v>1.4123000000000001</v>
      </c>
      <c r="Y18">
        <v>41.7211</v>
      </c>
    </row>
    <row r="19" spans="2:25" x14ac:dyDescent="0.25">
      <c r="B19" s="4">
        <v>120</v>
      </c>
      <c r="C19">
        <v>4010.9650000000001</v>
      </c>
      <c r="D19">
        <f t="shared" si="0"/>
        <v>489.03499999999985</v>
      </c>
      <c r="E19" s="4">
        <v>1.2425999999999999</v>
      </c>
      <c r="F19" s="4">
        <v>720000</v>
      </c>
      <c r="G19" s="4">
        <v>0.39210800000000001</v>
      </c>
      <c r="H19" s="4">
        <f t="shared" si="1"/>
        <v>3.829144049999999E-3</v>
      </c>
      <c r="I19" s="4">
        <f t="shared" si="4"/>
        <v>5.9000000000000163E-3</v>
      </c>
      <c r="J19">
        <f t="shared" si="2"/>
        <v>894672.39995015995</v>
      </c>
      <c r="K19">
        <f t="shared" si="3"/>
        <v>9.7291440500000149E-3</v>
      </c>
      <c r="U19">
        <v>3993.8180000000002</v>
      </c>
      <c r="V19">
        <v>0.80420000000000003</v>
      </c>
      <c r="W19">
        <v>1.4146000000000001</v>
      </c>
      <c r="X19">
        <v>1.4146000000000001</v>
      </c>
      <c r="Y19">
        <v>41.652900000000002</v>
      </c>
    </row>
    <row r="20" spans="2:25" x14ac:dyDescent="0.25">
      <c r="B20" s="4">
        <v>155</v>
      </c>
      <c r="C20">
        <v>3871.0410000000002</v>
      </c>
      <c r="D20">
        <f t="shared" si="0"/>
        <v>628.95899999999983</v>
      </c>
      <c r="E20" s="4">
        <v>1.2444</v>
      </c>
      <c r="F20" s="4">
        <v>930000</v>
      </c>
      <c r="G20" s="4">
        <v>0.54077600000000003</v>
      </c>
      <c r="H20" s="4">
        <f t="shared" si="1"/>
        <v>4.9247489699999984E-3</v>
      </c>
      <c r="I20" s="4">
        <f t="shared" si="4"/>
        <v>7.7000000000000401E-3</v>
      </c>
      <c r="J20">
        <f t="shared" si="2"/>
        <v>1157292.55159152</v>
      </c>
      <c r="K20">
        <f t="shared" si="3"/>
        <v>1.2624748970000038E-2</v>
      </c>
      <c r="U20">
        <v>3862.953</v>
      </c>
      <c r="V20">
        <v>0.80420000000000003</v>
      </c>
      <c r="W20">
        <v>1.417</v>
      </c>
      <c r="X20">
        <v>1.417</v>
      </c>
      <c r="Y20">
        <v>41.583799999999997</v>
      </c>
    </row>
    <row r="21" spans="2:25" x14ac:dyDescent="0.25">
      <c r="B21" s="4">
        <v>190</v>
      </c>
      <c r="C21">
        <v>3733.4830000000002</v>
      </c>
      <c r="D21">
        <f t="shared" si="0"/>
        <v>766.51699999999983</v>
      </c>
      <c r="E21" s="4">
        <v>1.2462</v>
      </c>
      <c r="F21" s="4">
        <v>1140000</v>
      </c>
      <c r="G21" s="4">
        <v>0.70254499999999998</v>
      </c>
      <c r="H21" s="4">
        <f t="shared" si="1"/>
        <v>6.0018281099999985E-3</v>
      </c>
      <c r="I21" s="4">
        <f t="shared" si="4"/>
        <v>9.5000000000000639E-3</v>
      </c>
      <c r="J21">
        <f t="shared" si="2"/>
        <v>1420668.7165959</v>
      </c>
      <c r="K21">
        <f t="shared" si="3"/>
        <v>1.5501828110000063E-2</v>
      </c>
      <c r="U21">
        <v>3735.7089999999998</v>
      </c>
      <c r="V21">
        <v>0.80420000000000003</v>
      </c>
      <c r="W21">
        <v>1.4193</v>
      </c>
      <c r="X21">
        <v>1.4193</v>
      </c>
      <c r="Y21">
        <v>41.5152</v>
      </c>
    </row>
    <row r="22" spans="2:25" x14ac:dyDescent="0.25">
      <c r="B22" s="4">
        <v>230</v>
      </c>
      <c r="C22">
        <v>3572.5810000000001</v>
      </c>
      <c r="D22">
        <f t="shared" si="0"/>
        <v>927.41899999999987</v>
      </c>
      <c r="E22" s="4">
        <v>1.2483</v>
      </c>
      <c r="F22" s="4">
        <v>1340000</v>
      </c>
      <c r="G22" s="4">
        <v>0.85884499999999997</v>
      </c>
      <c r="H22" s="4">
        <f t="shared" si="1"/>
        <v>7.261690769999999E-3</v>
      </c>
      <c r="I22" s="4">
        <f t="shared" si="4"/>
        <v>1.1600000000000055E-2</v>
      </c>
      <c r="J22">
        <f t="shared" si="2"/>
        <v>1672722.8760219</v>
      </c>
      <c r="K22">
        <f t="shared" si="3"/>
        <v>1.8861690770000054E-2</v>
      </c>
      <c r="U22">
        <v>3569.788</v>
      </c>
      <c r="V22">
        <v>0.80420000000000003</v>
      </c>
      <c r="W22">
        <v>1.4225000000000001</v>
      </c>
      <c r="X22">
        <v>1.4225000000000001</v>
      </c>
      <c r="Y22">
        <v>41.423699999999997</v>
      </c>
    </row>
    <row r="23" spans="2:25" x14ac:dyDescent="0.25">
      <c r="B23" s="4">
        <v>270</v>
      </c>
      <c r="C23">
        <v>3445.7539999999999</v>
      </c>
      <c r="D23">
        <f t="shared" si="0"/>
        <v>1054.2460000000001</v>
      </c>
      <c r="E23" s="4">
        <v>1.25</v>
      </c>
      <c r="F23" s="4">
        <v>1540000</v>
      </c>
      <c r="G23" s="4">
        <v>1.026114</v>
      </c>
      <c r="H23" s="4">
        <f t="shared" si="1"/>
        <v>8.2547461799999996E-3</v>
      </c>
      <c r="I23" s="4">
        <f t="shared" si="4"/>
        <v>1.330000000000009E-2</v>
      </c>
      <c r="J23">
        <f t="shared" si="2"/>
        <v>1925001.0466362799</v>
      </c>
      <c r="K23">
        <f t="shared" si="3"/>
        <v>2.1554746180000091E-2</v>
      </c>
      <c r="U23">
        <v>3466.192</v>
      </c>
      <c r="V23">
        <v>0.80420000000000003</v>
      </c>
      <c r="W23">
        <v>1.4245000000000001</v>
      </c>
      <c r="X23">
        <v>1.4245000000000001</v>
      </c>
      <c r="Y23">
        <v>41.365400000000001</v>
      </c>
    </row>
    <row r="24" spans="2:25" x14ac:dyDescent="0.25">
      <c r="B24" s="4">
        <v>310</v>
      </c>
      <c r="C24">
        <v>3317.0010000000002</v>
      </c>
      <c r="D24">
        <f t="shared" si="0"/>
        <v>1182.9989999999998</v>
      </c>
      <c r="E24" s="4">
        <v>1.2518</v>
      </c>
      <c r="F24" s="4">
        <v>1740000</v>
      </c>
      <c r="G24" s="4">
        <v>1.204243</v>
      </c>
      <c r="H24" s="4">
        <f t="shared" si="1"/>
        <v>9.2628821699999985E-3</v>
      </c>
      <c r="I24" s="4">
        <f t="shared" si="4"/>
        <v>1.5100000000000113E-2</v>
      </c>
      <c r="J24">
        <f t="shared" si="2"/>
        <v>2178133.2283278601</v>
      </c>
      <c r="K24">
        <f t="shared" si="3"/>
        <v>2.4362882170000114E-2</v>
      </c>
      <c r="U24">
        <v>3356.672</v>
      </c>
      <c r="V24">
        <v>0.80420000000000003</v>
      </c>
      <c r="W24">
        <v>1.4266000000000001</v>
      </c>
      <c r="X24">
        <v>1.4266000000000001</v>
      </c>
      <c r="Y24">
        <v>41.302599999999998</v>
      </c>
    </row>
    <row r="25" spans="2:25" x14ac:dyDescent="0.25">
      <c r="B25" s="4">
        <v>350</v>
      </c>
      <c r="C25">
        <v>3191.5119999999997</v>
      </c>
      <c r="D25">
        <f t="shared" si="0"/>
        <v>1308.4880000000003</v>
      </c>
      <c r="E25" s="4">
        <v>1.2536</v>
      </c>
      <c r="F25" s="4">
        <v>1940000</v>
      </c>
      <c r="G25" s="4">
        <v>1.392593</v>
      </c>
      <c r="H25" s="4">
        <f t="shared" si="1"/>
        <v>1.0245461040000002E-2</v>
      </c>
      <c r="I25" s="4">
        <f t="shared" si="4"/>
        <v>1.6900000000000137E-2</v>
      </c>
      <c r="J25">
        <f t="shared" si="2"/>
        <v>2431985.4204448601</v>
      </c>
      <c r="K25">
        <f t="shared" si="3"/>
        <v>2.7145461040000138E-2</v>
      </c>
      <c r="U25">
        <v>3249.4630000000002</v>
      </c>
      <c r="V25">
        <v>0.80420000000000003</v>
      </c>
      <c r="W25">
        <v>1.4288000000000001</v>
      </c>
      <c r="X25">
        <v>1.4288000000000001</v>
      </c>
      <c r="Y25">
        <v>41.240099999999998</v>
      </c>
    </row>
    <row r="26" spans="2:25" x14ac:dyDescent="0.25">
      <c r="B26" s="4">
        <v>390</v>
      </c>
      <c r="C26">
        <v>3066.8360000000002</v>
      </c>
      <c r="D26">
        <f t="shared" si="0"/>
        <v>1433.1639999999998</v>
      </c>
      <c r="E26" s="4">
        <v>1.2554000000000001</v>
      </c>
      <c r="F26" s="4">
        <v>2140000</v>
      </c>
      <c r="G26" s="4">
        <v>1.5908150000000001</v>
      </c>
      <c r="H26" s="4">
        <f t="shared" si="1"/>
        <v>1.1221674119999999E-2</v>
      </c>
      <c r="I26" s="4">
        <f t="shared" si="4"/>
        <v>1.8700000000000161E-2</v>
      </c>
      <c r="J26">
        <f t="shared" si="2"/>
        <v>2686557.6226312998</v>
      </c>
      <c r="K26">
        <f t="shared" si="3"/>
        <v>2.9921674120000158E-2</v>
      </c>
      <c r="U26">
        <v>3141.933</v>
      </c>
      <c r="V26">
        <v>0.80420000000000003</v>
      </c>
      <c r="W26">
        <v>1.431</v>
      </c>
      <c r="X26">
        <v>1.431</v>
      </c>
      <c r="Y26">
        <v>41.176299999999998</v>
      </c>
    </row>
    <row r="27" spans="2:25" x14ac:dyDescent="0.25">
      <c r="B27" s="4">
        <v>430</v>
      </c>
      <c r="C27">
        <v>2927.9589999999998</v>
      </c>
      <c r="D27">
        <f t="shared" si="0"/>
        <v>1572.0410000000002</v>
      </c>
      <c r="E27" s="4">
        <v>1.2575000000000001</v>
      </c>
      <c r="F27" s="4">
        <v>2300000</v>
      </c>
      <c r="G27" s="4">
        <v>1.749258</v>
      </c>
      <c r="H27" s="4">
        <f t="shared" si="1"/>
        <v>1.2309081030000002E-2</v>
      </c>
      <c r="I27" s="4">
        <f t="shared" si="4"/>
        <v>2.0800000000000152E-2</v>
      </c>
      <c r="J27">
        <f t="shared" si="2"/>
        <v>2892251.7842431599</v>
      </c>
      <c r="K27">
        <f t="shared" si="3"/>
        <v>3.3109081030000154E-2</v>
      </c>
      <c r="U27">
        <v>3010.4450000000002</v>
      </c>
      <c r="V27">
        <v>0.80420000000000003</v>
      </c>
      <c r="W27">
        <v>1.4338</v>
      </c>
      <c r="X27">
        <v>1.4338</v>
      </c>
      <c r="Y27">
        <v>41.096600000000002</v>
      </c>
    </row>
    <row r="28" spans="2:25" x14ac:dyDescent="0.25">
      <c r="B28" s="4">
        <v>470</v>
      </c>
      <c r="C28">
        <v>2831.2939999999999</v>
      </c>
      <c r="D28">
        <f t="shared" si="0"/>
        <v>1668.7060000000001</v>
      </c>
      <c r="E28" s="4">
        <v>1.2589999999999999</v>
      </c>
      <c r="F28" s="4">
        <v>2460000</v>
      </c>
      <c r="G28" s="4">
        <v>1.913592</v>
      </c>
      <c r="H28" s="4">
        <f t="shared" si="1"/>
        <v>1.3065967980000001E-2</v>
      </c>
      <c r="I28" s="4">
        <f t="shared" si="4"/>
        <v>2.2299999999999986E-2</v>
      </c>
      <c r="J28">
        <f t="shared" si="2"/>
        <v>3097141.9518638398</v>
      </c>
      <c r="K28">
        <f t="shared" si="3"/>
        <v>3.5365967979999989E-2</v>
      </c>
      <c r="U28">
        <v>2932.7269999999999</v>
      </c>
      <c r="V28">
        <v>0.80420000000000003</v>
      </c>
      <c r="W28">
        <v>1.4354</v>
      </c>
      <c r="X28">
        <v>1.4354</v>
      </c>
      <c r="Y28">
        <v>41.048699999999997</v>
      </c>
    </row>
    <row r="29" spans="2:25" x14ac:dyDescent="0.25">
      <c r="B29" s="4">
        <v>510</v>
      </c>
      <c r="C29">
        <v>2732.5889999999999</v>
      </c>
      <c r="D29">
        <f t="shared" si="0"/>
        <v>1767.4110000000001</v>
      </c>
      <c r="E29" s="4">
        <v>1.2605999999999999</v>
      </c>
      <c r="F29" s="4">
        <v>2620000</v>
      </c>
      <c r="G29" s="4">
        <v>2.083742</v>
      </c>
      <c r="H29" s="4">
        <f t="shared" si="1"/>
        <v>1.383882813E-2</v>
      </c>
      <c r="I29" s="4">
        <f t="shared" si="4"/>
        <v>2.3900000000000032E-2</v>
      </c>
      <c r="J29">
        <f t="shared" si="2"/>
        <v>3302774.12541684</v>
      </c>
      <c r="K29">
        <f t="shared" si="3"/>
        <v>3.7738828130000034E-2</v>
      </c>
      <c r="U29">
        <v>2850.0619999999999</v>
      </c>
      <c r="V29">
        <v>0.80420000000000003</v>
      </c>
      <c r="W29">
        <v>1.4373</v>
      </c>
      <c r="X29">
        <v>1.4373</v>
      </c>
      <c r="Y29">
        <v>40.997</v>
      </c>
    </row>
    <row r="30" spans="2:25" x14ac:dyDescent="0.25">
      <c r="B30" s="4">
        <v>550</v>
      </c>
      <c r="C30">
        <v>2635.79</v>
      </c>
      <c r="D30">
        <f t="shared" si="0"/>
        <v>1864.21</v>
      </c>
      <c r="E30" s="4">
        <v>1.2621</v>
      </c>
      <c r="F30" s="4">
        <v>2780000</v>
      </c>
      <c r="G30" s="4">
        <v>2.2594799999999999</v>
      </c>
      <c r="H30" s="4">
        <f t="shared" si="1"/>
        <v>1.45967643E-2</v>
      </c>
      <c r="I30" s="4">
        <f t="shared" si="4"/>
        <v>2.5400000000000089E-2</v>
      </c>
      <c r="J30">
        <f t="shared" si="2"/>
        <v>3508640.3046696</v>
      </c>
      <c r="K30">
        <f t="shared" si="3"/>
        <v>3.9996764300000091E-2</v>
      </c>
      <c r="U30">
        <v>2767.8420000000001</v>
      </c>
      <c r="V30">
        <v>0.80420000000000003</v>
      </c>
      <c r="W30">
        <v>1.4391</v>
      </c>
      <c r="X30">
        <v>1.4391</v>
      </c>
      <c r="Y30">
        <v>40.944899999999997</v>
      </c>
    </row>
    <row r="31" spans="2:25" x14ac:dyDescent="0.25">
      <c r="B31" s="4">
        <v>590</v>
      </c>
      <c r="C31">
        <v>2539.5389999999998</v>
      </c>
      <c r="D31">
        <f t="shared" si="0"/>
        <v>1960.4610000000002</v>
      </c>
      <c r="E31" s="4">
        <v>1.2637</v>
      </c>
      <c r="F31" s="4">
        <v>2940000</v>
      </c>
      <c r="G31" s="4">
        <v>2.4406119999999998</v>
      </c>
      <c r="H31" s="4">
        <f t="shared" si="1"/>
        <v>1.5350409630000002E-2</v>
      </c>
      <c r="I31" s="4">
        <f t="shared" si="4"/>
        <v>2.7000000000000135E-2</v>
      </c>
      <c r="J31">
        <f t="shared" si="2"/>
        <v>3715280.4894242398</v>
      </c>
      <c r="K31">
        <f t="shared" si="3"/>
        <v>4.2350409630000141E-2</v>
      </c>
      <c r="U31">
        <v>2687.5479999999998</v>
      </c>
      <c r="V31">
        <v>0.80420000000000003</v>
      </c>
      <c r="W31">
        <v>1.4409000000000001</v>
      </c>
      <c r="X31">
        <v>1.4409000000000001</v>
      </c>
      <c r="Y31">
        <v>40.8932</v>
      </c>
    </row>
    <row r="32" spans="2:25" x14ac:dyDescent="0.25">
      <c r="B32" s="4">
        <v>630</v>
      </c>
      <c r="C32">
        <v>2420.3689999999997</v>
      </c>
      <c r="D32">
        <f t="shared" si="0"/>
        <v>2079.6310000000003</v>
      </c>
      <c r="E32" s="4">
        <v>1.2657</v>
      </c>
      <c r="F32" s="4">
        <v>3060000</v>
      </c>
      <c r="G32" s="4">
        <v>2.5754039999999998</v>
      </c>
      <c r="H32" s="4">
        <f t="shared" si="1"/>
        <v>1.6283510730000002E-2</v>
      </c>
      <c r="I32" s="4">
        <f t="shared" si="4"/>
        <v>2.9000000000000137E-2</v>
      </c>
      <c r="J32">
        <f t="shared" si="2"/>
        <v>3873044.6269120802</v>
      </c>
      <c r="K32">
        <f t="shared" si="3"/>
        <v>4.5283510730000143E-2</v>
      </c>
      <c r="U32">
        <v>2657.9760000000001</v>
      </c>
      <c r="V32">
        <v>0.80420000000000003</v>
      </c>
      <c r="W32">
        <v>1.4416</v>
      </c>
      <c r="X32">
        <v>1.4416</v>
      </c>
      <c r="Y32">
        <v>40.873899999999999</v>
      </c>
    </row>
    <row r="33" spans="2:25" x14ac:dyDescent="0.25">
      <c r="B33" s="4">
        <v>670</v>
      </c>
      <c r="C33">
        <v>2352.0749999999998</v>
      </c>
      <c r="D33">
        <f t="shared" si="0"/>
        <v>2147.9250000000002</v>
      </c>
      <c r="E33" s="4">
        <v>1.2667999999999999</v>
      </c>
      <c r="F33" s="4">
        <v>3180000</v>
      </c>
      <c r="G33" s="4">
        <v>2.7129639999999999</v>
      </c>
      <c r="H33" s="4">
        <f t="shared" si="1"/>
        <v>1.6818252750000002E-2</v>
      </c>
      <c r="I33" s="4">
        <f t="shared" si="4"/>
        <v>3.0100000000000016E-2</v>
      </c>
      <c r="J33">
        <f t="shared" si="2"/>
        <v>4028426.7672232795</v>
      </c>
      <c r="K33">
        <f t="shared" si="3"/>
        <v>4.6918252750000014E-2</v>
      </c>
      <c r="U33">
        <v>2554.0680000000002</v>
      </c>
      <c r="V33">
        <v>0.80420000000000003</v>
      </c>
      <c r="W33">
        <v>1.444</v>
      </c>
      <c r="X33">
        <v>1.444</v>
      </c>
      <c r="Y33">
        <v>40.805599999999998</v>
      </c>
    </row>
    <row r="34" spans="2:25" x14ac:dyDescent="0.25">
      <c r="B34" s="4">
        <v>710</v>
      </c>
      <c r="C34">
        <v>2281.759</v>
      </c>
      <c r="D34">
        <f t="shared" si="0"/>
        <v>2218.241</v>
      </c>
      <c r="E34" s="4">
        <v>1.268</v>
      </c>
      <c r="F34" s="4">
        <v>3300000</v>
      </c>
      <c r="G34" s="4">
        <v>2.8533300000000001</v>
      </c>
      <c r="H34" s="4">
        <f t="shared" si="1"/>
        <v>1.7368827029999999E-2</v>
      </c>
      <c r="I34" s="4">
        <f t="shared" si="4"/>
        <v>3.1300000000000106E-2</v>
      </c>
      <c r="J34">
        <f t="shared" si="2"/>
        <v>4184402.9103966001</v>
      </c>
      <c r="K34">
        <f t="shared" si="3"/>
        <v>4.8668827030000104E-2</v>
      </c>
      <c r="U34">
        <v>2439.52</v>
      </c>
      <c r="V34">
        <v>0.80420000000000003</v>
      </c>
      <c r="W34">
        <v>1.4467000000000001</v>
      </c>
      <c r="X34">
        <v>1.4467000000000001</v>
      </c>
      <c r="Y34">
        <v>40.728700000000003</v>
      </c>
    </row>
    <row r="35" spans="2:25" x14ac:dyDescent="0.25">
      <c r="B35" s="4">
        <v>750</v>
      </c>
      <c r="C35">
        <v>2211.2739999999999</v>
      </c>
      <c r="D35">
        <f t="shared" si="0"/>
        <v>2288.7260000000001</v>
      </c>
      <c r="E35" s="4">
        <v>1.2693000000000001</v>
      </c>
      <c r="F35" s="4">
        <v>3420000</v>
      </c>
      <c r="G35" s="4">
        <v>2.9964659999999999</v>
      </c>
      <c r="H35" s="4">
        <f t="shared" si="1"/>
        <v>1.7920724580000002E-2</v>
      </c>
      <c r="I35" s="4">
        <f t="shared" si="4"/>
        <v>3.2600000000000184E-2</v>
      </c>
      <c r="J35">
        <f t="shared" si="2"/>
        <v>4341009.0563953202</v>
      </c>
      <c r="K35">
        <f t="shared" si="3"/>
        <v>5.052072458000019E-2</v>
      </c>
      <c r="U35">
        <v>2324.221</v>
      </c>
      <c r="V35">
        <v>0.80420000000000003</v>
      </c>
      <c r="W35">
        <v>1.4495</v>
      </c>
      <c r="X35">
        <v>1.4495</v>
      </c>
      <c r="Y35">
        <v>40.6496</v>
      </c>
    </row>
    <row r="36" spans="2:25" x14ac:dyDescent="0.25">
      <c r="B36" s="4">
        <v>790</v>
      </c>
      <c r="C36">
        <v>2141.0259999999998</v>
      </c>
      <c r="D36">
        <f t="shared" si="0"/>
        <v>2358.9740000000002</v>
      </c>
      <c r="E36" s="4">
        <v>1.2705</v>
      </c>
      <c r="F36" s="4">
        <v>3540000</v>
      </c>
      <c r="G36" s="4">
        <v>3.142315</v>
      </c>
      <c r="H36" s="4">
        <f t="shared" si="1"/>
        <v>1.847076642E-2</v>
      </c>
      <c r="I36" s="4">
        <f t="shared" si="4"/>
        <v>3.3800000000000052E-2</v>
      </c>
      <c r="J36">
        <f t="shared" si="2"/>
        <v>4497573.2051612996</v>
      </c>
      <c r="K36">
        <f t="shared" si="3"/>
        <v>5.2270766420000052E-2</v>
      </c>
      <c r="U36">
        <v>2232.549</v>
      </c>
      <c r="V36">
        <v>0.80420000000000003</v>
      </c>
      <c r="W36">
        <v>1.4518</v>
      </c>
      <c r="X36">
        <v>1.4518</v>
      </c>
      <c r="Y36">
        <v>40.5854</v>
      </c>
    </row>
    <row r="37" spans="2:25" x14ac:dyDescent="0.25">
      <c r="B37" s="4">
        <v>830</v>
      </c>
      <c r="C37">
        <v>2043.4839999999999</v>
      </c>
      <c r="D37">
        <f t="shared" si="0"/>
        <v>2456.5160000000001</v>
      </c>
      <c r="E37" s="4">
        <v>1.2723</v>
      </c>
      <c r="F37" s="4">
        <v>3620000</v>
      </c>
      <c r="G37" s="4">
        <v>3.2382719999999998</v>
      </c>
      <c r="H37" s="4">
        <f t="shared" si="1"/>
        <v>1.923452028E-2</v>
      </c>
      <c r="I37" s="4">
        <f t="shared" si="4"/>
        <v>3.5600000000000076E-2</v>
      </c>
      <c r="J37">
        <f t="shared" si="2"/>
        <v>4605729.3030374404</v>
      </c>
      <c r="K37">
        <f t="shared" si="3"/>
        <v>5.4834520280000076E-2</v>
      </c>
      <c r="U37">
        <v>2147.8879999999999</v>
      </c>
      <c r="V37">
        <v>0.80420000000000003</v>
      </c>
      <c r="W37">
        <v>1.454</v>
      </c>
      <c r="X37">
        <v>1.454</v>
      </c>
      <c r="Y37">
        <v>40.525199999999998</v>
      </c>
    </row>
    <row r="38" spans="2:25" x14ac:dyDescent="0.25">
      <c r="B38" s="4">
        <v>870</v>
      </c>
      <c r="C38">
        <v>1999.7</v>
      </c>
      <c r="D38">
        <f t="shared" si="0"/>
        <v>2500.3000000000002</v>
      </c>
      <c r="E38" s="4">
        <v>1.2730999999999999</v>
      </c>
      <c r="F38" s="4">
        <v>3700000</v>
      </c>
      <c r="G38" s="4">
        <v>3.3353440000000001</v>
      </c>
      <c r="H38" s="4">
        <f t="shared" si="1"/>
        <v>1.9577349000000001E-2</v>
      </c>
      <c r="I38" s="4">
        <f t="shared" si="4"/>
        <v>3.6399999999999988E-2</v>
      </c>
      <c r="J38">
        <f t="shared" si="2"/>
        <v>4710473.4020508798</v>
      </c>
      <c r="K38">
        <f t="shared" si="3"/>
        <v>5.5977348999999989E-2</v>
      </c>
      <c r="U38">
        <v>2070.018</v>
      </c>
      <c r="V38">
        <v>0.80420000000000003</v>
      </c>
      <c r="W38">
        <v>1.456</v>
      </c>
      <c r="X38">
        <v>1.456</v>
      </c>
      <c r="Y38">
        <v>40.468899999999998</v>
      </c>
    </row>
    <row r="39" spans="2:25" x14ac:dyDescent="0.25">
      <c r="B39" s="4">
        <v>910</v>
      </c>
      <c r="C39">
        <v>1953.405</v>
      </c>
      <c r="D39">
        <f t="shared" si="0"/>
        <v>2546.5950000000003</v>
      </c>
      <c r="E39" s="4">
        <v>1.274</v>
      </c>
      <c r="F39" s="4">
        <v>3780000</v>
      </c>
      <c r="G39" s="4">
        <v>3.4335529999999999</v>
      </c>
      <c r="H39" s="4">
        <f t="shared" si="1"/>
        <v>1.9939838850000002E-2</v>
      </c>
      <c r="I39" s="4">
        <f t="shared" si="4"/>
        <v>3.7300000000000111E-2</v>
      </c>
      <c r="J39">
        <f t="shared" si="2"/>
        <v>4815723.5022240598</v>
      </c>
      <c r="K39">
        <f t="shared" si="3"/>
        <v>5.7239838850000113E-2</v>
      </c>
      <c r="U39">
        <v>1997.2190000000001</v>
      </c>
      <c r="V39">
        <v>0.80420000000000003</v>
      </c>
      <c r="W39">
        <v>1.4579</v>
      </c>
      <c r="X39">
        <v>1.4579</v>
      </c>
      <c r="Y39">
        <v>40.415399999999998</v>
      </c>
    </row>
    <row r="40" spans="2:25" x14ac:dyDescent="0.25">
      <c r="B40" s="4">
        <v>950</v>
      </c>
      <c r="C40">
        <v>1906.8050000000001</v>
      </c>
      <c r="D40" s="4">
        <f t="shared" si="0"/>
        <v>2593.1949999999997</v>
      </c>
      <c r="E40" s="4">
        <v>1.2747999999999999</v>
      </c>
      <c r="F40" s="4">
        <v>3860000</v>
      </c>
      <c r="G40" s="4">
        <v>3.5328889999999999</v>
      </c>
      <c r="H40" s="4">
        <f t="shared" si="1"/>
        <v>2.0304716849999998E-2</v>
      </c>
      <c r="I40" s="4">
        <f t="shared" si="4"/>
        <v>3.8100000000000023E-2</v>
      </c>
      <c r="J40" s="4">
        <f t="shared" ref="J40:J41" si="5">F40*E40+G40*1.02</f>
        <v>4920731.6035467796</v>
      </c>
      <c r="K40" s="4">
        <f t="shared" ref="K40:K41" si="6">I40+H40</f>
        <v>5.8404716850000024E-2</v>
      </c>
      <c r="U40">
        <v>1927.53</v>
      </c>
      <c r="V40">
        <v>0.80420000000000003</v>
      </c>
      <c r="W40">
        <v>1.4598</v>
      </c>
      <c r="X40">
        <v>1.4598</v>
      </c>
      <c r="Y40">
        <v>40.363500000000002</v>
      </c>
    </row>
    <row r="41" spans="2:25" x14ac:dyDescent="0.25">
      <c r="B41" s="4">
        <v>990</v>
      </c>
      <c r="C41">
        <v>1860.184</v>
      </c>
      <c r="D41" s="4">
        <f t="shared" si="0"/>
        <v>2639.8159999999998</v>
      </c>
      <c r="E41" s="4">
        <v>1.2757000000000001</v>
      </c>
      <c r="F41" s="4">
        <v>3940000</v>
      </c>
      <c r="G41" s="4">
        <v>3.63334</v>
      </c>
      <c r="H41" s="4">
        <f t="shared" si="1"/>
        <v>2.0669759279999998E-2</v>
      </c>
      <c r="I41" s="4">
        <f t="shared" si="4"/>
        <v>3.9000000000000146E-2</v>
      </c>
      <c r="J41" s="4">
        <f t="shared" si="5"/>
        <v>5026261.7060067998</v>
      </c>
      <c r="K41" s="4">
        <f t="shared" si="6"/>
        <v>5.9669759280000144E-2</v>
      </c>
      <c r="U41">
        <v>1863.0640000000001</v>
      </c>
      <c r="V41">
        <v>0.80420000000000003</v>
      </c>
      <c r="W41">
        <v>1.4616</v>
      </c>
      <c r="X41">
        <v>1.4616</v>
      </c>
      <c r="Y41">
        <v>40.314799999999998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"/>
  <sheetViews>
    <sheetView workbookViewId="0">
      <selection activeCell="P36" sqref="P36"/>
    </sheetView>
  </sheetViews>
  <sheetFormatPr defaultRowHeight="15" x14ac:dyDescent="0.25"/>
  <cols>
    <col min="2" max="7" width="9.140625" style="4"/>
    <col min="9" max="9" width="12.42578125" customWidth="1"/>
  </cols>
  <sheetData>
    <row r="2" spans="2:13" x14ac:dyDescent="0.25">
      <c r="L2" s="4" t="s">
        <v>34</v>
      </c>
      <c r="M2" s="4"/>
    </row>
    <row r="3" spans="2:13" x14ac:dyDescent="0.25">
      <c r="L3" s="1"/>
      <c r="M3" t="s">
        <v>25</v>
      </c>
    </row>
    <row r="4" spans="2:13" x14ac:dyDescent="0.25">
      <c r="L4" s="1"/>
    </row>
    <row r="5" spans="2:13" x14ac:dyDescent="0.25">
      <c r="L5" s="1"/>
    </row>
    <row r="6" spans="2:13" x14ac:dyDescent="0.25">
      <c r="B6" s="4" t="s">
        <v>13</v>
      </c>
      <c r="C6" s="4" t="s">
        <v>13</v>
      </c>
      <c r="D6" s="4" t="s">
        <v>13</v>
      </c>
      <c r="E6" s="4" t="s">
        <v>13</v>
      </c>
      <c r="F6" s="4" t="s">
        <v>13</v>
      </c>
      <c r="H6" s="1"/>
      <c r="I6" s="1"/>
      <c r="J6" s="1"/>
      <c r="L6" s="1"/>
      <c r="M6" s="1"/>
    </row>
    <row r="7" spans="2:13" x14ac:dyDescent="0.25">
      <c r="B7" s="4" t="s">
        <v>13</v>
      </c>
      <c r="C7" s="4" t="s">
        <v>13</v>
      </c>
      <c r="D7" s="4" t="s">
        <v>13</v>
      </c>
      <c r="E7" s="4" t="s">
        <v>13</v>
      </c>
      <c r="F7" s="4" t="s">
        <v>16</v>
      </c>
      <c r="H7" s="1"/>
      <c r="I7" s="1"/>
      <c r="J7" s="1"/>
      <c r="L7" s="1"/>
      <c r="M7" s="1"/>
    </row>
    <row r="8" spans="2:13" x14ac:dyDescent="0.25">
      <c r="B8" s="4" t="s">
        <v>13</v>
      </c>
      <c r="C8" s="4" t="s">
        <v>13</v>
      </c>
      <c r="D8" s="4" t="s">
        <v>13</v>
      </c>
      <c r="E8" s="4" t="s">
        <v>13</v>
      </c>
      <c r="F8" s="4" t="s">
        <v>13</v>
      </c>
      <c r="H8" s="1"/>
      <c r="L8" s="1"/>
    </row>
    <row r="9" spans="2:13" x14ac:dyDescent="0.25">
      <c r="B9" s="4" t="s">
        <v>28</v>
      </c>
      <c r="K9" t="s">
        <v>25</v>
      </c>
      <c r="L9" s="1"/>
    </row>
    <row r="10" spans="2:13" x14ac:dyDescent="0.25">
      <c r="B10" s="4" t="s">
        <v>0</v>
      </c>
      <c r="C10" s="4" t="s">
        <v>2</v>
      </c>
      <c r="D10" s="4" t="s">
        <v>5</v>
      </c>
      <c r="E10" s="4" t="s">
        <v>7</v>
      </c>
      <c r="F10" s="4" t="s">
        <v>9</v>
      </c>
      <c r="G10" s="4" t="s">
        <v>29</v>
      </c>
      <c r="H10" t="s">
        <v>31</v>
      </c>
      <c r="I10" t="s">
        <v>30</v>
      </c>
      <c r="J10" t="s">
        <v>32</v>
      </c>
      <c r="L10" s="1"/>
      <c r="M10">
        <f>AVERAGE(M13:M40)</f>
        <v>98.448071428571367</v>
      </c>
    </row>
    <row r="11" spans="2:13" x14ac:dyDescent="0.25">
      <c r="B11" s="4" t="s">
        <v>10</v>
      </c>
      <c r="C11" s="4" t="s">
        <v>11</v>
      </c>
      <c r="D11" s="4" t="s">
        <v>14</v>
      </c>
      <c r="E11" s="4" t="s">
        <v>12</v>
      </c>
      <c r="F11" s="4" t="s">
        <v>11</v>
      </c>
      <c r="H11" s="4"/>
      <c r="I11" s="4"/>
      <c r="J11" s="1"/>
      <c r="L11" s="1"/>
      <c r="M11">
        <f>STDEV(M13:M40)</f>
        <v>35.603538164718451</v>
      </c>
    </row>
    <row r="12" spans="2:13" x14ac:dyDescent="0.25">
      <c r="H12" s="4"/>
      <c r="I12" s="4"/>
      <c r="J12" s="1"/>
      <c r="L12" s="1"/>
    </row>
    <row r="13" spans="2:13" x14ac:dyDescent="0.25">
      <c r="B13" s="4">
        <v>10</v>
      </c>
      <c r="C13" s="4">
        <v>4452.4859999999999</v>
      </c>
      <c r="D13" s="4">
        <v>6000</v>
      </c>
      <c r="E13" s="4">
        <v>60000</v>
      </c>
      <c r="F13" s="4">
        <v>3024.0140000000001</v>
      </c>
      <c r="G13" s="4">
        <f t="shared" ref="G13:G40" si="0">4500-F13</f>
        <v>1475.9859999999999</v>
      </c>
      <c r="H13" s="4">
        <f t="shared" ref="H13:H40" si="1">E13/D13</f>
        <v>10</v>
      </c>
      <c r="I13" s="4">
        <f t="shared" ref="I13:I40" si="2">G13/D13</f>
        <v>0.24599766666666664</v>
      </c>
      <c r="J13" s="1">
        <f t="shared" ref="J13:J40" si="3">F13+0.246*D13</f>
        <v>4500.0140000000001</v>
      </c>
      <c r="K13" s="4">
        <f t="shared" ref="K13:K40" si="4">(J13-C13)^2</f>
        <v>2258.9107840000233</v>
      </c>
      <c r="L13" s="1"/>
      <c r="M13" s="4">
        <f>ABS(J13-C13)</f>
        <v>47.528000000000247</v>
      </c>
    </row>
    <row r="14" spans="2:13" x14ac:dyDescent="0.25">
      <c r="B14" s="4">
        <v>15</v>
      </c>
      <c r="C14" s="4">
        <v>4428.7619999999997</v>
      </c>
      <c r="D14" s="4">
        <v>6000</v>
      </c>
      <c r="E14" s="4">
        <v>90000</v>
      </c>
      <c r="F14" s="4">
        <v>2985.2669999999998</v>
      </c>
      <c r="G14" s="4">
        <f t="shared" si="0"/>
        <v>1514.7330000000002</v>
      </c>
      <c r="H14" s="4">
        <f t="shared" si="1"/>
        <v>15</v>
      </c>
      <c r="I14" s="4">
        <f t="shared" si="2"/>
        <v>0.25245550000000005</v>
      </c>
      <c r="J14" s="4">
        <f t="shared" si="3"/>
        <v>4461.2669999999998</v>
      </c>
      <c r="K14" s="1">
        <f t="shared" si="4"/>
        <v>1056.5750250000071</v>
      </c>
      <c r="L14" s="1"/>
      <c r="M14" s="4">
        <f t="shared" ref="M14:M40" si="5">ABS(J14-C14)</f>
        <v>32.505000000000109</v>
      </c>
    </row>
    <row r="15" spans="2:13" x14ac:dyDescent="0.25">
      <c r="B15" s="4">
        <v>30</v>
      </c>
      <c r="C15" s="4">
        <v>4358.018</v>
      </c>
      <c r="D15" s="4">
        <v>6000</v>
      </c>
      <c r="E15" s="4">
        <v>180000</v>
      </c>
      <c r="F15" s="4">
        <v>2909.2159999999999</v>
      </c>
      <c r="G15" s="4">
        <f t="shared" si="0"/>
        <v>1590.7840000000001</v>
      </c>
      <c r="H15" s="4">
        <f t="shared" si="1"/>
        <v>30</v>
      </c>
      <c r="I15" s="4">
        <f t="shared" si="2"/>
        <v>0.26513066666666668</v>
      </c>
      <c r="J15" s="4">
        <f t="shared" si="3"/>
        <v>4385.2160000000003</v>
      </c>
      <c r="K15" s="4">
        <f t="shared" si="4"/>
        <v>739.73120400001744</v>
      </c>
      <c r="L15" s="1"/>
      <c r="M15" s="4">
        <f t="shared" si="5"/>
        <v>27.19800000000032</v>
      </c>
    </row>
    <row r="16" spans="2:13" x14ac:dyDescent="0.25">
      <c r="B16" s="4">
        <v>50</v>
      </c>
      <c r="C16" s="4">
        <v>4265.2030000000004</v>
      </c>
      <c r="D16" s="4">
        <v>6000</v>
      </c>
      <c r="E16" s="4">
        <v>300000</v>
      </c>
      <c r="F16" s="4">
        <v>2821.9630000000002</v>
      </c>
      <c r="G16" s="4">
        <f t="shared" si="0"/>
        <v>1678.0369999999998</v>
      </c>
      <c r="H16" s="4">
        <f t="shared" si="1"/>
        <v>50</v>
      </c>
      <c r="I16" s="4">
        <f t="shared" si="2"/>
        <v>0.27967283333333331</v>
      </c>
      <c r="J16" s="4">
        <f t="shared" si="3"/>
        <v>4297.9629999999997</v>
      </c>
      <c r="K16" s="4">
        <f t="shared" si="4"/>
        <v>1073.2175999999547</v>
      </c>
      <c r="L16" s="1"/>
      <c r="M16" s="4">
        <f t="shared" si="5"/>
        <v>32.759999999999309</v>
      </c>
    </row>
    <row r="17" spans="2:13" x14ac:dyDescent="0.25">
      <c r="B17" s="4">
        <v>85</v>
      </c>
      <c r="C17" s="4">
        <v>4103.2309999999998</v>
      </c>
      <c r="D17" s="4">
        <v>6000</v>
      </c>
      <c r="E17" s="4">
        <v>510000</v>
      </c>
      <c r="F17" s="4">
        <v>2676.7660000000001</v>
      </c>
      <c r="G17" s="4">
        <f t="shared" si="0"/>
        <v>1823.2339999999999</v>
      </c>
      <c r="H17" s="4">
        <f t="shared" si="1"/>
        <v>85</v>
      </c>
      <c r="I17" s="4">
        <f t="shared" si="2"/>
        <v>0.3038723333333333</v>
      </c>
      <c r="J17" s="4">
        <f t="shared" si="3"/>
        <v>4152.7659999999996</v>
      </c>
      <c r="K17" s="4">
        <f t="shared" si="4"/>
        <v>2453.7162249999856</v>
      </c>
      <c r="L17" s="1"/>
      <c r="M17" s="4">
        <f t="shared" si="5"/>
        <v>49.534999999999854</v>
      </c>
    </row>
    <row r="18" spans="2:13" x14ac:dyDescent="0.25">
      <c r="B18" s="4">
        <v>120</v>
      </c>
      <c r="C18" s="4">
        <v>3944.4769999999999</v>
      </c>
      <c r="D18" s="4">
        <v>6000</v>
      </c>
      <c r="E18" s="4">
        <v>720000</v>
      </c>
      <c r="F18" s="4">
        <v>2534.9650000000001</v>
      </c>
      <c r="G18" s="4">
        <f t="shared" si="0"/>
        <v>1965.0349999999999</v>
      </c>
      <c r="H18" s="4">
        <f t="shared" si="1"/>
        <v>120</v>
      </c>
      <c r="I18" s="4">
        <f t="shared" si="2"/>
        <v>0.32750583333333333</v>
      </c>
      <c r="J18" s="4">
        <f t="shared" si="3"/>
        <v>4010.9650000000001</v>
      </c>
      <c r="K18" s="4">
        <f t="shared" si="4"/>
        <v>4420.6541440000374</v>
      </c>
      <c r="L18" s="1"/>
      <c r="M18" s="4">
        <f t="shared" si="5"/>
        <v>66.488000000000284</v>
      </c>
    </row>
    <row r="19" spans="2:13" x14ac:dyDescent="0.25">
      <c r="B19" s="4">
        <v>155</v>
      </c>
      <c r="C19" s="4">
        <v>3786.8679999999999</v>
      </c>
      <c r="D19" s="4">
        <v>6000</v>
      </c>
      <c r="E19" s="4">
        <v>930000</v>
      </c>
      <c r="F19" s="4">
        <v>2395.0410000000002</v>
      </c>
      <c r="G19" s="4">
        <f t="shared" si="0"/>
        <v>2104.9589999999998</v>
      </c>
      <c r="H19" s="4">
        <f t="shared" si="1"/>
        <v>155</v>
      </c>
      <c r="I19" s="4">
        <f t="shared" si="2"/>
        <v>0.35082649999999999</v>
      </c>
      <c r="J19" s="4">
        <f t="shared" si="3"/>
        <v>3871.0410000000002</v>
      </c>
      <c r="K19" s="4">
        <f t="shared" si="4"/>
        <v>7085.0939290000388</v>
      </c>
      <c r="L19" s="1"/>
      <c r="M19" s="4">
        <f t="shared" si="5"/>
        <v>84.173000000000229</v>
      </c>
    </row>
    <row r="20" spans="2:13" x14ac:dyDescent="0.25">
      <c r="B20" s="4">
        <v>190</v>
      </c>
      <c r="C20" s="4">
        <v>3632.3870000000002</v>
      </c>
      <c r="D20" s="4">
        <v>6000</v>
      </c>
      <c r="E20" s="4">
        <v>1140000</v>
      </c>
      <c r="F20" s="4">
        <v>2257.4830000000002</v>
      </c>
      <c r="G20" s="4">
        <f t="shared" si="0"/>
        <v>2242.5169999999998</v>
      </c>
      <c r="H20" s="4">
        <f t="shared" si="1"/>
        <v>190</v>
      </c>
      <c r="I20" s="4">
        <f t="shared" si="2"/>
        <v>0.37375283333333331</v>
      </c>
      <c r="J20" s="4">
        <f t="shared" si="3"/>
        <v>3733.4830000000002</v>
      </c>
      <c r="K20" s="4">
        <f t="shared" si="4"/>
        <v>10220.401216</v>
      </c>
      <c r="L20" s="1"/>
      <c r="M20" s="4">
        <f t="shared" si="5"/>
        <v>101.096</v>
      </c>
    </row>
    <row r="21" spans="2:13" x14ac:dyDescent="0.25">
      <c r="B21" s="4">
        <v>230</v>
      </c>
      <c r="C21" s="4">
        <v>3485.9430000000002</v>
      </c>
      <c r="D21" s="4">
        <v>5000</v>
      </c>
      <c r="E21" s="4">
        <v>1340000</v>
      </c>
      <c r="F21" s="4">
        <v>2342.5810000000001</v>
      </c>
      <c r="G21" s="4">
        <f t="shared" si="0"/>
        <v>2157.4189999999999</v>
      </c>
      <c r="H21" s="4">
        <f t="shared" si="1"/>
        <v>268</v>
      </c>
      <c r="I21" s="4">
        <f t="shared" si="2"/>
        <v>0.43148379999999997</v>
      </c>
      <c r="J21" s="4">
        <f t="shared" si="3"/>
        <v>3572.5810000000001</v>
      </c>
      <c r="K21" s="4">
        <f t="shared" si="4"/>
        <v>7506.1430439999858</v>
      </c>
      <c r="L21" s="1"/>
      <c r="M21" s="4">
        <f t="shared" si="5"/>
        <v>86.63799999999992</v>
      </c>
    </row>
    <row r="22" spans="2:13" x14ac:dyDescent="0.25">
      <c r="B22" s="4">
        <v>270</v>
      </c>
      <c r="C22" s="4">
        <v>3342.3850000000002</v>
      </c>
      <c r="D22" s="4">
        <v>5000</v>
      </c>
      <c r="E22" s="4">
        <v>1540000</v>
      </c>
      <c r="F22" s="4">
        <v>2215.7539999999999</v>
      </c>
      <c r="G22" s="4">
        <f t="shared" si="0"/>
        <v>2284.2460000000001</v>
      </c>
      <c r="H22" s="4">
        <f t="shared" si="1"/>
        <v>308</v>
      </c>
      <c r="I22" s="4">
        <f t="shared" si="2"/>
        <v>0.45684920000000001</v>
      </c>
      <c r="J22" s="4">
        <f t="shared" si="3"/>
        <v>3445.7539999999999</v>
      </c>
      <c r="K22" s="4">
        <f t="shared" si="4"/>
        <v>10685.150160999936</v>
      </c>
      <c r="L22" s="1"/>
      <c r="M22" s="4">
        <f t="shared" si="5"/>
        <v>103.36899999999969</v>
      </c>
    </row>
    <row r="23" spans="2:13" x14ac:dyDescent="0.25">
      <c r="B23" s="4">
        <v>310</v>
      </c>
      <c r="C23" s="4">
        <v>3199.5509999999999</v>
      </c>
      <c r="D23" s="4">
        <v>5000</v>
      </c>
      <c r="E23" s="4">
        <v>1740000</v>
      </c>
      <c r="F23" s="4">
        <v>2087.0010000000002</v>
      </c>
      <c r="G23" s="4">
        <f t="shared" si="0"/>
        <v>2412.9989999999998</v>
      </c>
      <c r="H23" s="4">
        <f t="shared" si="1"/>
        <v>348</v>
      </c>
      <c r="I23" s="4">
        <f t="shared" si="2"/>
        <v>0.48259979999999997</v>
      </c>
      <c r="J23" s="4">
        <f t="shared" si="3"/>
        <v>3317.0010000000002</v>
      </c>
      <c r="K23" s="4">
        <f t="shared" si="4"/>
        <v>13794.502500000064</v>
      </c>
      <c r="L23" s="1"/>
      <c r="M23" s="4">
        <f t="shared" si="5"/>
        <v>117.45000000000027</v>
      </c>
    </row>
    <row r="24" spans="2:13" x14ac:dyDescent="0.25">
      <c r="B24" s="4">
        <v>350</v>
      </c>
      <c r="C24" s="4">
        <v>3060.7829999999999</v>
      </c>
      <c r="D24" s="4">
        <v>5000</v>
      </c>
      <c r="E24" s="4">
        <v>1940000</v>
      </c>
      <c r="F24" s="4">
        <v>1961.5119999999999</v>
      </c>
      <c r="G24" s="4">
        <f t="shared" si="0"/>
        <v>2538.4880000000003</v>
      </c>
      <c r="H24" s="4">
        <f t="shared" si="1"/>
        <v>388</v>
      </c>
      <c r="I24" s="4">
        <f t="shared" si="2"/>
        <v>0.50769760000000008</v>
      </c>
      <c r="J24" s="4">
        <f t="shared" si="3"/>
        <v>3191.5119999999997</v>
      </c>
      <c r="K24" s="4">
        <f t="shared" si="4"/>
        <v>17090.071440999953</v>
      </c>
      <c r="L24" s="1"/>
      <c r="M24" s="4">
        <f t="shared" si="5"/>
        <v>130.72899999999981</v>
      </c>
    </row>
    <row r="25" spans="2:13" x14ac:dyDescent="0.25">
      <c r="B25" s="4">
        <v>390</v>
      </c>
      <c r="C25" s="4">
        <v>2922.797</v>
      </c>
      <c r="D25" s="4">
        <v>5000</v>
      </c>
      <c r="E25" s="4">
        <v>2140000</v>
      </c>
      <c r="F25" s="4">
        <v>1836.836</v>
      </c>
      <c r="G25" s="4">
        <f t="shared" si="0"/>
        <v>2663.1639999999998</v>
      </c>
      <c r="H25" s="4">
        <f t="shared" si="1"/>
        <v>428</v>
      </c>
      <c r="I25" s="4">
        <f t="shared" si="2"/>
        <v>0.53263279999999991</v>
      </c>
      <c r="J25" s="4">
        <f t="shared" si="3"/>
        <v>3066.8360000000002</v>
      </c>
      <c r="K25" s="4">
        <f t="shared" si="4"/>
        <v>20747.23352100006</v>
      </c>
      <c r="L25" s="1"/>
      <c r="M25" s="4">
        <f t="shared" si="5"/>
        <v>144.03900000000021</v>
      </c>
    </row>
    <row r="26" spans="2:13" x14ac:dyDescent="0.25">
      <c r="B26" s="4">
        <v>430</v>
      </c>
      <c r="C26" s="4">
        <v>2813.8470000000002</v>
      </c>
      <c r="D26" s="4">
        <v>4000</v>
      </c>
      <c r="E26" s="4">
        <v>2300000</v>
      </c>
      <c r="F26" s="4">
        <v>1943.9590000000001</v>
      </c>
      <c r="G26" s="4">
        <f t="shared" si="0"/>
        <v>2556.0410000000002</v>
      </c>
      <c r="H26" s="4">
        <f t="shared" si="1"/>
        <v>575</v>
      </c>
      <c r="I26" s="4">
        <f t="shared" si="2"/>
        <v>0.63901025</v>
      </c>
      <c r="J26" s="4">
        <f t="shared" si="3"/>
        <v>2927.9589999999998</v>
      </c>
      <c r="K26" s="4">
        <f t="shared" si="4"/>
        <v>13021.548543999914</v>
      </c>
      <c r="L26" s="1"/>
      <c r="M26" s="4">
        <f t="shared" si="5"/>
        <v>114.11199999999963</v>
      </c>
    </row>
    <row r="27" spans="2:13" x14ac:dyDescent="0.25">
      <c r="B27" s="4">
        <v>470</v>
      </c>
      <c r="C27" s="4">
        <v>2705.663</v>
      </c>
      <c r="D27" s="4">
        <v>4000</v>
      </c>
      <c r="E27" s="4">
        <v>2460000</v>
      </c>
      <c r="F27" s="4">
        <v>1847.2940000000001</v>
      </c>
      <c r="G27" s="4">
        <f t="shared" si="0"/>
        <v>2652.7060000000001</v>
      </c>
      <c r="H27" s="4">
        <f t="shared" si="1"/>
        <v>615</v>
      </c>
      <c r="I27" s="4">
        <f t="shared" si="2"/>
        <v>0.66317650000000006</v>
      </c>
      <c r="J27" s="4">
        <f t="shared" si="3"/>
        <v>2831.2939999999999</v>
      </c>
      <c r="K27" s="4">
        <f t="shared" si="4"/>
        <v>15783.148160999965</v>
      </c>
      <c r="L27" s="1"/>
      <c r="M27" s="4">
        <f t="shared" si="5"/>
        <v>125.63099999999986</v>
      </c>
    </row>
    <row r="28" spans="2:13" x14ac:dyDescent="0.25">
      <c r="B28" s="4">
        <v>510</v>
      </c>
      <c r="C28" s="4">
        <v>2597.817</v>
      </c>
      <c r="D28" s="4">
        <v>4000</v>
      </c>
      <c r="E28" s="4">
        <v>2620000</v>
      </c>
      <c r="F28" s="4">
        <v>1748.5889999999999</v>
      </c>
      <c r="G28" s="4">
        <f t="shared" si="0"/>
        <v>2751.4110000000001</v>
      </c>
      <c r="H28" s="4">
        <f t="shared" si="1"/>
        <v>655</v>
      </c>
      <c r="I28" s="4">
        <f t="shared" si="2"/>
        <v>0.68785275000000001</v>
      </c>
      <c r="J28" s="4">
        <f t="shared" si="3"/>
        <v>2732.5889999999999</v>
      </c>
      <c r="K28" s="4">
        <f t="shared" si="4"/>
        <v>18163.491983999982</v>
      </c>
      <c r="L28" s="1"/>
      <c r="M28" s="4">
        <f t="shared" si="5"/>
        <v>134.77199999999993</v>
      </c>
    </row>
    <row r="29" spans="2:13" x14ac:dyDescent="0.25">
      <c r="B29" s="4">
        <v>550</v>
      </c>
      <c r="C29" s="4">
        <v>2492.7539999999999</v>
      </c>
      <c r="D29" s="4">
        <v>4000</v>
      </c>
      <c r="E29" s="4">
        <v>2780000</v>
      </c>
      <c r="F29" s="4">
        <v>1651.79</v>
      </c>
      <c r="G29" s="4">
        <f t="shared" si="0"/>
        <v>2848.21</v>
      </c>
      <c r="H29" s="4">
        <f t="shared" si="1"/>
        <v>695</v>
      </c>
      <c r="I29" s="4">
        <f t="shared" si="2"/>
        <v>0.71205249999999998</v>
      </c>
      <c r="J29" s="4">
        <f t="shared" si="3"/>
        <v>2635.79</v>
      </c>
      <c r="K29" s="4">
        <f t="shared" si="4"/>
        <v>20459.297296000015</v>
      </c>
      <c r="L29" s="1"/>
      <c r="M29" s="4">
        <f t="shared" si="5"/>
        <v>143.03600000000006</v>
      </c>
    </row>
    <row r="30" spans="2:13" x14ac:dyDescent="0.25">
      <c r="B30" s="4">
        <v>590</v>
      </c>
      <c r="C30" s="4">
        <v>2388.1239999999998</v>
      </c>
      <c r="D30" s="4">
        <v>4000</v>
      </c>
      <c r="E30" s="4">
        <v>2940000</v>
      </c>
      <c r="F30" s="4">
        <v>1555.539</v>
      </c>
      <c r="G30" s="4">
        <f t="shared" si="0"/>
        <v>2944.4610000000002</v>
      </c>
      <c r="H30" s="4">
        <f t="shared" si="1"/>
        <v>735</v>
      </c>
      <c r="I30" s="4">
        <f t="shared" si="2"/>
        <v>0.73611525000000011</v>
      </c>
      <c r="J30" s="4">
        <f t="shared" si="3"/>
        <v>2539.5389999999998</v>
      </c>
      <c r="K30" s="4">
        <f t="shared" si="4"/>
        <v>22926.502224999989</v>
      </c>
      <c r="L30" s="1"/>
      <c r="M30" s="4">
        <f t="shared" si="5"/>
        <v>151.41499999999996</v>
      </c>
    </row>
    <row r="31" spans="2:13" x14ac:dyDescent="0.25">
      <c r="B31" s="4">
        <v>630</v>
      </c>
      <c r="C31" s="4">
        <v>2309.8229999999999</v>
      </c>
      <c r="D31" s="4">
        <v>3000</v>
      </c>
      <c r="E31" s="4">
        <v>3060000</v>
      </c>
      <c r="F31" s="4">
        <v>1682.3689999999999</v>
      </c>
      <c r="G31" s="4">
        <f t="shared" si="0"/>
        <v>2817.6310000000003</v>
      </c>
      <c r="H31" s="4">
        <f t="shared" si="1"/>
        <v>1020</v>
      </c>
      <c r="I31" s="4">
        <f t="shared" si="2"/>
        <v>0.93921033333333348</v>
      </c>
      <c r="J31" s="4">
        <f t="shared" si="3"/>
        <v>2420.3689999999997</v>
      </c>
      <c r="K31" s="4">
        <f t="shared" si="4"/>
        <v>12220.418115999961</v>
      </c>
      <c r="L31" s="1"/>
      <c r="M31" s="4">
        <f t="shared" si="5"/>
        <v>110.54599999999982</v>
      </c>
    </row>
    <row r="32" spans="2:13" x14ac:dyDescent="0.25">
      <c r="B32" s="4">
        <v>670</v>
      </c>
      <c r="C32" s="4">
        <v>2233.9270000000001</v>
      </c>
      <c r="D32" s="4">
        <v>3000</v>
      </c>
      <c r="E32" s="4">
        <v>3180000</v>
      </c>
      <c r="F32" s="4">
        <v>1614.075</v>
      </c>
      <c r="G32" s="4">
        <f t="shared" si="0"/>
        <v>2885.9250000000002</v>
      </c>
      <c r="H32" s="4">
        <f t="shared" si="1"/>
        <v>1060</v>
      </c>
      <c r="I32" s="4">
        <f t="shared" si="2"/>
        <v>0.96197500000000002</v>
      </c>
      <c r="J32" s="4">
        <f t="shared" si="3"/>
        <v>2352.0749999999998</v>
      </c>
      <c r="K32" s="4">
        <f t="shared" si="4"/>
        <v>13958.949903999925</v>
      </c>
      <c r="L32" s="1"/>
      <c r="M32" s="4">
        <f t="shared" si="5"/>
        <v>118.14799999999968</v>
      </c>
    </row>
    <row r="33" spans="2:15" x14ac:dyDescent="0.25">
      <c r="B33" s="4">
        <v>710</v>
      </c>
      <c r="C33" s="4">
        <v>2158.8159999999998</v>
      </c>
      <c r="D33" s="4">
        <v>3000</v>
      </c>
      <c r="E33" s="4">
        <v>3300000</v>
      </c>
      <c r="F33" s="4">
        <v>1543.759</v>
      </c>
      <c r="G33" s="4">
        <f t="shared" si="0"/>
        <v>2956.241</v>
      </c>
      <c r="H33" s="4">
        <f t="shared" si="1"/>
        <v>1100</v>
      </c>
      <c r="I33" s="4">
        <f t="shared" si="2"/>
        <v>0.98541366666666663</v>
      </c>
      <c r="J33" s="4">
        <f t="shared" si="3"/>
        <v>2281.759</v>
      </c>
      <c r="K33" s="4">
        <f t="shared" si="4"/>
        <v>15114.981249000051</v>
      </c>
      <c r="L33" s="1"/>
      <c r="M33" s="4">
        <f t="shared" si="5"/>
        <v>122.94300000000021</v>
      </c>
    </row>
    <row r="34" spans="2:15" x14ac:dyDescent="0.25">
      <c r="B34" s="4">
        <v>750</v>
      </c>
      <c r="C34" s="4">
        <v>2083.6840000000002</v>
      </c>
      <c r="D34" s="4">
        <v>3000</v>
      </c>
      <c r="E34" s="4">
        <v>3420000</v>
      </c>
      <c r="F34" s="4">
        <v>1473.2739999999999</v>
      </c>
      <c r="G34" s="4">
        <f t="shared" si="0"/>
        <v>3026.7260000000001</v>
      </c>
      <c r="H34" s="4">
        <f t="shared" si="1"/>
        <v>1140</v>
      </c>
      <c r="I34" s="4">
        <f t="shared" si="2"/>
        <v>1.0089086666666667</v>
      </c>
      <c r="J34" s="4">
        <f t="shared" si="3"/>
        <v>2211.2739999999999</v>
      </c>
      <c r="K34" s="4">
        <f t="shared" si="4"/>
        <v>16279.208099999922</v>
      </c>
      <c r="L34" s="1"/>
      <c r="M34" s="4">
        <f t="shared" si="5"/>
        <v>127.58999999999969</v>
      </c>
    </row>
    <row r="35" spans="2:15" x14ac:dyDescent="0.25">
      <c r="B35" s="4">
        <v>790</v>
      </c>
      <c r="C35" s="4">
        <v>2008.6880000000001</v>
      </c>
      <c r="D35" s="4">
        <v>3000</v>
      </c>
      <c r="E35" s="4">
        <v>3540000</v>
      </c>
      <c r="F35" s="4">
        <v>1403.0260000000001</v>
      </c>
      <c r="G35" s="4">
        <f t="shared" si="0"/>
        <v>3096.9740000000002</v>
      </c>
      <c r="H35" s="4">
        <f t="shared" si="1"/>
        <v>1180</v>
      </c>
      <c r="I35" s="4">
        <f t="shared" si="2"/>
        <v>1.0323246666666668</v>
      </c>
      <c r="J35" s="4">
        <f t="shared" si="3"/>
        <v>2141.0259999999998</v>
      </c>
      <c r="K35" s="4">
        <f t="shared" si="4"/>
        <v>17513.346243999931</v>
      </c>
      <c r="L35" s="1"/>
      <c r="M35" s="4">
        <f t="shared" si="5"/>
        <v>132.33799999999974</v>
      </c>
    </row>
    <row r="36" spans="2:15" x14ac:dyDescent="0.25">
      <c r="B36" s="4">
        <v>830</v>
      </c>
      <c r="C36" s="4">
        <v>1959.5450000000001</v>
      </c>
      <c r="D36" s="4">
        <v>2000</v>
      </c>
      <c r="E36" s="4">
        <v>3620000</v>
      </c>
      <c r="F36" s="4">
        <v>1551.4839999999999</v>
      </c>
      <c r="G36" s="4">
        <f t="shared" si="0"/>
        <v>2948.5160000000001</v>
      </c>
      <c r="H36" s="4">
        <f t="shared" si="1"/>
        <v>1810</v>
      </c>
      <c r="I36" s="4">
        <f t="shared" si="2"/>
        <v>1.4742580000000001</v>
      </c>
      <c r="J36" s="4">
        <f t="shared" si="3"/>
        <v>2043.4839999999999</v>
      </c>
      <c r="K36" s="4">
        <f t="shared" si="4"/>
        <v>7045.755720999975</v>
      </c>
      <c r="L36" s="1"/>
      <c r="M36" s="4">
        <f t="shared" si="5"/>
        <v>83.938999999999851</v>
      </c>
    </row>
    <row r="37" spans="2:15" x14ac:dyDescent="0.25">
      <c r="B37" s="4">
        <v>870</v>
      </c>
      <c r="C37" s="4">
        <v>1910.8979999999999</v>
      </c>
      <c r="D37" s="4">
        <v>2000</v>
      </c>
      <c r="E37" s="4">
        <v>3700000</v>
      </c>
      <c r="F37" s="4">
        <v>1507.7</v>
      </c>
      <c r="G37" s="4">
        <f t="shared" si="0"/>
        <v>2992.3</v>
      </c>
      <c r="H37" s="4">
        <f t="shared" si="1"/>
        <v>1850</v>
      </c>
      <c r="I37" s="4">
        <f t="shared" si="2"/>
        <v>1.4961500000000001</v>
      </c>
      <c r="J37" s="4">
        <f t="shared" si="3"/>
        <v>1999.7</v>
      </c>
      <c r="K37" s="4">
        <f t="shared" si="4"/>
        <v>7885.7952040000237</v>
      </c>
      <c r="L37" s="1"/>
      <c r="M37" s="4">
        <f t="shared" si="5"/>
        <v>88.802000000000135</v>
      </c>
    </row>
    <row r="38" spans="2:15" x14ac:dyDescent="0.25">
      <c r="B38" s="4">
        <v>910</v>
      </c>
      <c r="C38" s="4">
        <v>1862.229</v>
      </c>
      <c r="D38" s="4">
        <v>2000</v>
      </c>
      <c r="E38" s="4">
        <v>3780000</v>
      </c>
      <c r="F38" s="4">
        <v>1461.405</v>
      </c>
      <c r="G38" s="4">
        <f t="shared" si="0"/>
        <v>3038.5950000000003</v>
      </c>
      <c r="H38" s="4">
        <f t="shared" si="1"/>
        <v>1890</v>
      </c>
      <c r="I38" s="4">
        <f t="shared" si="2"/>
        <v>1.5192975000000002</v>
      </c>
      <c r="J38" s="4">
        <f t="shared" si="3"/>
        <v>1953.405</v>
      </c>
      <c r="K38" s="4">
        <f t="shared" si="4"/>
        <v>8313.0629759999865</v>
      </c>
      <c r="L38" s="1"/>
      <c r="M38" s="4">
        <f t="shared" si="5"/>
        <v>91.175999999999931</v>
      </c>
    </row>
    <row r="39" spans="2:15" x14ac:dyDescent="0.25">
      <c r="B39" s="4">
        <v>950</v>
      </c>
      <c r="C39" s="4">
        <v>1813.549</v>
      </c>
      <c r="D39" s="4">
        <v>2000</v>
      </c>
      <c r="E39" s="4">
        <v>3860000</v>
      </c>
      <c r="F39" s="4">
        <v>1414.8050000000001</v>
      </c>
      <c r="G39" s="4">
        <f t="shared" si="0"/>
        <v>3085.1949999999997</v>
      </c>
      <c r="H39" s="4">
        <f t="shared" si="1"/>
        <v>1930</v>
      </c>
      <c r="I39" s="4">
        <f t="shared" si="2"/>
        <v>1.5425974999999998</v>
      </c>
      <c r="J39" s="4">
        <f t="shared" si="3"/>
        <v>1906.8050000000001</v>
      </c>
      <c r="K39" s="4">
        <f t="shared" si="4"/>
        <v>8696.6815360000164</v>
      </c>
      <c r="L39" s="1"/>
      <c r="M39" s="4">
        <f t="shared" si="5"/>
        <v>93.256000000000085</v>
      </c>
    </row>
    <row r="40" spans="2:15" x14ac:dyDescent="0.25">
      <c r="B40" s="4">
        <v>990</v>
      </c>
      <c r="C40" s="4">
        <v>1764.85</v>
      </c>
      <c r="D40" s="4">
        <v>2000</v>
      </c>
      <c r="E40" s="4">
        <v>3940000</v>
      </c>
      <c r="F40" s="4">
        <v>1368.184</v>
      </c>
      <c r="G40" s="4">
        <f t="shared" si="0"/>
        <v>3131.8159999999998</v>
      </c>
      <c r="H40" s="4">
        <f t="shared" si="1"/>
        <v>1970</v>
      </c>
      <c r="I40" s="4">
        <f t="shared" si="2"/>
        <v>1.5659079999999999</v>
      </c>
      <c r="J40" s="4">
        <f t="shared" si="3"/>
        <v>1860.184</v>
      </c>
      <c r="K40" s="4">
        <f t="shared" si="4"/>
        <v>9088.5715560000117</v>
      </c>
      <c r="L40" s="4"/>
      <c r="M40" s="4">
        <f t="shared" si="5"/>
        <v>95.33400000000006</v>
      </c>
    </row>
    <row r="41" spans="2:15" x14ac:dyDescent="0.25">
      <c r="H41" s="4"/>
      <c r="I41" s="4"/>
      <c r="J41" s="4"/>
      <c r="K41" s="4"/>
      <c r="L41" s="4"/>
      <c r="M41" s="4"/>
      <c r="O41">
        <f>AVERAGE(K13:K40)</f>
        <v>10914.362843214276</v>
      </c>
    </row>
    <row r="42" spans="2:15" x14ac:dyDescent="0.25">
      <c r="O42">
        <f>O41^0.5</f>
        <v>104.47182798828723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8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U-1</vt:lpstr>
      <vt:lpstr>dmbe-N</vt:lpstr>
      <vt:lpstr>DmBe-P</vt:lpstr>
      <vt:lpstr>actual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2012-08-14T09:43:59Z</dcterms:created>
  <dcterms:modified xsi:type="dcterms:W3CDTF">2012-09-24T08:43:24Z</dcterms:modified>
</cp:coreProperties>
</file>