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uoccl0-my.sharepoint.com/personal/mig_silva_duocuc_cl/Documents/TOTEM/"/>
    </mc:Choice>
  </mc:AlternateContent>
  <xr:revisionPtr revIDLastSave="1323" documentId="13_ncr:1_{483D17C8-AB1E-489F-923F-5BA3891BAB7D}" xr6:coauthVersionLast="47" xr6:coauthVersionMax="47" xr10:uidLastSave="{ED6226AD-4C1C-4C8B-AA09-C352ABF53273}"/>
  <bookViews>
    <workbookView xWindow="-120" yWindow="-120" windowWidth="20730" windowHeight="11040" tabRatio="612" activeTab="1" xr2:uid="{00000000-000D-0000-FFFF-FFFF00000000}"/>
  </bookViews>
  <sheets>
    <sheet name="Referencias de Riesgos" sheetId="7" r:id="rId1"/>
    <sheet name="Riesgos" sheetId="4" r:id="rId2"/>
    <sheet name="Listas" sheetId="8" r:id="rId3"/>
  </sheets>
  <definedNames>
    <definedName name="_xlnm.Print_Area" localSheetId="1">Riesgos!$A$5:$N$17</definedName>
    <definedName name="ListaAmenaza">"Transferir,Mitigar,Evitar,Aceptar"</definedName>
    <definedName name="ListaOportunidades">"Explotar,Mejorar,Compartir,Aceptar"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11" i="4"/>
  <c r="L15" i="4"/>
  <c r="L19" i="4"/>
  <c r="L23" i="4"/>
  <c r="L27" i="4"/>
  <c r="L31" i="4"/>
  <c r="L35" i="4"/>
  <c r="L39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I8" i="4"/>
  <c r="L8" i="4" s="1"/>
  <c r="I9" i="4"/>
  <c r="L9" i="4" s="1"/>
  <c r="I10" i="4"/>
  <c r="L10" i="4" s="1"/>
  <c r="I11" i="4"/>
  <c r="I12" i="4"/>
  <c r="L12" i="4" s="1"/>
  <c r="I13" i="4"/>
  <c r="L13" i="4" s="1"/>
  <c r="I14" i="4"/>
  <c r="L14" i="4" s="1"/>
  <c r="I15" i="4"/>
  <c r="I16" i="4"/>
  <c r="L16" i="4" s="1"/>
  <c r="I17" i="4"/>
  <c r="L17" i="4" s="1"/>
  <c r="I18" i="4"/>
  <c r="L18" i="4" s="1"/>
  <c r="I19" i="4"/>
  <c r="I20" i="4"/>
  <c r="L20" i="4" s="1"/>
  <c r="I21" i="4"/>
  <c r="L21" i="4" s="1"/>
  <c r="I22" i="4"/>
  <c r="L22" i="4" s="1"/>
  <c r="I23" i="4"/>
  <c r="I24" i="4"/>
  <c r="L24" i="4" s="1"/>
  <c r="I25" i="4"/>
  <c r="L25" i="4" s="1"/>
  <c r="I26" i="4"/>
  <c r="L26" i="4" s="1"/>
  <c r="I27" i="4"/>
  <c r="I28" i="4"/>
  <c r="L28" i="4" s="1"/>
  <c r="I29" i="4"/>
  <c r="L29" i="4" s="1"/>
  <c r="I30" i="4"/>
  <c r="L30" i="4" s="1"/>
  <c r="I31" i="4"/>
  <c r="I32" i="4"/>
  <c r="L32" i="4" s="1"/>
  <c r="I33" i="4"/>
  <c r="L33" i="4" s="1"/>
  <c r="I34" i="4"/>
  <c r="L34" i="4" s="1"/>
  <c r="I35" i="4"/>
  <c r="I36" i="4"/>
  <c r="L36" i="4" s="1"/>
  <c r="I37" i="4"/>
  <c r="L37" i="4" s="1"/>
  <c r="I38" i="4"/>
  <c r="L38" i="4" s="1"/>
  <c r="I39" i="4"/>
  <c r="I40" i="4"/>
  <c r="L40" i="4" s="1"/>
  <c r="I7" i="4"/>
  <c r="F22" i="7"/>
  <c r="G22" i="7"/>
  <c r="H22" i="7"/>
  <c r="I22" i="7"/>
  <c r="J22" i="7"/>
  <c r="F23" i="7"/>
  <c r="G23" i="7"/>
  <c r="H23" i="7"/>
  <c r="I23" i="7"/>
  <c r="J23" i="7"/>
  <c r="F24" i="7"/>
  <c r="G24" i="7"/>
  <c r="H24" i="7"/>
  <c r="I24" i="7"/>
  <c r="J24" i="7"/>
  <c r="F25" i="7"/>
  <c r="G25" i="7"/>
  <c r="H25" i="7"/>
  <c r="I25" i="7"/>
  <c r="J25" i="7"/>
  <c r="G21" i="7"/>
  <c r="H21" i="7"/>
  <c r="I21" i="7"/>
  <c r="J21" i="7"/>
  <c r="F21" i="7"/>
</calcChain>
</file>

<file path=xl/sharedStrings.xml><?xml version="1.0" encoding="utf-8"?>
<sst xmlns="http://schemas.openxmlformats.org/spreadsheetml/2006/main" count="599" uniqueCount="337">
  <si>
    <t>REGISTRO DE RIESGOS</t>
  </si>
  <si>
    <t>Información General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</si>
  <si>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ID Proyecto</t>
    </r>
  </si>
  <si>
    <t>P001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</si>
  <si>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Nombre del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</si>
  <si>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Director del Proyecto</t>
    </r>
  </si>
  <si>
    <t>Miguel Silva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</si>
  <si>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Gerente de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</si>
  <si>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Inicio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</si>
  <si>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Fin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</si>
  <si>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Cliente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</si>
  <si>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Área: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</si>
  <si>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Sponsor</t>
    </r>
  </si>
  <si>
    <t>REFERENCIAS del PLAN DE GESTIÓN DE RIESGOS</t>
  </si>
  <si>
    <t> </t>
  </si>
  <si>
    <r>
      <t>Muy Baja</t>
    </r>
    <r>
      <rPr>
        <sz val="12"/>
        <color rgb="FF000000"/>
        <rFont val="Aptos Narrow"/>
        <charset val="1"/>
      </rPr>
      <t> </t>
    </r>
  </si>
  <si>
    <r>
      <t>Baja</t>
    </r>
    <r>
      <rPr>
        <sz val="12"/>
        <color rgb="FF000000"/>
        <rFont val="Aptos Narrow"/>
        <charset val="1"/>
      </rPr>
      <t> </t>
    </r>
  </si>
  <si>
    <r>
      <t>Media</t>
    </r>
    <r>
      <rPr>
        <sz val="12"/>
        <color rgb="FF000000"/>
        <rFont val="Aptos Narrow"/>
        <charset val="1"/>
      </rPr>
      <t> </t>
    </r>
  </si>
  <si>
    <r>
      <t>Alta</t>
    </r>
    <r>
      <rPr>
        <sz val="12"/>
        <color rgb="FF000000"/>
        <rFont val="Aptos Narrow"/>
        <charset val="1"/>
      </rPr>
      <t> </t>
    </r>
  </si>
  <si>
    <r>
      <t>Muy alta</t>
    </r>
    <r>
      <rPr>
        <sz val="12"/>
        <color rgb="FF000000"/>
        <rFont val="Aptos Narrow"/>
        <charset val="1"/>
      </rPr>
      <t> </t>
    </r>
  </si>
  <si>
    <t>Nivel de Impacto</t>
  </si>
  <si>
    <t>Valores Impacto</t>
  </si>
  <si>
    <t>Comentario</t>
  </si>
  <si>
    <r>
      <t>Muy alta</t>
    </r>
    <r>
      <rPr>
        <sz val="11"/>
        <color rgb="FF000000"/>
        <rFont val="Aptos Narrow"/>
        <charset val="1"/>
      </rPr>
      <t> </t>
    </r>
  </si>
  <si>
    <r>
      <t>Frecuente</t>
    </r>
    <r>
      <rPr>
        <sz val="12"/>
        <color rgb="FF000000"/>
        <rFont val="Aptos Narrow"/>
        <charset val="1"/>
      </rPr>
      <t> </t>
    </r>
  </si>
  <si>
    <r>
      <t>Alta</t>
    </r>
    <r>
      <rPr>
        <sz val="11"/>
        <color rgb="FF000000"/>
        <rFont val="Aptos Narrow"/>
        <charset val="1"/>
      </rPr>
      <t> </t>
    </r>
  </si>
  <si>
    <r>
      <t>Probable</t>
    </r>
    <r>
      <rPr>
        <sz val="12"/>
        <color rgb="FF000000"/>
        <rFont val="Aptos Narrow"/>
        <charset val="1"/>
      </rPr>
      <t> </t>
    </r>
  </si>
  <si>
    <r>
      <t>Media</t>
    </r>
    <r>
      <rPr>
        <sz val="11"/>
        <color rgb="FF000000"/>
        <rFont val="Aptos Narrow"/>
        <charset val="1"/>
      </rPr>
      <t> </t>
    </r>
  </si>
  <si>
    <r>
      <t>Ocasional</t>
    </r>
    <r>
      <rPr>
        <sz val="12"/>
        <color rgb="FF000000"/>
        <rFont val="Aptos Narrow"/>
        <charset val="1"/>
      </rPr>
      <t> </t>
    </r>
  </si>
  <si>
    <r>
      <t>Baja</t>
    </r>
    <r>
      <rPr>
        <sz val="11"/>
        <color rgb="FF000000"/>
        <rFont val="Aptos Narrow"/>
        <charset val="1"/>
      </rPr>
      <t> </t>
    </r>
  </si>
  <si>
    <r>
      <t>Posible</t>
    </r>
    <r>
      <rPr>
        <sz val="12"/>
        <color rgb="FF000000"/>
        <rFont val="Aptos Narrow"/>
        <charset val="1"/>
      </rPr>
      <t> </t>
    </r>
  </si>
  <si>
    <r>
      <t>Muy Baja</t>
    </r>
    <r>
      <rPr>
        <sz val="11"/>
        <color rgb="FF000000"/>
        <rFont val="Aptos Narrow"/>
        <charset val="1"/>
      </rPr>
      <t> </t>
    </r>
  </si>
  <si>
    <r>
      <t>Improbable</t>
    </r>
    <r>
      <rPr>
        <sz val="12"/>
        <color rgb="FF000000"/>
        <rFont val="Aptos Narrow"/>
        <charset val="1"/>
      </rPr>
      <t> </t>
    </r>
  </si>
  <si>
    <t>Nivel de Probabilidad</t>
  </si>
  <si>
    <t>Valores Probabilidad</t>
  </si>
  <si>
    <r>
      <t>Frecuente</t>
    </r>
    <r>
      <rPr>
        <sz val="11"/>
        <color rgb="FF000000"/>
        <rFont val="Aptos Narrow"/>
        <charset val="1"/>
      </rPr>
      <t> </t>
    </r>
  </si>
  <si>
    <r>
      <t>Probable</t>
    </r>
    <r>
      <rPr>
        <sz val="11"/>
        <color rgb="FF000000"/>
        <rFont val="Aptos Narrow"/>
        <charset val="1"/>
      </rPr>
      <t> </t>
    </r>
  </si>
  <si>
    <r>
      <t>Ocasional</t>
    </r>
    <r>
      <rPr>
        <sz val="11"/>
        <color rgb="FF000000"/>
        <rFont val="Aptos Narrow"/>
        <charset val="1"/>
      </rPr>
      <t> </t>
    </r>
  </si>
  <si>
    <r>
      <t>Posible</t>
    </r>
    <r>
      <rPr>
        <sz val="11"/>
        <color rgb="FF000000"/>
        <rFont val="Aptos Narrow"/>
        <charset val="1"/>
      </rPr>
      <t> </t>
    </r>
  </si>
  <si>
    <r>
      <t>Improbable</t>
    </r>
    <r>
      <rPr>
        <sz val="11"/>
        <color rgb="FF000000"/>
        <rFont val="Aptos Narrow"/>
        <charset val="1"/>
      </rPr>
      <t> </t>
    </r>
  </si>
  <si>
    <t>TIPO DE CONTROL Y MONITOREO</t>
  </si>
  <si>
    <t>Reuniones</t>
  </si>
  <si>
    <t>Las reuniones son esenciales para actuar temprano y validar grupalmente el estado de los riesgos. Deben ser breves para evitar la sensación de pérdida de tiempo y moderadas para mantener el enfoque en los objetivos.</t>
  </si>
  <si>
    <t>Reevaluación de Riesgos</t>
  </si>
  <si>
    <t>La reevaluación de los riesgos permite una actualización oportuna y generará información actualizada sobre su estado. Aunque llevará tiempo realizarla, servirá como experiencia valiosa para proyectos futuros.</t>
  </si>
  <si>
    <t>Auditoría de Riesgos</t>
  </si>
  <si>
    <t>La auditoría de los riesgos evalúa la efectividad de las respuestas y asegura el cumplimiento del plan de gestión. Proporciona una evaluación formal de los riesgos, aunque puede generar incomodidad en los responsables.</t>
  </si>
  <si>
    <t>Medición de Desempeño</t>
  </si>
  <si>
    <t>La medición de desempeño permite conocer cómo se está desarrollando el proyecto y alerta sobre potenciales riesgos, aunque este procedimiento lleva tiempo.</t>
  </si>
  <si>
    <t>Análisis de Uso de Reservas</t>
  </si>
  <si>
    <t>El análisis del uso de reservas permite conocer cuánta reserva queda y si es suficiente para cubrir los riesgos restantes. Además, respalda la gestión de costos utilizados y por utilizar.</t>
  </si>
  <si>
    <t>Análisis de Tendencias</t>
  </si>
  <si>
    <t>El análisis de tendencias muestra la evolución del proyecto y pronostica su desempeño, permitiendo anticipar riesgos y alertar sobre la necesidad de implementar respuestas. Evalúa el desempeño a la fecha y verifica la efectividad de las respuestas aplicadas.</t>
  </si>
  <si>
    <t>ID del Proyecto</t>
  </si>
  <si>
    <t>PT001</t>
  </si>
  <si>
    <t>Nombre del Proyecto</t>
  </si>
  <si>
    <t>Proyecto Tótem PV</t>
  </si>
  <si>
    <t>Director de Proyecto</t>
  </si>
  <si>
    <t>Miguel Silva P.</t>
  </si>
  <si>
    <t>Registro y Seguimiento de Riesgos</t>
  </si>
  <si>
    <t>Fecha 
Identificación</t>
  </si>
  <si>
    <t>ID</t>
  </si>
  <si>
    <t>Riesgo / Evento de Riesgo</t>
  </si>
  <si>
    <t>Tipo de Riesgo</t>
  </si>
  <si>
    <t>Fuente / Causa / 
Condición</t>
  </si>
  <si>
    <t>Descripción y Comentarios</t>
  </si>
  <si>
    <t>Categoría</t>
  </si>
  <si>
    <t>Probabilidad</t>
  </si>
  <si>
    <t>Valor de Probabilidad</t>
  </si>
  <si>
    <t>Impacto</t>
  </si>
  <si>
    <t>Valor Impacto</t>
  </si>
  <si>
    <t>Magnitud</t>
  </si>
  <si>
    <t>Asignado a (Responsable)</t>
  </si>
  <si>
    <t>Cuando 
Fecha estimada de ocurrencia</t>
  </si>
  <si>
    <t>Tipo de Estrategia</t>
  </si>
  <si>
    <t>Plan de Respuesta</t>
  </si>
  <si>
    <t>Control y monitoreo</t>
  </si>
  <si>
    <t>Métrica</t>
  </si>
  <si>
    <t>R-01</t>
  </si>
  <si>
    <t xml:space="preserve">Problemas de compatibilidad en múltiples dispositivos.
</t>
  </si>
  <si>
    <t>Amenaza</t>
  </si>
  <si>
    <t xml:space="preserve">Incompatibilidad con diferentes tamaños de pantalla o navegadores.
</t>
  </si>
  <si>
    <t xml:space="preserve">Durante el desarrollo, el diseño puede no adaptarse correctamente a todos los dispositivos, lo que requerirá tiempo adicional para ajustes.
</t>
  </si>
  <si>
    <t>Técnico</t>
  </si>
  <si>
    <t>Posible</t>
  </si>
  <si>
    <t>Media</t>
  </si>
  <si>
    <t>Programador Front-end</t>
  </si>
  <si>
    <t>Mitigar</t>
  </si>
  <si>
    <t>Se puede asegurar compatibilidad probando en diversos dispositivos y navegadores</t>
  </si>
  <si>
    <t>R-02</t>
  </si>
  <si>
    <t>Tiempo de carga elevado debido a imágenes o videos pesados.</t>
  </si>
  <si>
    <t>Uso de recursos multimedia de gran tamaño no optimizados.</t>
  </si>
  <si>
    <t>El sitio puede experimentar tiempos de carga lentos, afectando la experiencia de usuario.</t>
  </si>
  <si>
    <t>Frecuente</t>
  </si>
  <si>
    <t>Alta</t>
  </si>
  <si>
    <t>Optimizar imágenes y videos, usar técnicas de lazy loading</t>
  </si>
  <si>
    <t>R-03</t>
  </si>
  <si>
    <t xml:space="preserve">Inconsistencias en la visualización de noticias dinámicas.
</t>
  </si>
  <si>
    <t xml:space="preserve">Implementación incompleta o incorrecta de elementos que actualizan el contenido de las noticias.
</t>
  </si>
  <si>
    <t xml:space="preserve">Durante el desarrollo, la carga dinámica de contenido puede presentar problemas, lo que podría ralentizar el proyecto.
</t>
  </si>
  <si>
    <t>Ajustes en la lógica de actualización de noticias dinámicas</t>
  </si>
  <si>
    <t>R-05</t>
  </si>
  <si>
    <t>Dificultades en la paginación o visualización de grandes volúmenes de colaboradores</t>
  </si>
  <si>
    <t>Algoritmos de paginación ineficientes.</t>
  </si>
  <si>
    <t>Los usuarios pueden tener problemas para navegar a través de grandes listas de colaboradores.</t>
  </si>
  <si>
    <t>Probable</t>
  </si>
  <si>
    <t xml:space="preserve">Programador Backend </t>
  </si>
  <si>
    <t>Implementar paginación eficiente y cargas progresivas</t>
  </si>
  <si>
    <t>R-06</t>
  </si>
  <si>
    <t xml:space="preserve">Problemas en la funcionalidad de búsqueda por palabras clave.
</t>
  </si>
  <si>
    <t xml:space="preserve">Mala implementación o bugs en la función de búsqueda.
</t>
  </si>
  <si>
    <t xml:space="preserve">Durante el desarrollo, la función de búsqueda puede no devolver los resultados esperados, requiriendo revisiones adicionales.
</t>
  </si>
  <si>
    <t>Optimizar el motor de búsqueda e implementar técnicas de búsqueda por relevancia</t>
  </si>
  <si>
    <t>R-07</t>
  </si>
  <si>
    <t>R-08</t>
  </si>
  <si>
    <t>Rendimiento degradado en dispositivos móviles con menor capacidad gráfica</t>
  </si>
  <si>
    <t>Gráficos complejos o un mapa interactivo con alta demanda de recursos</t>
  </si>
  <si>
    <t>El sitio puede no funcionar correctamente en dispositivos móviles de gama baja.</t>
  </si>
  <si>
    <t>Implementar versiones ligeras del mapa para dispositivos de baja capacidad</t>
  </si>
  <si>
    <t>R-09</t>
  </si>
  <si>
    <t xml:space="preserve">Los puntos de interés no se visualizan en el mapa.
</t>
  </si>
  <si>
    <t xml:space="preserve">Errores en la integración o carga de información sobre los puntos de interés.
</t>
  </si>
  <si>
    <t xml:space="preserve">Durante el desarrollo, los puntos de interés pueden no aparecer en el mapa, lo que requerirá ajustes adicionales.
</t>
  </si>
  <si>
    <t>Back-end / Front-end</t>
  </si>
  <si>
    <t>Revisar la conexión con la base de datos y asegurar que los datos estén actualizado</t>
  </si>
  <si>
    <t>R-10</t>
  </si>
  <si>
    <t>Problemas de actualización en tiempo real de los puntos de interés visualizados</t>
  </si>
  <si>
    <t>Mala sincronización entre el frontend y el backend</t>
  </si>
  <si>
    <t>Los puntos de interés en el mapa no se actualizan inmediatamente, mostrando información desactualizada.</t>
  </si>
  <si>
    <t>Ocasional</t>
  </si>
  <si>
    <t>Mejorar la sincronización entre backend y frontend para datos en tiempo real</t>
  </si>
  <si>
    <t>R-12</t>
  </si>
  <si>
    <t xml:space="preserve">Demoras en la carga de los datos de áreas debido a la baja optimización de la base de datos.
</t>
  </si>
  <si>
    <t>Consultas ineficientes a la base de datos.</t>
  </si>
  <si>
    <t>La visualización de áreas puede tardar en cargar, afectando la experiencia de usuario.</t>
  </si>
  <si>
    <t>Optimizar las consultas a la base de datos</t>
  </si>
  <si>
    <t>R-13</t>
  </si>
  <si>
    <t xml:space="preserve">Problemas de sincronización en la publicación simultánea de noticias.
</t>
  </si>
  <si>
    <t>Conflictos en la sincronización  base de datos</t>
  </si>
  <si>
    <t>La publicación de noticias simultáneas puede fallar o causar duplicados.</t>
  </si>
  <si>
    <t>Revisar el proceso de sincronización para manejar mejor las publicaciones simultáneas</t>
  </si>
  <si>
    <t>R-14</t>
  </si>
  <si>
    <t>Falta de integración con el backend</t>
  </si>
  <si>
    <t xml:space="preserve">Fallos en la comunicación entre frontend y backend.
</t>
  </si>
  <si>
    <t xml:space="preserve">Puede fallar debido a errores en la conexión con el backend, lo que provocará retrasos en el desarrollo.
</t>
  </si>
  <si>
    <t>Implementar pruebas de integración y establecer buena comunicación entre los desarrolladores de frontend y backend para asegurar que ambos sistemas se conecten correctamente y resolver rápidamente cualquier incompatibilidad</t>
  </si>
  <si>
    <t>R-15</t>
  </si>
  <si>
    <t xml:space="preserve">Errores en la actualización de la base de datos de colaboradores.
</t>
  </si>
  <si>
    <t xml:space="preserve">Problemas en la escritura o lectura de datos.
</t>
  </si>
  <si>
    <t xml:space="preserve">Durante el desarrollo, la actualización de los colaboradores puede no realizarse correctamente, comprometiendo la integridad de los datos.
</t>
  </si>
  <si>
    <t>Validar los datos antes de hacer cambios en la base de datos</t>
  </si>
  <si>
    <t>R-16</t>
  </si>
  <si>
    <t xml:space="preserve">Falta de integridad en los datos al modificar o eliminar colaboradores.
</t>
  </si>
  <si>
    <t>Falta de control de integridad referencial en la base de datos.</t>
  </si>
  <si>
    <t>Modificar o eliminar colaboradores podría causar problemas en los datos asociados.</t>
  </si>
  <si>
    <t>Implementar controles de integridad referencial en la base de datos</t>
  </si>
  <si>
    <t>R-17</t>
  </si>
  <si>
    <t xml:space="preserve">Problemas de rendimiento en la carga masiva de datos.
</t>
  </si>
  <si>
    <t xml:space="preserve">Mala optimización del sistema para manejar grandes volúmenes de datos.
</t>
  </si>
  <si>
    <t xml:space="preserve">Durante el desarrollo, la carga masiva de colaboradores o imágenes podría ralentizar el sistema, lo que generaría problemas de rendimiento.
</t>
  </si>
  <si>
    <t>Optimizar la lógica de carga masiva y usar procesamiento en lotes</t>
  </si>
  <si>
    <t>R-18</t>
  </si>
  <si>
    <t xml:space="preserve">Fallos en la importación de imágenes asociadas a colaboradores debido a formatos incompatibles.
</t>
  </si>
  <si>
    <t>Falta de soporte para ciertos formatos de imagen.</t>
  </si>
  <si>
    <t>Algunas imágenes pueden no cargarse correctamente si no son compatibles con el sistema.</t>
  </si>
  <si>
    <t>Establecer formatos estándar de imágenes aceptados</t>
  </si>
  <si>
    <t>R-19</t>
  </si>
  <si>
    <t xml:space="preserve">Falta de integridad en la gestión de preguntas frecuentes.
</t>
  </si>
  <si>
    <t xml:space="preserve">Problemas en la inserción o edición de preguntas frecuentes en la base de datos.
</t>
  </si>
  <si>
    <t xml:space="preserve">Si el gestor de preguntas frecuentes no funciona adecuadamente durante el desarrollo, se podrían generar errores de consistencia en los datos.
</t>
  </si>
  <si>
    <t>Mejorar la validación de los datos al crear o actualizar</t>
  </si>
  <si>
    <t>R-20</t>
  </si>
  <si>
    <t xml:space="preserve">Falta de claridad en la interfaz de gestión, lo que dificulta la actualización de las preguntas frecuentes.
</t>
  </si>
  <si>
    <t>Interfaz de usuario mal diseñada o confusa.</t>
  </si>
  <si>
    <t>Los administradores pueden encontrar complicado actualizar preguntas frecuentes.</t>
  </si>
  <si>
    <t>Mejorar la interfaz de usuario para hacerla más clara y amigable</t>
  </si>
  <si>
    <t>R-21</t>
  </si>
  <si>
    <t xml:space="preserve">Problemas de rendimiento durante la carga masiva de preguntas frecuentes.
</t>
  </si>
  <si>
    <t>Procesos no optimizados para la carga masiva</t>
  </si>
  <si>
    <t>La carga masiva de preguntas frecuentes puede ser lenta o fallar.</t>
  </si>
  <si>
    <t>Optimizar los procesos de carga masiva</t>
  </si>
  <si>
    <t>R-22</t>
  </si>
  <si>
    <t xml:space="preserve">Posibilidad de pérdida de datos durante la descarga de grandes volúmenes de preguntas.
</t>
  </si>
  <si>
    <t>Procesos de exportación mal implementados.</t>
  </si>
  <si>
    <t>La descarga de preguntas frecuentes en grandes volúmenes puede ocasionar la pérdida de algunos datos.</t>
  </si>
  <si>
    <t>Implementar mecanismos de respaldo y validación antes de las descargas</t>
  </si>
  <si>
    <t>R-23</t>
  </si>
  <si>
    <t xml:space="preserve">Errores al modificar la información de áreas debido a la falta de control de versiones de información
</t>
  </si>
  <si>
    <t>Ausencia de un sistema de control de versiones para los datos de áreas.</t>
  </si>
  <si>
    <t>La modificación de datos puede sobrescribir versiones anteriores sin posibilidad de recuperación.</t>
  </si>
  <si>
    <t>Gestión</t>
  </si>
  <si>
    <t>Jefe de Proyecto/Back-end</t>
  </si>
  <si>
    <t>Implementar un sistema de control de versiones para cambios en las áreas</t>
  </si>
  <si>
    <t>R-24</t>
  </si>
  <si>
    <t xml:space="preserve">Problemas de visibilidad en áreas con grandes volúmenes de información asociada.
</t>
  </si>
  <si>
    <t>Sobrecarga visual por exceso de datos en las áreas</t>
  </si>
  <si>
    <t>La visualización puede volverse confusa cuando se muestra mucha información en un área.</t>
  </si>
  <si>
    <t>Ajustar la visualización para mostrar los datos de manera más clara</t>
  </si>
  <si>
    <t>R-25</t>
  </si>
  <si>
    <t xml:space="preserve">Dificultades en la actualización de los puntos de interés en el mapa.
</t>
  </si>
  <si>
    <t>Mala integración con la base de datos</t>
  </si>
  <si>
    <t xml:space="preserve">Durante el desarrollo, la actualización de los puntos de interés en el mapa podría fallar, generando retrasos en el proyecto.
</t>
  </si>
  <si>
    <t>Mejorar la conexión entre el backend y la visualización de los puntos en el mapa</t>
  </si>
  <si>
    <t>R-27</t>
  </si>
  <si>
    <t xml:space="preserve">Falta de flexibilidad para cambiar el fondo del mapa.
</t>
  </si>
  <si>
    <t xml:space="preserve">Implementación rígida del diseño del mapa.
</t>
  </si>
  <si>
    <t xml:space="preserve">Si el cambio de fondo del mapa no se implementa correctamente, podría ser difícil ajustar la visualización según las necesidades del proyecto.
</t>
  </si>
  <si>
    <t>Revisar la integración de diferentes capas o fuentes de mapas</t>
  </si>
  <si>
    <t>R-28</t>
  </si>
  <si>
    <t xml:space="preserve">Fallos en la asignación de roles a los usuarios.
</t>
  </si>
  <si>
    <t xml:space="preserve">Errores en la lógica de asignación de permisos.
</t>
  </si>
  <si>
    <t xml:space="preserve">Durante el desarrollo, la asignación incorrecta de roles puede generar vulnerabilidades en la seguridad y funcionalidad del sistema.
</t>
  </si>
  <si>
    <t>Asegurar que el sistema de asignación de roles esté bien implementado y probado</t>
  </si>
  <si>
    <t>R-29</t>
  </si>
  <si>
    <t xml:space="preserve">Problemas de escalabilidad al agregar múltiples roles personalizados.
</t>
  </si>
  <si>
    <t>: Falta de planificación para la expansión de roles.</t>
  </si>
  <si>
    <t>La plataforma podría no manejar adecuadamente un gran número de roles personalizados, afectando la gestión de usuarios.</t>
  </si>
  <si>
    <t xml:space="preserve">Diseñar un sistema de roles escalable.)
</t>
  </si>
  <si>
    <t>R-30</t>
  </si>
  <si>
    <t xml:space="preserve">Falta de claridad en los datos visualizados en el dashboard.
</t>
  </si>
  <si>
    <t xml:space="preserve">Mala representación o configuración de los datos en las métricas del dashboard.
</t>
  </si>
  <si>
    <t xml:space="preserve">Si el dashboard no muestra correctamente los datos, puede dificultar el monitoreo efectivo durante el desarrollo, lo que retrasará la toma de decisiones.
</t>
  </si>
  <si>
    <t>Rediseñar el dashboard para mejorar la visualización de los datos</t>
  </si>
  <si>
    <t>R-31</t>
  </si>
  <si>
    <t xml:space="preserve">Demoras en la actualización de los datos mostrados en tiempo real.
</t>
  </si>
  <si>
    <t>Alta carga del servidor o problemas de optimización.</t>
  </si>
  <si>
    <t>Los datos mostrados en el dashboard pueden no reflejar cambios en tiempo real, afectando el monitoreo.</t>
  </si>
  <si>
    <t>Optimizar la lógica de actualización en tiempo real</t>
  </si>
  <si>
    <t>R-32</t>
  </si>
  <si>
    <t xml:space="preserve">Jefe de Proyecto </t>
  </si>
  <si>
    <t>Aceptar</t>
  </si>
  <si>
    <t>R-33</t>
  </si>
  <si>
    <t>Retrasos en el desarrollo debido a la carga laboral y académica del equipo.</t>
  </si>
  <si>
    <t>El equipo está compuesto por estudiantes que trabajan, lo que limita el tiempo disponible para el proyecto.</t>
  </si>
  <si>
    <t xml:space="preserve"> La sobrecarga de trabajo y estudios puede generar retrasos en el desarrollo del sistema, comprometiendo los plazos del proyecto.</t>
  </si>
  <si>
    <t>Organizacional</t>
  </si>
  <si>
    <t>Todos</t>
  </si>
  <si>
    <t>Es una situación inherente a la naturaleza del equipo. Sin embargo, se pueden tomar medidas de mitigación como una mejor gestión del tiempo</t>
  </si>
  <si>
    <t>R-34</t>
  </si>
  <si>
    <t>Falta de coordinación y comunicación entre los miembros del equipo.</t>
  </si>
  <si>
    <t>Horarios laborales y académicos incompatibles entre los miembros del equipo</t>
  </si>
  <si>
    <t>La dificultad para coordinar reuniones y tareas puede llevar a problemas en la planificación y ejecución del proyecto.</t>
  </si>
  <si>
    <t>Establecer herramientas y rutinas de comunicación eficientes como reuniones periódicas y canales organizados de comunicación</t>
  </si>
  <si>
    <t>Problemas legislativos relacionados con la protección de datos personales (Ley 19.628 ).</t>
  </si>
  <si>
    <t>Manejo inadecuado de la información personal de colaboradores o usuarios.</t>
  </si>
  <si>
    <t>El incumplimiento de la Ley 19.628 sobre Protección de la Vida Privada puede generar sanciones legales y comprometer la viabilidad del sistema.</t>
  </si>
  <si>
    <t>Externo</t>
  </si>
  <si>
    <t>Muy alta</t>
  </si>
  <si>
    <t>Asegurarse de que el sistema cumpla con la ley de protección de datos, implementando políticas claras de manejo de información personal</t>
  </si>
  <si>
    <t>Desactualización del sistema ante cambios en la normativa de protección de datos.</t>
  </si>
  <si>
    <t>Cambios futuros en las leyes sobre protección de datos o privacidad (ej., una posible ley similar al GDPR).</t>
  </si>
  <si>
    <t>El sistema puede no estar preparado para cumplir con nuevas normativas de protección de datos, lo que podría afectar su legalidad y funcionamiento.</t>
  </si>
  <si>
    <t>Mantenerse actualizado sobre las modificaciones legislativas en protección de datos, especialmente en Chile, y diseñar el sistema de manera flexible para adaptarse a futuras normativas. Implementar revisiones periódicas para asegurar el cumplimiento legal</t>
  </si>
  <si>
    <t>Problemas en el acceso a recursos externos necesarios para el proyecto (servicios de API, bases de datos, etc.).</t>
  </si>
  <si>
    <t>Dependencia de servicios de terceros como APIs o plataformas externas.</t>
  </si>
  <si>
    <t>Si los servicios externos necesarios para el proyecto experimentan interrupciones o cambian sus políticas, el sistema puede verse afectado o limitado.</t>
  </si>
  <si>
    <t>Jefe de Proyecto/Back-end/Front-end</t>
  </si>
  <si>
    <t>Establecer alternativas o servicios de respaldo para evitar una dependencia excesiva de un solo proveedor externo</t>
  </si>
  <si>
    <t>Interrupciones del sistema debido a problemas con el servicio de internet o electricidad.</t>
  </si>
  <si>
    <t>Dependencia de infraestructuras externas (internet, electricidad).</t>
  </si>
  <si>
    <t xml:space="preserve"> El desarrollo y operación del sistema podría verse interrumpido debido a fallos en los servicios de internet o cortes de electricidad, especialmente si los servidores están alojados localmente.</t>
  </si>
  <si>
    <t>Considerar trabajar en entornos con sistemas de respaldo, como guardar el trabajo de manera frecuente y asegurarse de que el código esté sincronizado con repositorios remotos para evitar pérdida de avances durante cortes</t>
  </si>
  <si>
    <t>Problemas de escalabilidad debido al aumento imprevisto de usuarios o colaboradores.</t>
  </si>
  <si>
    <t>Aumento rápido en la demanda del sistema sin la infraestructura adecuada.</t>
  </si>
  <si>
    <t xml:space="preserve"> El sistema podría no estar preparado para manejar un gran número de usuarios o grandes volúmenes de datos, lo que afectaría su rendimiento.</t>
  </si>
  <si>
    <t>Diseñar el sistema de manera modular y escalable desde el inicio, de modo que se pueda agregar capacidad fácilmente si aumenta la demanda.</t>
  </si>
  <si>
    <t>Compartir</t>
  </si>
  <si>
    <t>Oportunidad</t>
  </si>
  <si>
    <t xml:space="preserve">Mejorar </t>
  </si>
  <si>
    <t>Evitar</t>
  </si>
  <si>
    <t xml:space="preserve">Explotar </t>
  </si>
  <si>
    <t>Explotar</t>
  </si>
  <si>
    <t>Baja</t>
  </si>
  <si>
    <t>QA</t>
  </si>
  <si>
    <t>Transferir</t>
  </si>
  <si>
    <t>Mejorar</t>
  </si>
  <si>
    <t>Improbable</t>
  </si>
  <si>
    <t>Muy Baja</t>
  </si>
  <si>
    <t>Técnico en Redes</t>
  </si>
  <si>
    <t>Reuniones/Reevaluación de Riesgos</t>
  </si>
  <si>
    <t>Reuniones/Auditoría de Riesgos</t>
  </si>
  <si>
    <t>Jefe de Proyecto/Front-end</t>
  </si>
  <si>
    <t>Reuniones/Medición de Desempeño</t>
  </si>
  <si>
    <t>Reuniones/Análisis de Uso de Reservas</t>
  </si>
  <si>
    <t>Jefe de Proyecto/QA</t>
  </si>
  <si>
    <t>Reuniones/Análisis de Tendencias</t>
  </si>
  <si>
    <t>Front-end/QA</t>
  </si>
  <si>
    <t>Back-end/QA</t>
  </si>
  <si>
    <t>Riesgo</t>
  </si>
  <si>
    <t>Estrategia</t>
  </si>
  <si>
    <t>Reevaluación de Riesgos/Auditoría de Riesgos</t>
  </si>
  <si>
    <t>Reevaluación de Riesgos/Medición de Desempeño</t>
  </si>
  <si>
    <t>Reevaluación de Riesgos/Análisis de Uso de Reservas</t>
  </si>
  <si>
    <t>Reevaluación de Riesgos/Análisis de Tendencias</t>
  </si>
  <si>
    <t>Auditoría de Riesgos/Medición de Desempeño</t>
  </si>
  <si>
    <t>Auditoría de Riesgos/Análisis de Uso de Reservas</t>
  </si>
  <si>
    <t>Auditoría de Riesgos/Análisis de Tendencias</t>
  </si>
  <si>
    <t>Medición de Desempeño/Análisis de Uso de Reservas</t>
  </si>
  <si>
    <t>Medición de Desempeño/Análisis de Tendencias</t>
  </si>
  <si>
    <t>Análisis de Uso de Reservas/Análisis de Tendencias</t>
  </si>
  <si>
    <t>Porcentaje de dispositivos/navegadores en los que la página se muestra correctamente (Objetivo: &gt; 95%)</t>
  </si>
  <si>
    <t>Tiempo medio de carga de la página de inicio en segundos (Objetivo: &lt; 3 segundos)</t>
  </si>
  <si>
    <t>Porcentaje de actualizaciones de noticias realizadas correctamente sin errores visuales (Objetivo: &gt; 98%).</t>
  </si>
  <si>
    <t>Tiempo de carga de cada página de resultados en la visualización de colaboradores (Objetivo: &lt; 1 segundo).</t>
  </si>
  <si>
    <t>Precisión de las búsquedas (medida en porcentaje de resultados relevantes) (Objetivo: &gt; 90%)</t>
  </si>
  <si>
    <t>Tiempo de carga del mapa interactivo en dispositivos móviles (Objetivo: &lt; 3 segundos en dispositivos de gama baja)</t>
  </si>
  <si>
    <t>Porcentaje de puntos de interés cargados correctamente (Objetivo: &gt; 99%)</t>
  </si>
  <si>
    <t>Tiempo de actualización de los puntos de interés en tiempo real (Objetivo: &lt; 10 segundos</t>
  </si>
  <si>
    <t>Tiempo de carga de los datos de áreas (Objetivo: &lt; 2 segundos</t>
  </si>
  <si>
    <t>Tiempo de sincronización de publicaciones simultáneas (Objetivo: &lt; 5 segundos de diferencia entre publicaciones sincronizadas)</t>
  </si>
  <si>
    <t xml:space="preserve"> Porcentaje de integridad de los datos después de cada modificación (Objetivo: &gt; 99%)</t>
  </si>
  <si>
    <t>Número de errores de actualización detectados (Objetivo: 0 errores)</t>
  </si>
  <si>
    <t xml:space="preserve"> Tiempo total de carga de datos masivos (Objetivo: &lt; 5 minutos por cada 1000 registros)</t>
  </si>
  <si>
    <t>Porcentaje de imágenes correctamente importadas sin fallos de formato (Objetivo: &gt; 99%)</t>
  </si>
  <si>
    <t>Porcentaje de preguntas frecuentes gestionadas sin problemas de integridad (Objetivo: &gt; 99%)</t>
  </si>
  <si>
    <t>Puntuación de usabilidad de la interfaz de gestión (Objetivo: &gt; 85% de satisfacción)</t>
  </si>
  <si>
    <t>Tiempo total de carga masiva de preguntas frecuentes (Objetivo: &lt; 3 minutos por cada 1000 preguntas)</t>
  </si>
  <si>
    <t>Número de pérdidas de datos durante la descarga (Objetivo: 0 pérdidas)</t>
  </si>
  <si>
    <t>Número de errores de control de versiones detectados (Objetivo: 0 errores)</t>
  </si>
  <si>
    <t>Porcentaje de áreas con información visible y clara (Objetivo: &gt; 90%)</t>
  </si>
  <si>
    <t>Tiempo de actualización de los puntos de interés en el mapa (Objetivo: &lt; 10 segundos)</t>
  </si>
  <si>
    <t>Tiempo requerido para cambiar el fondo del mapa (Objetivo: &lt; 2 segundos por cambio de fondo)</t>
  </si>
  <si>
    <t>Número de fallos en la asignación de roles detectados (Objetivo: 0 fallos)</t>
  </si>
  <si>
    <t>Tiempo de respuesta al agregar nuevos roles personalizados (Objetivo: &lt; 2 segundos por nuevo rol)</t>
  </si>
  <si>
    <t>Puntuación de usabilidad del dashboard (Objetivo: &gt; 85% de satisfacción)</t>
  </si>
  <si>
    <t>Tiempo de actualización de los datos en tiempo real (Objetivo: &lt; 5 segundos)</t>
  </si>
  <si>
    <t>Porcentaje de tareas completadas dentro del plazo asignado (Objetivo: &gt; 90%)</t>
  </si>
  <si>
    <t>Número de reuniones efectivas realizadas por semana (Objetivo: al menos 1 reunión efectiva semanal)</t>
  </si>
  <si>
    <t>Porcentaje de cumplimiento de los requisitos legales de protección de datos (Objetivo: 100% de cumplimiento)</t>
  </si>
  <si>
    <t>Tiempo de respuesta para actualizar el sistema conforme a cambios legales (Objetivo: &lt; 30 días desde el cambio legal)</t>
  </si>
  <si>
    <t>Tiempo de inactividad debido a la falta de acceso a recursos externos (Objetivo: &lt; 1% de tiempo de inactividad mensual)</t>
  </si>
  <si>
    <t>Número de horas de inactividad del sistema debido a problemas de infraestructura externa (Objetivo: &lt; 5 horas de inactividad mensual)</t>
  </si>
  <si>
    <t>Porcentaje de aumento de usuarios o colaboradores que el sistema puede soportar sin pérdida de rendimiento (Objetivo: &gt; 95% del incremento esperado)</t>
  </si>
  <si>
    <t>Número de fallos o errores reportados durante las pruebas de integración entre frontend y backend (Objetivo: 0 errores reportados en cada ciclo de prueba de integración)</t>
  </si>
  <si>
    <t>R-04</t>
  </si>
  <si>
    <t>R-11</t>
  </si>
  <si>
    <t>R-26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</si>
</sst>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rgb="FF000000"/>
      <name val="Aptos Narrow"/>
      <charset val="1"/>
    </font>
    <font>
      <sz val="10"/>
      <name val="Century"/>
    </font>
    <font>
      <sz val="11"/>
      <name val="Century Gothic"/>
      <family val="2"/>
    </font>
    <font>
      <b/>
      <sz val="10"/>
      <name val="Calibri"/>
      <scheme val="minor"/>
    </font>
    <font>
      <sz val="12"/>
      <name val="Arial"/>
      <charset val="1"/>
    </font>
    <font>
      <sz val="11"/>
      <color rgb="FF000000"/>
      <name val="Aptos Narrow"/>
      <charset val="1"/>
    </font>
    <font>
      <b/>
      <sz val="12"/>
      <color rgb="FF000000"/>
      <name val="Aptos Narrow"/>
      <charset val="1"/>
    </font>
    <font>
      <sz val="12"/>
      <color rgb="FF000000"/>
      <name val="Aptos Narrow"/>
      <charset val="1"/>
    </font>
    <font>
      <b/>
      <sz val="18"/>
      <name val="Century Gothic"/>
      <family val="2"/>
    </font>
    <font>
      <b/>
      <sz val="10"/>
      <color rgb="FF000000"/>
      <name val="Century Gothic"/>
    </font>
    <font>
      <b/>
      <sz val="11"/>
      <color theme="1"/>
      <name val="Aptos Narrow"/>
      <charset val="1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63BE7B"/>
        <bgColor indexed="64"/>
      </patternFill>
    </fill>
    <fill>
      <patternFill patternType="solid">
        <fgColor rgb="FFB0D47F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3" borderId="0" xfId="0" applyFont="1" applyFill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5" borderId="2" xfId="0" applyFill="1" applyBorder="1" applyAlignment="1">
      <alignment horizontal="right"/>
    </xf>
    <xf numFmtId="0" fontId="3" fillId="3" borderId="15" xfId="0" applyFont="1" applyFill="1" applyBorder="1" applyAlignment="1">
      <alignment vertical="center" wrapText="1"/>
    </xf>
    <xf numFmtId="0" fontId="0" fillId="5" borderId="18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3" fillId="3" borderId="7" xfId="0" applyFont="1" applyFill="1" applyBorder="1" applyAlignment="1">
      <alignment vertical="center" wrapText="1"/>
    </xf>
    <xf numFmtId="0" fontId="0" fillId="10" borderId="4" xfId="0" applyFill="1" applyBorder="1" applyAlignment="1">
      <alignment horizontal="right"/>
    </xf>
    <xf numFmtId="0" fontId="3" fillId="9" borderId="15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left"/>
    </xf>
    <xf numFmtId="0" fontId="0" fillId="10" borderId="19" xfId="0" applyFill="1" applyBorder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4" fontId="3" fillId="0" borderId="2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2" fontId="8" fillId="0" borderId="20" xfId="0" applyNumberFormat="1" applyFont="1" applyBorder="1" applyAlignment="1">
      <alignment horizontal="center" vertical="center" wrapText="1"/>
    </xf>
    <xf numFmtId="2" fontId="8" fillId="14" borderId="20" xfId="0" applyNumberFormat="1" applyFont="1" applyFill="1" applyBorder="1" applyAlignment="1">
      <alignment horizontal="center" vertical="center" wrapText="1"/>
    </xf>
    <xf numFmtId="2" fontId="8" fillId="13" borderId="20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vertical="center" wrapText="1"/>
    </xf>
    <xf numFmtId="2" fontId="8" fillId="11" borderId="20" xfId="0" applyNumberFormat="1" applyFont="1" applyFill="1" applyBorder="1" applyAlignment="1">
      <alignment horizontal="center" vertical="center" wrapText="1"/>
    </xf>
    <xf numFmtId="2" fontId="8" fillId="12" borderId="20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3" borderId="28" xfId="0" applyFont="1" applyFill="1" applyBorder="1" applyAlignment="1">
      <alignment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3" borderId="32" xfId="0" applyFont="1" applyFill="1" applyBorder="1" applyAlignment="1">
      <alignment vertical="center" wrapText="1"/>
    </xf>
    <xf numFmtId="0" fontId="3" fillId="3" borderId="33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2" fontId="8" fillId="9" borderId="20" xfId="0" applyNumberFormat="1" applyFont="1" applyFill="1" applyBorder="1" applyAlignment="1">
      <alignment horizontal="center" vertical="center" wrapText="1"/>
    </xf>
    <xf numFmtId="2" fontId="8" fillId="9" borderId="23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3" fillId="0" borderId="23" xfId="0" applyNumberFormat="1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4" fontId="3" fillId="0" borderId="37" xfId="0" applyNumberFormat="1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14" fontId="3" fillId="0" borderId="40" xfId="0" applyNumberFormat="1" applyFont="1" applyBorder="1" applyAlignment="1">
      <alignment horizontal="center" vertical="center" wrapText="1"/>
    </xf>
    <xf numFmtId="14" fontId="3" fillId="0" borderId="41" xfId="0" applyNumberFormat="1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 wrapText="1"/>
    </xf>
    <xf numFmtId="14" fontId="3" fillId="0" borderId="43" xfId="0" applyNumberFormat="1" applyFont="1" applyBorder="1" applyAlignment="1">
      <alignment horizontal="center" vertical="center" wrapText="1"/>
    </xf>
    <xf numFmtId="14" fontId="3" fillId="0" borderId="45" xfId="0" applyNumberFormat="1" applyFont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14" fontId="3" fillId="0" borderId="44" xfId="0" applyNumberFormat="1" applyFont="1" applyBorder="1" applyAlignment="1">
      <alignment horizontal="center" vertical="center" wrapText="1"/>
    </xf>
    <xf numFmtId="2" fontId="3" fillId="0" borderId="46" xfId="0" applyNumberFormat="1" applyFont="1" applyBorder="1" applyAlignment="1">
      <alignment horizontal="center" vertical="center" wrapText="1"/>
    </xf>
    <xf numFmtId="14" fontId="3" fillId="0" borderId="35" xfId="0" applyNumberFormat="1" applyFont="1" applyBorder="1" applyAlignment="1">
      <alignment horizontal="center" vertical="center" wrapText="1"/>
    </xf>
    <xf numFmtId="14" fontId="3" fillId="0" borderId="46" xfId="0" applyNumberFormat="1" applyFont="1" applyBorder="1" applyAlignment="1">
      <alignment horizontal="center" vertical="center" wrapText="1"/>
    </xf>
    <xf numFmtId="2" fontId="3" fillId="0" borderId="47" xfId="0" applyNumberFormat="1" applyFont="1" applyBorder="1" applyAlignment="1">
      <alignment horizontal="center" vertical="center" wrapText="1"/>
    </xf>
    <xf numFmtId="2" fontId="3" fillId="0" borderId="48" xfId="0" applyNumberFormat="1" applyFont="1" applyBorder="1" applyAlignment="1">
      <alignment horizontal="center" vertical="center" wrapText="1"/>
    </xf>
    <xf numFmtId="2" fontId="3" fillId="0" borderId="44" xfId="0" applyNumberFormat="1" applyFont="1" applyBorder="1" applyAlignment="1">
      <alignment horizontal="center" vertical="center" wrapText="1"/>
    </xf>
    <xf numFmtId="2" fontId="3" fillId="0" borderId="39" xfId="0" applyNumberFormat="1" applyFont="1" applyBorder="1" applyAlignment="1">
      <alignment horizontal="center" vertical="center" wrapText="1"/>
    </xf>
    <xf numFmtId="14" fontId="3" fillId="0" borderId="47" xfId="0" applyNumberFormat="1" applyFont="1" applyBorder="1" applyAlignment="1">
      <alignment horizontal="center" vertical="center" wrapText="1"/>
    </xf>
    <xf numFmtId="14" fontId="3" fillId="0" borderId="48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 wrapText="1"/>
    </xf>
    <xf numFmtId="2" fontId="3" fillId="0" borderId="43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left"/>
    </xf>
    <xf numFmtId="14" fontId="3" fillId="4" borderId="21" xfId="0" applyNumberFormat="1" applyFont="1" applyFill="1" applyBorder="1" applyAlignment="1">
      <alignment horizontal="center" vertical="center" wrapText="1"/>
    </xf>
    <xf numFmtId="14" fontId="3" fillId="0" borderId="4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58" xfId="0" applyNumberFormat="1" applyFont="1" applyBorder="1" applyAlignment="1">
      <alignment horizontal="center" vertical="center" wrapText="1"/>
    </xf>
    <xf numFmtId="14" fontId="3" fillId="0" borderId="22" xfId="0" applyNumberFormat="1" applyFont="1" applyBorder="1" applyAlignment="1">
      <alignment horizontal="center" vertical="center" wrapText="1"/>
    </xf>
    <xf numFmtId="14" fontId="3" fillId="0" borderId="20" xfId="0" applyNumberFormat="1" applyFont="1" applyBorder="1" applyAlignment="1" applyProtection="1">
      <alignment horizontal="center" vertical="center" wrapText="1"/>
      <protection locked="0"/>
    </xf>
    <xf numFmtId="14" fontId="3" fillId="3" borderId="20" xfId="0" applyNumberFormat="1" applyFont="1" applyFill="1" applyBorder="1" applyAlignment="1">
      <alignment horizontal="center" vertical="center" wrapText="1"/>
    </xf>
    <xf numFmtId="2" fontId="3" fillId="4" borderId="20" xfId="0" applyNumberFormat="1" applyFont="1" applyFill="1" applyBorder="1" applyAlignment="1">
      <alignment horizontal="center" vertical="center" wrapText="1"/>
    </xf>
    <xf numFmtId="14" fontId="3" fillId="4" borderId="20" xfId="0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4" fontId="19" fillId="0" borderId="22" xfId="0" applyNumberFormat="1" applyFont="1" applyBorder="1" applyAlignment="1">
      <alignment horizontal="center" vertical="center" wrapText="1"/>
    </xf>
    <xf numFmtId="14" fontId="19" fillId="0" borderId="20" xfId="0" applyNumberFormat="1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5" fillId="16" borderId="20" xfId="0" applyFont="1" applyFill="1" applyBorder="1" applyAlignment="1">
      <alignment horizontal="left" vertical="center" wrapText="1"/>
    </xf>
    <xf numFmtId="0" fontId="18" fillId="17" borderId="20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6" fillId="8" borderId="10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7" fillId="15" borderId="54" xfId="0" applyFont="1" applyFill="1" applyBorder="1" applyAlignment="1">
      <alignment horizontal="center" vertical="center" wrapText="1"/>
    </xf>
    <xf numFmtId="0" fontId="17" fillId="15" borderId="55" xfId="0" applyFont="1" applyFill="1" applyBorder="1" applyAlignment="1">
      <alignment horizontal="center" vertical="center" wrapText="1"/>
    </xf>
    <xf numFmtId="0" fontId="17" fillId="15" borderId="56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14" fontId="3" fillId="0" borderId="59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16" fillId="0" borderId="52" xfId="0" applyNumberFormat="1" applyFont="1" applyBorder="1" applyAlignment="1">
      <alignment horizontal="center" vertical="center" wrapText="1"/>
    </xf>
    <xf numFmtId="14" fontId="16" fillId="0" borderId="53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/>
    </xf>
    <xf numFmtId="0" fontId="21" fillId="0" borderId="0" xfId="0" applyFont="1" applyAlignment="1">
      <alignment horizontal="center" vertical="center"/>
    </xf>
    <xf numFmtId="0" fontId="14" fillId="0" borderId="60" xfId="0" applyFont="1" applyBorder="1" applyAlignment="1">
      <alignment horizontal="center" vertical="center" wrapText="1"/>
    </xf>
    <xf numFmtId="2" fontId="8" fillId="0" borderId="63" xfId="0" applyNumberFormat="1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2" fontId="8" fillId="0" borderId="64" xfId="0" applyNumberFormat="1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2" fontId="8" fillId="0" borderId="66" xfId="0" applyNumberFormat="1" applyFont="1" applyBorder="1" applyAlignment="1">
      <alignment horizontal="center" vertical="center" wrapText="1"/>
    </xf>
    <xf numFmtId="2" fontId="8" fillId="9" borderId="26" xfId="0" applyNumberFormat="1" applyFont="1" applyFill="1" applyBorder="1" applyAlignment="1">
      <alignment horizontal="center" vertical="center" wrapText="1"/>
    </xf>
    <xf numFmtId="2" fontId="8" fillId="9" borderId="25" xfId="0" applyNumberFormat="1" applyFont="1" applyFill="1" applyBorder="1" applyAlignment="1">
      <alignment horizontal="center" vertical="center" wrapText="1"/>
    </xf>
    <xf numFmtId="0" fontId="14" fillId="9" borderId="60" xfId="0" applyFont="1" applyFill="1" applyBorder="1" applyAlignment="1">
      <alignment horizontal="center" vertical="center" wrapText="1"/>
    </xf>
    <xf numFmtId="0" fontId="14" fillId="9" borderId="61" xfId="0" applyFont="1" applyFill="1" applyBorder="1" applyAlignment="1">
      <alignment horizontal="center" vertical="center" wrapText="1"/>
    </xf>
    <xf numFmtId="0" fontId="14" fillId="9" borderId="63" xfId="0" applyFont="1" applyFill="1" applyBorder="1" applyAlignment="1">
      <alignment horizontal="center" vertical="center" wrapText="1"/>
    </xf>
    <xf numFmtId="2" fontId="8" fillId="9" borderId="67" xfId="0" applyNumberFormat="1" applyFont="1" applyFill="1" applyBorder="1" applyAlignment="1">
      <alignment horizontal="center" vertical="center" wrapText="1"/>
    </xf>
    <xf numFmtId="2" fontId="8" fillId="9" borderId="65" xfId="0" applyNumberFormat="1" applyFont="1" applyFill="1" applyBorder="1" applyAlignment="1">
      <alignment horizontal="center" vertical="center" wrapText="1"/>
    </xf>
    <xf numFmtId="2" fontId="8" fillId="9" borderId="66" xfId="0" applyNumberFormat="1" applyFont="1" applyFill="1" applyBorder="1" applyAlignment="1">
      <alignment horizontal="center" vertical="center" wrapText="1"/>
    </xf>
    <xf numFmtId="2" fontId="3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" formatCode="0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colors>
    <mruColors>
      <color rgb="FFFF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F719B-2F2F-46AC-8B46-5EA80202F172}" name="Tabla1" displayName="Tabla1" ref="A6:R40" totalsRowShown="0" headerRowDxfId="21" dataDxfId="19" headerRowBorderDxfId="20" tableBorderDxfId="18">
  <autoFilter ref="A6:R40" xr:uid="{53FF719B-2F2F-46AC-8B46-5EA80202F172}"/>
  <tableColumns count="18">
    <tableColumn id="1" xr3:uid="{40EC7077-D336-46C0-A635-F5A1F39B5098}" name="Fecha _x000a_Identificación" dataDxfId="17"/>
    <tableColumn id="2" xr3:uid="{3D7E61BE-FF06-414D-8F89-F2236DC2CBC7}" name="ID" dataDxfId="16"/>
    <tableColumn id="3" xr3:uid="{46A2EAF2-75C7-498C-AEBE-06DC182E8B42}" name="Riesgo / Evento de Riesgo" dataDxfId="15"/>
    <tableColumn id="14" xr3:uid="{52ECFD05-9621-41A4-9DC8-900D5C8C080D}" name="Tipo de Riesgo" dataDxfId="14"/>
    <tableColumn id="5" xr3:uid="{ABB00451-2B99-4917-A3D3-25F00135D941}" name="Fuente / Causa / _x000a_Condición" dataDxfId="13"/>
    <tableColumn id="6" xr3:uid="{E9F6D865-FEE6-4852-A5B0-B9AB7AD12D69}" name="Descripción y Comentarios" dataDxfId="12"/>
    <tableColumn id="19" xr3:uid="{D2E37EAA-CF66-42DC-922D-C929FCC71B8D}" name="Categoría" dataDxfId="11"/>
    <tableColumn id="7" xr3:uid="{46654951-761D-46F2-AC2C-2978BD6F0DEC}" name="Probabilidad" dataDxfId="10"/>
    <tableColumn id="8" xr3:uid="{D1E0F971-4A85-4538-BC4F-E8031B9CE985}" name="Valor de Probabilidad" dataDxfId="2">
      <calculatedColumnFormula>IF($H7=Listas!$A$1,Listas!$B$1,IF($H7=Listas!$A$2,Listas!$B$2,IF($H7=Listas!$A$3,Listas!$B$3,IF($H7=Listas!$A$4,Listas!$B$4,IF($H7=Listas!$A$5,Listas!$B$5,0)))))</calculatedColumnFormula>
    </tableColumn>
    <tableColumn id="9" xr3:uid="{CBAD5AB0-E0B0-48AF-837A-DE23314FC60C}" name="Impacto" dataDxfId="9"/>
    <tableColumn id="10" xr3:uid="{97D00811-41CB-4373-8C4F-03A6B1F4B9ED}" name="Valor Impacto" dataDxfId="1">
      <calculatedColumnFormula>IF($J7=Listas!$C$1,Listas!$D$1,IF($J7=Listas!$C$2,Listas!$D$2,IF($J7=Listas!$C$3,Listas!$D$3,IF($J7=Listas!$C$4,Listas!$D$4,IF($J7=Listas!$C$5,Listas!$D$5,0)))))</calculatedColumnFormula>
    </tableColumn>
    <tableColumn id="11" xr3:uid="{366A17C7-B132-47FB-8FC3-677ED22A956C}" name="Magnitud" dataDxfId="0">
      <calculatedColumnFormula>(Tabla1[[#This Row],[Valor de Probabilidad]]+Tabla1[[#This Row],[Valor Impacto]])/2</calculatedColumnFormula>
    </tableColumn>
    <tableColumn id="12" xr3:uid="{02D586F3-008C-4FF7-8C50-A24D75D149B0}" name="Asignado a (Responsable)" dataDxfId="8"/>
    <tableColumn id="13" xr3:uid="{DBD903BF-515C-4DCB-9948-C5C0F1B1DA5D}" name="Cuando _x000a_Fecha estimada de ocurrencia" dataDxfId="7"/>
    <tableColumn id="15" xr3:uid="{3D41D4C3-C23C-4EC6-9E77-1A974B24497E}" name="Tipo de Estrategia" dataDxfId="6"/>
    <tableColumn id="16" xr3:uid="{29303E78-754C-4390-B1CE-60C452387E69}" name="Plan de Respuesta" dataDxfId="5"/>
    <tableColumn id="17" xr3:uid="{1CEFD16E-E88A-4074-877F-7AC2A24282B7}" name="Control y monitoreo" dataDxfId="4"/>
    <tableColumn id="18" xr3:uid="{D667DBDC-3750-4B31-A662-15534B5741F6}" name="Métrica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9"/>
  <sheetViews>
    <sheetView topLeftCell="A13" workbookViewId="0">
      <selection activeCell="F19" sqref="F19"/>
    </sheetView>
  </sheetViews>
  <sheetFormatPr baseColWidth="10" defaultColWidth="11.42578125" defaultRowHeight="13.5" x14ac:dyDescent="0.2"/>
  <cols>
    <col min="1" max="1" width="1.85546875" style="1" customWidth="1"/>
    <col min="2" max="2" width="0.85546875" style="1" customWidth="1"/>
    <col min="3" max="3" width="20.28515625" style="1" bestFit="1" customWidth="1"/>
    <col min="4" max="4" width="14.85546875" style="1" customWidth="1"/>
    <col min="5" max="5" width="5" style="1" bestFit="1" customWidth="1"/>
    <col min="6" max="10" width="12.28515625" style="1" customWidth="1"/>
    <col min="11" max="11" width="7.140625" style="1" bestFit="1" customWidth="1"/>
    <col min="12" max="13" width="13.140625" style="1" customWidth="1"/>
    <col min="14" max="14" width="11.42578125" style="1" bestFit="1" customWidth="1"/>
    <col min="15" max="15" width="11.42578125" style="1" customWidth="1"/>
    <col min="16" max="16" width="11.42578125" style="1"/>
    <col min="17" max="17" width="3.5703125" style="1" customWidth="1"/>
    <col min="18" max="24" width="11.42578125" style="1"/>
    <col min="25" max="25" width="3.5703125" style="1" customWidth="1"/>
    <col min="26" max="16384" width="11.42578125" style="1"/>
  </cols>
  <sheetData>
    <row r="2" spans="2:15" ht="23.25" x14ac:dyDescent="0.2">
      <c r="B2" s="119"/>
      <c r="C2" s="120"/>
      <c r="D2" s="120"/>
      <c r="E2" s="120"/>
      <c r="F2" s="120"/>
      <c r="G2" s="120"/>
      <c r="H2" s="116" t="s">
        <v>0</v>
      </c>
      <c r="I2" s="117"/>
      <c r="J2" s="117"/>
      <c r="K2" s="117"/>
      <c r="L2" s="117"/>
      <c r="M2" s="117"/>
      <c r="N2" s="118"/>
      <c r="O2" s="30"/>
    </row>
    <row r="5" spans="2:15" ht="15" x14ac:dyDescent="0.25">
      <c r="C5" s="121" t="s">
        <v>1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84"/>
    </row>
    <row r="6" spans="2:15" ht="15" x14ac:dyDescent="0.25">
      <c r="C6" s="124" t="s">
        <v>2</v>
      </c>
      <c r="D6" s="111"/>
      <c r="E6" s="111"/>
      <c r="F6" s="111"/>
      <c r="G6" s="125" t="s">
        <v>3</v>
      </c>
      <c r="H6" s="126"/>
      <c r="I6" s="126"/>
      <c r="J6" s="11"/>
      <c r="K6" s="11"/>
      <c r="L6" s="11"/>
      <c r="M6" s="11"/>
      <c r="N6" s="12"/>
      <c r="O6" s="31"/>
    </row>
    <row r="7" spans="2:15" ht="15" x14ac:dyDescent="0.25">
      <c r="C7" s="110" t="s">
        <v>4</v>
      </c>
      <c r="D7" s="111"/>
      <c r="E7" s="111"/>
      <c r="F7" s="111"/>
      <c r="G7" s="112"/>
      <c r="H7" s="113"/>
      <c r="I7" s="113"/>
      <c r="J7" s="113"/>
      <c r="K7" s="113"/>
      <c r="L7" s="17"/>
      <c r="M7" s="17"/>
      <c r="N7" s="6"/>
    </row>
    <row r="8" spans="2:15" ht="15" x14ac:dyDescent="0.25">
      <c r="C8" s="7" t="s">
        <v>5</v>
      </c>
      <c r="D8" s="8"/>
      <c r="E8" s="8"/>
      <c r="F8" s="9"/>
      <c r="G8" s="3"/>
      <c r="H8" s="4"/>
      <c r="I8" s="4"/>
      <c r="J8" s="4" t="s">
        <v>6</v>
      </c>
      <c r="K8" s="4"/>
      <c r="L8" s="4"/>
      <c r="M8" s="4"/>
      <c r="N8" s="6"/>
    </row>
    <row r="9" spans="2:15" ht="15" x14ac:dyDescent="0.25">
      <c r="C9" s="13" t="s">
        <v>7</v>
      </c>
      <c r="D9" s="8"/>
      <c r="E9" s="8"/>
      <c r="F9" s="9"/>
      <c r="G9" s="112"/>
      <c r="H9" s="113"/>
      <c r="I9" s="113"/>
      <c r="J9" s="113"/>
      <c r="K9" s="113"/>
      <c r="L9" s="113"/>
      <c r="M9" s="113"/>
      <c r="N9" s="114"/>
      <c r="O9" s="16"/>
    </row>
    <row r="10" spans="2:15" ht="15" x14ac:dyDescent="0.25">
      <c r="C10" s="110" t="s">
        <v>8</v>
      </c>
      <c r="D10" s="111"/>
      <c r="E10" s="111"/>
      <c r="F10" s="111"/>
      <c r="G10" s="112"/>
      <c r="H10" s="113"/>
      <c r="I10" s="113"/>
      <c r="J10" s="115"/>
      <c r="K10" s="115"/>
      <c r="L10" s="18"/>
      <c r="M10" s="18"/>
      <c r="N10" s="6"/>
    </row>
    <row r="11" spans="2:15" ht="15" x14ac:dyDescent="0.25">
      <c r="C11" s="110" t="s">
        <v>9</v>
      </c>
      <c r="D11" s="111"/>
      <c r="E11" s="111"/>
      <c r="F11" s="111"/>
      <c r="G11" s="112"/>
      <c r="H11" s="113"/>
      <c r="I11" s="113"/>
      <c r="J11" s="115"/>
      <c r="K11" s="115"/>
      <c r="L11" s="18"/>
      <c r="M11" s="18"/>
      <c r="N11" s="6"/>
    </row>
    <row r="12" spans="2:15" ht="15" x14ac:dyDescent="0.25">
      <c r="C12" s="124" t="s">
        <v>10</v>
      </c>
      <c r="D12" s="111"/>
      <c r="E12" s="111"/>
      <c r="F12" s="111"/>
      <c r="G12" s="127"/>
      <c r="H12" s="127"/>
      <c r="I12" s="112"/>
      <c r="J12" s="14"/>
      <c r="K12" s="5" t="s">
        <v>11</v>
      </c>
      <c r="L12" s="5"/>
      <c r="M12" s="5"/>
      <c r="N12" s="2"/>
    </row>
    <row r="13" spans="2:15" ht="15" x14ac:dyDescent="0.25">
      <c r="C13" s="134" t="s">
        <v>12</v>
      </c>
      <c r="D13" s="135"/>
      <c r="E13" s="135"/>
      <c r="F13" s="135"/>
      <c r="G13" s="136"/>
      <c r="H13" s="137"/>
      <c r="I13" s="137"/>
      <c r="J13" s="138"/>
      <c r="K13" s="138"/>
      <c r="L13" s="19"/>
      <c r="M13" s="19"/>
      <c r="N13" s="10"/>
    </row>
    <row r="17" spans="2:15" ht="13.5" customHeight="1" x14ac:dyDescent="0.2">
      <c r="B17" s="131" t="s">
        <v>13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3"/>
    </row>
    <row r="18" spans="2:15" ht="14.25" thickBot="1" x14ac:dyDescent="0.25">
      <c r="B18" s="34"/>
      <c r="O18" s="35"/>
    </row>
    <row r="19" spans="2:15" ht="25.5" x14ac:dyDescent="0.2">
      <c r="B19" s="34"/>
      <c r="D19" s="21" t="s">
        <v>14</v>
      </c>
      <c r="E19" s="21" t="s">
        <v>14</v>
      </c>
      <c r="F19" s="154" t="s">
        <v>15</v>
      </c>
      <c r="G19" s="155" t="s">
        <v>16</v>
      </c>
      <c r="H19" s="155" t="s">
        <v>17</v>
      </c>
      <c r="I19" s="155" t="s">
        <v>18</v>
      </c>
      <c r="J19" s="156" t="s">
        <v>19</v>
      </c>
      <c r="L19" s="26" t="s">
        <v>20</v>
      </c>
      <c r="M19" s="26" t="s">
        <v>21</v>
      </c>
      <c r="N19" s="26" t="s">
        <v>22</v>
      </c>
      <c r="O19" s="36"/>
    </row>
    <row r="20" spans="2:15" ht="15.75" thickBot="1" x14ac:dyDescent="0.25">
      <c r="B20" s="34"/>
      <c r="E20" s="32"/>
      <c r="F20" s="157">
        <v>0.1</v>
      </c>
      <c r="G20" s="158">
        <v>0.25</v>
      </c>
      <c r="H20" s="158">
        <v>0.4</v>
      </c>
      <c r="I20" s="158">
        <v>0.8</v>
      </c>
      <c r="J20" s="159">
        <v>1</v>
      </c>
      <c r="L20" s="22" t="s">
        <v>23</v>
      </c>
      <c r="M20" s="24">
        <v>1</v>
      </c>
      <c r="N20" s="27"/>
      <c r="O20" s="37"/>
    </row>
    <row r="21" spans="2:15" ht="15.75" x14ac:dyDescent="0.2">
      <c r="B21" s="34"/>
      <c r="D21" s="146" t="s">
        <v>24</v>
      </c>
      <c r="E21" s="147">
        <v>0.9</v>
      </c>
      <c r="F21" s="152">
        <f t="shared" ref="F21:J25" si="0">F$20*$E21</f>
        <v>9.0000000000000011E-2</v>
      </c>
      <c r="G21" s="152">
        <f t="shared" si="0"/>
        <v>0.22500000000000001</v>
      </c>
      <c r="H21" s="153">
        <f t="shared" si="0"/>
        <v>0.36000000000000004</v>
      </c>
      <c r="I21" s="153">
        <f t="shared" si="0"/>
        <v>0.72000000000000008</v>
      </c>
      <c r="J21" s="153">
        <f t="shared" si="0"/>
        <v>0.9</v>
      </c>
      <c r="L21" s="22" t="s">
        <v>25</v>
      </c>
      <c r="M21" s="28">
        <v>0.8</v>
      </c>
      <c r="N21" s="27"/>
      <c r="O21" s="37"/>
    </row>
    <row r="22" spans="2:15" ht="15.75" x14ac:dyDescent="0.2">
      <c r="B22" s="34"/>
      <c r="D22" s="148" t="s">
        <v>26</v>
      </c>
      <c r="E22" s="149">
        <v>0.7</v>
      </c>
      <c r="F22" s="43">
        <f t="shared" si="0"/>
        <v>6.9999999999999993E-2</v>
      </c>
      <c r="G22" s="43">
        <f t="shared" si="0"/>
        <v>0.17499999999999999</v>
      </c>
      <c r="H22" s="42">
        <f t="shared" si="0"/>
        <v>0.27999999999999997</v>
      </c>
      <c r="I22" s="42">
        <f t="shared" si="0"/>
        <v>0.55999999999999994</v>
      </c>
      <c r="J22" s="42">
        <f t="shared" si="0"/>
        <v>0.7</v>
      </c>
      <c r="L22" s="22" t="s">
        <v>27</v>
      </c>
      <c r="M22" s="25">
        <v>0.4</v>
      </c>
      <c r="N22" s="27"/>
      <c r="O22" s="37"/>
    </row>
    <row r="23" spans="2:15" ht="15.75" x14ac:dyDescent="0.2">
      <c r="B23" s="34"/>
      <c r="D23" s="148" t="s">
        <v>28</v>
      </c>
      <c r="E23" s="149">
        <v>0.5</v>
      </c>
      <c r="F23" s="43">
        <f t="shared" si="0"/>
        <v>0.05</v>
      </c>
      <c r="G23" s="43">
        <f t="shared" si="0"/>
        <v>0.125</v>
      </c>
      <c r="H23" s="42">
        <f t="shared" si="0"/>
        <v>0.2</v>
      </c>
      <c r="I23" s="42">
        <f t="shared" si="0"/>
        <v>0.4</v>
      </c>
      <c r="J23" s="42">
        <f t="shared" si="0"/>
        <v>0.5</v>
      </c>
      <c r="L23" s="22" t="s">
        <v>29</v>
      </c>
      <c r="M23" s="29">
        <v>0.25</v>
      </c>
      <c r="N23" s="27"/>
      <c r="O23" s="37"/>
    </row>
    <row r="24" spans="2:15" ht="15.75" x14ac:dyDescent="0.2">
      <c r="B24" s="34"/>
      <c r="D24" s="148" t="s">
        <v>30</v>
      </c>
      <c r="E24" s="149">
        <v>0.3</v>
      </c>
      <c r="F24" s="43">
        <f t="shared" si="0"/>
        <v>0.03</v>
      </c>
      <c r="G24" s="43">
        <f t="shared" si="0"/>
        <v>7.4999999999999997E-2</v>
      </c>
      <c r="H24" s="42">
        <f t="shared" si="0"/>
        <v>0.12</v>
      </c>
      <c r="I24" s="42">
        <f t="shared" si="0"/>
        <v>0.24</v>
      </c>
      <c r="J24" s="42">
        <f t="shared" si="0"/>
        <v>0.3</v>
      </c>
      <c r="L24" s="22" t="s">
        <v>31</v>
      </c>
      <c r="M24" s="28">
        <v>0.1</v>
      </c>
      <c r="N24" s="27"/>
      <c r="O24" s="37"/>
    </row>
    <row r="25" spans="2:15" ht="16.5" thickBot="1" x14ac:dyDescent="0.25">
      <c r="B25" s="34"/>
      <c r="D25" s="150" t="s">
        <v>32</v>
      </c>
      <c r="E25" s="151">
        <v>0.1</v>
      </c>
      <c r="F25" s="43">
        <f t="shared" si="0"/>
        <v>1.0000000000000002E-2</v>
      </c>
      <c r="G25" s="43">
        <f t="shared" si="0"/>
        <v>2.5000000000000001E-2</v>
      </c>
      <c r="H25" s="42">
        <f t="shared" si="0"/>
        <v>4.0000000000000008E-2</v>
      </c>
      <c r="I25" s="42">
        <f t="shared" si="0"/>
        <v>8.0000000000000016E-2</v>
      </c>
      <c r="J25" s="42">
        <f t="shared" si="0"/>
        <v>0.1</v>
      </c>
      <c r="O25" s="37"/>
    </row>
    <row r="26" spans="2:15" ht="25.5" x14ac:dyDescent="0.2">
      <c r="B26" s="34"/>
      <c r="L26" s="26" t="s">
        <v>33</v>
      </c>
      <c r="M26" s="26" t="s">
        <v>34</v>
      </c>
      <c r="N26" s="26" t="s">
        <v>22</v>
      </c>
      <c r="O26" s="38"/>
    </row>
    <row r="27" spans="2:15" ht="15" x14ac:dyDescent="0.2">
      <c r="B27" s="34"/>
      <c r="L27" s="22" t="s">
        <v>35</v>
      </c>
      <c r="M27" s="23">
        <v>0.9</v>
      </c>
      <c r="N27" s="27"/>
      <c r="O27" s="35"/>
    </row>
    <row r="28" spans="2:15" ht="15" x14ac:dyDescent="0.2">
      <c r="B28" s="34"/>
      <c r="L28" s="22" t="s">
        <v>36</v>
      </c>
      <c r="M28" s="23">
        <v>0.7</v>
      </c>
      <c r="N28" s="27"/>
      <c r="O28" s="35"/>
    </row>
    <row r="29" spans="2:15" ht="15" x14ac:dyDescent="0.2">
      <c r="B29" s="34"/>
      <c r="L29" s="22" t="s">
        <v>37</v>
      </c>
      <c r="M29" s="23">
        <v>0.5</v>
      </c>
      <c r="N29" s="27"/>
      <c r="O29" s="35"/>
    </row>
    <row r="30" spans="2:15" ht="15" x14ac:dyDescent="0.2">
      <c r="B30" s="34"/>
      <c r="L30" s="22" t="s">
        <v>38</v>
      </c>
      <c r="M30" s="23">
        <v>0.3</v>
      </c>
      <c r="N30" s="27"/>
      <c r="O30" s="35"/>
    </row>
    <row r="31" spans="2:15" ht="15" x14ac:dyDescent="0.2">
      <c r="B31" s="34"/>
      <c r="L31" s="22" t="s">
        <v>39</v>
      </c>
      <c r="M31" s="23">
        <v>0.1</v>
      </c>
      <c r="N31" s="27"/>
      <c r="O31" s="35"/>
    </row>
    <row r="32" spans="2:15" x14ac:dyDescent="0.2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1"/>
    </row>
    <row r="33" spans="2:16" x14ac:dyDescent="0.2">
      <c r="D33" s="33"/>
      <c r="E33" s="33"/>
    </row>
    <row r="35" spans="2:16" ht="13.5" customHeight="1" x14ac:dyDescent="0.2">
      <c r="B35" s="128" t="s">
        <v>40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30"/>
    </row>
    <row r="36" spans="2:16" ht="15" customHeight="1" x14ac:dyDescent="0.2">
      <c r="B36" s="34"/>
      <c r="P36" s="35"/>
    </row>
    <row r="37" spans="2:16" ht="15" customHeight="1" x14ac:dyDescent="0.2">
      <c r="B37" s="34"/>
      <c r="C37" s="109" t="s">
        <v>41</v>
      </c>
      <c r="D37" s="109"/>
      <c r="E37" s="108" t="s">
        <v>42</v>
      </c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35"/>
    </row>
    <row r="38" spans="2:16" ht="15" customHeight="1" x14ac:dyDescent="0.2">
      <c r="B38" s="34"/>
      <c r="C38" s="109"/>
      <c r="D38" s="109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35"/>
    </row>
    <row r="39" spans="2:16" ht="15" customHeight="1" x14ac:dyDescent="0.2">
      <c r="B39" s="34"/>
      <c r="C39" s="109" t="s">
        <v>43</v>
      </c>
      <c r="D39" s="109"/>
      <c r="E39" s="108" t="s">
        <v>44</v>
      </c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35"/>
    </row>
    <row r="40" spans="2:16" ht="15" customHeight="1" x14ac:dyDescent="0.2">
      <c r="B40" s="34"/>
      <c r="C40" s="109"/>
      <c r="D40" s="109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35"/>
    </row>
    <row r="41" spans="2:16" ht="15" customHeight="1" x14ac:dyDescent="0.2">
      <c r="B41" s="34"/>
      <c r="C41" s="109" t="s">
        <v>45</v>
      </c>
      <c r="D41" s="109"/>
      <c r="E41" s="108" t="s">
        <v>46</v>
      </c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35"/>
    </row>
    <row r="42" spans="2:16" ht="15" customHeight="1" x14ac:dyDescent="0.2">
      <c r="B42" s="34"/>
      <c r="C42" s="109"/>
      <c r="D42" s="109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35"/>
    </row>
    <row r="43" spans="2:16" ht="15" customHeight="1" x14ac:dyDescent="0.2">
      <c r="B43" s="34"/>
      <c r="C43" s="109" t="s">
        <v>47</v>
      </c>
      <c r="D43" s="109"/>
      <c r="E43" s="108" t="s">
        <v>48</v>
      </c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35"/>
    </row>
    <row r="44" spans="2:16" ht="15" customHeight="1" x14ac:dyDescent="0.2">
      <c r="B44" s="34"/>
      <c r="C44" s="109"/>
      <c r="D44" s="109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35"/>
    </row>
    <row r="45" spans="2:16" ht="15" customHeight="1" x14ac:dyDescent="0.2">
      <c r="B45" s="34"/>
      <c r="C45" s="109" t="s">
        <v>49</v>
      </c>
      <c r="D45" s="109"/>
      <c r="E45" s="108" t="s">
        <v>50</v>
      </c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35"/>
    </row>
    <row r="46" spans="2:16" ht="15" customHeight="1" x14ac:dyDescent="0.2">
      <c r="B46" s="34"/>
      <c r="C46" s="109"/>
      <c r="D46" s="109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35"/>
    </row>
    <row r="47" spans="2:16" ht="15" customHeight="1" x14ac:dyDescent="0.2">
      <c r="B47" s="34"/>
      <c r="C47" s="109" t="s">
        <v>51</v>
      </c>
      <c r="D47" s="109"/>
      <c r="E47" s="108" t="s">
        <v>52</v>
      </c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35"/>
    </row>
    <row r="48" spans="2:16" ht="15" customHeight="1" x14ac:dyDescent="0.2">
      <c r="B48" s="34"/>
      <c r="C48" s="109"/>
      <c r="D48" s="109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35"/>
    </row>
    <row r="49" spans="2:16" x14ac:dyDescent="0.2"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</row>
  </sheetData>
  <mergeCells count="33">
    <mergeCell ref="G11:I11"/>
    <mergeCell ref="J11:K11"/>
    <mergeCell ref="C12:F12"/>
    <mergeCell ref="G12:I12"/>
    <mergeCell ref="E37:O38"/>
    <mergeCell ref="B35:P35"/>
    <mergeCell ref="B17:O17"/>
    <mergeCell ref="C13:F13"/>
    <mergeCell ref="G13:I13"/>
    <mergeCell ref="J13:K13"/>
    <mergeCell ref="C11:F11"/>
    <mergeCell ref="C37:D38"/>
    <mergeCell ref="H2:N2"/>
    <mergeCell ref="B2:G2"/>
    <mergeCell ref="C5:N5"/>
    <mergeCell ref="C6:F6"/>
    <mergeCell ref="G6:I6"/>
    <mergeCell ref="C7:F7"/>
    <mergeCell ref="G7:K7"/>
    <mergeCell ref="G9:N9"/>
    <mergeCell ref="C10:F10"/>
    <mergeCell ref="G10:I10"/>
    <mergeCell ref="J10:K10"/>
    <mergeCell ref="E39:O40"/>
    <mergeCell ref="E41:O42"/>
    <mergeCell ref="E43:O44"/>
    <mergeCell ref="C45:D46"/>
    <mergeCell ref="C47:D48"/>
    <mergeCell ref="C39:D40"/>
    <mergeCell ref="C41:D42"/>
    <mergeCell ref="C43:D44"/>
    <mergeCell ref="E45:O46"/>
    <mergeCell ref="E47:O48"/>
  </mergeCells>
  <phoneticPr fontId="0" type="noConversion"/>
  <conditionalFormatting sqref="E20:J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"/>
  <sheetViews>
    <sheetView showGridLines="0" tabSelected="1" zoomScale="80" zoomScaleNormal="80" workbookViewId="0">
      <pane xSplit="3" topLeftCell="D1" activePane="topRight" state="frozen"/>
      <selection pane="topRight" activeCell="R4" sqref="R4"/>
    </sheetView>
  </sheetViews>
  <sheetFormatPr baseColWidth="10" defaultColWidth="11.42578125" defaultRowHeight="89.25" customHeight="1" x14ac:dyDescent="0.2"/>
  <cols>
    <col min="1" max="1" width="18.5703125" style="16" customWidth="1"/>
    <col min="2" max="2" width="13.85546875" style="16" customWidth="1"/>
    <col min="3" max="3" width="34.140625" style="44" bestFit="1" customWidth="1"/>
    <col min="4" max="4" width="15.5703125" style="44" customWidth="1"/>
    <col min="5" max="5" width="31.28515625" style="16" bestFit="1" customWidth="1"/>
    <col min="6" max="6" width="55.140625" style="16" customWidth="1"/>
    <col min="7" max="7" width="20.85546875" style="16" bestFit="1" customWidth="1"/>
    <col min="8" max="8" width="19.28515625" style="16" bestFit="1" customWidth="1"/>
    <col min="9" max="9" width="19.28515625" style="55" bestFit="1" customWidth="1"/>
    <col min="10" max="10" width="14.42578125" style="16" bestFit="1" customWidth="1"/>
    <col min="11" max="11" width="20.140625" style="55" bestFit="1" customWidth="1"/>
    <col min="12" max="12" width="21.42578125" style="55" customWidth="1"/>
    <col min="13" max="13" width="32.42578125" style="16" bestFit="1" customWidth="1"/>
    <col min="14" max="14" width="25.28515625" style="16" hidden="1" customWidth="1"/>
    <col min="15" max="15" width="23.85546875" style="16" bestFit="1" customWidth="1"/>
    <col min="16" max="16" width="42.5703125" style="16" customWidth="1"/>
    <col min="17" max="17" width="25.85546875" style="16" bestFit="1" customWidth="1"/>
    <col min="18" max="18" width="31.85546875" style="16" customWidth="1"/>
    <col min="19" max="16384" width="11.42578125" style="16"/>
  </cols>
  <sheetData>
    <row r="1" spans="1:27" ht="15" customHeight="1" x14ac:dyDescent="0.2">
      <c r="A1" s="62"/>
      <c r="B1" s="64"/>
      <c r="C1" s="86"/>
      <c r="D1" s="58"/>
      <c r="E1" s="63"/>
      <c r="F1" s="65"/>
      <c r="G1" s="86"/>
      <c r="H1" s="61"/>
      <c r="I1" s="72"/>
      <c r="J1" s="76"/>
      <c r="K1" s="69"/>
      <c r="L1" s="79"/>
      <c r="M1" s="80"/>
      <c r="N1" s="58"/>
      <c r="O1" s="58"/>
      <c r="P1" s="58"/>
      <c r="Q1" s="58"/>
      <c r="R1" s="58"/>
    </row>
    <row r="2" spans="1:27" s="51" customFormat="1" ht="13.5" x14ac:dyDescent="0.2">
      <c r="A2" s="87" t="s">
        <v>53</v>
      </c>
      <c r="B2" s="88"/>
      <c r="C2" s="139" t="s">
        <v>54</v>
      </c>
      <c r="D2" s="140"/>
      <c r="E2" s="58"/>
      <c r="F2" s="58"/>
      <c r="G2" s="58"/>
      <c r="H2" s="66"/>
      <c r="I2" s="74"/>
      <c r="J2" s="68"/>
      <c r="K2" s="69"/>
      <c r="L2" s="74"/>
      <c r="M2" s="81"/>
      <c r="N2" s="58"/>
      <c r="O2" s="58"/>
      <c r="P2" s="58"/>
      <c r="Q2" s="58"/>
      <c r="R2" s="58"/>
    </row>
    <row r="3" spans="1:27" s="51" customFormat="1" ht="27" x14ac:dyDescent="0.2">
      <c r="A3" s="87" t="s">
        <v>55</v>
      </c>
      <c r="B3" s="88"/>
      <c r="C3" s="139" t="s">
        <v>56</v>
      </c>
      <c r="D3" s="140"/>
      <c r="E3" s="58"/>
      <c r="F3" s="60"/>
      <c r="G3" s="60"/>
      <c r="H3" s="60"/>
      <c r="I3" s="74"/>
      <c r="J3" s="68"/>
      <c r="K3" s="74"/>
      <c r="L3" s="74"/>
      <c r="M3" s="81"/>
      <c r="N3" s="58"/>
      <c r="O3" s="58"/>
      <c r="P3" s="58"/>
      <c r="Q3" s="58"/>
      <c r="R3" s="58"/>
      <c r="Z3" s="59"/>
      <c r="AA3" s="59"/>
    </row>
    <row r="4" spans="1:27" s="51" customFormat="1" ht="23.25" customHeight="1" x14ac:dyDescent="0.2">
      <c r="A4" s="89" t="s">
        <v>57</v>
      </c>
      <c r="B4" s="90"/>
      <c r="C4" s="139" t="s">
        <v>58</v>
      </c>
      <c r="D4" s="140"/>
      <c r="E4" s="58"/>
      <c r="F4" s="60"/>
      <c r="G4" s="60"/>
      <c r="H4" s="66"/>
      <c r="I4" s="73"/>
      <c r="J4" s="77"/>
      <c r="K4" s="75"/>
      <c r="L4" s="78"/>
      <c r="M4" s="82"/>
      <c r="N4" s="58"/>
      <c r="O4" s="58"/>
      <c r="P4" s="58"/>
      <c r="Q4" s="58"/>
      <c r="R4" s="58"/>
    </row>
    <row r="5" spans="1:27" ht="43.5" customHeight="1" x14ac:dyDescent="0.2">
      <c r="A5" s="141" t="s">
        <v>59</v>
      </c>
      <c r="B5" s="142"/>
      <c r="C5" s="142"/>
      <c r="D5" s="58"/>
      <c r="E5" s="70"/>
      <c r="F5" s="71"/>
      <c r="G5" s="60"/>
      <c r="H5" s="76"/>
      <c r="I5" s="72"/>
      <c r="J5" s="70"/>
      <c r="K5" s="67"/>
      <c r="L5" s="72"/>
      <c r="M5" s="83"/>
      <c r="N5" s="58"/>
      <c r="O5" s="58"/>
      <c r="P5" s="58"/>
      <c r="Q5" s="58"/>
      <c r="R5" s="58"/>
    </row>
    <row r="6" spans="1:27" s="50" customFormat="1" ht="57.75" customHeight="1" x14ac:dyDescent="0.2">
      <c r="A6" s="47" t="s">
        <v>60</v>
      </c>
      <c r="B6" s="48" t="s">
        <v>61</v>
      </c>
      <c r="C6" s="48" t="s">
        <v>62</v>
      </c>
      <c r="D6" s="48" t="s">
        <v>63</v>
      </c>
      <c r="E6" s="48" t="s">
        <v>64</v>
      </c>
      <c r="F6" s="48" t="s">
        <v>65</v>
      </c>
      <c r="G6" s="48" t="s">
        <v>66</v>
      </c>
      <c r="H6" s="48" t="s">
        <v>67</v>
      </c>
      <c r="I6" s="54" t="s">
        <v>68</v>
      </c>
      <c r="J6" s="48" t="s">
        <v>69</v>
      </c>
      <c r="K6" s="54" t="s">
        <v>70</v>
      </c>
      <c r="L6" s="54" t="s">
        <v>71</v>
      </c>
      <c r="M6" s="57" t="s">
        <v>72</v>
      </c>
      <c r="N6" s="48" t="s">
        <v>73</v>
      </c>
      <c r="O6" s="48" t="s">
        <v>74</v>
      </c>
      <c r="P6" s="48" t="s">
        <v>75</v>
      </c>
      <c r="Q6" s="48" t="s">
        <v>76</v>
      </c>
      <c r="R6" s="49" t="s">
        <v>77</v>
      </c>
    </row>
    <row r="7" spans="1:27" s="15" customFormat="1" ht="89.25" customHeight="1" x14ac:dyDescent="0.2">
      <c r="A7" s="45">
        <v>45565</v>
      </c>
      <c r="B7" s="53" t="s">
        <v>78</v>
      </c>
      <c r="C7" s="20" t="s">
        <v>79</v>
      </c>
      <c r="D7" s="20" t="s">
        <v>80</v>
      </c>
      <c r="E7" s="20" t="s">
        <v>81</v>
      </c>
      <c r="F7" s="20" t="s">
        <v>82</v>
      </c>
      <c r="G7" s="20" t="s">
        <v>83</v>
      </c>
      <c r="H7" s="20" t="s">
        <v>84</v>
      </c>
      <c r="I7" s="52">
        <f>IF($H7=Listas!$A$1,Listas!$B$1,IF($H7=Listas!$A$2,Listas!$B$2,IF($H7=Listas!$A$3,Listas!$B$3,IF($H7=Listas!$A$4,Listas!$B$4,IF($H7=Listas!$A$5,Listas!$B$5,0)))))</f>
        <v>0.4</v>
      </c>
      <c r="J7" s="20" t="s">
        <v>85</v>
      </c>
      <c r="K7" s="52">
        <f>IF($J7=Listas!$C$1,Listas!$D$1,IF($J7=Listas!$C$2,Listas!$D$2,IF($J7=Listas!$C$3,Listas!$D$3,IF($J7=Listas!$C$4,Listas!$D$4,IF($J7=Listas!$C$5,Listas!$D$5,0)))))</f>
        <v>0.6</v>
      </c>
      <c r="L7" s="94">
        <f>(Tabla1[[#This Row],[Valor de Probabilidad]]+Tabla1[[#This Row],[Valor Impacto]])/2</f>
        <v>0.5</v>
      </c>
      <c r="M7" s="56" t="s">
        <v>86</v>
      </c>
      <c r="N7" s="20"/>
      <c r="O7" s="20" t="s">
        <v>87</v>
      </c>
      <c r="P7" s="20" t="s">
        <v>88</v>
      </c>
      <c r="Q7" s="20" t="s">
        <v>47</v>
      </c>
      <c r="R7" s="46" t="s">
        <v>300</v>
      </c>
    </row>
    <row r="8" spans="1:27" s="15" customFormat="1" ht="89.25" customHeight="1" x14ac:dyDescent="0.2">
      <c r="A8" s="45">
        <v>45565</v>
      </c>
      <c r="B8" s="53" t="s">
        <v>89</v>
      </c>
      <c r="C8" s="20" t="s">
        <v>90</v>
      </c>
      <c r="D8" s="91" t="s">
        <v>80</v>
      </c>
      <c r="E8" s="20" t="s">
        <v>91</v>
      </c>
      <c r="F8" s="92" t="s">
        <v>92</v>
      </c>
      <c r="G8" s="93" t="s">
        <v>83</v>
      </c>
      <c r="H8" s="20" t="s">
        <v>93</v>
      </c>
      <c r="I8" s="52">
        <f>IF($H8=Listas!$A$1,Listas!$B$1,IF($H8=Listas!$A$2,Listas!$B$2,IF($H8=Listas!$A$3,Listas!$B$3,IF($H8=Listas!$A$4,Listas!$B$4,IF($H8=Listas!$A$5,Listas!$B$5,0)))))</f>
        <v>1</v>
      </c>
      <c r="J8" s="95" t="s">
        <v>94</v>
      </c>
      <c r="K8" s="94">
        <f>IF($J8=Listas!$C$1,Listas!$D$1,IF($J8=Listas!$C$2,Listas!$D$2,IF($J8=Listas!$C$3,Listas!$D$3,IF($J8=Listas!$C$4,Listas!$D$4,IF($J8=Listas!$C$5,Listas!$D$5,0)))))</f>
        <v>0.8</v>
      </c>
      <c r="L8" s="94">
        <f>(Tabla1[[#This Row],[Valor de Probabilidad]]+Tabla1[[#This Row],[Valor Impacto]])/2</f>
        <v>0.9</v>
      </c>
      <c r="M8" s="96" t="s">
        <v>86</v>
      </c>
      <c r="N8" s="95"/>
      <c r="O8" s="95" t="s">
        <v>87</v>
      </c>
      <c r="P8" s="95" t="s">
        <v>95</v>
      </c>
      <c r="Q8" s="95" t="s">
        <v>51</v>
      </c>
      <c r="R8" s="85" t="s">
        <v>301</v>
      </c>
    </row>
    <row r="9" spans="1:27" s="15" customFormat="1" ht="89.25" customHeight="1" x14ac:dyDescent="0.2">
      <c r="A9" s="45">
        <v>45565</v>
      </c>
      <c r="B9" s="53" t="s">
        <v>96</v>
      </c>
      <c r="C9" s="20" t="s">
        <v>97</v>
      </c>
      <c r="D9" s="20" t="s">
        <v>80</v>
      </c>
      <c r="E9" s="20" t="s">
        <v>98</v>
      </c>
      <c r="F9" s="20" t="s">
        <v>99</v>
      </c>
      <c r="G9" s="20" t="s">
        <v>83</v>
      </c>
      <c r="H9" s="20" t="s">
        <v>84</v>
      </c>
      <c r="I9" s="52">
        <f>IF($H9=Listas!$A$1,Listas!$B$1,IF($H9=Listas!$A$2,Listas!$B$2,IF($H9=Listas!$A$3,Listas!$B$3,IF($H9=Listas!$A$4,Listas!$B$4,IF($H9=Listas!$A$5,Listas!$B$5,0)))))</f>
        <v>0.4</v>
      </c>
      <c r="J9" s="20" t="s">
        <v>85</v>
      </c>
      <c r="K9" s="52">
        <f>IF($J9=Listas!$C$1,Listas!$D$1,IF($J9=Listas!$C$2,Listas!$D$2,IF($J9=Listas!$C$3,Listas!$D$3,IF($J9=Listas!$C$4,Listas!$D$4,IF($J9=Listas!$C$5,Listas!$D$5,0)))))</f>
        <v>0.6</v>
      </c>
      <c r="L9" s="94">
        <f>(Tabla1[[#This Row],[Valor de Probabilidad]]+Tabla1[[#This Row],[Valor Impacto]])/2</f>
        <v>0.5</v>
      </c>
      <c r="M9" s="56" t="s">
        <v>86</v>
      </c>
      <c r="N9" s="20"/>
      <c r="O9" s="20" t="s">
        <v>87</v>
      </c>
      <c r="P9" s="20" t="s">
        <v>100</v>
      </c>
      <c r="Q9" s="20" t="s">
        <v>45</v>
      </c>
      <c r="R9" s="46" t="s">
        <v>302</v>
      </c>
    </row>
    <row r="10" spans="1:27" s="15" customFormat="1" ht="89.25" customHeight="1" x14ac:dyDescent="0.2">
      <c r="A10" s="45">
        <v>45565</v>
      </c>
      <c r="B10" s="53" t="s">
        <v>334</v>
      </c>
      <c r="C10" s="20" t="s">
        <v>102</v>
      </c>
      <c r="D10" s="91" t="s">
        <v>80</v>
      </c>
      <c r="E10" s="20" t="s">
        <v>103</v>
      </c>
      <c r="F10" s="92" t="s">
        <v>104</v>
      </c>
      <c r="G10" s="93" t="s">
        <v>83</v>
      </c>
      <c r="H10" s="20" t="s">
        <v>105</v>
      </c>
      <c r="I10" s="52">
        <f>IF($H10=Listas!$A$1,Listas!$B$1,IF($H10=Listas!$A$2,Listas!$B$2,IF($H10=Listas!$A$3,Listas!$B$3,IF($H10=Listas!$A$4,Listas!$B$4,IF($H10=Listas!$A$5,Listas!$B$5,0)))))</f>
        <v>0.8</v>
      </c>
      <c r="J10" s="95" t="s">
        <v>85</v>
      </c>
      <c r="K10" s="94">
        <f>IF($J10=Listas!$C$1,Listas!$D$1,IF($J10=Listas!$C$2,Listas!$D$2,IF($J10=Listas!$C$3,Listas!$D$3,IF($J10=Listas!$C$4,Listas!$D$4,IF($J10=Listas!$C$5,Listas!$D$5,0)))))</f>
        <v>0.6</v>
      </c>
      <c r="L10" s="94">
        <f>(Tabla1[[#This Row],[Valor de Probabilidad]]+Tabla1[[#This Row],[Valor Impacto]])/2</f>
        <v>0.7</v>
      </c>
      <c r="M10" s="96" t="s">
        <v>106</v>
      </c>
      <c r="N10" s="95"/>
      <c r="O10" s="95" t="s">
        <v>87</v>
      </c>
      <c r="P10" s="95" t="s">
        <v>107</v>
      </c>
      <c r="Q10" s="95" t="s">
        <v>51</v>
      </c>
      <c r="R10" s="85" t="s">
        <v>303</v>
      </c>
    </row>
    <row r="11" spans="1:27" s="15" customFormat="1" ht="89.25" customHeight="1" x14ac:dyDescent="0.2">
      <c r="A11" s="45">
        <v>45565</v>
      </c>
      <c r="B11" s="53" t="s">
        <v>101</v>
      </c>
      <c r="C11" s="20" t="s">
        <v>109</v>
      </c>
      <c r="D11" s="20" t="s">
        <v>80</v>
      </c>
      <c r="E11" s="20" t="s">
        <v>110</v>
      </c>
      <c r="F11" s="20" t="s">
        <v>111</v>
      </c>
      <c r="G11" s="20" t="s">
        <v>83</v>
      </c>
      <c r="H11" s="20" t="s">
        <v>84</v>
      </c>
      <c r="I11" s="52">
        <f>IF($H11=Listas!$A$1,Listas!$B$1,IF($H11=Listas!$A$2,Listas!$B$2,IF($H11=Listas!$A$3,Listas!$B$3,IF($H11=Listas!$A$4,Listas!$B$4,IF($H11=Listas!$A$5,Listas!$B$5,0)))))</f>
        <v>0.4</v>
      </c>
      <c r="J11" s="20" t="s">
        <v>85</v>
      </c>
      <c r="K11" s="52">
        <f>IF($J11=Listas!$C$1,Listas!$D$1,IF($J11=Listas!$C$2,Listas!$D$2,IF($J11=Listas!$C$3,Listas!$D$3,IF($J11=Listas!$C$4,Listas!$D$4,IF($J11=Listas!$C$5,Listas!$D$5,0)))))</f>
        <v>0.6</v>
      </c>
      <c r="L11" s="94">
        <f>(Tabla1[[#This Row],[Valor de Probabilidad]]+Tabla1[[#This Row],[Valor Impacto]])/2</f>
        <v>0.5</v>
      </c>
      <c r="M11" s="56" t="s">
        <v>106</v>
      </c>
      <c r="N11" s="20"/>
      <c r="O11" s="20" t="s">
        <v>87</v>
      </c>
      <c r="P11" s="20" t="s">
        <v>112</v>
      </c>
      <c r="Q11" s="20" t="s">
        <v>43</v>
      </c>
      <c r="R11" s="46" t="s">
        <v>304</v>
      </c>
    </row>
    <row r="12" spans="1:27" s="15" customFormat="1" ht="89.25" customHeight="1" x14ac:dyDescent="0.2">
      <c r="A12" s="45">
        <v>45565</v>
      </c>
      <c r="B12" s="53" t="s">
        <v>108</v>
      </c>
      <c r="C12" s="20" t="s">
        <v>115</v>
      </c>
      <c r="D12" s="91" t="s">
        <v>80</v>
      </c>
      <c r="E12" s="20" t="s">
        <v>116</v>
      </c>
      <c r="F12" s="92" t="s">
        <v>117</v>
      </c>
      <c r="G12" s="93" t="s">
        <v>83</v>
      </c>
      <c r="H12" s="20" t="s">
        <v>93</v>
      </c>
      <c r="I12" s="52">
        <f>IF($H12=Listas!$A$1,Listas!$B$1,IF($H12=Listas!$A$2,Listas!$B$2,IF($H12=Listas!$A$3,Listas!$B$3,IF($H12=Listas!$A$4,Listas!$B$4,IF($H12=Listas!$A$5,Listas!$B$5,0)))))</f>
        <v>1</v>
      </c>
      <c r="J12" s="95" t="s">
        <v>94</v>
      </c>
      <c r="K12" s="94">
        <f>IF($J12=Listas!$C$1,Listas!$D$1,IF($J12=Listas!$C$2,Listas!$D$2,IF($J12=Listas!$C$3,Listas!$D$3,IF($J12=Listas!$C$4,Listas!$D$4,IF($J12=Listas!$C$5,Listas!$D$5,0)))))</f>
        <v>0.8</v>
      </c>
      <c r="L12" s="94">
        <f>(Tabla1[[#This Row],[Valor de Probabilidad]]+Tabla1[[#This Row],[Valor Impacto]])/2</f>
        <v>0.9</v>
      </c>
      <c r="M12" s="96" t="s">
        <v>86</v>
      </c>
      <c r="N12" s="95"/>
      <c r="O12" s="95" t="s">
        <v>87</v>
      </c>
      <c r="P12" s="95" t="s">
        <v>118</v>
      </c>
      <c r="Q12" s="95" t="s">
        <v>45</v>
      </c>
      <c r="R12" s="85" t="s">
        <v>305</v>
      </c>
    </row>
    <row r="13" spans="1:27" ht="89.25" customHeight="1" x14ac:dyDescent="0.2">
      <c r="A13" s="45">
        <v>45565</v>
      </c>
      <c r="B13" s="53" t="s">
        <v>113</v>
      </c>
      <c r="C13" s="20" t="s">
        <v>120</v>
      </c>
      <c r="D13" s="20" t="s">
        <v>80</v>
      </c>
      <c r="E13" s="20" t="s">
        <v>121</v>
      </c>
      <c r="F13" s="20" t="s">
        <v>122</v>
      </c>
      <c r="G13" s="20" t="s">
        <v>83</v>
      </c>
      <c r="H13" s="20" t="s">
        <v>84</v>
      </c>
      <c r="I13" s="52">
        <f>IF($H13=Listas!$A$1,Listas!$B$1,IF($H13=Listas!$A$2,Listas!$B$2,IF($H13=Listas!$A$3,Listas!$B$3,IF($H13=Listas!$A$4,Listas!$B$4,IF($H13=Listas!$A$5,Listas!$B$5,0)))))</f>
        <v>0.4</v>
      </c>
      <c r="J13" s="20" t="s">
        <v>85</v>
      </c>
      <c r="K13" s="52">
        <f>IF($J13=Listas!$C$1,Listas!$D$1,IF($J13=Listas!$C$2,Listas!$D$2,IF($J13=Listas!$C$3,Listas!$D$3,IF($J13=Listas!$C$4,Listas!$D$4,IF($J13=Listas!$C$5,Listas!$D$5,0)))))</f>
        <v>0.6</v>
      </c>
      <c r="L13" s="94">
        <f>(Tabla1[[#This Row],[Valor de Probabilidad]]+Tabla1[[#This Row],[Valor Impacto]])/2</f>
        <v>0.5</v>
      </c>
      <c r="M13" s="56" t="s">
        <v>123</v>
      </c>
      <c r="N13" s="20"/>
      <c r="O13" s="20" t="s">
        <v>87</v>
      </c>
      <c r="P13" s="20" t="s">
        <v>124</v>
      </c>
      <c r="Q13" s="20" t="s">
        <v>41</v>
      </c>
      <c r="R13" s="46" t="s">
        <v>306</v>
      </c>
    </row>
    <row r="14" spans="1:27" ht="89.25" customHeight="1" x14ac:dyDescent="0.2">
      <c r="A14" s="45">
        <v>45565</v>
      </c>
      <c r="B14" s="53" t="s">
        <v>114</v>
      </c>
      <c r="C14" s="20" t="s">
        <v>126</v>
      </c>
      <c r="D14" s="91" t="s">
        <v>80</v>
      </c>
      <c r="E14" s="20" t="s">
        <v>127</v>
      </c>
      <c r="F14" s="92" t="s">
        <v>128</v>
      </c>
      <c r="G14" s="93" t="s">
        <v>83</v>
      </c>
      <c r="H14" s="20" t="s">
        <v>129</v>
      </c>
      <c r="I14" s="52">
        <f>IF($H14=Listas!$A$1,Listas!$B$1,IF($H14=Listas!$A$2,Listas!$B$2,IF($H14=Listas!$A$3,Listas!$B$3,IF($H14=Listas!$A$4,Listas!$B$4,IF($H14=Listas!$A$5,Listas!$B$5,0)))))</f>
        <v>0.6</v>
      </c>
      <c r="J14" s="95" t="s">
        <v>85</v>
      </c>
      <c r="K14" s="94">
        <f>IF($J14=Listas!$C$1,Listas!$D$1,IF($J14=Listas!$C$2,Listas!$D$2,IF($J14=Listas!$C$3,Listas!$D$3,IF($J14=Listas!$C$4,Listas!$D$4,IF($J14=Listas!$C$5,Listas!$D$5,0)))))</f>
        <v>0.6</v>
      </c>
      <c r="L14" s="94">
        <f>(Tabla1[[#This Row],[Valor de Probabilidad]]+Tabla1[[#This Row],[Valor Impacto]])/2</f>
        <v>0.6</v>
      </c>
      <c r="M14" s="96" t="s">
        <v>106</v>
      </c>
      <c r="N14" s="95"/>
      <c r="O14" s="95" t="s">
        <v>87</v>
      </c>
      <c r="P14" s="95" t="s">
        <v>130</v>
      </c>
      <c r="Q14" s="95" t="s">
        <v>43</v>
      </c>
      <c r="R14" s="85" t="s">
        <v>307</v>
      </c>
    </row>
    <row r="15" spans="1:27" ht="89.25" customHeight="1" x14ac:dyDescent="0.2">
      <c r="A15" s="45">
        <v>45565</v>
      </c>
      <c r="B15" s="53" t="s">
        <v>119</v>
      </c>
      <c r="C15" s="20" t="s">
        <v>132</v>
      </c>
      <c r="D15" s="91" t="s">
        <v>80</v>
      </c>
      <c r="E15" s="20" t="s">
        <v>133</v>
      </c>
      <c r="F15" s="92" t="s">
        <v>134</v>
      </c>
      <c r="G15" s="93" t="s">
        <v>83</v>
      </c>
      <c r="H15" s="20" t="s">
        <v>105</v>
      </c>
      <c r="I15" s="52">
        <f>IF($H15=Listas!$A$1,Listas!$B$1,IF($H15=Listas!$A$2,Listas!$B$2,IF($H15=Listas!$A$3,Listas!$B$3,IF($H15=Listas!$A$4,Listas!$B$4,IF($H15=Listas!$A$5,Listas!$B$5,0)))))</f>
        <v>0.8</v>
      </c>
      <c r="J15" s="95" t="s">
        <v>94</v>
      </c>
      <c r="K15" s="94">
        <f>IF($J15=Listas!$C$1,Listas!$D$1,IF($J15=Listas!$C$2,Listas!$D$2,IF($J15=Listas!$C$3,Listas!$D$3,IF($J15=Listas!$C$4,Listas!$D$4,IF($J15=Listas!$C$5,Listas!$D$5,0)))))</f>
        <v>0.8</v>
      </c>
      <c r="L15" s="94">
        <f>(Tabla1[[#This Row],[Valor de Probabilidad]]+Tabla1[[#This Row],[Valor Impacto]])/2</f>
        <v>0.8</v>
      </c>
      <c r="M15" s="96" t="s">
        <v>106</v>
      </c>
      <c r="N15" s="95"/>
      <c r="O15" s="95" t="s">
        <v>87</v>
      </c>
      <c r="P15" s="95" t="s">
        <v>135</v>
      </c>
      <c r="Q15" s="95" t="s">
        <v>51</v>
      </c>
      <c r="R15" s="85" t="s">
        <v>308</v>
      </c>
    </row>
    <row r="16" spans="1:27" ht="89.25" customHeight="1" x14ac:dyDescent="0.2">
      <c r="A16" s="45">
        <v>45565</v>
      </c>
      <c r="B16" s="53" t="s">
        <v>125</v>
      </c>
      <c r="C16" s="20" t="s">
        <v>137</v>
      </c>
      <c r="D16" s="91" t="s">
        <v>80</v>
      </c>
      <c r="E16" s="20" t="s">
        <v>138</v>
      </c>
      <c r="F16" s="92" t="s">
        <v>139</v>
      </c>
      <c r="G16" s="93" t="s">
        <v>83</v>
      </c>
      <c r="H16" s="20" t="s">
        <v>129</v>
      </c>
      <c r="I16" s="52">
        <f>IF($H16=Listas!$A$1,Listas!$B$1,IF($H16=Listas!$A$2,Listas!$B$2,IF($H16=Listas!$A$3,Listas!$B$3,IF($H16=Listas!$A$4,Listas!$B$4,IF($H16=Listas!$A$5,Listas!$B$5,0)))))</f>
        <v>0.6</v>
      </c>
      <c r="J16" s="95" t="s">
        <v>85</v>
      </c>
      <c r="K16" s="94">
        <f>IF($J16=Listas!$C$1,Listas!$D$1,IF($J16=Listas!$C$2,Listas!$D$2,IF($J16=Listas!$C$3,Listas!$D$3,IF($J16=Listas!$C$4,Listas!$D$4,IF($J16=Listas!$C$5,Listas!$D$5,0)))))</f>
        <v>0.6</v>
      </c>
      <c r="L16" s="94">
        <f>(Tabla1[[#This Row],[Valor de Probabilidad]]+Tabla1[[#This Row],[Valor Impacto]])/2</f>
        <v>0.6</v>
      </c>
      <c r="M16" s="96" t="s">
        <v>106</v>
      </c>
      <c r="N16" s="95"/>
      <c r="O16" s="95" t="s">
        <v>87</v>
      </c>
      <c r="P16" s="95" t="s">
        <v>140</v>
      </c>
      <c r="Q16" s="95" t="s">
        <v>43</v>
      </c>
      <c r="R16" s="85" t="s">
        <v>309</v>
      </c>
    </row>
    <row r="17" spans="1:18" ht="89.25" customHeight="1" x14ac:dyDescent="0.2">
      <c r="A17" s="45">
        <v>45565</v>
      </c>
      <c r="B17" s="53" t="s">
        <v>335</v>
      </c>
      <c r="C17" s="20" t="s">
        <v>142</v>
      </c>
      <c r="D17" s="91" t="s">
        <v>80</v>
      </c>
      <c r="E17" s="20" t="s">
        <v>143</v>
      </c>
      <c r="F17" s="20" t="s">
        <v>144</v>
      </c>
      <c r="G17" s="20" t="s">
        <v>83</v>
      </c>
      <c r="H17" s="20" t="s">
        <v>105</v>
      </c>
      <c r="I17" s="52">
        <f>IF($H17=Listas!$A$1,Listas!$B$1,IF($H17=Listas!$A$2,Listas!$B$2,IF($H17=Listas!$A$3,Listas!$B$3,IF($H17=Listas!$A$4,Listas!$B$4,IF($H17=Listas!$A$5,Listas!$B$5,0)))))</f>
        <v>0.8</v>
      </c>
      <c r="J17" s="20" t="s">
        <v>94</v>
      </c>
      <c r="K17" s="52">
        <f>IF($J17=Listas!$C$1,Listas!$D$1,IF($J17=Listas!$C$2,Listas!$D$2,IF($J17=Listas!$C$3,Listas!$D$3,IF($J17=Listas!$C$4,Listas!$D$4,IF($J17=Listas!$C$5,Listas!$D$5,0)))))</f>
        <v>0.8</v>
      </c>
      <c r="L17" s="94">
        <f>(Tabla1[[#This Row],[Valor de Probabilidad]]+Tabla1[[#This Row],[Valor Impacto]])/2</f>
        <v>0.8</v>
      </c>
      <c r="M17" s="56" t="s">
        <v>106</v>
      </c>
      <c r="N17" s="20"/>
      <c r="O17" s="20" t="s">
        <v>87</v>
      </c>
      <c r="P17" s="20" t="s">
        <v>145</v>
      </c>
      <c r="Q17" s="20" t="s">
        <v>41</v>
      </c>
      <c r="R17" s="46" t="s">
        <v>333</v>
      </c>
    </row>
    <row r="18" spans="1:18" ht="89.25" customHeight="1" x14ac:dyDescent="0.2">
      <c r="A18" s="45">
        <v>45565</v>
      </c>
      <c r="B18" s="53" t="s">
        <v>131</v>
      </c>
      <c r="C18" s="20" t="s">
        <v>147</v>
      </c>
      <c r="D18" s="91" t="s">
        <v>80</v>
      </c>
      <c r="E18" s="20" t="s">
        <v>148</v>
      </c>
      <c r="F18" s="20" t="s">
        <v>149</v>
      </c>
      <c r="G18" s="20" t="s">
        <v>83</v>
      </c>
      <c r="H18" s="20" t="s">
        <v>84</v>
      </c>
      <c r="I18" s="52">
        <f>IF($H18=Listas!$A$1,Listas!$B$1,IF($H18=Listas!$A$2,Listas!$B$2,IF($H18=Listas!$A$3,Listas!$B$3,IF($H18=Listas!$A$4,Listas!$B$4,IF($H18=Listas!$A$5,Listas!$B$5,0)))))</f>
        <v>0.4</v>
      </c>
      <c r="J18" s="20" t="s">
        <v>94</v>
      </c>
      <c r="K18" s="52">
        <f>IF($J18=Listas!$C$1,Listas!$D$1,IF($J18=Listas!$C$2,Listas!$D$2,IF($J18=Listas!$C$3,Listas!$D$3,IF($J18=Listas!$C$4,Listas!$D$4,IF($J18=Listas!$C$5,Listas!$D$5,0)))))</f>
        <v>0.8</v>
      </c>
      <c r="L18" s="94">
        <f>(Tabla1[[#This Row],[Valor de Probabilidad]]+Tabla1[[#This Row],[Valor Impacto]])/2</f>
        <v>0.60000000000000009</v>
      </c>
      <c r="M18" s="56" t="s">
        <v>106</v>
      </c>
      <c r="N18" s="20"/>
      <c r="O18" s="20" t="s">
        <v>87</v>
      </c>
      <c r="P18" s="20" t="s">
        <v>150</v>
      </c>
      <c r="Q18" s="20" t="s">
        <v>45</v>
      </c>
      <c r="R18" s="46" t="s">
        <v>311</v>
      </c>
    </row>
    <row r="19" spans="1:18" ht="89.25" customHeight="1" x14ac:dyDescent="0.2">
      <c r="A19" s="45">
        <v>45565</v>
      </c>
      <c r="B19" s="53" t="s">
        <v>136</v>
      </c>
      <c r="C19" s="20" t="s">
        <v>152</v>
      </c>
      <c r="D19" s="91" t="s">
        <v>80</v>
      </c>
      <c r="E19" s="20" t="s">
        <v>153</v>
      </c>
      <c r="F19" s="92" t="s">
        <v>154</v>
      </c>
      <c r="G19" s="93" t="s">
        <v>83</v>
      </c>
      <c r="H19" s="20" t="s">
        <v>84</v>
      </c>
      <c r="I19" s="52">
        <f>IF($H19=Listas!$A$1,Listas!$B$1,IF($H19=Listas!$A$2,Listas!$B$2,IF($H19=Listas!$A$3,Listas!$B$3,IF($H19=Listas!$A$4,Listas!$B$4,IF($H19=Listas!$A$5,Listas!$B$5,0)))))</f>
        <v>0.4</v>
      </c>
      <c r="J19" s="95" t="s">
        <v>94</v>
      </c>
      <c r="K19" s="94">
        <f>IF($J19=Listas!$C$1,Listas!$D$1,IF($J19=Listas!$C$2,Listas!$D$2,IF($J19=Listas!$C$3,Listas!$D$3,IF($J19=Listas!$C$4,Listas!$D$4,IF($J19=Listas!$C$5,Listas!$D$5,0)))))</f>
        <v>0.8</v>
      </c>
      <c r="L19" s="94">
        <f>(Tabla1[[#This Row],[Valor de Probabilidad]]+Tabla1[[#This Row],[Valor Impacto]])/2</f>
        <v>0.60000000000000009</v>
      </c>
      <c r="M19" s="96" t="s">
        <v>106</v>
      </c>
      <c r="N19" s="95"/>
      <c r="O19" s="95" t="s">
        <v>87</v>
      </c>
      <c r="P19" s="95" t="s">
        <v>155</v>
      </c>
      <c r="Q19" s="95" t="s">
        <v>45</v>
      </c>
      <c r="R19" s="46" t="s">
        <v>310</v>
      </c>
    </row>
    <row r="20" spans="1:18" ht="89.25" customHeight="1" x14ac:dyDescent="0.2">
      <c r="A20" s="45">
        <v>45565</v>
      </c>
      <c r="B20" s="53" t="s">
        <v>141</v>
      </c>
      <c r="C20" s="20" t="s">
        <v>157</v>
      </c>
      <c r="D20" s="91" t="s">
        <v>80</v>
      </c>
      <c r="E20" s="20" t="s">
        <v>158</v>
      </c>
      <c r="F20" s="20" t="s">
        <v>159</v>
      </c>
      <c r="G20" s="20" t="s">
        <v>83</v>
      </c>
      <c r="H20" s="20" t="s">
        <v>105</v>
      </c>
      <c r="I20" s="52">
        <f>IF($H20=Listas!$A$1,Listas!$B$1,IF($H20=Listas!$A$2,Listas!$B$2,IF($H20=Listas!$A$3,Listas!$B$3,IF($H20=Listas!$A$4,Listas!$B$4,IF($H20=Listas!$A$5,Listas!$B$5,0)))))</f>
        <v>0.8</v>
      </c>
      <c r="J20" s="20" t="s">
        <v>94</v>
      </c>
      <c r="K20" s="52">
        <f>IF($J20=Listas!$C$1,Listas!$D$1,IF($J20=Listas!$C$2,Listas!$D$2,IF($J20=Listas!$C$3,Listas!$D$3,IF($J20=Listas!$C$4,Listas!$D$4,IF($J20=Listas!$C$5,Listas!$D$5,0)))))</f>
        <v>0.8</v>
      </c>
      <c r="L20" s="94">
        <f>(Tabla1[[#This Row],[Valor de Probabilidad]]+Tabla1[[#This Row],[Valor Impacto]])/2</f>
        <v>0.8</v>
      </c>
      <c r="M20" s="56" t="s">
        <v>106</v>
      </c>
      <c r="N20" s="20"/>
      <c r="O20" s="20" t="s">
        <v>87</v>
      </c>
      <c r="P20" s="20" t="s">
        <v>160</v>
      </c>
      <c r="Q20" s="20" t="s">
        <v>47</v>
      </c>
      <c r="R20" s="85" t="s">
        <v>312</v>
      </c>
    </row>
    <row r="21" spans="1:18" ht="89.25" customHeight="1" x14ac:dyDescent="0.2">
      <c r="A21" s="45">
        <v>45565</v>
      </c>
      <c r="B21" s="53" t="s">
        <v>146</v>
      </c>
      <c r="C21" s="20" t="s">
        <v>162</v>
      </c>
      <c r="D21" s="91" t="s">
        <v>80</v>
      </c>
      <c r="E21" s="20" t="s">
        <v>163</v>
      </c>
      <c r="F21" s="92" t="s">
        <v>164</v>
      </c>
      <c r="G21" s="93" t="s">
        <v>83</v>
      </c>
      <c r="H21" s="20" t="s">
        <v>84</v>
      </c>
      <c r="I21" s="52">
        <f>IF($H21=Listas!$A$1,Listas!$B$1,IF($H21=Listas!$A$2,Listas!$B$2,IF($H21=Listas!$A$3,Listas!$B$3,IF($H21=Listas!$A$4,Listas!$B$4,IF($H21=Listas!$A$5,Listas!$B$5,0)))))</f>
        <v>0.4</v>
      </c>
      <c r="J21" s="95" t="s">
        <v>85</v>
      </c>
      <c r="K21" s="94">
        <f>IF($J21=Listas!$C$1,Listas!$D$1,IF($J21=Listas!$C$2,Listas!$D$2,IF($J21=Listas!$C$3,Listas!$D$3,IF($J21=Listas!$C$4,Listas!$D$4,IF($J21=Listas!$C$5,Listas!$D$5,0)))))</f>
        <v>0.6</v>
      </c>
      <c r="L21" s="94">
        <f>(Tabla1[[#This Row],[Valor de Probabilidad]]+Tabla1[[#This Row],[Valor Impacto]])/2</f>
        <v>0.5</v>
      </c>
      <c r="M21" s="96" t="s">
        <v>106</v>
      </c>
      <c r="N21" s="95"/>
      <c r="O21" s="95" t="s">
        <v>87</v>
      </c>
      <c r="P21" s="95" t="s">
        <v>165</v>
      </c>
      <c r="Q21" s="95" t="s">
        <v>45</v>
      </c>
      <c r="R21" s="85" t="s">
        <v>313</v>
      </c>
    </row>
    <row r="22" spans="1:18" ht="89.25" customHeight="1" x14ac:dyDescent="0.2">
      <c r="A22" s="45">
        <v>45565</v>
      </c>
      <c r="B22" s="53" t="s">
        <v>151</v>
      </c>
      <c r="C22" s="20" t="s">
        <v>167</v>
      </c>
      <c r="D22" s="91" t="s">
        <v>80</v>
      </c>
      <c r="E22" s="20" t="s">
        <v>168</v>
      </c>
      <c r="F22" s="20" t="s">
        <v>169</v>
      </c>
      <c r="G22" s="20" t="s">
        <v>83</v>
      </c>
      <c r="H22" s="20" t="s">
        <v>84</v>
      </c>
      <c r="I22" s="52">
        <f>IF($H22=Listas!$A$1,Listas!$B$1,IF($H22=Listas!$A$2,Listas!$B$2,IF($H22=Listas!$A$3,Listas!$B$3,IF($H22=Listas!$A$4,Listas!$B$4,IF($H22=Listas!$A$5,Listas!$B$5,0)))))</f>
        <v>0.4</v>
      </c>
      <c r="J22" s="20" t="s">
        <v>85</v>
      </c>
      <c r="K22" s="52">
        <f>IF($J22=Listas!$C$1,Listas!$D$1,IF($J22=Listas!$C$2,Listas!$D$2,IF($J22=Listas!$C$3,Listas!$D$3,IF($J22=Listas!$C$4,Listas!$D$4,IF($J22=Listas!$C$5,Listas!$D$5,0)))))</f>
        <v>0.6</v>
      </c>
      <c r="L22" s="94">
        <f>(Tabla1[[#This Row],[Valor de Probabilidad]]+Tabla1[[#This Row],[Valor Impacto]])/2</f>
        <v>0.5</v>
      </c>
      <c r="M22" s="56" t="s">
        <v>106</v>
      </c>
      <c r="N22" s="20"/>
      <c r="O22" s="20" t="s">
        <v>87</v>
      </c>
      <c r="P22" s="20" t="s">
        <v>170</v>
      </c>
      <c r="Q22" s="20" t="s">
        <v>45</v>
      </c>
      <c r="R22" s="85" t="s">
        <v>314</v>
      </c>
    </row>
    <row r="23" spans="1:18" ht="89.25" customHeight="1" x14ac:dyDescent="0.2">
      <c r="A23" s="45">
        <v>45565</v>
      </c>
      <c r="B23" s="53" t="s">
        <v>156</v>
      </c>
      <c r="C23" s="20" t="s">
        <v>172</v>
      </c>
      <c r="D23" s="91" t="s">
        <v>80</v>
      </c>
      <c r="E23" s="20" t="s">
        <v>173</v>
      </c>
      <c r="F23" s="92" t="s">
        <v>174</v>
      </c>
      <c r="G23" s="93" t="s">
        <v>83</v>
      </c>
      <c r="H23" s="20" t="s">
        <v>84</v>
      </c>
      <c r="I23" s="52">
        <f>IF($H23=Listas!$A$1,Listas!$B$1,IF($H23=Listas!$A$2,Listas!$B$2,IF($H23=Listas!$A$3,Listas!$B$3,IF($H23=Listas!$A$4,Listas!$B$4,IF($H23=Listas!$A$5,Listas!$B$5,0)))))</f>
        <v>0.4</v>
      </c>
      <c r="J23" s="95" t="s">
        <v>85</v>
      </c>
      <c r="K23" s="94">
        <f>IF($J23=Listas!$C$1,Listas!$D$1,IF($J23=Listas!$C$2,Listas!$D$2,IF($J23=Listas!$C$3,Listas!$D$3,IF($J23=Listas!$C$4,Listas!$D$4,IF($J23=Listas!$C$5,Listas!$D$5,0)))))</f>
        <v>0.6</v>
      </c>
      <c r="L23" s="94">
        <f>(Tabla1[[#This Row],[Valor de Probabilidad]]+Tabla1[[#This Row],[Valor Impacto]])/2</f>
        <v>0.5</v>
      </c>
      <c r="M23" s="96" t="s">
        <v>86</v>
      </c>
      <c r="N23" s="95"/>
      <c r="O23" s="95" t="s">
        <v>87</v>
      </c>
      <c r="P23" s="95" t="s">
        <v>175</v>
      </c>
      <c r="Q23" s="95" t="s">
        <v>47</v>
      </c>
      <c r="R23" s="85" t="s">
        <v>315</v>
      </c>
    </row>
    <row r="24" spans="1:18" ht="89.25" customHeight="1" x14ac:dyDescent="0.2">
      <c r="A24" s="45">
        <v>45565</v>
      </c>
      <c r="B24" s="53" t="s">
        <v>161</v>
      </c>
      <c r="C24" s="20" t="s">
        <v>177</v>
      </c>
      <c r="D24" s="91" t="s">
        <v>80</v>
      </c>
      <c r="E24" s="20" t="s">
        <v>178</v>
      </c>
      <c r="F24" s="92" t="s">
        <v>179</v>
      </c>
      <c r="G24" s="93" t="s">
        <v>83</v>
      </c>
      <c r="H24" s="20" t="s">
        <v>105</v>
      </c>
      <c r="I24" s="52">
        <f>IF($H24=Listas!$A$1,Listas!$B$1,IF($H24=Listas!$A$2,Listas!$B$2,IF($H24=Listas!$A$3,Listas!$B$3,IF($H24=Listas!$A$4,Listas!$B$4,IF($H24=Listas!$A$5,Listas!$B$5,0)))))</f>
        <v>0.8</v>
      </c>
      <c r="J24" s="95" t="s">
        <v>94</v>
      </c>
      <c r="K24" s="94">
        <f>IF($J24=Listas!$C$1,Listas!$D$1,IF($J24=Listas!$C$2,Listas!$D$2,IF($J24=Listas!$C$3,Listas!$D$3,IF($J24=Listas!$C$4,Listas!$D$4,IF($J24=Listas!$C$5,Listas!$D$5,0)))))</f>
        <v>0.8</v>
      </c>
      <c r="L24" s="94">
        <f>(Tabla1[[#This Row],[Valor de Probabilidad]]+Tabla1[[#This Row],[Valor Impacto]])/2</f>
        <v>0.8</v>
      </c>
      <c r="M24" s="96" t="s">
        <v>106</v>
      </c>
      <c r="N24" s="95"/>
      <c r="O24" s="95" t="s">
        <v>87</v>
      </c>
      <c r="P24" s="95" t="s">
        <v>180</v>
      </c>
      <c r="Q24" s="95" t="s">
        <v>47</v>
      </c>
      <c r="R24" s="85" t="s">
        <v>316</v>
      </c>
    </row>
    <row r="25" spans="1:18" ht="89.25" customHeight="1" x14ac:dyDescent="0.2">
      <c r="A25" s="45">
        <v>45565</v>
      </c>
      <c r="B25" s="53" t="s">
        <v>166</v>
      </c>
      <c r="C25" s="20" t="s">
        <v>182</v>
      </c>
      <c r="D25" s="91" t="s">
        <v>80</v>
      </c>
      <c r="E25" s="20" t="s">
        <v>183</v>
      </c>
      <c r="F25" s="92" t="s">
        <v>184</v>
      </c>
      <c r="G25" s="93" t="s">
        <v>83</v>
      </c>
      <c r="H25" s="20" t="s">
        <v>84</v>
      </c>
      <c r="I25" s="52">
        <f>IF($H25=Listas!$A$1,Listas!$B$1,IF($H25=Listas!$A$2,Listas!$B$2,IF($H25=Listas!$A$3,Listas!$B$3,IF($H25=Listas!$A$4,Listas!$B$4,IF($H25=Listas!$A$5,Listas!$B$5,0)))))</f>
        <v>0.4</v>
      </c>
      <c r="J25" s="95" t="s">
        <v>94</v>
      </c>
      <c r="K25" s="94">
        <f>IF($J25=Listas!$C$1,Listas!$D$1,IF($J25=Listas!$C$2,Listas!$D$2,IF($J25=Listas!$C$3,Listas!$D$3,IF($J25=Listas!$C$4,Listas!$D$4,IF($J25=Listas!$C$5,Listas!$D$5,0)))))</f>
        <v>0.8</v>
      </c>
      <c r="L25" s="94">
        <f>(Tabla1[[#This Row],[Valor de Probabilidad]]+Tabla1[[#This Row],[Valor Impacto]])/2</f>
        <v>0.60000000000000009</v>
      </c>
      <c r="M25" s="96" t="s">
        <v>106</v>
      </c>
      <c r="N25" s="95"/>
      <c r="O25" s="95" t="s">
        <v>87</v>
      </c>
      <c r="P25" s="95" t="s">
        <v>185</v>
      </c>
      <c r="Q25" s="95" t="s">
        <v>49</v>
      </c>
      <c r="R25" s="85" t="s">
        <v>317</v>
      </c>
    </row>
    <row r="26" spans="1:18" ht="89.25" customHeight="1" x14ac:dyDescent="0.2">
      <c r="A26" s="45">
        <v>45565</v>
      </c>
      <c r="B26" s="53" t="s">
        <v>171</v>
      </c>
      <c r="C26" s="20" t="s">
        <v>187</v>
      </c>
      <c r="D26" s="91" t="s">
        <v>80</v>
      </c>
      <c r="E26" s="20" t="s">
        <v>188</v>
      </c>
      <c r="F26" s="92" t="s">
        <v>189</v>
      </c>
      <c r="G26" s="93" t="s">
        <v>190</v>
      </c>
      <c r="H26" s="20" t="s">
        <v>84</v>
      </c>
      <c r="I26" s="52">
        <f>IF($H26=Listas!$A$1,Listas!$B$1,IF($H26=Listas!$A$2,Listas!$B$2,IF($H26=Listas!$A$3,Listas!$B$3,IF($H26=Listas!$A$4,Listas!$B$4,IF($H26=Listas!$A$5,Listas!$B$5,0)))))</f>
        <v>0.4</v>
      </c>
      <c r="J26" s="95" t="s">
        <v>94</v>
      </c>
      <c r="K26" s="94">
        <f>IF($J26=Listas!$C$1,Listas!$D$1,IF($J26=Listas!$C$2,Listas!$D$2,IF($J26=Listas!$C$3,Listas!$D$3,IF($J26=Listas!$C$4,Listas!$D$4,IF($J26=Listas!$C$5,Listas!$D$5,0)))))</f>
        <v>0.8</v>
      </c>
      <c r="L26" s="94">
        <f>(Tabla1[[#This Row],[Valor de Probabilidad]]+Tabla1[[#This Row],[Valor Impacto]])/2</f>
        <v>0.60000000000000009</v>
      </c>
      <c r="M26" s="96" t="s">
        <v>191</v>
      </c>
      <c r="N26" s="95"/>
      <c r="O26" s="95" t="s">
        <v>87</v>
      </c>
      <c r="P26" s="95" t="s">
        <v>192</v>
      </c>
      <c r="Q26" s="95" t="s">
        <v>45</v>
      </c>
      <c r="R26" s="85" t="s">
        <v>318</v>
      </c>
    </row>
    <row r="27" spans="1:18" ht="89.25" customHeight="1" x14ac:dyDescent="0.2">
      <c r="A27" s="45">
        <v>45565</v>
      </c>
      <c r="B27" s="53" t="s">
        <v>176</v>
      </c>
      <c r="C27" s="20" t="s">
        <v>194</v>
      </c>
      <c r="D27" s="91" t="s">
        <v>80</v>
      </c>
      <c r="E27" s="20" t="s">
        <v>195</v>
      </c>
      <c r="F27" s="92" t="s">
        <v>196</v>
      </c>
      <c r="G27" s="93" t="s">
        <v>83</v>
      </c>
      <c r="H27" s="20" t="s">
        <v>129</v>
      </c>
      <c r="I27" s="52">
        <f>IF($H27=Listas!$A$1,Listas!$B$1,IF($H27=Listas!$A$2,Listas!$B$2,IF($H27=Listas!$A$3,Listas!$B$3,IF($H27=Listas!$A$4,Listas!$B$4,IF($H27=Listas!$A$5,Listas!$B$5,0)))))</f>
        <v>0.6</v>
      </c>
      <c r="J27" s="95" t="s">
        <v>85</v>
      </c>
      <c r="K27" s="94">
        <f>IF($J27=Listas!$C$1,Listas!$D$1,IF($J27=Listas!$C$2,Listas!$D$2,IF($J27=Listas!$C$3,Listas!$D$3,IF($J27=Listas!$C$4,Listas!$D$4,IF($J27=Listas!$C$5,Listas!$D$5,0)))))</f>
        <v>0.6</v>
      </c>
      <c r="L27" s="94">
        <f>(Tabla1[[#This Row],[Valor de Probabilidad]]+Tabla1[[#This Row],[Valor Impacto]])/2</f>
        <v>0.6</v>
      </c>
      <c r="M27" s="96" t="s">
        <v>86</v>
      </c>
      <c r="N27" s="95"/>
      <c r="O27" s="95" t="s">
        <v>87</v>
      </c>
      <c r="P27" s="95" t="s">
        <v>197</v>
      </c>
      <c r="Q27" s="95" t="s">
        <v>43</v>
      </c>
      <c r="R27" s="85" t="s">
        <v>319</v>
      </c>
    </row>
    <row r="28" spans="1:18" ht="89.25" customHeight="1" x14ac:dyDescent="0.2">
      <c r="A28" s="45">
        <v>45565</v>
      </c>
      <c r="B28" s="53" t="s">
        <v>181</v>
      </c>
      <c r="C28" s="20" t="s">
        <v>199</v>
      </c>
      <c r="D28" s="91" t="s">
        <v>80</v>
      </c>
      <c r="E28" s="20" t="s">
        <v>200</v>
      </c>
      <c r="F28" s="20" t="s">
        <v>201</v>
      </c>
      <c r="G28" s="20" t="s">
        <v>83</v>
      </c>
      <c r="H28" s="20" t="s">
        <v>84</v>
      </c>
      <c r="I28" s="52">
        <f>IF($H28=Listas!$A$1,Listas!$B$1,IF($H28=Listas!$A$2,Listas!$B$2,IF($H28=Listas!$A$3,Listas!$B$3,IF($H28=Listas!$A$4,Listas!$B$4,IF($H28=Listas!$A$5,Listas!$B$5,0)))))</f>
        <v>0.4</v>
      </c>
      <c r="J28" s="20" t="s">
        <v>85</v>
      </c>
      <c r="K28" s="52">
        <f>IF($J28=Listas!$C$1,Listas!$D$1,IF($J28=Listas!$C$2,Listas!$D$2,IF($J28=Listas!$C$3,Listas!$D$3,IF($J28=Listas!$C$4,Listas!$D$4,IF($J28=Listas!$C$5,Listas!$D$5,0)))))</f>
        <v>0.6</v>
      </c>
      <c r="L28" s="94">
        <f>(Tabla1[[#This Row],[Valor de Probabilidad]]+Tabla1[[#This Row],[Valor Impacto]])/2</f>
        <v>0.5</v>
      </c>
      <c r="M28" s="56" t="s">
        <v>106</v>
      </c>
      <c r="N28" s="20"/>
      <c r="O28" s="20" t="s">
        <v>87</v>
      </c>
      <c r="P28" s="20" t="s">
        <v>202</v>
      </c>
      <c r="Q28" s="20" t="s">
        <v>47</v>
      </c>
      <c r="R28" s="85" t="s">
        <v>320</v>
      </c>
    </row>
    <row r="29" spans="1:18" ht="89.25" customHeight="1" x14ac:dyDescent="0.2">
      <c r="A29" s="45">
        <v>45565</v>
      </c>
      <c r="B29" s="53" t="s">
        <v>186</v>
      </c>
      <c r="C29" s="20" t="s">
        <v>204</v>
      </c>
      <c r="D29" s="91" t="s">
        <v>80</v>
      </c>
      <c r="E29" s="20" t="s">
        <v>205</v>
      </c>
      <c r="F29" s="20" t="s">
        <v>206</v>
      </c>
      <c r="G29" s="20" t="s">
        <v>83</v>
      </c>
      <c r="H29" s="20" t="s">
        <v>84</v>
      </c>
      <c r="I29" s="52">
        <f>IF($H29=Listas!$A$1,Listas!$B$1,IF($H29=Listas!$A$2,Listas!$B$2,IF($H29=Listas!$A$3,Listas!$B$3,IF($H29=Listas!$A$4,Listas!$B$4,IF($H29=Listas!$A$5,Listas!$B$5,0)))))</f>
        <v>0.4</v>
      </c>
      <c r="J29" s="20" t="s">
        <v>85</v>
      </c>
      <c r="K29" s="52">
        <f>IF($J29=Listas!$C$1,Listas!$D$1,IF($J29=Listas!$C$2,Listas!$D$2,IF($J29=Listas!$C$3,Listas!$D$3,IF($J29=Listas!$C$4,Listas!$D$4,IF($J29=Listas!$C$5,Listas!$D$5,0)))))</f>
        <v>0.6</v>
      </c>
      <c r="L29" s="94">
        <f>(Tabla1[[#This Row],[Valor de Probabilidad]]+Tabla1[[#This Row],[Valor Impacto]])/2</f>
        <v>0.5</v>
      </c>
      <c r="M29" s="56" t="s">
        <v>86</v>
      </c>
      <c r="N29" s="20"/>
      <c r="O29" s="20" t="s">
        <v>87</v>
      </c>
      <c r="P29" s="20" t="s">
        <v>207</v>
      </c>
      <c r="Q29" s="20" t="s">
        <v>41</v>
      </c>
      <c r="R29" s="85" t="s">
        <v>321</v>
      </c>
    </row>
    <row r="30" spans="1:18" ht="89.25" customHeight="1" x14ac:dyDescent="0.2">
      <c r="A30" s="45">
        <v>45565</v>
      </c>
      <c r="B30" s="53" t="s">
        <v>193</v>
      </c>
      <c r="C30" s="20" t="s">
        <v>209</v>
      </c>
      <c r="D30" s="91" t="s">
        <v>80</v>
      </c>
      <c r="E30" s="20" t="s">
        <v>210</v>
      </c>
      <c r="F30" s="20" t="s">
        <v>211</v>
      </c>
      <c r="G30" s="20" t="s">
        <v>83</v>
      </c>
      <c r="H30" s="20" t="s">
        <v>84</v>
      </c>
      <c r="I30" s="52">
        <f>IF($H30=Listas!$A$1,Listas!$B$1,IF($H30=Listas!$A$2,Listas!$B$2,IF($H30=Listas!$A$3,Listas!$B$3,IF($H30=Listas!$A$4,Listas!$B$4,IF($H30=Listas!$A$5,Listas!$B$5,0)))))</f>
        <v>0.4</v>
      </c>
      <c r="J30" s="20" t="s">
        <v>94</v>
      </c>
      <c r="K30" s="52">
        <f>IF($J30=Listas!$C$1,Listas!$D$1,IF($J30=Listas!$C$2,Listas!$D$2,IF($J30=Listas!$C$3,Listas!$D$3,IF($J30=Listas!$C$4,Listas!$D$4,IF($J30=Listas!$C$5,Listas!$D$5,0)))))</f>
        <v>0.8</v>
      </c>
      <c r="L30" s="94">
        <f>(Tabla1[[#This Row],[Valor de Probabilidad]]+Tabla1[[#This Row],[Valor Impacto]])/2</f>
        <v>0.60000000000000009</v>
      </c>
      <c r="M30" s="56" t="s">
        <v>106</v>
      </c>
      <c r="N30" s="20"/>
      <c r="O30" s="20" t="s">
        <v>87</v>
      </c>
      <c r="P30" s="20" t="s">
        <v>212</v>
      </c>
      <c r="Q30" s="20" t="s">
        <v>45</v>
      </c>
      <c r="R30" s="85" t="s">
        <v>322</v>
      </c>
    </row>
    <row r="31" spans="1:18" ht="89.25" customHeight="1" x14ac:dyDescent="0.2">
      <c r="A31" s="45">
        <v>45565</v>
      </c>
      <c r="B31" s="53" t="s">
        <v>198</v>
      </c>
      <c r="C31" s="20" t="s">
        <v>214</v>
      </c>
      <c r="D31" s="91" t="s">
        <v>80</v>
      </c>
      <c r="E31" s="20" t="s">
        <v>215</v>
      </c>
      <c r="F31" s="92" t="s">
        <v>216</v>
      </c>
      <c r="G31" s="93" t="s">
        <v>190</v>
      </c>
      <c r="H31" s="20" t="s">
        <v>84</v>
      </c>
      <c r="I31" s="52">
        <f>IF($H31=Listas!$A$1,Listas!$B$1,IF($H31=Listas!$A$2,Listas!$B$2,IF($H31=Listas!$A$3,Listas!$B$3,IF($H31=Listas!$A$4,Listas!$B$4,IF($H31=Listas!$A$5,Listas!$B$5,0)))))</f>
        <v>0.4</v>
      </c>
      <c r="J31" s="95" t="s">
        <v>94</v>
      </c>
      <c r="K31" s="94">
        <f>IF($J31=Listas!$C$1,Listas!$D$1,IF($J31=Listas!$C$2,Listas!$D$2,IF($J31=Listas!$C$3,Listas!$D$3,IF($J31=Listas!$C$4,Listas!$D$4,IF($J31=Listas!$C$5,Listas!$D$5,0)))))</f>
        <v>0.8</v>
      </c>
      <c r="L31" s="94">
        <f>(Tabla1[[#This Row],[Valor de Probabilidad]]+Tabla1[[#This Row],[Valor Impacto]])/2</f>
        <v>0.60000000000000009</v>
      </c>
      <c r="M31" s="96" t="s">
        <v>191</v>
      </c>
      <c r="N31" s="95"/>
      <c r="O31" s="95" t="s">
        <v>87</v>
      </c>
      <c r="P31" s="95" t="s">
        <v>217</v>
      </c>
      <c r="Q31" s="95" t="s">
        <v>51</v>
      </c>
      <c r="R31" s="85" t="s">
        <v>323</v>
      </c>
    </row>
    <row r="32" spans="1:18" ht="89.25" customHeight="1" x14ac:dyDescent="0.2">
      <c r="A32" s="45">
        <v>45565</v>
      </c>
      <c r="B32" s="53" t="s">
        <v>336</v>
      </c>
      <c r="C32" s="20" t="s">
        <v>219</v>
      </c>
      <c r="D32" s="91" t="s">
        <v>80</v>
      </c>
      <c r="E32" s="20" t="s">
        <v>220</v>
      </c>
      <c r="F32" s="20" t="s">
        <v>221</v>
      </c>
      <c r="G32" s="20" t="s">
        <v>83</v>
      </c>
      <c r="H32" s="20" t="s">
        <v>84</v>
      </c>
      <c r="I32" s="52">
        <f>IF($H32=Listas!$A$1,Listas!$B$1,IF($H32=Listas!$A$2,Listas!$B$2,IF($H32=Listas!$A$3,Listas!$B$3,IF($H32=Listas!$A$4,Listas!$B$4,IF($H32=Listas!$A$5,Listas!$B$5,0)))))</f>
        <v>0.4</v>
      </c>
      <c r="J32" s="20" t="s">
        <v>85</v>
      </c>
      <c r="K32" s="52">
        <f>IF($J32=Listas!$C$1,Listas!$D$1,IF($J32=Listas!$C$2,Listas!$D$2,IF($J32=Listas!$C$3,Listas!$D$3,IF($J32=Listas!$C$4,Listas!$D$4,IF($J32=Listas!$C$5,Listas!$D$5,0)))))</f>
        <v>0.6</v>
      </c>
      <c r="L32" s="94">
        <f>(Tabla1[[#This Row],[Valor de Probabilidad]]+Tabla1[[#This Row],[Valor Impacto]])/2</f>
        <v>0.5</v>
      </c>
      <c r="M32" s="56" t="s">
        <v>86</v>
      </c>
      <c r="N32" s="20"/>
      <c r="O32" s="20" t="s">
        <v>87</v>
      </c>
      <c r="P32" s="20" t="s">
        <v>222</v>
      </c>
      <c r="Q32" s="20" t="s">
        <v>47</v>
      </c>
      <c r="R32" s="85" t="s">
        <v>324</v>
      </c>
    </row>
    <row r="33" spans="1:18" ht="89.25" customHeight="1" x14ac:dyDescent="0.2">
      <c r="A33" s="45">
        <v>45565</v>
      </c>
      <c r="B33" s="53" t="s">
        <v>203</v>
      </c>
      <c r="C33" s="20" t="s">
        <v>224</v>
      </c>
      <c r="D33" s="91" t="s">
        <v>80</v>
      </c>
      <c r="E33" s="20" t="s">
        <v>225</v>
      </c>
      <c r="F33" s="92" t="s">
        <v>226</v>
      </c>
      <c r="G33" s="93" t="s">
        <v>83</v>
      </c>
      <c r="H33" s="20" t="s">
        <v>105</v>
      </c>
      <c r="I33" s="52">
        <f>IF($H33=Listas!$A$1,Listas!$B$1,IF($H33=Listas!$A$2,Listas!$B$2,IF($H33=Listas!$A$3,Listas!$B$3,IF($H33=Listas!$A$4,Listas!$B$4,IF($H33=Listas!$A$5,Listas!$B$5,0)))))</f>
        <v>0.8</v>
      </c>
      <c r="J33" s="95" t="s">
        <v>94</v>
      </c>
      <c r="K33" s="94">
        <f>IF($J33=Listas!$C$1,Listas!$D$1,IF($J33=Listas!$C$2,Listas!$D$2,IF($J33=Listas!$C$3,Listas!$D$3,IF($J33=Listas!$C$4,Listas!$D$4,IF($J33=Listas!$C$5,Listas!$D$5,0)))))</f>
        <v>0.8</v>
      </c>
      <c r="L33" s="94">
        <f>(Tabla1[[#This Row],[Valor de Probabilidad]]+Tabla1[[#This Row],[Valor Impacto]])/2</f>
        <v>0.8</v>
      </c>
      <c r="M33" s="96" t="s">
        <v>106</v>
      </c>
      <c r="N33" s="95"/>
      <c r="O33" s="95" t="s">
        <v>87</v>
      </c>
      <c r="P33" s="95" t="s">
        <v>227</v>
      </c>
      <c r="Q33" s="95" t="s">
        <v>43</v>
      </c>
      <c r="R33" s="85" t="s">
        <v>325</v>
      </c>
    </row>
    <row r="34" spans="1:18" ht="89.25" customHeight="1" x14ac:dyDescent="0.2">
      <c r="A34" s="45">
        <v>45565</v>
      </c>
      <c r="B34" s="53" t="s">
        <v>208</v>
      </c>
      <c r="C34" s="20" t="s">
        <v>232</v>
      </c>
      <c r="D34" s="91" t="s">
        <v>80</v>
      </c>
      <c r="E34" s="20" t="s">
        <v>233</v>
      </c>
      <c r="F34" s="20" t="s">
        <v>234</v>
      </c>
      <c r="G34" s="20" t="s">
        <v>235</v>
      </c>
      <c r="H34" s="20" t="s">
        <v>93</v>
      </c>
      <c r="I34" s="52">
        <f>IF($H34=Listas!$A$1,Listas!$B$1,IF($H34=Listas!$A$2,Listas!$B$2,IF($H34=Listas!$A$3,Listas!$B$3,IF($H34=Listas!$A$4,Listas!$B$4,IF($H34=Listas!$A$5,Listas!$B$5,0)))))</f>
        <v>1</v>
      </c>
      <c r="J34" s="20" t="s">
        <v>94</v>
      </c>
      <c r="K34" s="52">
        <f>IF($J34=Listas!$C$1,Listas!$D$1,IF($J34=Listas!$C$2,Listas!$D$2,IF($J34=Listas!$C$3,Listas!$D$3,IF($J34=Listas!$C$4,Listas!$D$4,IF($J34=Listas!$C$5,Listas!$D$5,0)))))</f>
        <v>0.8</v>
      </c>
      <c r="L34" s="94">
        <f>(Tabla1[[#This Row],[Valor de Probabilidad]]+Tabla1[[#This Row],[Valor Impacto]])/2</f>
        <v>0.9</v>
      </c>
      <c r="M34" s="56" t="s">
        <v>236</v>
      </c>
      <c r="N34" s="20"/>
      <c r="O34" s="20" t="s">
        <v>230</v>
      </c>
      <c r="P34" s="20" t="s">
        <v>237</v>
      </c>
      <c r="Q34" s="20" t="s">
        <v>41</v>
      </c>
      <c r="R34" s="85" t="s">
        <v>326</v>
      </c>
    </row>
    <row r="35" spans="1:18" ht="89.25" customHeight="1" x14ac:dyDescent="0.2">
      <c r="A35" s="45">
        <v>45565</v>
      </c>
      <c r="B35" s="53" t="s">
        <v>213</v>
      </c>
      <c r="C35" s="20" t="s">
        <v>239</v>
      </c>
      <c r="D35" s="91" t="s">
        <v>80</v>
      </c>
      <c r="E35" s="20" t="s">
        <v>240</v>
      </c>
      <c r="F35" s="20" t="s">
        <v>241</v>
      </c>
      <c r="G35" s="20" t="s">
        <v>235</v>
      </c>
      <c r="H35" s="20" t="s">
        <v>105</v>
      </c>
      <c r="I35" s="52">
        <f>IF($H35=Listas!$A$1,Listas!$B$1,IF($H35=Listas!$A$2,Listas!$B$2,IF($H35=Listas!$A$3,Listas!$B$3,IF($H35=Listas!$A$4,Listas!$B$4,IF($H35=Listas!$A$5,Listas!$B$5,0)))))</f>
        <v>0.8</v>
      </c>
      <c r="J35" s="20" t="s">
        <v>85</v>
      </c>
      <c r="K35" s="52">
        <f>IF($J35=Listas!$C$1,Listas!$D$1,IF($J35=Listas!$C$2,Listas!$D$2,IF($J35=Listas!$C$3,Listas!$D$3,IF($J35=Listas!$C$4,Listas!$D$4,IF($J35=Listas!$C$5,Listas!$D$5,0)))))</f>
        <v>0.6</v>
      </c>
      <c r="L35" s="94">
        <f>(Tabla1[[#This Row],[Valor de Probabilidad]]+Tabla1[[#This Row],[Valor Impacto]])/2</f>
        <v>0.7</v>
      </c>
      <c r="M35" s="56" t="s">
        <v>229</v>
      </c>
      <c r="N35" s="20"/>
      <c r="O35" s="20" t="s">
        <v>87</v>
      </c>
      <c r="P35" s="20" t="s">
        <v>242</v>
      </c>
      <c r="Q35" s="20" t="s">
        <v>41</v>
      </c>
      <c r="R35" s="85" t="s">
        <v>327</v>
      </c>
    </row>
    <row r="36" spans="1:18" ht="89.25" customHeight="1" x14ac:dyDescent="0.2">
      <c r="A36" s="45">
        <v>45565</v>
      </c>
      <c r="B36" s="53" t="s">
        <v>218</v>
      </c>
      <c r="C36" s="20" t="s">
        <v>243</v>
      </c>
      <c r="D36" s="91" t="s">
        <v>80</v>
      </c>
      <c r="E36" s="20" t="s">
        <v>244</v>
      </c>
      <c r="F36" s="20" t="s">
        <v>245</v>
      </c>
      <c r="G36" s="20" t="s">
        <v>246</v>
      </c>
      <c r="H36" s="20" t="s">
        <v>129</v>
      </c>
      <c r="I36" s="52">
        <f>IF($H36=Listas!$A$1,Listas!$B$1,IF($H36=Listas!$A$2,Listas!$B$2,IF($H36=Listas!$A$3,Listas!$B$3,IF($H36=Listas!$A$4,Listas!$B$4,IF($H36=Listas!$A$5,Listas!$B$5,0)))))</f>
        <v>0.6</v>
      </c>
      <c r="J36" s="20" t="s">
        <v>247</v>
      </c>
      <c r="K36" s="52">
        <f>IF($J36=Listas!$C$1,Listas!$D$1,IF($J36=Listas!$C$2,Listas!$D$2,IF($J36=Listas!$C$3,Listas!$D$3,IF($J36=Listas!$C$4,Listas!$D$4,IF($J36=Listas!$C$5,Listas!$D$5,0)))))</f>
        <v>1</v>
      </c>
      <c r="L36" s="94">
        <f>(Tabla1[[#This Row],[Valor de Probabilidad]]+Tabla1[[#This Row],[Valor Impacto]])/2</f>
        <v>0.8</v>
      </c>
      <c r="M36" s="56" t="s">
        <v>236</v>
      </c>
      <c r="N36" s="20"/>
      <c r="O36" s="20" t="s">
        <v>87</v>
      </c>
      <c r="P36" s="20" t="s">
        <v>248</v>
      </c>
      <c r="Q36" s="20" t="s">
        <v>45</v>
      </c>
      <c r="R36" s="85" t="s">
        <v>328</v>
      </c>
    </row>
    <row r="37" spans="1:18" ht="89.25" customHeight="1" x14ac:dyDescent="0.2">
      <c r="A37" s="45">
        <v>45565</v>
      </c>
      <c r="B37" s="53" t="s">
        <v>223</v>
      </c>
      <c r="C37" s="20" t="s">
        <v>249</v>
      </c>
      <c r="D37" s="91" t="s">
        <v>80</v>
      </c>
      <c r="E37" s="20" t="s">
        <v>250</v>
      </c>
      <c r="F37" s="20" t="s">
        <v>251</v>
      </c>
      <c r="G37" s="20" t="s">
        <v>246</v>
      </c>
      <c r="H37" s="20" t="s">
        <v>84</v>
      </c>
      <c r="I37" s="52">
        <f>IF($H37=Listas!$A$1,Listas!$B$1,IF($H37=Listas!$A$2,Listas!$B$2,IF($H37=Listas!$A$3,Listas!$B$3,IF($H37=Listas!$A$4,Listas!$B$4,IF($H37=Listas!$A$5,Listas!$B$5,0)))))</f>
        <v>0.4</v>
      </c>
      <c r="J37" s="20" t="s">
        <v>94</v>
      </c>
      <c r="K37" s="52">
        <f>IF($J37=Listas!$C$1,Listas!$D$1,IF($J37=Listas!$C$2,Listas!$D$2,IF($J37=Listas!$C$3,Listas!$D$3,IF($J37=Listas!$C$4,Listas!$D$4,IF($J37=Listas!$C$5,Listas!$D$5,0)))))</f>
        <v>0.8</v>
      </c>
      <c r="L37" s="94">
        <f>(Tabla1[[#This Row],[Valor de Probabilidad]]+Tabla1[[#This Row],[Valor Impacto]])/2</f>
        <v>0.60000000000000009</v>
      </c>
      <c r="M37" s="56" t="s">
        <v>236</v>
      </c>
      <c r="N37" s="20"/>
      <c r="O37" s="20" t="s">
        <v>87</v>
      </c>
      <c r="P37" s="20" t="s">
        <v>252</v>
      </c>
      <c r="Q37" s="20" t="s">
        <v>43</v>
      </c>
      <c r="R37" s="85" t="s">
        <v>329</v>
      </c>
    </row>
    <row r="38" spans="1:18" ht="89.25" customHeight="1" x14ac:dyDescent="0.2">
      <c r="A38" s="45">
        <v>45565</v>
      </c>
      <c r="B38" s="53" t="s">
        <v>228</v>
      </c>
      <c r="C38" s="20" t="s">
        <v>253</v>
      </c>
      <c r="D38" s="91" t="s">
        <v>80</v>
      </c>
      <c r="E38" s="20" t="s">
        <v>254</v>
      </c>
      <c r="F38" s="20" t="s">
        <v>255</v>
      </c>
      <c r="G38" s="20" t="s">
        <v>246</v>
      </c>
      <c r="H38" s="20" t="s">
        <v>84</v>
      </c>
      <c r="I38" s="52">
        <f>IF($H38=Listas!$A$1,Listas!$B$1,IF($H38=Listas!$A$2,Listas!$B$2,IF($H38=Listas!$A$3,Listas!$B$3,IF($H38=Listas!$A$4,Listas!$B$4,IF($H38=Listas!$A$5,Listas!$B$5,0)))))</f>
        <v>0.4</v>
      </c>
      <c r="J38" s="20" t="s">
        <v>94</v>
      </c>
      <c r="K38" s="52">
        <f>IF($J38=Listas!$C$1,Listas!$D$1,IF($J38=Listas!$C$2,Listas!$D$2,IF($J38=Listas!$C$3,Listas!$D$3,IF($J38=Listas!$C$4,Listas!$D$4,IF($J38=Listas!$C$5,Listas!$D$5,0)))))</f>
        <v>0.8</v>
      </c>
      <c r="L38" s="94">
        <f>(Tabla1[[#This Row],[Valor de Probabilidad]]+Tabla1[[#This Row],[Valor Impacto]])/2</f>
        <v>0.60000000000000009</v>
      </c>
      <c r="M38" s="56" t="s">
        <v>256</v>
      </c>
      <c r="N38" s="20"/>
      <c r="O38" s="20" t="s">
        <v>87</v>
      </c>
      <c r="P38" s="20" t="s">
        <v>257</v>
      </c>
      <c r="Q38" s="20" t="s">
        <v>51</v>
      </c>
      <c r="R38" s="85" t="s">
        <v>330</v>
      </c>
    </row>
    <row r="39" spans="1:18" ht="89.25" customHeight="1" x14ac:dyDescent="0.2">
      <c r="A39" s="45">
        <v>45565</v>
      </c>
      <c r="B39" s="53" t="s">
        <v>231</v>
      </c>
      <c r="C39" s="20" t="s">
        <v>258</v>
      </c>
      <c r="D39" s="91" t="s">
        <v>80</v>
      </c>
      <c r="E39" s="20" t="s">
        <v>259</v>
      </c>
      <c r="F39" s="92" t="s">
        <v>260</v>
      </c>
      <c r="G39" s="93" t="s">
        <v>246</v>
      </c>
      <c r="H39" s="20" t="s">
        <v>84</v>
      </c>
      <c r="I39" s="52">
        <f>IF($H39=Listas!$A$1,Listas!$B$1,IF($H39=Listas!$A$2,Listas!$B$2,IF($H39=Listas!$A$3,Listas!$B$3,IF($H39=Listas!$A$4,Listas!$B$4,IF($H39=Listas!$A$5,Listas!$B$5,0)))))</f>
        <v>0.4</v>
      </c>
      <c r="J39" s="95" t="s">
        <v>85</v>
      </c>
      <c r="K39" s="94">
        <f>IF($J39=Listas!$C$1,Listas!$D$1,IF($J39=Listas!$C$2,Listas!$D$2,IF($J39=Listas!$C$3,Listas!$D$3,IF($J39=Listas!$C$4,Listas!$D$4,IF($J39=Listas!$C$5,Listas!$D$5,0)))))</f>
        <v>0.6</v>
      </c>
      <c r="L39" s="94">
        <f>(Tabla1[[#This Row],[Valor de Probabilidad]]+Tabla1[[#This Row],[Valor Impacto]])/2</f>
        <v>0.5</v>
      </c>
      <c r="M39" s="96" t="s">
        <v>236</v>
      </c>
      <c r="N39" s="95"/>
      <c r="O39" s="95" t="s">
        <v>87</v>
      </c>
      <c r="P39" s="95" t="s">
        <v>261</v>
      </c>
      <c r="Q39" s="95" t="s">
        <v>43</v>
      </c>
      <c r="R39" s="85" t="s">
        <v>331</v>
      </c>
    </row>
    <row r="40" spans="1:18" ht="89.25" customHeight="1" x14ac:dyDescent="0.2">
      <c r="A40" s="45">
        <v>45565</v>
      </c>
      <c r="B40" s="53" t="s">
        <v>238</v>
      </c>
      <c r="C40" s="20" t="s">
        <v>262</v>
      </c>
      <c r="D40" s="91" t="s">
        <v>80</v>
      </c>
      <c r="E40" s="20" t="s">
        <v>263</v>
      </c>
      <c r="F40" s="92" t="s">
        <v>264</v>
      </c>
      <c r="G40" s="93" t="s">
        <v>235</v>
      </c>
      <c r="H40" s="20" t="s">
        <v>84</v>
      </c>
      <c r="I40" s="52">
        <f>IF($H40=Listas!$A$1,Listas!$B$1,IF($H40=Listas!$A$2,Listas!$B$2,IF($H40=Listas!$A$3,Listas!$B$3,IF($H40=Listas!$A$4,Listas!$B$4,IF($H40=Listas!$A$5,Listas!$B$5,0)))))</f>
        <v>0.4</v>
      </c>
      <c r="J40" s="95" t="s">
        <v>94</v>
      </c>
      <c r="K40" s="94">
        <f>IF($J40=Listas!$C$1,Listas!$D$1,IF($J40=Listas!$C$2,Listas!$D$2,IF($J40=Listas!$C$3,Listas!$D$3,IF($J40=Listas!$C$4,Listas!$D$4,IF($J40=Listas!$C$5,Listas!$D$5,0)))))</f>
        <v>0.8</v>
      </c>
      <c r="L40" s="160">
        <f>(Tabla1[[#This Row],[Valor de Probabilidad]]+Tabla1[[#This Row],[Valor Impacto]])/2</f>
        <v>0.60000000000000009</v>
      </c>
      <c r="M40" s="96" t="s">
        <v>229</v>
      </c>
      <c r="N40" s="95"/>
      <c r="O40" s="95" t="s">
        <v>87</v>
      </c>
      <c r="P40" s="95" t="s">
        <v>265</v>
      </c>
      <c r="Q40" s="95" t="s">
        <v>51</v>
      </c>
      <c r="R40" s="85" t="s">
        <v>332</v>
      </c>
    </row>
  </sheetData>
  <mergeCells count="4">
    <mergeCell ref="C2:D2"/>
    <mergeCell ref="C3:D3"/>
    <mergeCell ref="C4:D4"/>
    <mergeCell ref="A5:C5"/>
  </mergeCells>
  <phoneticPr fontId="0" type="noConversion"/>
  <conditionalFormatting sqref="I7:I4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4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4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98425196850393704" bottom="0" header="0" footer="0"/>
  <pageSetup orientation="landscape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EAFCEE5-2270-4D1F-AF11-92739F617466}">
          <x14:formula1>
            <xm:f>Listas!$C$1:$C$5</xm:f>
          </x14:formula1>
          <xm:sqref>J7:J40</xm:sqref>
        </x14:dataValidation>
        <x14:dataValidation type="list" allowBlank="1" showInputMessage="1" showErrorMessage="1" xr:uid="{E1374A5D-BB03-4114-8E36-7373CE31F894}">
          <x14:formula1>
            <xm:f>Listas!$K$1:$K$4</xm:f>
          </x14:formula1>
          <xm:sqref>G7:G40</xm:sqref>
        </x14:dataValidation>
        <x14:dataValidation type="list" allowBlank="1" showInputMessage="1" showErrorMessage="1" xr:uid="{A722FA50-5207-412A-952F-5BB03AEEE9AE}">
          <x14:formula1>
            <xm:f>Listas!$Q$1:$Q$6</xm:f>
          </x14:formula1>
          <xm:sqref>Q7:Q40</xm:sqref>
        </x14:dataValidation>
        <x14:dataValidation type="list" allowBlank="1" showInputMessage="1" showErrorMessage="1" xr:uid="{E248927E-55BF-485F-B854-9E6393C1E39F}">
          <x14:formula1>
            <xm:f>Listas!$A$1:$A$4</xm:f>
          </x14:formula1>
          <xm:sqref>H7:H40</xm:sqref>
        </x14:dataValidation>
        <x14:dataValidation type="list" allowBlank="1" showInputMessage="1" showErrorMessage="1" xr:uid="{C16F1298-2244-4BC2-9919-2710C7E1AEDF}">
          <x14:formula1>
            <xm:f>Listas!$G$1:$G$2</xm:f>
          </x14:formula1>
          <xm:sqref>D7:D40</xm:sqref>
        </x14:dataValidation>
        <x14:dataValidation type="list" allowBlank="1" showInputMessage="1" showErrorMessage="1" xr:uid="{9227AB66-5D4C-4AE6-8AD8-8D6120227C18}">
          <x14:formula1>
            <xm:f>IF(D7="Amenaza",Listas!$M$1:$M$4, IF(D7="Oportunidad",Listas!$O$1:$O$4, ""))</xm:f>
          </x14:formula1>
          <xm:sqref>O7:O40</xm:sqref>
        </x14:dataValidation>
        <x14:dataValidation type="list" allowBlank="1" showInputMessage="1" showErrorMessage="1" xr:uid="{9D85B3F1-A57F-4FE5-B941-72F307B54C89}">
          <x14:formula1>
            <xm:f>Listas!$E$1:$E$13</xm:f>
          </x14:formula1>
          <xm:sqref>M7:M40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3B6-106C-4D3B-9B0C-9DD6BC4AFACE}">
  <dimension ref="A1:R21"/>
  <sheetViews>
    <sheetView workbookViewId="0">
      <selection activeCell="D2" sqref="D2"/>
    </sheetView>
  </sheetViews>
  <sheetFormatPr baseColWidth="10" defaultColWidth="9.140625" defaultRowHeight="12.75" x14ac:dyDescent="0.2"/>
  <cols>
    <col min="1" max="1" width="10.140625" style="100" bestFit="1" customWidth="1"/>
    <col min="2" max="2" width="9.140625" style="100"/>
    <col min="3" max="3" width="8.42578125" style="100" bestFit="1" customWidth="1"/>
    <col min="4" max="4" width="9.140625" style="100"/>
    <col min="5" max="5" width="31" style="107" bestFit="1" customWidth="1"/>
    <col min="6" max="6" width="9.140625" style="100"/>
    <col min="7" max="7" width="11" style="100" bestFit="1" customWidth="1"/>
    <col min="8" max="8" width="9.140625" style="100"/>
    <col min="9" max="9" width="9" style="100" bestFit="1" customWidth="1"/>
    <col min="10" max="10" width="9.140625" style="100"/>
    <col min="11" max="11" width="12.5703125" style="100" bestFit="1" customWidth="1"/>
    <col min="12" max="12" width="9.140625" style="100"/>
    <col min="13" max="13" width="8.7109375" style="100" bestFit="1" customWidth="1"/>
    <col min="14" max="14" width="9.140625" style="100"/>
    <col min="15" max="15" width="9" style="100" bestFit="1" customWidth="1"/>
    <col min="16" max="16" width="9.140625" style="100"/>
    <col min="17" max="17" width="43.28515625" style="100" bestFit="1" customWidth="1"/>
    <col min="18" max="16384" width="9.140625" style="100"/>
  </cols>
  <sheetData>
    <row r="1" spans="1:18" ht="27" customHeight="1" x14ac:dyDescent="0.2">
      <c r="A1" s="103" t="s">
        <v>93</v>
      </c>
      <c r="B1" s="145">
        <v>1</v>
      </c>
      <c r="C1" s="104" t="s">
        <v>247</v>
      </c>
      <c r="D1" s="145">
        <v>1</v>
      </c>
      <c r="E1" s="105" t="s">
        <v>229</v>
      </c>
      <c r="G1" s="97" t="s">
        <v>80</v>
      </c>
      <c r="I1" s="97" t="s">
        <v>266</v>
      </c>
      <c r="K1" s="97" t="s">
        <v>190</v>
      </c>
      <c r="M1" s="97" t="s">
        <v>230</v>
      </c>
      <c r="O1" s="97" t="s">
        <v>230</v>
      </c>
      <c r="Q1" s="98" t="s">
        <v>41</v>
      </c>
      <c r="R1" s="99"/>
    </row>
    <row r="2" spans="1:18" ht="27" customHeight="1" x14ac:dyDescent="0.2">
      <c r="A2" s="103" t="s">
        <v>105</v>
      </c>
      <c r="B2" s="145">
        <v>0.8</v>
      </c>
      <c r="C2" s="104" t="s">
        <v>94</v>
      </c>
      <c r="D2" s="145">
        <v>0.8</v>
      </c>
      <c r="E2" s="105" t="s">
        <v>106</v>
      </c>
      <c r="G2" s="98" t="s">
        <v>267</v>
      </c>
      <c r="I2" s="97" t="s">
        <v>268</v>
      </c>
      <c r="K2" s="97" t="s">
        <v>83</v>
      </c>
      <c r="M2" s="97" t="s">
        <v>269</v>
      </c>
      <c r="O2" s="97" t="s">
        <v>266</v>
      </c>
      <c r="Q2" s="98" t="s">
        <v>43</v>
      </c>
      <c r="R2" s="99"/>
    </row>
    <row r="3" spans="1:18" ht="27" customHeight="1" x14ac:dyDescent="0.2">
      <c r="A3" s="103" t="s">
        <v>129</v>
      </c>
      <c r="B3" s="145">
        <v>0.6</v>
      </c>
      <c r="C3" s="104" t="s">
        <v>85</v>
      </c>
      <c r="D3" s="145">
        <v>0.6</v>
      </c>
      <c r="E3" s="106" t="s">
        <v>86</v>
      </c>
      <c r="I3" s="97" t="s">
        <v>270</v>
      </c>
      <c r="K3" s="97" t="s">
        <v>235</v>
      </c>
      <c r="M3" s="97" t="s">
        <v>87</v>
      </c>
      <c r="O3" s="97" t="s">
        <v>271</v>
      </c>
      <c r="Q3" s="98" t="s">
        <v>45</v>
      </c>
      <c r="R3" s="99"/>
    </row>
    <row r="4" spans="1:18" ht="27" customHeight="1" x14ac:dyDescent="0.2">
      <c r="A4" s="103" t="s">
        <v>84</v>
      </c>
      <c r="B4" s="145">
        <v>0.4</v>
      </c>
      <c r="C4" s="104" t="s">
        <v>272</v>
      </c>
      <c r="D4" s="145">
        <v>0.4</v>
      </c>
      <c r="E4" s="105" t="s">
        <v>273</v>
      </c>
      <c r="I4" s="97" t="s">
        <v>230</v>
      </c>
      <c r="K4" s="98" t="s">
        <v>246</v>
      </c>
      <c r="M4" s="98" t="s">
        <v>274</v>
      </c>
      <c r="O4" s="98" t="s">
        <v>275</v>
      </c>
      <c r="Q4" s="98" t="s">
        <v>47</v>
      </c>
      <c r="R4" s="99"/>
    </row>
    <row r="5" spans="1:18" ht="27" customHeight="1" x14ac:dyDescent="0.2">
      <c r="A5" s="103" t="s">
        <v>276</v>
      </c>
      <c r="B5" s="145">
        <v>0.2</v>
      </c>
      <c r="C5" s="104" t="s">
        <v>277</v>
      </c>
      <c r="D5" s="145">
        <v>0.2</v>
      </c>
      <c r="E5" s="105" t="s">
        <v>278</v>
      </c>
      <c r="I5" s="97" t="s">
        <v>274</v>
      </c>
      <c r="Q5" s="98" t="s">
        <v>49</v>
      </c>
      <c r="R5" s="99"/>
    </row>
    <row r="6" spans="1:18" ht="27" customHeight="1" x14ac:dyDescent="0.2">
      <c r="E6" s="105" t="s">
        <v>123</v>
      </c>
      <c r="I6" s="97" t="s">
        <v>269</v>
      </c>
      <c r="M6" s="101" t="s">
        <v>288</v>
      </c>
      <c r="N6" s="101" t="s">
        <v>289</v>
      </c>
      <c r="Q6" s="98" t="s">
        <v>51</v>
      </c>
      <c r="R6" s="99"/>
    </row>
    <row r="7" spans="1:18" ht="27" customHeight="1" x14ac:dyDescent="0.2">
      <c r="E7" s="105" t="s">
        <v>236</v>
      </c>
      <c r="I7" s="98" t="s">
        <v>87</v>
      </c>
      <c r="M7" s="143" t="s">
        <v>267</v>
      </c>
      <c r="N7" s="102" t="s">
        <v>266</v>
      </c>
      <c r="Q7" s="98" t="s">
        <v>279</v>
      </c>
      <c r="R7" s="99"/>
    </row>
    <row r="8" spans="1:18" ht="27" customHeight="1" x14ac:dyDescent="0.2">
      <c r="E8" s="105" t="s">
        <v>256</v>
      </c>
      <c r="M8" s="143"/>
      <c r="N8" s="101" t="s">
        <v>275</v>
      </c>
      <c r="Q8" s="98" t="s">
        <v>280</v>
      </c>
      <c r="R8" s="99"/>
    </row>
    <row r="9" spans="1:18" ht="27" customHeight="1" x14ac:dyDescent="0.2">
      <c r="E9" s="105" t="s">
        <v>281</v>
      </c>
      <c r="M9" s="143"/>
      <c r="N9" s="101" t="s">
        <v>271</v>
      </c>
      <c r="Q9" s="98" t="s">
        <v>282</v>
      </c>
      <c r="R9" s="99"/>
    </row>
    <row r="10" spans="1:18" ht="27" customHeight="1" x14ac:dyDescent="0.2">
      <c r="E10" s="105" t="s">
        <v>191</v>
      </c>
      <c r="M10" s="143"/>
      <c r="N10" s="101" t="s">
        <v>230</v>
      </c>
      <c r="Q10" s="98" t="s">
        <v>283</v>
      </c>
      <c r="R10" s="99"/>
    </row>
    <row r="11" spans="1:18" ht="27" customHeight="1" x14ac:dyDescent="0.2">
      <c r="E11" s="105" t="s">
        <v>284</v>
      </c>
      <c r="M11" s="144" t="s">
        <v>80</v>
      </c>
      <c r="N11" s="101" t="s">
        <v>274</v>
      </c>
      <c r="Q11" s="98" t="s">
        <v>285</v>
      </c>
      <c r="R11" s="99"/>
    </row>
    <row r="12" spans="1:18" ht="27" customHeight="1" x14ac:dyDescent="0.2">
      <c r="E12" s="105" t="s">
        <v>286</v>
      </c>
      <c r="M12" s="144"/>
      <c r="N12" s="101" t="s">
        <v>269</v>
      </c>
      <c r="Q12" s="98" t="s">
        <v>290</v>
      </c>
      <c r="R12" s="99"/>
    </row>
    <row r="13" spans="1:18" ht="27" customHeight="1" x14ac:dyDescent="0.2">
      <c r="E13" s="105" t="s">
        <v>287</v>
      </c>
      <c r="M13" s="144"/>
      <c r="N13" s="101" t="s">
        <v>87</v>
      </c>
      <c r="Q13" s="98" t="s">
        <v>291</v>
      </c>
    </row>
    <row r="14" spans="1:18" ht="27" customHeight="1" x14ac:dyDescent="0.2">
      <c r="M14" s="144"/>
      <c r="N14" s="101" t="s">
        <v>230</v>
      </c>
      <c r="Q14" s="98" t="s">
        <v>292</v>
      </c>
    </row>
    <row r="15" spans="1:18" ht="27" customHeight="1" x14ac:dyDescent="0.2">
      <c r="Q15" s="98" t="s">
        <v>293</v>
      </c>
    </row>
    <row r="16" spans="1:18" ht="27" customHeight="1" x14ac:dyDescent="0.2">
      <c r="Q16" s="98" t="s">
        <v>294</v>
      </c>
    </row>
    <row r="17" spans="17:17" ht="27" customHeight="1" x14ac:dyDescent="0.2">
      <c r="Q17" s="98" t="s">
        <v>295</v>
      </c>
    </row>
    <row r="18" spans="17:17" ht="27" customHeight="1" x14ac:dyDescent="0.2">
      <c r="Q18" s="98" t="s">
        <v>296</v>
      </c>
    </row>
    <row r="19" spans="17:17" ht="27" customHeight="1" x14ac:dyDescent="0.2">
      <c r="Q19" s="98" t="s">
        <v>297</v>
      </c>
    </row>
    <row r="20" spans="17:17" ht="27" customHeight="1" x14ac:dyDescent="0.2">
      <c r="Q20" s="98" t="s">
        <v>298</v>
      </c>
    </row>
    <row r="21" spans="17:17" ht="27" customHeight="1" x14ac:dyDescent="0.2">
      <c r="Q21" s="98" t="s">
        <v>299</v>
      </c>
    </row>
  </sheetData>
  <mergeCells count="2">
    <mergeCell ref="M7:M10"/>
    <mergeCell ref="M11:M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de7ac4cf-e23f-48fa-9529-c41e75b23430" xsi:nil="true"/>
    <lcf76f155ced4ddcb4097134ff3c332f xmlns="73c13b64-88fd-4eb7-a3bf-975b07d582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2458228B949B479C0D95B74764B8CE" ma:contentTypeVersion="10" ma:contentTypeDescription="Crear nuevo documento." ma:contentTypeScope="" ma:versionID="734068bfad1b7fc3056ebe1a84daf5c5">
  <xsd:schema xmlns:xsd="http://www.w3.org/2001/XMLSchema" xmlns:xs="http://www.w3.org/2001/XMLSchema" xmlns:p="http://schemas.microsoft.com/office/2006/metadata/properties" xmlns:ns2="73c13b64-88fd-4eb7-a3bf-975b07d582db" xmlns:ns3="de7ac4cf-e23f-48fa-9529-c41e75b23430" targetNamespace="http://schemas.microsoft.com/office/2006/metadata/properties" ma:root="true" ma:fieldsID="f2d0ee4cb06e4d99530d64254e1556c3" ns2:_="" ns3:_="">
    <xsd:import namespace="73c13b64-88fd-4eb7-a3bf-975b07d582db"/>
    <xsd:import namespace="de7ac4cf-e23f-48fa-9529-c41e75b23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13b64-88fd-4eb7-a3bf-975b07d582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ac4cf-e23f-48fa-9529-c41e75b234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e0ce2e-47fc-4cfd-b901-939069886bd0}" ma:internalName="TaxCatchAll" ma:showField="CatchAllData" ma:web="de7ac4cf-e23f-48fa-9529-c41e75b234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5B36F81-751E-4A8D-B556-B94E026D8BDF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73c13b64-88fd-4eb7-a3bf-975b07d582db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e7ac4cf-e23f-48fa-9529-c41e75b23430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7A937D-11FA-47AA-9506-5DD8520C28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c13b64-88fd-4eb7-a3bf-975b07d582db"/>
    <ds:schemaRef ds:uri="de7ac4cf-e23f-48fa-9529-c41e75b23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CA438A-4615-4A45-9496-DE171E1A11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88146F-8313-4F14-9E8E-59F7C9A50E1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Referencias de Riesgos</vt:lpstr>
      <vt:lpstr>Riesgos</vt:lpstr>
      <vt:lpstr>Listas</vt:lpstr>
      <vt:lpstr>Riesgos!Área_de_impresión</vt:lpstr>
    </vt:vector>
  </TitlesOfParts>
  <Manager/>
  <Company>Bell Technologies S.A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cp:keywords/>
  <dc:description>Planilla excel con el listado de riesgos, problemas y control de cambios del proyecto.</dc:description>
  <cp:lastModifiedBy>JAVIERA . IBARRA CIFUENTES</cp:lastModifiedBy>
  <cp:revision/>
  <dcterms:created xsi:type="dcterms:W3CDTF">2007-12-18T10:15:28Z</dcterms:created>
  <dcterms:modified xsi:type="dcterms:W3CDTF">2024-10-13T01:17:38Z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  <property fmtid="{D5CDD505-2E9C-101B-9397-08002B2CF9AE}" pid="12" name="ContentTypeId">
    <vt:lpwstr>0x0101001E2458228B949B479C0D95B74764B8CE</vt:lpwstr>
  </property>
</Properties>
</file>