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6"/>
  <workbookPr filterPrivacy="1" codeName="ThisWorkbook"/>
  <xr:revisionPtr revIDLastSave="201" documentId="13_ncr:1_{523751CA-69D0-A04A-9F3D-2E7D94609E68}" xr6:coauthVersionLast="47" xr6:coauthVersionMax="47" xr10:uidLastSave="{6342CE52-1B58-43AD-A30E-26952218B73F}"/>
  <bookViews>
    <workbookView xWindow="0" yWindow="1140" windowWidth="28800" windowHeight="15420" tabRatio="415" firstSheet="1" activeTab="1" xr2:uid="{00000000-000D-0000-FFFF-FFFF00000000}"/>
  </bookViews>
  <sheets>
    <sheet name="Acerca de" sheetId="12" r:id="rId1"/>
    <sheet name="Ligero" sheetId="17" r:id="rId2"/>
    <sheet name="Oscuro" sheetId="16" r:id="rId3"/>
    <sheet name="Color" sheetId="18" r:id="rId4"/>
  </sheets>
  <definedNames>
    <definedName name="Hoy" localSheetId="3">TODAY()</definedName>
    <definedName name="Hoy" localSheetId="1">TODAY()</definedName>
    <definedName name="Hoy" localSheetId="2">TODAY()</definedName>
    <definedName name="Incremento_de_desplazamiento" localSheetId="3">Color!$C$7</definedName>
    <definedName name="Incremento_de_desplazamiento" localSheetId="1">Ligero!$C$7</definedName>
    <definedName name="Incremento_de_desplazamiento" localSheetId="2">Oscuro!$C$7</definedName>
    <definedName name="Inicio_del_proyecto" localSheetId="3">Color!$C$6</definedName>
    <definedName name="Inicio_del_proyecto" localSheetId="1">Ligero!$C$6</definedName>
    <definedName name="Inicio_del_proyecto" localSheetId="2">Oscuro!$C$6</definedName>
    <definedName name="_xlnm.Print_Titles" localSheetId="3">Color!$6:$9</definedName>
    <definedName name="_xlnm.Print_Titles" localSheetId="1">Ligero!$6:$9</definedName>
    <definedName name="_xlnm.Print_Titles" localSheetId="2">Oscuro!$6:$9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7" i="17" l="1"/>
  <c r="F18" i="17" s="1"/>
  <c r="F16" i="17"/>
  <c r="F26" i="17" s="1"/>
  <c r="F14" i="17"/>
  <c r="F13" i="17"/>
  <c r="F12" i="17"/>
  <c r="F13" i="18"/>
  <c r="F12" i="18"/>
  <c r="F20" i="17" l="1"/>
  <c r="F21" i="17"/>
  <c r="F22" i="17" s="1"/>
  <c r="F23" i="17" s="1"/>
  <c r="F27" i="17"/>
  <c r="F28" i="17" s="1"/>
  <c r="F24" i="18"/>
  <c r="F25" i="18" s="1"/>
  <c r="F26" i="18" s="1"/>
  <c r="F15" i="18"/>
  <c r="F18" i="18"/>
  <c r="F19" i="18" s="1"/>
  <c r="F20" i="18" s="1"/>
  <c r="F21" i="18" s="1"/>
  <c r="F16" i="18"/>
  <c r="F28" i="18" s="1"/>
  <c r="F14" i="18"/>
  <c r="F24" i="17" l="1"/>
  <c r="F27" i="18"/>
  <c r="F30" i="18" s="1"/>
  <c r="F31" i="18" s="1"/>
  <c r="F32" i="18" s="1"/>
  <c r="F22" i="18"/>
  <c r="C6" i="17" a="1"/>
  <c r="C6" i="17" s="1"/>
  <c r="I7" i="17" s="1"/>
  <c r="I30" i="17" l="1"/>
  <c r="I29" i="17"/>
  <c r="C6" i="18" a="1"/>
  <c r="C6" i="18" s="1"/>
  <c r="I7" i="18" s="1"/>
  <c r="I26" i="18" s="1"/>
  <c r="J7" i="17"/>
  <c r="I9" i="17"/>
  <c r="I21" i="17"/>
  <c r="I25" i="17"/>
  <c r="I13" i="17"/>
  <c r="I11" i="17"/>
  <c r="I22" i="17"/>
  <c r="I26" i="17"/>
  <c r="I19" i="17"/>
  <c r="I20" i="17"/>
  <c r="I23" i="17"/>
  <c r="I24" i="17"/>
  <c r="I28" i="17"/>
  <c r="I12" i="17"/>
  <c r="I15" i="17"/>
  <c r="I17" i="17"/>
  <c r="I27" i="17"/>
  <c r="I6" i="17"/>
  <c r="I16" i="17"/>
  <c r="I18" i="17"/>
  <c r="J30" i="17" l="1"/>
  <c r="J29" i="17"/>
  <c r="J24" i="17"/>
  <c r="J22" i="17"/>
  <c r="J18" i="17"/>
  <c r="J16" i="17"/>
  <c r="K7" i="17"/>
  <c r="J15" i="17"/>
  <c r="J21" i="17"/>
  <c r="J26" i="17"/>
  <c r="J9" i="17"/>
  <c r="J12" i="17"/>
  <c r="J19" i="17"/>
  <c r="J17" i="17"/>
  <c r="J27" i="17"/>
  <c r="J11" i="17"/>
  <c r="J13" i="17"/>
  <c r="J23" i="17"/>
  <c r="J20" i="17"/>
  <c r="J25" i="17"/>
  <c r="J28"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0" i="17" l="1"/>
  <c r="K29" i="17"/>
  <c r="J35" i="18"/>
  <c r="K22" i="17"/>
  <c r="K16" i="17"/>
  <c r="K9" i="17"/>
  <c r="K13" i="17"/>
  <c r="K28" i="17"/>
  <c r="K12" i="17"/>
  <c r="K20" i="17"/>
  <c r="K11" i="17"/>
  <c r="K19" i="17"/>
  <c r="K18" i="17"/>
  <c r="K15" i="17"/>
  <c r="K27" i="17"/>
  <c r="K17" i="17"/>
  <c r="K23" i="17"/>
  <c r="K24" i="17"/>
  <c r="K21" i="17"/>
  <c r="L7" i="17"/>
  <c r="K26" i="17"/>
  <c r="K25"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30" i="17" l="1"/>
  <c r="L29" i="17"/>
  <c r="K35" i="18"/>
  <c r="K26" i="18"/>
  <c r="K11" i="18"/>
  <c r="K12" i="18"/>
  <c r="K30" i="18"/>
  <c r="L20" i="17"/>
  <c r="L18" i="17"/>
  <c r="L24" i="17"/>
  <c r="L13" i="17"/>
  <c r="M7" i="17"/>
  <c r="L15" i="17"/>
  <c r="L17" i="17"/>
  <c r="L22" i="17"/>
  <c r="L26" i="17"/>
  <c r="L16" i="17"/>
  <c r="L9" i="17"/>
  <c r="L12" i="17"/>
  <c r="L23" i="17"/>
  <c r="L19" i="17"/>
  <c r="L27" i="17"/>
  <c r="L11" i="17"/>
  <c r="L21" i="17"/>
  <c r="L25" i="17"/>
  <c r="L28" i="17"/>
  <c r="K21" i="18"/>
  <c r="K20" i="18"/>
  <c r="K31" i="18"/>
  <c r="K18" i="18"/>
  <c r="K24" i="18"/>
  <c r="K9" i="18"/>
  <c r="K25" i="18"/>
  <c r="K27" i="18"/>
  <c r="K34" i="18"/>
  <c r="K13" i="18"/>
  <c r="K14" i="18"/>
  <c r="K16" i="18"/>
  <c r="K22" i="18"/>
  <c r="K28" i="18"/>
  <c r="K32" i="18"/>
  <c r="K15" i="18"/>
  <c r="L7" i="18"/>
  <c r="L35" i="18" s="1"/>
  <c r="K19" i="18"/>
  <c r="K17" i="18"/>
  <c r="K23" i="18"/>
  <c r="K29" i="18"/>
  <c r="M30" i="17" l="1"/>
  <c r="M29" i="17"/>
  <c r="M28" i="17"/>
  <c r="M13" i="17"/>
  <c r="M12" i="17"/>
  <c r="M19" i="17"/>
  <c r="M25" i="17"/>
  <c r="M16" i="17"/>
  <c r="M17" i="17"/>
  <c r="M22" i="17"/>
  <c r="M15" i="17"/>
  <c r="M24" i="17"/>
  <c r="M18" i="17"/>
  <c r="M26" i="17"/>
  <c r="M9" i="17"/>
  <c r="M20" i="17"/>
  <c r="M27" i="17"/>
  <c r="N7" i="17"/>
  <c r="M11" i="17"/>
  <c r="M21" i="17"/>
  <c r="M23"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30" i="17" l="1"/>
  <c r="N29" i="17"/>
  <c r="M35" i="18"/>
  <c r="N11" i="17"/>
  <c r="N15" i="17"/>
  <c r="N19" i="17"/>
  <c r="N26" i="17"/>
  <c r="N21" i="17"/>
  <c r="N23" i="17"/>
  <c r="O7" i="17"/>
  <c r="N24" i="17"/>
  <c r="N17" i="17"/>
  <c r="N12" i="17"/>
  <c r="M33" i="18"/>
  <c r="N9" i="17"/>
  <c r="N13" i="17"/>
  <c r="N16" i="17"/>
  <c r="N22" i="17"/>
  <c r="N27" i="17"/>
  <c r="N18" i="17"/>
  <c r="N20" i="17"/>
  <c r="N25" i="17"/>
  <c r="N28"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30" i="17" l="1"/>
  <c r="O29" i="17"/>
  <c r="O12" i="17"/>
  <c r="O27" i="17"/>
  <c r="O18" i="17"/>
  <c r="O9" i="17"/>
  <c r="O20" i="17"/>
  <c r="O11" i="17"/>
  <c r="O17" i="17"/>
  <c r="O23" i="17"/>
  <c r="O15" i="17"/>
  <c r="O21" i="17"/>
  <c r="O28" i="17"/>
  <c r="O22" i="17"/>
  <c r="O24" i="17"/>
  <c r="O19" i="17"/>
  <c r="O26" i="17"/>
  <c r="P7" i="17"/>
  <c r="O13" i="17"/>
  <c r="O16" i="17"/>
  <c r="O25"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30" i="17" l="1"/>
  <c r="P29" i="17"/>
  <c r="P27" i="17"/>
  <c r="P12" i="17"/>
  <c r="P23" i="17"/>
  <c r="P21" i="17"/>
  <c r="P25" i="17"/>
  <c r="P16" i="17"/>
  <c r="P17" i="17"/>
  <c r="P28" i="17"/>
  <c r="P20" i="17"/>
  <c r="P6" i="17"/>
  <c r="P9" i="17"/>
  <c r="P22" i="17"/>
  <c r="P15" i="17"/>
  <c r="P26" i="17"/>
  <c r="P13" i="17"/>
  <c r="P11" i="17"/>
  <c r="Q7" i="17"/>
  <c r="P18" i="17"/>
  <c r="P19" i="17"/>
  <c r="P24"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c r="Q30" i="17" l="1"/>
  <c r="Q29" i="17"/>
  <c r="P34" i="18"/>
  <c r="Q16" i="17"/>
  <c r="Q17" i="17"/>
  <c r="Q13" i="17"/>
  <c r="Q18" i="17"/>
  <c r="Q15" i="17"/>
  <c r="Q19" i="17"/>
  <c r="Q9" i="17"/>
  <c r="Q20" i="17"/>
  <c r="Q22" i="17"/>
  <c r="Q23" i="17"/>
  <c r="Q26" i="17"/>
  <c r="Q11" i="17"/>
  <c r="Q21" i="17"/>
  <c r="Q24" i="17"/>
  <c r="Q28" i="17"/>
  <c r="Q27" i="17"/>
  <c r="Q12" i="17"/>
  <c r="R7" i="17"/>
  <c r="Q25"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30" i="17" l="1"/>
  <c r="R29" i="17"/>
  <c r="R19" i="17"/>
  <c r="R17" i="17"/>
  <c r="S7" i="17"/>
  <c r="R13" i="17"/>
  <c r="R11" i="17"/>
  <c r="R12" i="17"/>
  <c r="R16" i="17"/>
  <c r="R22" i="17"/>
  <c r="R27" i="17"/>
  <c r="R9" i="17"/>
  <c r="R23" i="17"/>
  <c r="R20" i="17"/>
  <c r="R24" i="17"/>
  <c r="R28" i="17"/>
  <c r="R18" i="17"/>
  <c r="R15" i="17"/>
  <c r="R21" i="17"/>
  <c r="R25" i="17"/>
  <c r="Q35" i="18"/>
  <c r="R26"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30" i="17" l="1"/>
  <c r="S29" i="17"/>
  <c r="S18" i="17"/>
  <c r="S27" i="17"/>
  <c r="S23" i="17"/>
  <c r="S25" i="17"/>
  <c r="T7" i="17"/>
  <c r="S17" i="17"/>
  <c r="S12" i="17"/>
  <c r="S16" i="17"/>
  <c r="S9" i="17"/>
  <c r="S15" i="17"/>
  <c r="S24" i="17"/>
  <c r="S13" i="17"/>
  <c r="S20" i="17"/>
  <c r="S28" i="17"/>
  <c r="S11" i="17"/>
  <c r="S26" i="17"/>
  <c r="S22" i="17"/>
  <c r="S19" i="17"/>
  <c r="S21"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30" i="17" l="1"/>
  <c r="T29" i="17"/>
  <c r="T16" i="17"/>
  <c r="T15" i="17"/>
  <c r="T21" i="17"/>
  <c r="T24" i="17"/>
  <c r="T22" i="17"/>
  <c r="T25" i="17"/>
  <c r="T18" i="17"/>
  <c r="T19" i="17"/>
  <c r="T27" i="17"/>
  <c r="T13" i="17"/>
  <c r="U7" i="17"/>
  <c r="U29" i="17" s="1"/>
  <c r="T9" i="17"/>
  <c r="T12" i="17"/>
  <c r="T23" i="17"/>
  <c r="T28" i="17"/>
  <c r="T17" i="17"/>
  <c r="T11" i="17"/>
  <c r="T20" i="17"/>
  <c r="T26"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28" i="17"/>
  <c r="U27" i="17" l="1"/>
  <c r="U30" i="17"/>
  <c r="U15" i="17"/>
  <c r="U11" i="17"/>
  <c r="U17" i="17"/>
  <c r="U16" i="17"/>
  <c r="U22" i="17"/>
  <c r="V7" i="17"/>
  <c r="U19" i="17"/>
  <c r="U20" i="17"/>
  <c r="U23" i="17"/>
  <c r="U24" i="17"/>
  <c r="U25" i="17"/>
  <c r="U26" i="17"/>
  <c r="U12" i="17"/>
  <c r="U13" i="17"/>
  <c r="U9" i="17"/>
  <c r="U21" i="17"/>
  <c r="U18"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30" i="17" l="1"/>
  <c r="V29" i="17"/>
  <c r="U34" i="18"/>
  <c r="V11" i="17"/>
  <c r="V27" i="17"/>
  <c r="V20" i="17"/>
  <c r="V22" i="17"/>
  <c r="V23" i="17"/>
  <c r="W7" i="17"/>
  <c r="V15" i="17"/>
  <c r="V21" i="17"/>
  <c r="V25" i="17"/>
  <c r="V28" i="17"/>
  <c r="V13" i="17"/>
  <c r="V19" i="17"/>
  <c r="V24" i="17"/>
  <c r="V9" i="17"/>
  <c r="V12" i="17"/>
  <c r="V18" i="17"/>
  <c r="V16" i="17"/>
  <c r="V17" i="17"/>
  <c r="V26"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X7" i="17"/>
  <c r="X30" i="17" l="1"/>
  <c r="X29" i="17"/>
  <c r="W30" i="17"/>
  <c r="W29" i="17"/>
  <c r="W21" i="17"/>
  <c r="W6" i="17"/>
  <c r="W27" i="17"/>
  <c r="W18" i="17"/>
  <c r="W15" i="17"/>
  <c r="W9" i="17"/>
  <c r="W12" i="17"/>
  <c r="W23" i="17"/>
  <c r="W19" i="17"/>
  <c r="W28" i="17"/>
  <c r="W11" i="17"/>
  <c r="W26" i="17"/>
  <c r="W24" i="17"/>
  <c r="W17" i="17"/>
  <c r="W16" i="17"/>
  <c r="W22" i="17"/>
  <c r="W13" i="17"/>
  <c r="W20" i="17"/>
  <c r="W25"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8" i="17"/>
  <c r="X27" i="17"/>
  <c r="X24" i="17"/>
  <c r="X26" i="17"/>
  <c r="X19" i="17"/>
  <c r="X15" i="17"/>
  <c r="X23" i="17"/>
  <c r="X18" i="17"/>
  <c r="X25" i="17"/>
  <c r="X22" i="17"/>
  <c r="X17" i="17"/>
  <c r="X12" i="17"/>
  <c r="Y7" i="17"/>
  <c r="X21" i="17"/>
  <c r="X16" i="17"/>
  <c r="X11" i="17"/>
  <c r="X9" i="17"/>
  <c r="X20" i="17"/>
  <c r="X13" i="17"/>
  <c r="Y30" i="17" l="1"/>
  <c r="Y29"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28" i="17"/>
  <c r="Y26" i="17"/>
  <c r="Y25" i="17"/>
  <c r="Y24" i="17"/>
  <c r="Y23" i="17"/>
  <c r="Y18" i="17"/>
  <c r="Y22" i="17"/>
  <c r="Y17" i="17"/>
  <c r="Y21" i="17"/>
  <c r="Y20" i="17"/>
  <c r="Y27" i="17"/>
  <c r="Y16" i="17"/>
  <c r="Y11" i="17"/>
  <c r="Y9" i="17"/>
  <c r="Y19" i="17"/>
  <c r="Y15" i="17"/>
  <c r="Y13" i="17"/>
  <c r="Z7" i="17"/>
  <c r="Y12" i="17"/>
  <c r="Z30" i="17" l="1"/>
  <c r="Z2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8" i="17"/>
  <c r="Z27" i="17"/>
  <c r="Z26" i="17"/>
  <c r="Z25" i="17"/>
  <c r="Z24" i="17"/>
  <c r="Z22" i="17"/>
  <c r="Z17" i="17"/>
  <c r="Z21" i="17"/>
  <c r="Z20" i="17"/>
  <c r="Z16" i="17"/>
  <c r="Z19" i="17"/>
  <c r="Z23" i="17"/>
  <c r="Z15" i="17"/>
  <c r="Z13" i="17"/>
  <c r="Z12" i="17"/>
  <c r="AA7" i="17"/>
  <c r="Z18" i="17"/>
  <c r="Z11" i="17"/>
  <c r="Z9" i="17"/>
  <c r="AA30" i="17" l="1"/>
  <c r="AA29"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8" i="17"/>
  <c r="AA27" i="17"/>
  <c r="AA25" i="17"/>
  <c r="AA24" i="17"/>
  <c r="AA21" i="17"/>
  <c r="AA20" i="17"/>
  <c r="AA16" i="17"/>
  <c r="AA26" i="17"/>
  <c r="AA19" i="17"/>
  <c r="AA15" i="17"/>
  <c r="AA23" i="17"/>
  <c r="AA18" i="17"/>
  <c r="AA13" i="17"/>
  <c r="AA12" i="17"/>
  <c r="AB7" i="17"/>
  <c r="AA17" i="17"/>
  <c r="AA22" i="17"/>
  <c r="AA11" i="17"/>
  <c r="AA9" i="17"/>
  <c r="AB30" i="17" l="1"/>
  <c r="AB29"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28" i="17"/>
  <c r="AB27" i="17"/>
  <c r="AB24" i="17"/>
  <c r="AB26" i="17"/>
  <c r="AB19" i="17"/>
  <c r="AB15" i="17"/>
  <c r="AB25" i="17"/>
  <c r="AB23" i="17"/>
  <c r="AB18" i="17"/>
  <c r="AB22" i="17"/>
  <c r="AB21" i="17"/>
  <c r="AB12" i="17"/>
  <c r="AC7" i="17"/>
  <c r="AB11" i="17"/>
  <c r="AB9" i="17"/>
  <c r="AB20" i="17"/>
  <c r="AB17" i="17"/>
  <c r="AB16" i="17"/>
  <c r="AB13" i="17"/>
  <c r="AC30" i="17" l="1"/>
  <c r="AC29"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8" i="17"/>
  <c r="AC26" i="17"/>
  <c r="AC27" i="17"/>
  <c r="AC25" i="17"/>
  <c r="AC23" i="17"/>
  <c r="AC18" i="17"/>
  <c r="AC22" i="17"/>
  <c r="AC17" i="17"/>
  <c r="AC21" i="17"/>
  <c r="AC20" i="17"/>
  <c r="AC19" i="17"/>
  <c r="AC11" i="17"/>
  <c r="AC9" i="17"/>
  <c r="AC24" i="17"/>
  <c r="AC16" i="17"/>
  <c r="AC13" i="17"/>
  <c r="AC12" i="17"/>
  <c r="AC15" i="17"/>
  <c r="AD7" i="17"/>
  <c r="AD30" i="17" l="1"/>
  <c r="AD2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28" i="17"/>
  <c r="AD27" i="17"/>
  <c r="AD26" i="17"/>
  <c r="AD25" i="17"/>
  <c r="AD24" i="17"/>
  <c r="AD22" i="17"/>
  <c r="AD17" i="17"/>
  <c r="AD21" i="17"/>
  <c r="AD20" i="17"/>
  <c r="AD16" i="17"/>
  <c r="AD19" i="17"/>
  <c r="AD13" i="17"/>
  <c r="AD6" i="17"/>
  <c r="AD23" i="17"/>
  <c r="AD18" i="17"/>
  <c r="AD15" i="17"/>
  <c r="AD12" i="17"/>
  <c r="AE7" i="17"/>
  <c r="AD9" i="17"/>
  <c r="AD11" i="17"/>
  <c r="AE30" i="17" l="1"/>
  <c r="AE29"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8" i="17"/>
  <c r="AE27" i="17"/>
  <c r="AE25" i="17"/>
  <c r="AE24" i="17"/>
  <c r="AE26" i="17"/>
  <c r="AE21" i="17"/>
  <c r="AE20" i="17"/>
  <c r="AE16" i="17"/>
  <c r="AE19" i="17"/>
  <c r="AE15" i="17"/>
  <c r="AE23" i="17"/>
  <c r="AE18" i="17"/>
  <c r="AE13" i="17"/>
  <c r="AE22" i="17"/>
  <c r="AE17" i="17"/>
  <c r="AE12" i="17"/>
  <c r="AF7" i="17"/>
  <c r="AE11" i="17"/>
  <c r="AE9" i="17"/>
  <c r="AF30" i="17" l="1"/>
  <c r="AF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8" i="17"/>
  <c r="AF27" i="17"/>
  <c r="AF24" i="17"/>
  <c r="AF26" i="17"/>
  <c r="AF25" i="17"/>
  <c r="AF19" i="17"/>
  <c r="AF15" i="17"/>
  <c r="AF23" i="17"/>
  <c r="AF18" i="17"/>
  <c r="AF22" i="17"/>
  <c r="AF17" i="17"/>
  <c r="AF12" i="17"/>
  <c r="AG7" i="17"/>
  <c r="AF20" i="17"/>
  <c r="AF16" i="17"/>
  <c r="AF11" i="17"/>
  <c r="AF9" i="17"/>
  <c r="AF21" i="17"/>
  <c r="AF13" i="17"/>
  <c r="AG30" i="17" l="1"/>
  <c r="AG29"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27" i="17"/>
  <c r="AG26" i="17"/>
  <c r="AG25" i="17"/>
  <c r="AG23" i="17"/>
  <c r="AG18" i="17"/>
  <c r="AG22" i="17"/>
  <c r="AG17" i="17"/>
  <c r="AG24" i="17"/>
  <c r="AG21" i="17"/>
  <c r="AG20" i="17"/>
  <c r="AG16" i="17"/>
  <c r="AG11" i="17"/>
  <c r="AG9" i="17"/>
  <c r="AG15" i="17"/>
  <c r="AG13" i="17"/>
  <c r="AG28" i="17"/>
  <c r="AG19" i="17"/>
  <c r="AH7" i="17"/>
  <c r="AG12" i="17"/>
  <c r="AH30" i="17" l="1"/>
  <c r="AH29"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28" i="17"/>
  <c r="AH27" i="17"/>
  <c r="AH26" i="17"/>
  <c r="AH25" i="17"/>
  <c r="AH24" i="17"/>
  <c r="AH22" i="17"/>
  <c r="AH17" i="17"/>
  <c r="AH21" i="17"/>
  <c r="AH20" i="17"/>
  <c r="AH16" i="17"/>
  <c r="AH19" i="17"/>
  <c r="AH15" i="17"/>
  <c r="AH18" i="17"/>
  <c r="AH13" i="17"/>
  <c r="AH23" i="17"/>
  <c r="AH12" i="17"/>
  <c r="AI7" i="17"/>
  <c r="AH9" i="17"/>
  <c r="AH11" i="17"/>
  <c r="AI30" i="17" l="1"/>
  <c r="AI29"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8" i="17"/>
  <c r="AI27" i="17"/>
  <c r="AI25" i="17"/>
  <c r="AI24" i="17"/>
  <c r="AI21" i="17"/>
  <c r="AI20" i="17"/>
  <c r="AI16" i="17"/>
  <c r="AI19" i="17"/>
  <c r="AI15" i="17"/>
  <c r="AI23" i="17"/>
  <c r="AI18" i="17"/>
  <c r="AI22" i="17"/>
  <c r="AI13" i="17"/>
  <c r="AI12" i="17"/>
  <c r="AJ7" i="17"/>
  <c r="AI26" i="17"/>
  <c r="AI11" i="17"/>
  <c r="AI9" i="17"/>
  <c r="AI17" i="17"/>
  <c r="AJ30" i="17" l="1"/>
  <c r="AJ29" i="17"/>
  <c r="AH18" i="18"/>
  <c r="AH20"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8" i="17"/>
  <c r="AJ27" i="17"/>
  <c r="AJ24" i="17"/>
  <c r="AJ26" i="17"/>
  <c r="AJ19" i="17"/>
  <c r="AJ15" i="17"/>
  <c r="AJ23" i="17"/>
  <c r="AJ18" i="17"/>
  <c r="AJ22" i="17"/>
  <c r="AJ20" i="17"/>
  <c r="AJ12" i="17"/>
  <c r="AK7" i="17"/>
  <c r="AJ25" i="17"/>
  <c r="AJ11" i="17"/>
  <c r="AJ9" i="17"/>
  <c r="AJ21" i="17"/>
  <c r="AJ17" i="17"/>
  <c r="AJ13" i="17"/>
  <c r="AJ16" i="17"/>
  <c r="AK30" i="17" l="1"/>
  <c r="AK29"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27" i="17"/>
  <c r="AK23" i="17"/>
  <c r="AK26" i="17"/>
  <c r="AK28" i="17"/>
  <c r="AK25" i="17"/>
  <c r="AK18" i="17"/>
  <c r="AK24" i="17"/>
  <c r="AK22" i="17"/>
  <c r="AK17" i="17"/>
  <c r="AK21" i="17"/>
  <c r="AK20" i="17"/>
  <c r="AK11" i="17"/>
  <c r="AK9" i="17"/>
  <c r="AK6" i="17"/>
  <c r="AK19" i="17"/>
  <c r="AK16" i="17"/>
  <c r="AK13" i="17"/>
  <c r="AL7" i="17"/>
  <c r="AK15" i="17"/>
  <c r="AK12" i="17"/>
  <c r="AL30" i="17" l="1"/>
  <c r="AL29"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28" i="18"/>
  <c r="AK20" i="18"/>
  <c r="AL28" i="17"/>
  <c r="AL27" i="17"/>
  <c r="AL26" i="17"/>
  <c r="AL25" i="17"/>
  <c r="AL24" i="17"/>
  <c r="AL23" i="17"/>
  <c r="AL22" i="17"/>
  <c r="AL17" i="17"/>
  <c r="AL21" i="17"/>
  <c r="AL20" i="17"/>
  <c r="AL16" i="17"/>
  <c r="AL19" i="17"/>
  <c r="AL18" i="17"/>
  <c r="AL13" i="17"/>
  <c r="AL15" i="17"/>
  <c r="AL12" i="17"/>
  <c r="AM7" i="17"/>
  <c r="AL11" i="17"/>
  <c r="AL9" i="17"/>
  <c r="AM30" i="17" l="1"/>
  <c r="AM29" i="17"/>
  <c r="AK16" i="18"/>
  <c r="AK23" i="18"/>
  <c r="AK6" i="18"/>
  <c r="AK12" i="18"/>
  <c r="AK11" i="18"/>
  <c r="AK15" i="18"/>
  <c r="AK29" i="18"/>
  <c r="AK22" i="18"/>
  <c r="AK31" i="18"/>
  <c r="AK14" i="18"/>
  <c r="AK35" i="18"/>
  <c r="AK21" i="18"/>
  <c r="AK26" i="18"/>
  <c r="AK9" i="18"/>
  <c r="AK24" i="18"/>
  <c r="AK30" i="18"/>
  <c r="AK19" i="18"/>
  <c r="AL7" i="18"/>
  <c r="AL33" i="18" s="1"/>
  <c r="AK13" i="18"/>
  <c r="AK17" i="18"/>
  <c r="AK18" i="18"/>
  <c r="AK27" i="18"/>
  <c r="AK33" i="18"/>
  <c r="AK32" i="18"/>
  <c r="AK25" i="18"/>
  <c r="AM28" i="17"/>
  <c r="AM27" i="17"/>
  <c r="AM25" i="17"/>
  <c r="AM24" i="17"/>
  <c r="AM21" i="17"/>
  <c r="AM20" i="17"/>
  <c r="AM16" i="17"/>
  <c r="AM19" i="17"/>
  <c r="AM15" i="17"/>
  <c r="AM26" i="17"/>
  <c r="AM18" i="17"/>
  <c r="AM13" i="17"/>
  <c r="AM23" i="17"/>
  <c r="AM17" i="17"/>
  <c r="AM12" i="17"/>
  <c r="AN7" i="17"/>
  <c r="AM22" i="17"/>
  <c r="AM11" i="17"/>
  <c r="AM9" i="17"/>
  <c r="AN30" i="17" l="1"/>
  <c r="AN29" i="17"/>
  <c r="AL35" i="18"/>
  <c r="AL12" i="18"/>
  <c r="AL15" i="18"/>
  <c r="AL22" i="18"/>
  <c r="AL24" i="18"/>
  <c r="AL30" i="18"/>
  <c r="AL14" i="18"/>
  <c r="AL26" i="18"/>
  <c r="AL23" i="18"/>
  <c r="AL28" i="18"/>
  <c r="AL31" i="18"/>
  <c r="AL11" i="18"/>
  <c r="AL19" i="18"/>
  <c r="AL17" i="18"/>
  <c r="AL13" i="18"/>
  <c r="AL29" i="18"/>
  <c r="AL32" i="18"/>
  <c r="AM7" i="18"/>
  <c r="AM35" i="18" s="1"/>
  <c r="AL16" i="18"/>
  <c r="AL21" i="18"/>
  <c r="AL18" i="18"/>
  <c r="AL25" i="18"/>
  <c r="AL34" i="18"/>
  <c r="AL9" i="18"/>
  <c r="AL20" i="18"/>
  <c r="AL27" i="18"/>
  <c r="AN28" i="17"/>
  <c r="AN27" i="17"/>
  <c r="AN24" i="17"/>
  <c r="AN26" i="17"/>
  <c r="AN19" i="17"/>
  <c r="AN15" i="17"/>
  <c r="AN18" i="17"/>
  <c r="AN25" i="17"/>
  <c r="AN23" i="17"/>
  <c r="AN22" i="17"/>
  <c r="AN17" i="17"/>
  <c r="AN12" i="17"/>
  <c r="AO7" i="17"/>
  <c r="AN21" i="17"/>
  <c r="AN16" i="17"/>
  <c r="AN11" i="17"/>
  <c r="AN9" i="17"/>
  <c r="AN20" i="17"/>
  <c r="AN13" i="17"/>
  <c r="AO30" i="17" l="1"/>
  <c r="AO29" i="17"/>
  <c r="AM17" i="18"/>
  <c r="AM22" i="18"/>
  <c r="AN7" i="18"/>
  <c r="AN32" i="18" s="1"/>
  <c r="AM28" i="18"/>
  <c r="AM14" i="18"/>
  <c r="AM32" i="18"/>
  <c r="AM9" i="18"/>
  <c r="AM12" i="18"/>
  <c r="AM19" i="18"/>
  <c r="AM21" i="18"/>
  <c r="AM23" i="18"/>
  <c r="AM29" i="18"/>
  <c r="AM33" i="18"/>
  <c r="AM11" i="18"/>
  <c r="AM13" i="18"/>
  <c r="AM20" i="18"/>
  <c r="AM25" i="18"/>
  <c r="AM27" i="18"/>
  <c r="AM30" i="18"/>
  <c r="AM34" i="18"/>
  <c r="AM18" i="18"/>
  <c r="AM15" i="18"/>
  <c r="AM16" i="18"/>
  <c r="AM26" i="18"/>
  <c r="AM24" i="18"/>
  <c r="AM31" i="18"/>
  <c r="AN35" i="18"/>
  <c r="AO23" i="17"/>
  <c r="AO28" i="17"/>
  <c r="AO26" i="17"/>
  <c r="AO25" i="17"/>
  <c r="AO24" i="17"/>
  <c r="AO18" i="17"/>
  <c r="AO22" i="17"/>
  <c r="AO17" i="17"/>
  <c r="AO27" i="17"/>
  <c r="AO21" i="17"/>
  <c r="AO20" i="17"/>
  <c r="AO16" i="17"/>
  <c r="AO11" i="17"/>
  <c r="AO9" i="17"/>
  <c r="AO19" i="17"/>
  <c r="AO15" i="17"/>
  <c r="AO13" i="17"/>
  <c r="AP7" i="17"/>
  <c r="AO12" i="17"/>
  <c r="AP30" i="17" l="1"/>
  <c r="AP29" i="17"/>
  <c r="AO7" i="18"/>
  <c r="AN22" i="18"/>
  <c r="AN18" i="18"/>
  <c r="AN17" i="18"/>
  <c r="AN20" i="18"/>
  <c r="AN31" i="18"/>
  <c r="AN21" i="18"/>
  <c r="AN11" i="18"/>
  <c r="AN25" i="18"/>
  <c r="AN33" i="18"/>
  <c r="AN29" i="18"/>
  <c r="AN14" i="18"/>
  <c r="AN26" i="18"/>
  <c r="AN34" i="18"/>
  <c r="AN13" i="18"/>
  <c r="AN28" i="18"/>
  <c r="AN27" i="18"/>
  <c r="AN16" i="18"/>
  <c r="AN15" i="18"/>
  <c r="AN30" i="18"/>
  <c r="AN12" i="18"/>
  <c r="AN9" i="18"/>
  <c r="AN19" i="18"/>
  <c r="AN24" i="18"/>
  <c r="AN23" i="18"/>
  <c r="AO26" i="18"/>
  <c r="AO35" i="18"/>
  <c r="AO33" i="18"/>
  <c r="AO31" i="18"/>
  <c r="AO25" i="18"/>
  <c r="AO29" i="18"/>
  <c r="AO28" i="18"/>
  <c r="AO34" i="18"/>
  <c r="AO23" i="18"/>
  <c r="AO22" i="18"/>
  <c r="AO19" i="18"/>
  <c r="AO14" i="18"/>
  <c r="AO18" i="18"/>
  <c r="AO30" i="18"/>
  <c r="AO21" i="18"/>
  <c r="AO17" i="18"/>
  <c r="AO16" i="18"/>
  <c r="AO20" i="18"/>
  <c r="AO11" i="18"/>
  <c r="AO9" i="18"/>
  <c r="AO27" i="18"/>
  <c r="AO24" i="18"/>
  <c r="AO15" i="18"/>
  <c r="AO32" i="18"/>
  <c r="AO13" i="18"/>
  <c r="AO12" i="18"/>
  <c r="AP7" i="18"/>
  <c r="AP28" i="17"/>
  <c r="AP27" i="17"/>
  <c r="AP26" i="17"/>
  <c r="AP25" i="17"/>
  <c r="AP24" i="17"/>
  <c r="AP22" i="17"/>
  <c r="AP17" i="17"/>
  <c r="AP23" i="17"/>
  <c r="AP21" i="17"/>
  <c r="AP20" i="17"/>
  <c r="AP16" i="17"/>
  <c r="AP19" i="17"/>
  <c r="AP15" i="17"/>
  <c r="AP13" i="17"/>
  <c r="AP18" i="17"/>
  <c r="AP12" i="17"/>
  <c r="AQ7" i="17"/>
  <c r="AP11" i="17"/>
  <c r="AP9" i="17"/>
  <c r="AQ30" i="17" l="1"/>
  <c r="AQ29" i="17"/>
  <c r="AP35" i="18"/>
  <c r="AP34" i="18"/>
  <c r="AP33" i="18"/>
  <c r="AP32" i="18"/>
  <c r="AP31" i="18"/>
  <c r="AP30" i="18"/>
  <c r="AP25" i="18"/>
  <c r="AP29" i="18"/>
  <c r="AP28" i="18"/>
  <c r="AP24" i="18"/>
  <c r="AP27" i="18"/>
  <c r="AP18" i="18"/>
  <c r="AP13" i="18"/>
  <c r="AP26" i="18"/>
  <c r="AP21" i="18"/>
  <c r="AP17" i="18"/>
  <c r="AP20" i="18"/>
  <c r="AP15" i="18"/>
  <c r="AP14" i="18"/>
  <c r="AP22" i="18"/>
  <c r="AP12" i="18"/>
  <c r="AQ7" i="18"/>
  <c r="AP23" i="18"/>
  <c r="AP19" i="18"/>
  <c r="AP16" i="18"/>
  <c r="AP11" i="18"/>
  <c r="AP9" i="18"/>
  <c r="AQ28" i="17"/>
  <c r="AQ27" i="17"/>
  <c r="AQ25" i="17"/>
  <c r="AQ24" i="17"/>
  <c r="AQ23" i="17"/>
  <c r="AQ21" i="17"/>
  <c r="AQ20" i="17"/>
  <c r="AQ16" i="17"/>
  <c r="AQ26" i="17"/>
  <c r="AQ19" i="17"/>
  <c r="AQ15" i="17"/>
  <c r="AQ18" i="17"/>
  <c r="AQ13" i="17"/>
  <c r="AQ12" i="17"/>
  <c r="AR7" i="17"/>
  <c r="AQ17" i="17"/>
  <c r="AQ22" i="17"/>
  <c r="AQ11" i="17"/>
  <c r="AQ9" i="17"/>
  <c r="AR30" i="17" l="1"/>
  <c r="AR29" i="17"/>
  <c r="AQ35" i="18"/>
  <c r="AQ34" i="18"/>
  <c r="AQ33" i="18"/>
  <c r="AQ32" i="18"/>
  <c r="AQ31" i="18"/>
  <c r="AQ30" i="18"/>
  <c r="AQ29" i="18"/>
  <c r="AQ28" i="18"/>
  <c r="AQ24" i="18"/>
  <c r="AQ27" i="18"/>
  <c r="AQ23" i="18"/>
  <c r="AQ22" i="18"/>
  <c r="AQ26" i="18"/>
  <c r="AQ21" i="18"/>
  <c r="AQ17" i="18"/>
  <c r="AQ16" i="18"/>
  <c r="AQ20" i="18"/>
  <c r="AQ19" i="18"/>
  <c r="AQ14" i="18"/>
  <c r="AQ25" i="18"/>
  <c r="AQ18" i="18"/>
  <c r="AQ12" i="18"/>
  <c r="AR7" i="18"/>
  <c r="AQ13" i="18"/>
  <c r="AQ11" i="18"/>
  <c r="AQ9" i="18"/>
  <c r="AQ15" i="18"/>
  <c r="AR28" i="17"/>
  <c r="AR27" i="17"/>
  <c r="AR24" i="17"/>
  <c r="AR26" i="17"/>
  <c r="AR19" i="17"/>
  <c r="AR15" i="17"/>
  <c r="AR25" i="17"/>
  <c r="AR18" i="17"/>
  <c r="AR22" i="17"/>
  <c r="AR23" i="17"/>
  <c r="AR21" i="17"/>
  <c r="AR12" i="17"/>
  <c r="AS7" i="17"/>
  <c r="AR11" i="17"/>
  <c r="AR9" i="17"/>
  <c r="AR20" i="17"/>
  <c r="AR17" i="17"/>
  <c r="AR6" i="17"/>
  <c r="AR16" i="17"/>
  <c r="AR13" i="17"/>
  <c r="AS30" i="17" l="1"/>
  <c r="AS29" i="17"/>
  <c r="AR35" i="18"/>
  <c r="AR34" i="18"/>
  <c r="AR33" i="18"/>
  <c r="AR32" i="18"/>
  <c r="AR31" i="18"/>
  <c r="AR30" i="18"/>
  <c r="AR27" i="18"/>
  <c r="AR23" i="18"/>
  <c r="AR22" i="18"/>
  <c r="AR26" i="18"/>
  <c r="AR25" i="18"/>
  <c r="AR28" i="18"/>
  <c r="AR20" i="18"/>
  <c r="AR15" i="18"/>
  <c r="AR19" i="18"/>
  <c r="AR29" i="18"/>
  <c r="AR24" i="18"/>
  <c r="AR18" i="18"/>
  <c r="AR13" i="18"/>
  <c r="AR11" i="18"/>
  <c r="AR9" i="18"/>
  <c r="AR12" i="18"/>
  <c r="AS7" i="18"/>
  <c r="AR21" i="18"/>
  <c r="AR16" i="18"/>
  <c r="AR17" i="18"/>
  <c r="AR14" i="18"/>
  <c r="AR6" i="18"/>
  <c r="AS28" i="17"/>
  <c r="AS23" i="17"/>
  <c r="AS26" i="17"/>
  <c r="AS27" i="17"/>
  <c r="AS25" i="17"/>
  <c r="AS18" i="17"/>
  <c r="AS22" i="17"/>
  <c r="AS17" i="17"/>
  <c r="AS21" i="17"/>
  <c r="AS20" i="17"/>
  <c r="AS24" i="17"/>
  <c r="AS19" i="17"/>
  <c r="AS11" i="17"/>
  <c r="AS9" i="17"/>
  <c r="AS16" i="17"/>
  <c r="AS13" i="17"/>
  <c r="AS12" i="17"/>
  <c r="AS15" i="17"/>
  <c r="AT7" i="17"/>
  <c r="AT30" i="17" l="1"/>
  <c r="AT29" i="17"/>
  <c r="AS35" i="18"/>
  <c r="AS33" i="18"/>
  <c r="AS31" i="18"/>
  <c r="AS26" i="18"/>
  <c r="AS25" i="18"/>
  <c r="AS34" i="18"/>
  <c r="AS32" i="18"/>
  <c r="AS30" i="18"/>
  <c r="AS29" i="18"/>
  <c r="AS28" i="18"/>
  <c r="AS19" i="18"/>
  <c r="AS14" i="18"/>
  <c r="AS24" i="18"/>
  <c r="AS18" i="18"/>
  <c r="AS27" i="18"/>
  <c r="AS23" i="18"/>
  <c r="AS22" i="18"/>
  <c r="AS21" i="18"/>
  <c r="AS17" i="18"/>
  <c r="AS16" i="18"/>
  <c r="AS20" i="18"/>
  <c r="AS15" i="18"/>
  <c r="AS11" i="18"/>
  <c r="AS9" i="18"/>
  <c r="AS12" i="18"/>
  <c r="AT7" i="18"/>
  <c r="AS13" i="18"/>
  <c r="AT28" i="17"/>
  <c r="AT27" i="17"/>
  <c r="AT26" i="17"/>
  <c r="AT25" i="17"/>
  <c r="AT24" i="17"/>
  <c r="AT22" i="17"/>
  <c r="AT17" i="17"/>
  <c r="AT21" i="17"/>
  <c r="AT20" i="17"/>
  <c r="AT16" i="17"/>
  <c r="AT23" i="17"/>
  <c r="AT19" i="17"/>
  <c r="AT13" i="17"/>
  <c r="AT18" i="17"/>
  <c r="AT15" i="17"/>
  <c r="AT12" i="17"/>
  <c r="AU7" i="17"/>
  <c r="AT9" i="17"/>
  <c r="AT11" i="17"/>
  <c r="AU30" i="17" l="1"/>
  <c r="AU29" i="17"/>
  <c r="AT35" i="18"/>
  <c r="AT34" i="18"/>
  <c r="AT33" i="18"/>
  <c r="AT32" i="18"/>
  <c r="AT31" i="18"/>
  <c r="AT30" i="18"/>
  <c r="AT25" i="18"/>
  <c r="AT29" i="18"/>
  <c r="AT28" i="18"/>
  <c r="AT24" i="18"/>
  <c r="AT27" i="18"/>
  <c r="AT26" i="18"/>
  <c r="AT18" i="18"/>
  <c r="AT13" i="18"/>
  <c r="AT23" i="18"/>
  <c r="AT22" i="18"/>
  <c r="AT21" i="18"/>
  <c r="AT17" i="18"/>
  <c r="AT20" i="18"/>
  <c r="AT15" i="18"/>
  <c r="AT16" i="18"/>
  <c r="AT19" i="18"/>
  <c r="AT14" i="18"/>
  <c r="AT12" i="18"/>
  <c r="AU7" i="18"/>
  <c r="AT11" i="18"/>
  <c r="AT9" i="18"/>
  <c r="AU28" i="17"/>
  <c r="AU27" i="17"/>
  <c r="AU25" i="17"/>
  <c r="AU24" i="17"/>
  <c r="AU26" i="17"/>
  <c r="AU21" i="17"/>
  <c r="AU20" i="17"/>
  <c r="AU16" i="17"/>
  <c r="AU23" i="17"/>
  <c r="AU19" i="17"/>
  <c r="AU15" i="17"/>
  <c r="AU18" i="17"/>
  <c r="AU13" i="17"/>
  <c r="AU22" i="17"/>
  <c r="AU17" i="17"/>
  <c r="AU12" i="17"/>
  <c r="AV7" i="17"/>
  <c r="AU11" i="17"/>
  <c r="AU9" i="17"/>
  <c r="AV30" i="17" l="1"/>
  <c r="AV29" i="17"/>
  <c r="AU35" i="18"/>
  <c r="AU34" i="18"/>
  <c r="AU33" i="18"/>
  <c r="AU32" i="18"/>
  <c r="AU31" i="18"/>
  <c r="AU30" i="18"/>
  <c r="AU29" i="18"/>
  <c r="AU28" i="18"/>
  <c r="AU24" i="18"/>
  <c r="AU27" i="18"/>
  <c r="AU23" i="18"/>
  <c r="AU22" i="18"/>
  <c r="AU26" i="18"/>
  <c r="AU21" i="18"/>
  <c r="AU17" i="18"/>
  <c r="AU16" i="18"/>
  <c r="AU20" i="18"/>
  <c r="AU25" i="18"/>
  <c r="AU19" i="18"/>
  <c r="AU14" i="18"/>
  <c r="AU15" i="18"/>
  <c r="AU12" i="18"/>
  <c r="AV7" i="18"/>
  <c r="AU18" i="18"/>
  <c r="AU11" i="18"/>
  <c r="AU9" i="18"/>
  <c r="AU13" i="18"/>
  <c r="AV28" i="17"/>
  <c r="AV27" i="17"/>
  <c r="AV24" i="17"/>
  <c r="AV26" i="17"/>
  <c r="AV25" i="17"/>
  <c r="AV23" i="17"/>
  <c r="AV19" i="17"/>
  <c r="AV15" i="17"/>
  <c r="AV18" i="17"/>
  <c r="AV22" i="17"/>
  <c r="AV17" i="17"/>
  <c r="AV12" i="17"/>
  <c r="AW7" i="17"/>
  <c r="AV20" i="17"/>
  <c r="AV16" i="17"/>
  <c r="AV11" i="17"/>
  <c r="AV9" i="17"/>
  <c r="AV21" i="17"/>
  <c r="AV13" i="17"/>
  <c r="AW30" i="17" l="1"/>
  <c r="AW29" i="17"/>
  <c r="AV35" i="18"/>
  <c r="AV34" i="18"/>
  <c r="AV33" i="18"/>
  <c r="AV32" i="18"/>
  <c r="AV31" i="18"/>
  <c r="AV30" i="18"/>
  <c r="AV27" i="18"/>
  <c r="AV23" i="18"/>
  <c r="AV22" i="18"/>
  <c r="AV26" i="18"/>
  <c r="AV25" i="18"/>
  <c r="AV24" i="18"/>
  <c r="AV20" i="18"/>
  <c r="AV15" i="18"/>
  <c r="AV29" i="18"/>
  <c r="AV19" i="18"/>
  <c r="AV18" i="18"/>
  <c r="AV21" i="18"/>
  <c r="AV14" i="18"/>
  <c r="AV11" i="18"/>
  <c r="AV9" i="18"/>
  <c r="AW7" i="18"/>
  <c r="AV28" i="18"/>
  <c r="AV17" i="18"/>
  <c r="AV13" i="18"/>
  <c r="AV16" i="18"/>
  <c r="AV12" i="18"/>
  <c r="AW23" i="17"/>
  <c r="AW27" i="17"/>
  <c r="AW26" i="17"/>
  <c r="AW25" i="17"/>
  <c r="AW18" i="17"/>
  <c r="AW22" i="17"/>
  <c r="AW17" i="17"/>
  <c r="AW28" i="17"/>
  <c r="AW24" i="17"/>
  <c r="AW21" i="17"/>
  <c r="AW20" i="17"/>
  <c r="AW16" i="17"/>
  <c r="AW11" i="17"/>
  <c r="AW9" i="17"/>
  <c r="AW15" i="17"/>
  <c r="AW19" i="17"/>
  <c r="AW13" i="17"/>
  <c r="AX7" i="17"/>
  <c r="AW12" i="17"/>
  <c r="AX30" i="17" l="1"/>
  <c r="AX29" i="17"/>
  <c r="AW26" i="18"/>
  <c r="AW34" i="18"/>
  <c r="AW32" i="18"/>
  <c r="AW30" i="18"/>
  <c r="AW25" i="18"/>
  <c r="AW29" i="18"/>
  <c r="AW28" i="18"/>
  <c r="AW35" i="18"/>
  <c r="AW23" i="18"/>
  <c r="AW22" i="18"/>
  <c r="AW19" i="18"/>
  <c r="AW14" i="18"/>
  <c r="AW27" i="18"/>
  <c r="AW18" i="18"/>
  <c r="AW31" i="18"/>
  <c r="AW21" i="18"/>
  <c r="AW17" i="18"/>
  <c r="AW16" i="18"/>
  <c r="AW13" i="18"/>
  <c r="AW15" i="18"/>
  <c r="AW11" i="18"/>
  <c r="AW33" i="18"/>
  <c r="AW24" i="18"/>
  <c r="AW20" i="18"/>
  <c r="AW12" i="18"/>
  <c r="AX7" i="18"/>
  <c r="AW9" i="18"/>
  <c r="AX28" i="17"/>
  <c r="AX27" i="17"/>
  <c r="AX26" i="17"/>
  <c r="AX25" i="17"/>
  <c r="AX24" i="17"/>
  <c r="AX22" i="17"/>
  <c r="AX17" i="17"/>
  <c r="AX21" i="17"/>
  <c r="AX20" i="17"/>
  <c r="AX16" i="17"/>
  <c r="AX19" i="17"/>
  <c r="AX15" i="17"/>
  <c r="AX18" i="17"/>
  <c r="AX13" i="17"/>
  <c r="AX12" i="17"/>
  <c r="AY7" i="17"/>
  <c r="AX23" i="17"/>
  <c r="AX9" i="17"/>
  <c r="AX11" i="17"/>
  <c r="AY30" i="17" l="1"/>
  <c r="AY29" i="17"/>
  <c r="AX35" i="18"/>
  <c r="AX34" i="18"/>
  <c r="AX33" i="18"/>
  <c r="AX32" i="18"/>
  <c r="AX31" i="18"/>
  <c r="AX30" i="18"/>
  <c r="AX25" i="18"/>
  <c r="AX29" i="18"/>
  <c r="AX28" i="18"/>
  <c r="AX24" i="18"/>
  <c r="AX27" i="18"/>
  <c r="AX18" i="18"/>
  <c r="AX13" i="18"/>
  <c r="AX21" i="18"/>
  <c r="AX17" i="18"/>
  <c r="AX20" i="18"/>
  <c r="AX15" i="18"/>
  <c r="AX26" i="18"/>
  <c r="AX22" i="18"/>
  <c r="AX19" i="18"/>
  <c r="AX23" i="18"/>
  <c r="AX12" i="18"/>
  <c r="AY7" i="18"/>
  <c r="AX14" i="18"/>
  <c r="AX16" i="18"/>
  <c r="AX11" i="18"/>
  <c r="AX9" i="18"/>
  <c r="AY28" i="17"/>
  <c r="AY27" i="17"/>
  <c r="AY25" i="17"/>
  <c r="AY24" i="17"/>
  <c r="AY21" i="17"/>
  <c r="AY20" i="17"/>
  <c r="AY16" i="17"/>
  <c r="AY19" i="17"/>
  <c r="AY15" i="17"/>
  <c r="AY23" i="17"/>
  <c r="AY18" i="17"/>
  <c r="AY22" i="17"/>
  <c r="AY13" i="17"/>
  <c r="AY26" i="17"/>
  <c r="AY12" i="17"/>
  <c r="AZ7" i="17"/>
  <c r="AY11" i="17"/>
  <c r="AY9" i="17"/>
  <c r="AY6" i="17"/>
  <c r="AY17" i="17"/>
  <c r="AZ30" i="17" l="1"/>
  <c r="AZ29" i="17"/>
  <c r="AY35" i="18"/>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28" i="17"/>
  <c r="AZ27" i="17"/>
  <c r="AZ24" i="17"/>
  <c r="AZ26" i="17"/>
  <c r="AZ19" i="17"/>
  <c r="AZ15" i="17"/>
  <c r="AZ23" i="17"/>
  <c r="AZ18" i="17"/>
  <c r="AZ22" i="17"/>
  <c r="AZ25" i="17"/>
  <c r="AZ20" i="17"/>
  <c r="AZ12" i="17"/>
  <c r="BA7" i="17"/>
  <c r="AZ11" i="17"/>
  <c r="AZ9" i="17"/>
  <c r="AZ21" i="17"/>
  <c r="AZ17" i="17"/>
  <c r="AZ13" i="17"/>
  <c r="AZ16" i="17"/>
  <c r="BA30" i="17" l="1"/>
  <c r="BA29" i="17"/>
  <c r="AZ35" i="18"/>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27" i="17"/>
  <c r="BA23" i="17"/>
  <c r="BA26" i="17"/>
  <c r="BA28" i="17"/>
  <c r="BA25" i="17"/>
  <c r="BA18" i="17"/>
  <c r="BA24" i="17"/>
  <c r="BA22" i="17"/>
  <c r="BA17" i="17"/>
  <c r="BA21" i="17"/>
  <c r="BA20" i="17"/>
  <c r="BA11" i="17"/>
  <c r="BA9" i="17"/>
  <c r="BA19" i="17"/>
  <c r="BA16" i="17"/>
  <c r="BA13" i="17"/>
  <c r="BA15" i="17"/>
  <c r="BB7" i="17"/>
  <c r="BA12" i="17"/>
  <c r="BB30" i="17" l="1"/>
  <c r="BB29" i="17"/>
  <c r="BA34" i="18"/>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28" i="17"/>
  <c r="BB27" i="17"/>
  <c r="BB26" i="17"/>
  <c r="BB25" i="17"/>
  <c r="BB24" i="17"/>
  <c r="BB23" i="17"/>
  <c r="BB22" i="17"/>
  <c r="BB17" i="17"/>
  <c r="BB21" i="17"/>
  <c r="BB20" i="17"/>
  <c r="BB16" i="17"/>
  <c r="BB19" i="17"/>
  <c r="BB18" i="17"/>
  <c r="BB13" i="17"/>
  <c r="BB15" i="17"/>
  <c r="BB12" i="17"/>
  <c r="BC7" i="17"/>
  <c r="BB11" i="17"/>
  <c r="BB9" i="17"/>
  <c r="BC30" i="17" l="1"/>
  <c r="BC29" i="17"/>
  <c r="BB35" i="18"/>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28" i="17"/>
  <c r="BC27" i="17"/>
  <c r="BC25" i="17"/>
  <c r="BC24" i="17"/>
  <c r="BC21" i="17"/>
  <c r="BC20" i="17"/>
  <c r="BC16" i="17"/>
  <c r="BC19" i="17"/>
  <c r="BC15" i="17"/>
  <c r="BC26" i="17"/>
  <c r="BC18" i="17"/>
  <c r="BC13" i="17"/>
  <c r="BC17" i="17"/>
  <c r="BC12" i="17"/>
  <c r="BD7" i="17"/>
  <c r="BC23" i="17"/>
  <c r="BC11" i="17"/>
  <c r="BC9" i="17"/>
  <c r="BC22" i="17"/>
  <c r="BD30" i="17" l="1"/>
  <c r="BD29" i="17"/>
  <c r="BC35" i="18"/>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28" i="17"/>
  <c r="BD27" i="17"/>
  <c r="BD24" i="17"/>
  <c r="BD26" i="17"/>
  <c r="BD19" i="17"/>
  <c r="BD15" i="17"/>
  <c r="BD18" i="17"/>
  <c r="BD25" i="17"/>
  <c r="BD23" i="17"/>
  <c r="BD22" i="17"/>
  <c r="BD17" i="17"/>
  <c r="BD12" i="17"/>
  <c r="BE7" i="17"/>
  <c r="BD21" i="17"/>
  <c r="BD16" i="17"/>
  <c r="BD11" i="17"/>
  <c r="BD9" i="17"/>
  <c r="BD20" i="17"/>
  <c r="BD13" i="17"/>
  <c r="BE30" i="17" l="1"/>
  <c r="BE29" i="17"/>
  <c r="BD35" i="18"/>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3" i="17"/>
  <c r="BE28" i="17"/>
  <c r="BE26" i="17"/>
  <c r="BE25" i="17"/>
  <c r="BE24" i="17"/>
  <c r="BE18" i="17"/>
  <c r="BE27" i="17"/>
  <c r="BE22" i="17"/>
  <c r="BE17" i="17"/>
  <c r="BE21" i="17"/>
  <c r="BE20" i="17"/>
  <c r="BE16" i="17"/>
  <c r="BE11" i="17"/>
  <c r="BE9" i="17"/>
  <c r="BE19" i="17"/>
  <c r="BE15" i="17"/>
  <c r="BE13" i="17"/>
  <c r="BF7" i="17"/>
  <c r="BE12" i="17"/>
  <c r="BF30" i="17" l="1"/>
  <c r="BF29" i="17"/>
  <c r="BE26" i="18"/>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28" i="17"/>
  <c r="BF27" i="17"/>
  <c r="BF26" i="17"/>
  <c r="BF25" i="17"/>
  <c r="BF24" i="17"/>
  <c r="BF22" i="17"/>
  <c r="BF17" i="17"/>
  <c r="BF23" i="17"/>
  <c r="BF21" i="17"/>
  <c r="BF20" i="17"/>
  <c r="BF16" i="17"/>
  <c r="BF19" i="17"/>
  <c r="BF15" i="17"/>
  <c r="BF13" i="17"/>
  <c r="BF6" i="17"/>
  <c r="BF12" i="17"/>
  <c r="BG7" i="17"/>
  <c r="BF18" i="17"/>
  <c r="BF11" i="17"/>
  <c r="BF9" i="17"/>
  <c r="BG30" i="17" l="1"/>
  <c r="BG29" i="17"/>
  <c r="BF35" i="18"/>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28" i="17"/>
  <c r="BG27" i="17"/>
  <c r="BG25" i="17"/>
  <c r="BG24" i="17"/>
  <c r="BG23" i="17"/>
  <c r="BG21" i="17"/>
  <c r="BG20" i="17"/>
  <c r="BG16" i="17"/>
  <c r="BG26" i="17"/>
  <c r="BG19" i="17"/>
  <c r="BG15" i="17"/>
  <c r="BG18" i="17"/>
  <c r="BG13" i="17"/>
  <c r="BG12" i="17"/>
  <c r="BH7" i="17"/>
  <c r="BG17" i="17"/>
  <c r="BG22" i="17"/>
  <c r="BG11" i="17"/>
  <c r="BG9" i="17"/>
  <c r="BH30" i="17" l="1"/>
  <c r="BH29" i="17"/>
  <c r="BG35" i="18"/>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28" i="17"/>
  <c r="BH27" i="17"/>
  <c r="BH24" i="17"/>
  <c r="BH26" i="17"/>
  <c r="BH19" i="17"/>
  <c r="BH15" i="17"/>
  <c r="BH25" i="17"/>
  <c r="BH18" i="17"/>
  <c r="BH22" i="17"/>
  <c r="BH21" i="17"/>
  <c r="BH12" i="17"/>
  <c r="BI7" i="17"/>
  <c r="BH23" i="17"/>
  <c r="BH11" i="17"/>
  <c r="BH9" i="17"/>
  <c r="BH20" i="17"/>
  <c r="BH17" i="17"/>
  <c r="BH16" i="17"/>
  <c r="BH13" i="17"/>
  <c r="BI30" i="17" l="1"/>
  <c r="BI29" i="17"/>
  <c r="BH35" i="18"/>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28" i="17"/>
  <c r="BI23" i="17"/>
  <c r="BI26" i="17"/>
  <c r="BI27" i="17"/>
  <c r="BI25" i="17"/>
  <c r="BI18" i="17"/>
  <c r="BI22" i="17"/>
  <c r="BI17" i="17"/>
  <c r="BI21" i="17"/>
  <c r="BI20" i="17"/>
  <c r="BI19" i="17"/>
  <c r="BI11" i="17"/>
  <c r="BI9" i="17"/>
  <c r="BI16" i="17"/>
  <c r="BI13" i="17"/>
  <c r="BI24" i="17"/>
  <c r="BI12" i="17"/>
  <c r="BI15" i="17"/>
  <c r="BJ7" i="17"/>
  <c r="BJ30" i="17" l="1"/>
  <c r="BJ29" i="17"/>
  <c r="BI35" i="18"/>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28" i="17"/>
  <c r="BJ27" i="17"/>
  <c r="BJ26" i="17"/>
  <c r="BJ25" i="17"/>
  <c r="BJ24" i="17"/>
  <c r="BJ22" i="17"/>
  <c r="BJ17" i="17"/>
  <c r="BJ21" i="17"/>
  <c r="BJ20" i="17"/>
  <c r="BJ16" i="17"/>
  <c r="BJ23" i="17"/>
  <c r="BJ19" i="17"/>
  <c r="BJ13" i="17"/>
  <c r="BJ18" i="17"/>
  <c r="BJ15" i="17"/>
  <c r="BJ12" i="17"/>
  <c r="BK7" i="17"/>
  <c r="BJ9" i="17"/>
  <c r="BJ11" i="17"/>
  <c r="BK30" i="17" l="1"/>
  <c r="BK29"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28" i="17"/>
  <c r="BK27" i="17"/>
  <c r="BK26" i="17"/>
  <c r="BK25" i="17"/>
  <c r="BK24" i="17"/>
  <c r="BK21" i="17"/>
  <c r="BK20" i="17"/>
  <c r="BK16" i="17"/>
  <c r="BK23" i="17"/>
  <c r="BK19" i="17"/>
  <c r="BK15" i="17"/>
  <c r="BK18" i="17"/>
  <c r="BK13" i="17"/>
  <c r="BK22" i="17"/>
  <c r="BK17" i="17"/>
  <c r="BK12" i="17"/>
  <c r="BL7" i="17"/>
  <c r="BK11" i="17"/>
  <c r="BK9" i="17"/>
  <c r="BL30" i="17" l="1"/>
  <c r="BL29"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28" i="17"/>
  <c r="BL27" i="17"/>
  <c r="BL26" i="17"/>
  <c r="BL24" i="17"/>
  <c r="BL25" i="17"/>
  <c r="BL23" i="17"/>
  <c r="BL19" i="17"/>
  <c r="BL15" i="17"/>
  <c r="BL18" i="17"/>
  <c r="BL22" i="17"/>
  <c r="BL17" i="17"/>
  <c r="BL12" i="17"/>
  <c r="BL20" i="17"/>
  <c r="BL16" i="17"/>
  <c r="BL11" i="17"/>
  <c r="BL9" i="17"/>
  <c r="BL21"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c r="AY35" i="16" l="1"/>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c r="AZ19" i="16" l="1"/>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2" i="16"/>
  <c r="BC31" i="16"/>
  <c r="BC17" i="16"/>
  <c r="BC16" i="16"/>
  <c r="BC24" i="16"/>
  <c r="BD7" i="16"/>
  <c r="BC11" i="16"/>
  <c r="BC12" i="16" l="1"/>
  <c r="BC28" i="16"/>
  <c r="BC13" i="16"/>
  <c r="BC18" i="16"/>
  <c r="BC21" i="16"/>
  <c r="BC33" i="16"/>
  <c r="BC9" i="16"/>
  <c r="BC22" i="16"/>
  <c r="BC27" i="16"/>
  <c r="BC35" i="16"/>
  <c r="BC15" i="16"/>
  <c r="BC23" i="16"/>
  <c r="BC29"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<sst xmlns="http://schemas.openxmlformats.org/spreadsheetml/2006/main" count="170" uniqueCount="56">
  <si>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</si>
  <si>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</si>
  <si>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</si>
  <si>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Proyecto de Recomendación de Equipos de Trabajo</t>
  </si>
  <si>
    <t>Grupo Recomendaores</t>
  </si>
  <si>
    <t>Leyenda:</t>
  </si>
  <si>
    <t>Según lo previsto</t>
  </si>
  <si>
    <t>Dificultad baja</t>
  </si>
  <si>
    <t>Dificultad media</t>
  </si>
  <si>
    <t>Dificultad alta</t>
  </si>
  <si>
    <t>Sin asignar</t>
  </si>
  <si>
    <t>Fecha de inicio del proyecto:</t>
  </si>
  <si>
    <t>Incremento de desplazamiento:</t>
  </si>
  <si>
    <t>Descripción del hito</t>
  </si>
  <si>
    <t>Categoría</t>
  </si>
  <si>
    <t>Asignado a</t>
  </si>
  <si>
    <t>Progreso</t>
  </si>
  <si>
    <t>Inicio</t>
  </si>
  <si>
    <t>Días</t>
  </si>
  <si>
    <t>Generar entorno de ejecución adaptado</t>
  </si>
  <si>
    <t>Consultar a ayudante forma de ejecutar un entorno que está obsoleto y con inconsistencias</t>
  </si>
  <si>
    <t>Riesgo bajo</t>
  </si>
  <si>
    <t>Nombre</t>
  </si>
  <si>
    <t>Revisar dependencias y estudiar funciones del repositorio</t>
  </si>
  <si>
    <t>Riesgo medio</t>
  </si>
  <si>
    <t>Factorizar funciones y adaptar código</t>
  </si>
  <si>
    <t>Probar método 1</t>
  </si>
  <si>
    <t>Generar el código necesario</t>
  </si>
  <si>
    <t>Riesgo alto</t>
  </si>
  <si>
    <t>Entrenar modelo</t>
  </si>
  <si>
    <t>Generar métricas ranking, diversidad, novedad</t>
  </si>
  <si>
    <t>Correr modelos con nuevo dataset</t>
  </si>
  <si>
    <t>Generar el dataset de equipos de fútbol</t>
  </si>
  <si>
    <t>Probar modelo random y Most Popular</t>
  </si>
  <si>
    <t>Generar las métricas de evaluación</t>
  </si>
  <si>
    <t>Probar modelo #####</t>
  </si>
  <si>
    <t>Creación de la documentación</t>
  </si>
  <si>
    <t>Describir problemas identificado</t>
  </si>
  <si>
    <t>Describir analísis preliminar de los resultado</t>
  </si>
  <si>
    <t>Revisión del plan propuesto en etapa anterior y justificación de ajustes.</t>
  </si>
  <si>
    <t>Entregar tarea</t>
  </si>
  <si>
    <t>TÍTULO DEL PROYECTO</t>
  </si>
  <si>
    <t>Nombre de la empresa</t>
  </si>
  <si>
    <t>Responsable del proyecto</t>
  </si>
  <si>
    <t>TÍTULO 1</t>
  </si>
  <si>
    <t>Tarea 1</t>
  </si>
  <si>
    <t>Objetivo</t>
  </si>
  <si>
    <t>Tarea 2</t>
  </si>
  <si>
    <t>Hito</t>
  </si>
  <si>
    <t>Tarea 3</t>
  </si>
  <si>
    <t>Tarea 4</t>
  </si>
  <si>
    <t>Tarea 5</t>
  </si>
  <si>
    <t>TÍTULO 2</t>
  </si>
  <si>
    <t>TÍTULO 3</t>
  </si>
  <si>
    <t>TÍTULO 4</t>
  </si>
  <si>
    <t>Para agregar más datos, inserte filas nuevas ENCIMA de 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</si>
</sst>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_-* #,##0\ &quot;€&quot;_-;\-* #,##0\ &quot;€&quot;_-;_-* &quot;-&quot;\ &quot;€&quot;_-;_-@_-"/>
    <numFmt numFmtId="165" formatCode="_-* #,##0.00\ &quot;€&quot;_-;\-* #,##0.00\ &quot;€&quot;_-;_-* &quot;-&quot;??\ &quot;€&quot;_-;_-@_-"/>
    <numFmt numFmtId="166" formatCode="#,##0_ ;\-#,##0\ "/>
    <numFmt numFmtId="167" formatCode="d"/>
  </numFmts>
  <fonts count="45">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s>
  <fills count="4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6"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4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6"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6"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6"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6"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7" fontId="1" fillId="14" borderId="9" xfId="0" applyNumberFormat="1" applyFont="1" applyFill="1" applyBorder="1" applyAlignment="1">
      <alignment horizontal="center" vertical="center"/>
    </xf>
    <xf numFmtId="167" fontId="1" fillId="14" borderId="6" xfId="0" applyNumberFormat="1" applyFont="1" applyFill="1" applyBorder="1" applyAlignment="1">
      <alignment horizontal="center" vertical="center"/>
    </xf>
    <xf numFmtId="167" fontId="1" fillId="14" borderId="10" xfId="0" applyNumberFormat="1" applyFont="1" applyFill="1" applyBorder="1" applyAlignment="1">
      <alignment horizontal="center" vertical="center"/>
    </xf>
    <xf numFmtId="167" fontId="1" fillId="14" borderId="2" xfId="0" applyNumberFormat="1" applyFont="1" applyFill="1" applyBorder="1" applyAlignment="1">
      <alignment horizontal="center" vertical="center"/>
    </xf>
    <xf numFmtId="167" fontId="1" fillId="14" borderId="0" xfId="0" applyNumberFormat="1" applyFont="1" applyFill="1" applyAlignment="1">
      <alignment horizontal="center" vertical="center"/>
    </xf>
    <xf numFmtId="167" fontId="1" fillId="14" borderId="18" xfId="0" applyNumberFormat="1" applyFont="1" applyFill="1" applyBorder="1" applyAlignment="1">
      <alignment horizontal="center" vertical="center"/>
    </xf>
    <xf numFmtId="167" fontId="1" fillId="14" borderId="19" xfId="0" applyNumberFormat="1" applyFont="1" applyFill="1" applyBorder="1" applyAlignment="1">
      <alignment horizontal="center" vertical="center"/>
    </xf>
    <xf numFmtId="167" fontId="1" fillId="14" borderId="3" xfId="0" applyNumberFormat="1" applyFont="1" applyFill="1" applyBorder="1" applyAlignment="1">
      <alignment horizontal="center" vertical="center"/>
    </xf>
    <xf numFmtId="14" fontId="20" fillId="10" borderId="0" xfId="9" applyFont="1" applyFill="1" applyBorder="1" applyAlignment="1">
      <alignment horizontal="left" vertical="center"/>
    </xf>
    <xf numFmtId="167" fontId="12" fillId="9" borderId="17" xfId="0" applyNumberFormat="1" applyFont="1" applyFill="1" applyBorder="1" applyAlignment="1">
      <alignment horizontal="center" vertical="center"/>
    </xf>
    <xf numFmtId="167" fontId="12" fillId="9" borderId="0" xfId="0" applyNumberFormat="1" applyFont="1" applyFill="1" applyAlignment="1">
      <alignment horizontal="center" vertical="center"/>
    </xf>
    <xf numFmtId="167" fontId="12" fillId="9" borderId="15" xfId="0" applyNumberFormat="1" applyFont="1" applyFill="1" applyBorder="1" applyAlignment="1">
      <alignment horizontal="center" vertical="center"/>
    </xf>
    <xf numFmtId="167" fontId="12" fillId="9" borderId="3" xfId="0" applyNumberFormat="1" applyFont="1" applyFill="1" applyBorder="1" applyAlignment="1">
      <alignment horizontal="center" vertical="center"/>
    </xf>
    <xf numFmtId="167" fontId="1" fillId="9" borderId="13" xfId="0" applyNumberFormat="1" applyFont="1" applyFill="1" applyBorder="1" applyAlignment="1">
      <alignment horizontal="center" vertical="center"/>
    </xf>
    <xf numFmtId="167" fontId="1" fillId="9" borderId="11" xfId="0" applyNumberFormat="1" applyFont="1" applyFill="1" applyBorder="1" applyAlignment="1">
      <alignment horizontal="center" vertical="center"/>
    </xf>
    <xf numFmtId="167" fontId="1" fillId="9" borderId="12" xfId="0" applyNumberFormat="1" applyFont="1" applyFill="1" applyBorder="1" applyAlignment="1">
      <alignment horizontal="center"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5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color theme="0"/>
      </font>
      <fill>
        <patternFill>
          <bgColor theme="1" tint="0.3499862666707357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55"/>
      <tableStyleElement type="headerRow" dxfId="54"/>
      <tableStyleElement type="firstRowStripe" dxfId="53"/>
      <tableStyleElement type="secondRowStripe" dxfId="52"/>
    </tableStyle>
    <tableStyle name="ListaTareasPendientes"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3257550</xdr:colOff>
      <xdr:row>1</xdr:row>
      <xdr:rowOff>15240</xdr:rowOff>
    </xdr:from>
    <xdr:to>
      <xdr:col>6</xdr:col>
      <xdr:colOff>0</xdr:colOff>
      <xdr:row>1</xdr:row>
      <xdr:rowOff>601980</xdr:rowOff>
    </xdr:to>
    <xdr:pic>
      <xdr:nvPicPr>
        <xdr:cNvPr id="2" name="Gráfico 1" descr="Diagrama de Gantt con rellen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182100" y="377190"/>
          <a:ext cx="504825" cy="58674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G30" totalsRowShown="0" headerRowDxfId="33" dataDxfId="32">
  <autoFilter ref="B9:G30"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ción del hito" dataDxfId="31"/>
    <tableColumn id="2" xr3:uid="{39BD914E-FB02-4352-846C-6D59624DC0B0}" name="Categoría" dataDxfId="30"/>
    <tableColumn id="3" xr3:uid="{D274194F-BCA0-44F3-84B2-217254EE241C}" name="Asignado a" dataDxfId="29"/>
    <tableColumn id="4" xr3:uid="{8385BC6F-56EE-4363-A106-8DB0A1E4EF5A}" name="Progreso" dataDxfId="28"/>
    <tableColumn id="5" xr3:uid="{02926609-7B93-4B6F-BE96-92EC7A949E4B}" name="Inicio" dataDxfId="27" dataCellStyle="Fecha"/>
    <tableColumn id="6" xr3:uid="{8FF9BE8E-04B7-4B39-AC27-D2E534204BC3}" name="Días" dataDxfId="26"/>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36" totalsRowShown="0" headerRowDxfId="1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15"/>
    <tableColumn id="2" xr3:uid="{529EEF64-D037-4ACF-8CA4-0C10FE2D1FBB}" name="Categoría" dataDxfId="14"/>
    <tableColumn id="3" xr3:uid="{711D01BA-2785-403A-9636-CCC7E2ADA584}" name="Asignado a" dataDxfId="13"/>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2"/>
    <tableColumn id="2" xr3:uid="{4492A0B8-068F-4002-9E8D-E1F5FED367F0}" name="Categoría" dataDxfId="1"/>
    <tableColumn id="3" xr3:uid="{DF1A764E-7050-4528-B7F9-B6AB99372146}" name="Asignado a" dataDxfId="0"/>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40625" defaultRowHeight="14.1"/>
  <cols>
    <col min="1" max="1" width="4.7109375" style="8" customWidth="1"/>
    <col min="2" max="2" width="2.7109375" style="8" customWidth="1"/>
    <col min="3" max="4" width="40.7109375" style="6" customWidth="1"/>
    <col min="5" max="5" width="53.7109375" style="6" customWidth="1"/>
    <col min="6" max="6" width="2.7109375" style="6" customWidth="1"/>
    <col min="7" max="16384" width="9.140625" style="6"/>
  </cols>
  <sheetData>
    <row r="1" spans="1:13" s="7" customFormat="1" ht="33">
      <c r="D1" s="90"/>
    </row>
    <row r="2" spans="1:13" ht="50.1" customHeight="1">
      <c r="A2" s="7"/>
      <c r="B2" s="96"/>
      <c r="C2" s="123" t="s">
        <v>0</v>
      </c>
      <c r="D2" s="123"/>
      <c r="E2" s="123"/>
      <c r="F2" s="96"/>
      <c r="G2" s="7"/>
      <c r="H2" s="7"/>
      <c r="I2" s="7"/>
      <c r="J2" s="7"/>
      <c r="K2" s="7"/>
      <c r="L2" s="7"/>
      <c r="M2" s="7"/>
    </row>
    <row r="3" spans="1:13" ht="14.45" customHeight="1">
      <c r="A3" s="7"/>
      <c r="B3" s="91"/>
      <c r="C3" s="92"/>
      <c r="D3" s="93"/>
      <c r="E3" s="91"/>
      <c r="F3" s="91"/>
      <c r="G3" s="7"/>
      <c r="H3" s="7"/>
      <c r="I3" s="7"/>
      <c r="J3" s="7"/>
      <c r="K3" s="7"/>
      <c r="L3" s="7"/>
      <c r="M3" s="7"/>
    </row>
    <row r="4" spans="1:13" s="8" customFormat="1" ht="67.349999999999994" customHeight="1">
      <c r="A4" s="7"/>
      <c r="B4" s="91"/>
      <c r="C4" s="124" t="s">
        <v>1</v>
      </c>
      <c r="D4" s="124"/>
      <c r="E4" s="124"/>
      <c r="F4" s="91"/>
      <c r="G4" s="7"/>
      <c r="H4" s="7"/>
      <c r="I4" s="7"/>
      <c r="J4" s="7"/>
      <c r="K4" s="7"/>
      <c r="L4" s="7"/>
      <c r="M4" s="7"/>
    </row>
    <row r="5" spans="1:13" s="8" customFormat="1" ht="67.349999999999994" customHeight="1">
      <c r="A5" s="7"/>
      <c r="B5" s="91"/>
      <c r="C5" s="124" t="s">
        <v>2</v>
      </c>
      <c r="D5" s="124"/>
      <c r="E5" s="124"/>
      <c r="F5" s="91"/>
      <c r="G5" s="7"/>
      <c r="H5" s="7"/>
      <c r="I5" s="7"/>
      <c r="J5" s="7"/>
      <c r="K5" s="7"/>
      <c r="L5" s="7"/>
      <c r="M5" s="7"/>
    </row>
    <row r="6" spans="1:13" ht="15">
      <c r="A6" s="6"/>
      <c r="B6" s="94"/>
      <c r="C6" s="94"/>
      <c r="D6" s="95"/>
      <c r="E6" s="94"/>
      <c r="F6" s="94"/>
    </row>
    <row r="7" spans="1:13" ht="50.1" customHeight="1">
      <c r="A7" s="6"/>
      <c r="B7" s="6"/>
    </row>
    <row r="8" spans="1:13" ht="14.45" customHeight="1">
      <c r="A8" s="6"/>
      <c r="B8" s="6"/>
    </row>
    <row r="9" spans="1:13" ht="90" customHeight="1">
      <c r="C9" s="8"/>
      <c r="D9" s="8"/>
      <c r="E9" s="8"/>
      <c r="F9" s="8"/>
      <c r="G9" s="8"/>
      <c r="H9" s="8"/>
    </row>
    <row r="10" spans="1:13" ht="14.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2"/>
  <sheetViews>
    <sheetView showGridLines="0" tabSelected="1" showRuler="0" topLeftCell="A18" zoomScale="143" zoomScaleNormal="100" zoomScalePageLayoutView="70" workbookViewId="0">
      <selection activeCell="G36" sqref="G36"/>
    </sheetView>
  </sheetViews>
  <sheetFormatPr defaultColWidth="9.140625" defaultRowHeight="30" customHeight="1"/>
  <cols>
    <col min="1" max="1" width="4.7109375" style="9" customWidth="1"/>
    <col min="2" max="2" width="34.85546875" customWidth="1"/>
    <col min="3" max="3" width="0.140625" customWidth="1"/>
    <col min="4" max="4" width="20.42578125" hidden="1" customWidth="1"/>
    <col min="5" max="5" width="15.7109375" hidden="1" customWidth="1"/>
    <col min="6" max="6" width="12.7109375" style="2" customWidth="1"/>
    <col min="7" max="7" width="10.42578125" customWidth="1"/>
    <col min="8" max="8" width="2.7109375" customWidth="1"/>
    <col min="9" max="65" width="5.7109375" customWidth="1"/>
  </cols>
  <sheetData>
    <row r="1" spans="1:68" ht="25.35" customHeight="1"/>
    <row r="2" spans="1:68" ht="50.1" customHeight="1">
      <c r="A2" s="10"/>
      <c r="B2" s="127" t="s">
        <v>3</v>
      </c>
      <c r="C2" s="127"/>
      <c r="D2" s="127"/>
      <c r="E2" s="127"/>
      <c r="F2" s="127"/>
      <c r="G2" s="127"/>
      <c r="H2" s="127"/>
      <c r="I2" s="128"/>
      <c r="J2" s="128"/>
      <c r="K2" s="128"/>
      <c r="L2" s="128"/>
      <c r="M2" s="128"/>
      <c r="N2" s="128"/>
      <c r="O2" s="129"/>
      <c r="P2" s="129"/>
      <c r="Q2" s="129"/>
      <c r="R2" s="129"/>
      <c r="S2" s="129"/>
      <c r="T2" s="129"/>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row>
    <row r="3" spans="1:68" ht="20.100000000000001" customHeight="1">
      <c r="A3" s="10"/>
      <c r="B3" s="61"/>
      <c r="C3" s="62"/>
      <c r="D3" s="63"/>
      <c r="E3" s="63"/>
      <c r="F3" s="64"/>
      <c r="G3" s="63"/>
      <c r="H3" s="63"/>
      <c r="I3" s="76"/>
      <c r="J3" s="1"/>
      <c r="K3" s="1"/>
      <c r="L3" s="1"/>
    </row>
    <row r="4" spans="1:68" ht="30" customHeight="1">
      <c r="A4" s="10"/>
      <c r="B4" s="65" t="s">
        <v>4</v>
      </c>
      <c r="C4" s="66"/>
      <c r="D4" s="67"/>
      <c r="E4" s="68"/>
      <c r="F4" s="69"/>
      <c r="G4" s="70" t="s">
        <v>5</v>
      </c>
      <c r="H4" s="68"/>
      <c r="I4" s="130" t="s">
        <v>6</v>
      </c>
      <c r="J4" s="130"/>
      <c r="K4" s="130"/>
      <c r="L4" s="130"/>
      <c r="N4" s="131" t="s">
        <v>7</v>
      </c>
      <c r="O4" s="131"/>
      <c r="P4" s="131"/>
      <c r="Q4" s="131"/>
      <c r="S4" s="132" t="s">
        <v>8</v>
      </c>
      <c r="T4" s="132"/>
      <c r="U4" s="132"/>
      <c r="V4" s="132"/>
      <c r="X4" s="125" t="s">
        <v>9</v>
      </c>
      <c r="Y4" s="125"/>
      <c r="Z4" s="125"/>
      <c r="AA4" s="125"/>
      <c r="AC4" s="126" t="s">
        <v>10</v>
      </c>
      <c r="AD4" s="126"/>
      <c r="AE4" s="126"/>
      <c r="AF4" s="126"/>
    </row>
    <row r="5" spans="1:68" ht="30" customHeight="1">
      <c r="A5" s="10"/>
      <c r="B5" s="71"/>
      <c r="C5" s="67"/>
      <c r="D5" s="67"/>
      <c r="E5" s="68"/>
      <c r="F5" s="69"/>
      <c r="G5" s="68"/>
      <c r="H5" s="68"/>
    </row>
    <row r="6" spans="1:68" ht="30" customHeight="1">
      <c r="A6" s="10"/>
      <c r="B6" s="72" t="s">
        <v>11</v>
      </c>
      <c r="C6" s="73" cm="1">
        <f t="array" aca="1" ref="C6" ca="1">IFERROR(IF(MIN(Hitos4352[Inicio])=0,TODAY(),B11(Hitos4352[Inicio])),TODAY())</f>
        <v>45786</v>
      </c>
      <c r="D6" s="73"/>
      <c r="E6" s="68"/>
      <c r="F6" s="69"/>
      <c r="G6" s="68"/>
      <c r="H6" s="68"/>
      <c r="I6" s="83" t="str">
        <f ca="1">TEXT(I7,"mmmm")</f>
        <v>May</v>
      </c>
      <c r="J6" s="83"/>
      <c r="K6" s="83"/>
      <c r="L6" s="83"/>
      <c r="M6" s="83"/>
      <c r="N6" s="83"/>
      <c r="O6" s="83"/>
      <c r="P6" s="83" t="str">
        <f ca="1">IF(TEXT(P7,"mmmm")=I6,"",TEXT(P7,"mmmm"))</f>
        <v/>
      </c>
      <c r="Q6" s="83"/>
      <c r="R6" s="83"/>
      <c r="S6" s="83"/>
      <c r="T6" s="83"/>
      <c r="U6" s="83"/>
      <c r="V6" s="83"/>
      <c r="W6" s="83" t="str">
        <f ca="1">IF(OR(TEXT(W7,"mmmm")=P6,TEXT(W7,"mmmm")=I6),"",TEXT(W7,"mmmm"))</f>
        <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June</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
      </c>
      <c r="BG6" s="82"/>
      <c r="BH6" s="82"/>
      <c r="BI6" s="82"/>
      <c r="BJ6" s="82"/>
      <c r="BK6" s="82"/>
      <c r="BL6" s="82"/>
    </row>
    <row r="7" spans="1:68" ht="30" customHeight="1">
      <c r="A7" s="10"/>
      <c r="B7" s="72" t="s">
        <v>12</v>
      </c>
      <c r="C7" s="74">
        <v>1</v>
      </c>
      <c r="D7" s="67"/>
      <c r="E7" s="68"/>
      <c r="F7" s="68"/>
      <c r="G7" s="68"/>
      <c r="H7" s="75"/>
      <c r="I7" s="107">
        <f ca="1">IFERROR(Inicio_del_proyecto+Incremento_de_desplazamiento,TODAY())</f>
        <v>45787</v>
      </c>
      <c r="J7" s="108">
        <f ca="1">I7+1</f>
        <v>45788</v>
      </c>
      <c r="K7" s="108">
        <f t="shared" ref="K7:AX7" ca="1" si="0">J7+1</f>
        <v>45789</v>
      </c>
      <c r="L7" s="108">
        <f t="shared" ca="1" si="0"/>
        <v>45790</v>
      </c>
      <c r="M7" s="108">
        <f t="shared" ca="1" si="0"/>
        <v>45791</v>
      </c>
      <c r="N7" s="108">
        <f t="shared" ca="1" si="0"/>
        <v>45792</v>
      </c>
      <c r="O7" s="109">
        <f t="shared" ca="1" si="0"/>
        <v>45793</v>
      </c>
      <c r="P7" s="108">
        <f ca="1">O7+1</f>
        <v>45794</v>
      </c>
      <c r="Q7" s="108">
        <f ca="1">P7+1</f>
        <v>45795</v>
      </c>
      <c r="R7" s="108">
        <f t="shared" ca="1" si="0"/>
        <v>45796</v>
      </c>
      <c r="S7" s="108">
        <f t="shared" ca="1" si="0"/>
        <v>45797</v>
      </c>
      <c r="T7" s="108">
        <f t="shared" ca="1" si="0"/>
        <v>45798</v>
      </c>
      <c r="U7" s="108">
        <f t="shared" ca="1" si="0"/>
        <v>45799</v>
      </c>
      <c r="V7" s="109">
        <f t="shared" ca="1" si="0"/>
        <v>45800</v>
      </c>
      <c r="W7" s="108">
        <f ca="1">V7+1</f>
        <v>45801</v>
      </c>
      <c r="X7" s="108">
        <f ca="1">W7+1</f>
        <v>45802</v>
      </c>
      <c r="Y7" s="108">
        <f t="shared" ca="1" si="0"/>
        <v>45803</v>
      </c>
      <c r="Z7" s="108">
        <f t="shared" ca="1" si="0"/>
        <v>45804</v>
      </c>
      <c r="AA7" s="108">
        <f t="shared" ca="1" si="0"/>
        <v>45805</v>
      </c>
      <c r="AB7" s="108">
        <f t="shared" ca="1" si="0"/>
        <v>45806</v>
      </c>
      <c r="AC7" s="109">
        <f t="shared" ca="1" si="0"/>
        <v>45807</v>
      </c>
      <c r="AD7" s="108">
        <f ca="1">AC7+1</f>
        <v>45808</v>
      </c>
      <c r="AE7" s="108">
        <f ca="1">AD7+1</f>
        <v>45809</v>
      </c>
      <c r="AF7" s="108">
        <f t="shared" ca="1" si="0"/>
        <v>45810</v>
      </c>
      <c r="AG7" s="108">
        <f t="shared" ca="1" si="0"/>
        <v>45811</v>
      </c>
      <c r="AH7" s="108">
        <f t="shared" ca="1" si="0"/>
        <v>45812</v>
      </c>
      <c r="AI7" s="108">
        <f t="shared" ca="1" si="0"/>
        <v>45813</v>
      </c>
      <c r="AJ7" s="109">
        <f t="shared" ca="1" si="0"/>
        <v>45814</v>
      </c>
      <c r="AK7" s="108">
        <f ca="1">AJ7+1</f>
        <v>45815</v>
      </c>
      <c r="AL7" s="108">
        <f ca="1">AK7+1</f>
        <v>45816</v>
      </c>
      <c r="AM7" s="108">
        <f t="shared" ca="1" si="0"/>
        <v>45817</v>
      </c>
      <c r="AN7" s="108">
        <f t="shared" ca="1" si="0"/>
        <v>45818</v>
      </c>
      <c r="AO7" s="108">
        <f t="shared" ca="1" si="0"/>
        <v>45819</v>
      </c>
      <c r="AP7" s="108">
        <f t="shared" ca="1" si="0"/>
        <v>45820</v>
      </c>
      <c r="AQ7" s="109">
        <f t="shared" ca="1" si="0"/>
        <v>45821</v>
      </c>
      <c r="AR7" s="108">
        <f ca="1">AQ7+1</f>
        <v>45822</v>
      </c>
      <c r="AS7" s="108">
        <f ca="1">AR7+1</f>
        <v>45823</v>
      </c>
      <c r="AT7" s="108">
        <f t="shared" ca="1" si="0"/>
        <v>45824</v>
      </c>
      <c r="AU7" s="108">
        <f t="shared" ca="1" si="0"/>
        <v>45825</v>
      </c>
      <c r="AV7" s="108">
        <f t="shared" ca="1" si="0"/>
        <v>45826</v>
      </c>
      <c r="AW7" s="108">
        <f t="shared" ca="1" si="0"/>
        <v>45827</v>
      </c>
      <c r="AX7" s="109">
        <f t="shared" ca="1" si="0"/>
        <v>45828</v>
      </c>
      <c r="AY7" s="108">
        <f ca="1">AX7+1</f>
        <v>45829</v>
      </c>
      <c r="AZ7" s="108">
        <f ca="1">AY7+1</f>
        <v>45830</v>
      </c>
      <c r="BA7" s="108">
        <f t="shared" ref="BA7:BE7" ca="1" si="1">AZ7+1</f>
        <v>45831</v>
      </c>
      <c r="BB7" s="108">
        <f t="shared" ca="1" si="1"/>
        <v>45832</v>
      </c>
      <c r="BC7" s="108">
        <f t="shared" ca="1" si="1"/>
        <v>45833</v>
      </c>
      <c r="BD7" s="108">
        <f t="shared" ca="1" si="1"/>
        <v>45834</v>
      </c>
      <c r="BE7" s="109">
        <f t="shared" ca="1" si="1"/>
        <v>45835</v>
      </c>
      <c r="BF7" s="108">
        <f ca="1">BE7+1</f>
        <v>45836</v>
      </c>
      <c r="BG7" s="108">
        <f ca="1">BF7+1</f>
        <v>45837</v>
      </c>
      <c r="BH7" s="108">
        <f t="shared" ref="BH7:BL7" ca="1" si="2">BG7+1</f>
        <v>45838</v>
      </c>
      <c r="BI7" s="108">
        <f t="shared" ca="1" si="2"/>
        <v>45839</v>
      </c>
      <c r="BJ7" s="108">
        <f t="shared" ca="1" si="2"/>
        <v>45840</v>
      </c>
      <c r="BK7" s="108">
        <f t="shared" ca="1" si="2"/>
        <v>45841</v>
      </c>
      <c r="BL7" s="109">
        <f t="shared" ca="1" si="2"/>
        <v>45842</v>
      </c>
    </row>
    <row r="8" spans="1:68" ht="20.100000000000001" customHeight="1">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35" customHeight="1">
      <c r="A9" s="10"/>
      <c r="B9" s="97" t="s">
        <v>13</v>
      </c>
      <c r="C9" s="98" t="s">
        <v>14</v>
      </c>
      <c r="D9" s="98" t="s">
        <v>15</v>
      </c>
      <c r="E9" s="98" t="s">
        <v>16</v>
      </c>
      <c r="F9" s="98" t="s">
        <v>17</v>
      </c>
      <c r="G9" s="98" t="s">
        <v>18</v>
      </c>
      <c r="H9" s="80"/>
      <c r="I9" s="89" t="str">
        <f t="shared" ref="I9:BL9" ca="1" si="3">LEFT(TEXT(I7,"ddd"),1)</f>
        <v>S</v>
      </c>
      <c r="J9" s="89" t="str">
        <f t="shared" ca="1" si="3"/>
        <v>S</v>
      </c>
      <c r="K9" s="89" t="str">
        <f t="shared" ca="1" si="3"/>
        <v>M</v>
      </c>
      <c r="L9" s="89" t="str">
        <f t="shared" ca="1" si="3"/>
        <v>T</v>
      </c>
      <c r="M9" s="89" t="str">
        <f t="shared" ca="1" si="3"/>
        <v>W</v>
      </c>
      <c r="N9" s="89" t="str">
        <f t="shared" ca="1" si="3"/>
        <v>T</v>
      </c>
      <c r="O9" s="89" t="str">
        <f t="shared" ca="1" si="3"/>
        <v>F</v>
      </c>
      <c r="P9" s="89" t="str">
        <f t="shared" ca="1" si="3"/>
        <v>S</v>
      </c>
      <c r="Q9" s="89" t="str">
        <f t="shared" ca="1" si="3"/>
        <v>S</v>
      </c>
      <c r="R9" s="89" t="str">
        <f t="shared" ca="1" si="3"/>
        <v>M</v>
      </c>
      <c r="S9" s="89" t="str">
        <f t="shared" ca="1" si="3"/>
        <v>T</v>
      </c>
      <c r="T9" s="89" t="str">
        <f t="shared" ca="1" si="3"/>
        <v>W</v>
      </c>
      <c r="U9" s="89" t="str">
        <f t="shared" ca="1" si="3"/>
        <v>T</v>
      </c>
      <c r="V9" s="89" t="str">
        <f t="shared" ca="1" si="3"/>
        <v>F</v>
      </c>
      <c r="W9" s="89" t="str">
        <f t="shared" ca="1" si="3"/>
        <v>S</v>
      </c>
      <c r="X9" s="89" t="str">
        <f t="shared" ca="1" si="3"/>
        <v>S</v>
      </c>
      <c r="Y9" s="89" t="str">
        <f t="shared" ca="1" si="3"/>
        <v>M</v>
      </c>
      <c r="Z9" s="89" t="str">
        <f t="shared" ca="1" si="3"/>
        <v>T</v>
      </c>
      <c r="AA9" s="89" t="str">
        <f t="shared" ca="1" si="3"/>
        <v>W</v>
      </c>
      <c r="AB9" s="89" t="str">
        <f t="shared" ca="1" si="3"/>
        <v>T</v>
      </c>
      <c r="AC9" s="89" t="str">
        <f t="shared" ca="1" si="3"/>
        <v>F</v>
      </c>
      <c r="AD9" s="89" t="str">
        <f t="shared" ca="1" si="3"/>
        <v>S</v>
      </c>
      <c r="AE9" s="89" t="str">
        <f t="shared" ca="1" si="3"/>
        <v>S</v>
      </c>
      <c r="AF9" s="89" t="str">
        <f t="shared" ca="1" si="3"/>
        <v>M</v>
      </c>
      <c r="AG9" s="89" t="str">
        <f t="shared" ca="1" si="3"/>
        <v>T</v>
      </c>
      <c r="AH9" s="89" t="str">
        <f t="shared" ca="1" si="3"/>
        <v>W</v>
      </c>
      <c r="AI9" s="89" t="str">
        <f t="shared" ca="1" si="3"/>
        <v>T</v>
      </c>
      <c r="AJ9" s="89" t="str">
        <f t="shared" ca="1" si="3"/>
        <v>F</v>
      </c>
      <c r="AK9" s="89" t="str">
        <f t="shared" ca="1" si="3"/>
        <v>S</v>
      </c>
      <c r="AL9" s="89" t="str">
        <f t="shared" ca="1" si="3"/>
        <v>S</v>
      </c>
      <c r="AM9" s="89" t="str">
        <f t="shared" ca="1" si="3"/>
        <v>M</v>
      </c>
      <c r="AN9" s="89" t="str">
        <f t="shared" ca="1" si="3"/>
        <v>T</v>
      </c>
      <c r="AO9" s="89" t="str">
        <f t="shared" ca="1" si="3"/>
        <v>W</v>
      </c>
      <c r="AP9" s="89" t="str">
        <f t="shared" ca="1" si="3"/>
        <v>T</v>
      </c>
      <c r="AQ9" s="89" t="str">
        <f t="shared" ca="1" si="3"/>
        <v>F</v>
      </c>
      <c r="AR9" s="89" t="str">
        <f t="shared" ca="1" si="3"/>
        <v>S</v>
      </c>
      <c r="AS9" s="89" t="str">
        <f t="shared" ca="1" si="3"/>
        <v>S</v>
      </c>
      <c r="AT9" s="89" t="str">
        <f t="shared" ca="1" si="3"/>
        <v>M</v>
      </c>
      <c r="AU9" s="89" t="str">
        <f t="shared" ca="1" si="3"/>
        <v>T</v>
      </c>
      <c r="AV9" s="89" t="str">
        <f t="shared" ca="1" si="3"/>
        <v>W</v>
      </c>
      <c r="AW9" s="89" t="str">
        <f t="shared" ca="1" si="3"/>
        <v>T</v>
      </c>
      <c r="AX9" s="89" t="str">
        <f t="shared" ca="1" si="3"/>
        <v>F</v>
      </c>
      <c r="AY9" s="89" t="str">
        <f t="shared" ca="1" si="3"/>
        <v>S</v>
      </c>
      <c r="AZ9" s="89" t="str">
        <f t="shared" ca="1" si="3"/>
        <v>S</v>
      </c>
      <c r="BA9" s="89" t="str">
        <f t="shared" ca="1" si="3"/>
        <v>M</v>
      </c>
      <c r="BB9" s="89" t="str">
        <f t="shared" ca="1" si="3"/>
        <v>T</v>
      </c>
      <c r="BC9" s="89" t="str">
        <f t="shared" ca="1" si="3"/>
        <v>W</v>
      </c>
      <c r="BD9" s="89" t="str">
        <f t="shared" ca="1" si="3"/>
        <v>T</v>
      </c>
      <c r="BE9" s="89" t="str">
        <f t="shared" ca="1" si="3"/>
        <v>F</v>
      </c>
      <c r="BF9" s="89" t="str">
        <f t="shared" ca="1" si="3"/>
        <v>S</v>
      </c>
      <c r="BG9" s="89" t="str">
        <f t="shared" ca="1" si="3"/>
        <v>S</v>
      </c>
      <c r="BH9" s="89" t="str">
        <f t="shared" ca="1" si="3"/>
        <v>M</v>
      </c>
      <c r="BI9" s="89" t="str">
        <f t="shared" ca="1" si="3"/>
        <v>T</v>
      </c>
      <c r="BJ9" s="89" t="str">
        <f t="shared" ca="1" si="3"/>
        <v>W</v>
      </c>
      <c r="BK9" s="89" t="str">
        <f t="shared" ca="1" si="3"/>
        <v>T</v>
      </c>
      <c r="BL9" s="89" t="str">
        <f t="shared" ca="1" si="3"/>
        <v>F</v>
      </c>
    </row>
    <row r="10" spans="1:68" ht="30" hidden="1" customHeight="1" thickBot="1">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35" customHeight="1">
      <c r="A11" s="10"/>
      <c r="B11" s="99" t="s">
        <v>19</v>
      </c>
      <c r="C11" s="53"/>
      <c r="D11" s="53"/>
      <c r="E11" s="54"/>
      <c r="F11" s="55"/>
      <c r="G11" s="56"/>
      <c r="H11" s="53"/>
      <c r="I11" s="24" t="str">
        <f t="shared" ref="I11:X24"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4"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4"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4"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51.75" customHeight="1">
      <c r="A12" s="10"/>
      <c r="B12" s="57" t="s">
        <v>20</v>
      </c>
      <c r="C12" s="53" t="s">
        <v>21</v>
      </c>
      <c r="D12" s="53" t="s">
        <v>22</v>
      </c>
      <c r="E12" s="54">
        <v>0</v>
      </c>
      <c r="F12" s="55">
        <f ca="1">TODAY()+1</f>
        <v>45787</v>
      </c>
      <c r="G12" s="56">
        <v>1</v>
      </c>
      <c r="H12" s="53"/>
      <c r="I12" s="24" t="str">
        <f ca="1">IF(AND($C12="Objetivo",I$7&gt;=$F12,I$7&lt;=$F12+$G12-1),2,IF(AND($C12="Hito",I$7&gt;=$F12,I$7&lt;=$F12+$G12-1),1,""))</f>
        <v/>
      </c>
      <c r="J12" s="24" t="str">
        <f t="shared" ca="1" si="4"/>
        <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35" customHeight="1">
      <c r="A13" s="10"/>
      <c r="B13" s="57" t="s">
        <v>23</v>
      </c>
      <c r="C13" s="53" t="s">
        <v>24</v>
      </c>
      <c r="D13" s="53"/>
      <c r="E13" s="54"/>
      <c r="F13" s="55">
        <f ca="1">TODAY()+2</f>
        <v>45788</v>
      </c>
      <c r="G13" s="56">
        <v>5</v>
      </c>
      <c r="H13" s="53"/>
      <c r="I13" s="24" t="str">
        <f t="shared" ref="I13:X25" ca="1" si="8">IF(AND($C13="Objetivo",I$7&gt;=$F13,I$7&lt;=$F13+$G13-1),2,IF(AND($C13="Hito",I$7&gt;=$F13,I$7&lt;=$F13+$G13-1),1,""))</f>
        <v/>
      </c>
      <c r="J13" s="24" t="str">
        <f t="shared" ca="1" si="4"/>
        <v/>
      </c>
      <c r="K13" s="24" t="str">
        <f t="shared" ca="1" si="4"/>
        <v/>
      </c>
      <c r="L13" s="24" t="str">
        <f t="shared" ca="1" si="4"/>
        <v/>
      </c>
      <c r="M13" s="24" t="str">
        <f ca="1">IF(AND($C13="Objetivo",M$7&gt;=$F13,M$7&lt;=$F13+$G13-1),2,IF(AND($C13="Hito",M$7&gt;=$F13,M$7&lt;=$F13+$G13-1),1,""))</f>
        <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35" customHeight="1">
      <c r="A14" s="10"/>
      <c r="B14" s="57" t="s">
        <v>25</v>
      </c>
      <c r="C14" s="53" t="s">
        <v>24</v>
      </c>
      <c r="D14" s="53"/>
      <c r="E14" s="54"/>
      <c r="F14" s="55">
        <f ca="1">TODAY()+4</f>
        <v>45790</v>
      </c>
      <c r="G14" s="56">
        <v>5</v>
      </c>
      <c r="H14" s="53"/>
      <c r="I14" s="24"/>
      <c r="J14" s="24"/>
      <c r="K14" s="24"/>
      <c r="L14" s="24"/>
      <c r="M14" s="24"/>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row>
    <row r="15" spans="1:68" s="1" customFormat="1" ht="40.35" customHeight="1">
      <c r="A15" s="10"/>
      <c r="B15" s="99" t="s">
        <v>26</v>
      </c>
      <c r="C15" s="53"/>
      <c r="D15" s="53"/>
      <c r="E15" s="54"/>
      <c r="F15" s="55"/>
      <c r="G15" s="56"/>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t="str">
        <f t="shared" ca="1" si="5"/>
        <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35" customHeight="1">
      <c r="A16" s="10"/>
      <c r="B16" s="57" t="s">
        <v>27</v>
      </c>
      <c r="C16" s="53" t="s">
        <v>28</v>
      </c>
      <c r="D16" s="53" t="s">
        <v>22</v>
      </c>
      <c r="E16" s="54">
        <v>0</v>
      </c>
      <c r="F16" s="55">
        <f ca="1">TODAY()+8</f>
        <v>45794</v>
      </c>
      <c r="G16" s="56">
        <v>4</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5" s="1" customFormat="1" ht="40.35" customHeight="1">
      <c r="A17" s="9"/>
      <c r="B17" s="57" t="s">
        <v>29</v>
      </c>
      <c r="C17" s="53" t="s">
        <v>28</v>
      </c>
      <c r="D17" s="53"/>
      <c r="E17" s="54"/>
      <c r="F17" s="55">
        <f ca="1">TODAY()+8</f>
        <v>45794</v>
      </c>
      <c r="G17" s="56">
        <v>5</v>
      </c>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5" s="1" customFormat="1" ht="40.35" customHeight="1">
      <c r="A18" s="9"/>
      <c r="B18" s="57" t="s">
        <v>30</v>
      </c>
      <c r="C18" s="53" t="s">
        <v>24</v>
      </c>
      <c r="D18" s="53"/>
      <c r="E18" s="54">
        <v>0</v>
      </c>
      <c r="F18" s="55">
        <f ca="1">F17+3</f>
        <v>45797</v>
      </c>
      <c r="G18" s="56">
        <v>2</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5" s="1" customFormat="1" ht="40.35" customHeight="1">
      <c r="A19" s="9"/>
      <c r="B19" s="99" t="s">
        <v>31</v>
      </c>
      <c r="C19" s="53"/>
      <c r="D19" s="53"/>
      <c r="E19" s="54"/>
      <c r="F19" s="55"/>
      <c r="G19" s="56"/>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5" s="1" customFormat="1" ht="40.35" customHeight="1">
      <c r="A20" s="9"/>
      <c r="B20" s="57" t="s">
        <v>32</v>
      </c>
      <c r="C20" s="53" t="s">
        <v>24</v>
      </c>
      <c r="D20" s="53"/>
      <c r="E20" s="54">
        <v>0</v>
      </c>
      <c r="F20" s="55">
        <f ca="1">F16+5</f>
        <v>45799</v>
      </c>
      <c r="G20" s="56">
        <v>3</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5" s="1" customFormat="1" ht="40.35" customHeight="1">
      <c r="A21" s="9"/>
      <c r="B21" s="57" t="s">
        <v>33</v>
      </c>
      <c r="C21" s="53" t="s">
        <v>24</v>
      </c>
      <c r="D21" s="53"/>
      <c r="E21" s="54">
        <v>0</v>
      </c>
      <c r="F21" s="55">
        <f ca="1">F20+3</f>
        <v>45802</v>
      </c>
      <c r="G21" s="56">
        <v>2</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t="str">
        <f t="shared" ca="1" si="4"/>
        <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5" s="1" customFormat="1" ht="40.35" customHeight="1">
      <c r="A22" s="9"/>
      <c r="B22" s="57" t="s">
        <v>34</v>
      </c>
      <c r="C22" s="53" t="s">
        <v>21</v>
      </c>
      <c r="D22" s="53"/>
      <c r="E22" s="54">
        <v>0</v>
      </c>
      <c r="F22" s="55">
        <f ca="1">F21</f>
        <v>45802</v>
      </c>
      <c r="G22" s="56">
        <v>2</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5" s="1" customFormat="1" ht="40.35" customHeight="1">
      <c r="A23" s="9"/>
      <c r="B23" s="57" t="s">
        <v>35</v>
      </c>
      <c r="C23" s="53" t="s">
        <v>28</v>
      </c>
      <c r="D23" s="53"/>
      <c r="E23" s="54"/>
      <c r="F23" s="55">
        <f ca="1">F22+2</f>
        <v>45804</v>
      </c>
      <c r="G23" s="56">
        <v>4</v>
      </c>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5" s="1" customFormat="1" ht="40.35" customHeight="1">
      <c r="A24" s="9"/>
      <c r="B24" s="57" t="s">
        <v>34</v>
      </c>
      <c r="C24" s="53" t="s">
        <v>21</v>
      </c>
      <c r="D24" s="53"/>
      <c r="E24" s="54"/>
      <c r="F24" s="55">
        <f ca="1">F23+1</f>
        <v>45805</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ref="AN24:BC30" ca="1" si="9">IF(AND($C24="Objetivo",AN$7&gt;=$F24,AN$7&lt;=$F24+$G24-1),2,IF(AND($C24="Hito",AN$7&gt;=$F24,AN$7&lt;=$F24+$G24-1),1,""))</f>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ref="BD24:BL30" ca="1" si="10">IF(AND($C24="Objetivo",BD$7&gt;=$F24,BD$7&lt;=$F24+$G24-1),2,IF(AND($C24="Hito",BD$7&gt;=$F24,BD$7&lt;=$F24+$G24-1),1,""))</f>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5" s="1" customFormat="1" ht="40.35" customHeight="1">
      <c r="A25" s="9"/>
      <c r="B25" s="99" t="s">
        <v>36</v>
      </c>
      <c r="C25" s="53"/>
      <c r="D25" s="53"/>
      <c r="E25" s="54"/>
      <c r="F25" s="55"/>
      <c r="G25" s="56"/>
      <c r="H25" s="53"/>
      <c r="I25" s="24" t="str">
        <f t="shared" ca="1" si="8"/>
        <v/>
      </c>
      <c r="J25" s="24" t="str">
        <f t="shared" ca="1" si="8"/>
        <v/>
      </c>
      <c r="K25" s="24" t="str">
        <f t="shared" ca="1" si="8"/>
        <v/>
      </c>
      <c r="L25" s="24" t="str">
        <f t="shared" ca="1" si="8"/>
        <v/>
      </c>
      <c r="M25" s="24" t="str">
        <f t="shared" ca="1" si="8"/>
        <v/>
      </c>
      <c r="N25" s="24" t="str">
        <f t="shared" ca="1" si="8"/>
        <v/>
      </c>
      <c r="O25" s="24" t="str">
        <f t="shared" ca="1" si="8"/>
        <v/>
      </c>
      <c r="P25" s="24" t="str">
        <f t="shared" ca="1" si="8"/>
        <v/>
      </c>
      <c r="Q25" s="24" t="str">
        <f t="shared" ca="1" si="8"/>
        <v/>
      </c>
      <c r="R25" s="24" t="str">
        <f t="shared" ca="1" si="8"/>
        <v/>
      </c>
      <c r="S25" s="24" t="str">
        <f t="shared" ca="1" si="8"/>
        <v/>
      </c>
      <c r="T25" s="24" t="str">
        <f t="shared" ca="1" si="8"/>
        <v/>
      </c>
      <c r="U25" s="24" t="str">
        <f t="shared" ca="1" si="8"/>
        <v/>
      </c>
      <c r="V25" s="24" t="str">
        <f t="shared" ca="1" si="8"/>
        <v/>
      </c>
      <c r="W25" s="24" t="str">
        <f t="shared" ca="1" si="8"/>
        <v/>
      </c>
      <c r="X25" s="24" t="str">
        <f t="shared" ca="1" si="8"/>
        <v/>
      </c>
      <c r="Y25" s="24" t="str">
        <f t="shared" ref="Y25:AM30" ca="1" si="11">IF(AND($C25="Objetivo",Y$7&gt;=$F25,Y$7&lt;=$F25+$G25-1),2,IF(AND($C25="Hito",Y$7&gt;=$F25,Y$7&lt;=$F25+$G25-1),1,""))</f>
        <v/>
      </c>
      <c r="Z25" s="24" t="str">
        <f t="shared" ca="1" si="11"/>
        <v/>
      </c>
      <c r="AA25" s="24" t="str">
        <f t="shared" ca="1" si="11"/>
        <v/>
      </c>
      <c r="AB25" s="24" t="str">
        <f t="shared" ca="1" si="11"/>
        <v/>
      </c>
      <c r="AC25" s="24" t="str">
        <f t="shared" ca="1" si="11"/>
        <v/>
      </c>
      <c r="AD25" s="24" t="str">
        <f t="shared" ca="1" si="11"/>
        <v/>
      </c>
      <c r="AE25" s="24" t="str">
        <f t="shared" ca="1" si="11"/>
        <v/>
      </c>
      <c r="AF25" s="24" t="str">
        <f t="shared" ca="1" si="11"/>
        <v/>
      </c>
      <c r="AG25" s="24" t="str">
        <f t="shared" ca="1" si="11"/>
        <v/>
      </c>
      <c r="AH25" s="24" t="str">
        <f t="shared" ca="1" si="11"/>
        <v/>
      </c>
      <c r="AI25" s="24" t="str">
        <f t="shared" ca="1" si="11"/>
        <v/>
      </c>
      <c r="AJ25" s="24" t="str">
        <f t="shared" ca="1" si="11"/>
        <v/>
      </c>
      <c r="AK25" s="24" t="str">
        <f t="shared" ca="1" si="11"/>
        <v/>
      </c>
      <c r="AL25" s="24" t="str">
        <f t="shared" ca="1" si="11"/>
        <v/>
      </c>
      <c r="AM25" s="24" t="str">
        <f t="shared" ca="1" si="11"/>
        <v/>
      </c>
      <c r="AN25" s="24" t="str">
        <f t="shared" ca="1" si="9"/>
        <v/>
      </c>
      <c r="AO25" s="24" t="str">
        <f t="shared" ca="1" si="9"/>
        <v/>
      </c>
      <c r="AP25" s="24" t="str">
        <f t="shared" ca="1" si="9"/>
        <v/>
      </c>
      <c r="AQ25" s="24" t="str">
        <f t="shared" ca="1" si="9"/>
        <v/>
      </c>
      <c r="AR25" s="24" t="str">
        <f t="shared" ca="1" si="9"/>
        <v/>
      </c>
      <c r="AS25" s="24" t="str">
        <f t="shared" ca="1" si="9"/>
        <v/>
      </c>
      <c r="AT25" s="24" t="str">
        <f t="shared" ca="1" si="9"/>
        <v/>
      </c>
      <c r="AU25" s="24" t="str">
        <f t="shared" ca="1" si="9"/>
        <v/>
      </c>
      <c r="AV25" s="24" t="str">
        <f t="shared" ca="1" si="9"/>
        <v/>
      </c>
      <c r="AW25" s="24" t="str">
        <f t="shared" ca="1" si="9"/>
        <v/>
      </c>
      <c r="AX25" s="24" t="str">
        <f t="shared" ca="1" si="9"/>
        <v/>
      </c>
      <c r="AY25" s="24" t="str">
        <f t="shared" ca="1" si="9"/>
        <v/>
      </c>
      <c r="AZ25" s="24" t="str">
        <f t="shared" ca="1" si="9"/>
        <v/>
      </c>
      <c r="BA25" s="24" t="str">
        <f t="shared" ca="1" si="9"/>
        <v/>
      </c>
      <c r="BB25" s="24" t="str">
        <f t="shared" ca="1" si="9"/>
        <v/>
      </c>
      <c r="BC25" s="24" t="str">
        <f t="shared" ca="1" si="9"/>
        <v/>
      </c>
      <c r="BD25" s="24" t="str">
        <f t="shared" ca="1" si="10"/>
        <v/>
      </c>
      <c r="BE25" s="24" t="str">
        <f t="shared" ca="1" si="10"/>
        <v/>
      </c>
      <c r="BF25" s="24" t="str">
        <f t="shared" ca="1" si="10"/>
        <v/>
      </c>
      <c r="BG25" s="24" t="str">
        <f t="shared" ca="1" si="10"/>
        <v/>
      </c>
      <c r="BH25" s="24" t="str">
        <f t="shared" ca="1" si="10"/>
        <v/>
      </c>
      <c r="BI25" s="24" t="str">
        <f t="shared" ca="1" si="10"/>
        <v/>
      </c>
      <c r="BJ25" s="24" t="str">
        <f t="shared" ca="1" si="10"/>
        <v/>
      </c>
      <c r="BK25" s="24" t="str">
        <f t="shared" ca="1" si="10"/>
        <v/>
      </c>
      <c r="BL25" s="24" t="str">
        <f t="shared" ca="1" si="10"/>
        <v/>
      </c>
    </row>
    <row r="26" spans="1:65" s="1" customFormat="1" ht="40.35" customHeight="1">
      <c r="A26" s="9"/>
      <c r="B26" s="57" t="s">
        <v>37</v>
      </c>
      <c r="C26" s="53" t="s">
        <v>24</v>
      </c>
      <c r="D26" s="53"/>
      <c r="E26" s="54"/>
      <c r="F26" s="55">
        <f ca="1">F16+15</f>
        <v>45809</v>
      </c>
      <c r="G26" s="56">
        <v>4</v>
      </c>
      <c r="H26" s="53"/>
      <c r="I26" s="24" t="str">
        <f t="shared" ref="I26:X30" ca="1" si="12">IF(AND($C26="Objetivo",I$7&gt;=$F26,I$7&lt;=$F26+$G26-1),2,IF(AND($C26="Hito",I$7&gt;=$F26,I$7&lt;=$F26+$G26-1),1,""))</f>
        <v/>
      </c>
      <c r="J26" s="24" t="str">
        <f t="shared" ca="1" si="12"/>
        <v/>
      </c>
      <c r="K26" s="24" t="str">
        <f t="shared" ca="1" si="12"/>
        <v/>
      </c>
      <c r="L26" s="24" t="str">
        <f t="shared" ca="1" si="12"/>
        <v/>
      </c>
      <c r="M26" s="24" t="str">
        <f t="shared" ca="1" si="12"/>
        <v/>
      </c>
      <c r="N26" s="24" t="str">
        <f t="shared" ca="1" si="12"/>
        <v/>
      </c>
      <c r="O26" s="24" t="str">
        <f t="shared" ca="1" si="12"/>
        <v/>
      </c>
      <c r="P26" s="24" t="str">
        <f t="shared" ca="1" si="12"/>
        <v/>
      </c>
      <c r="Q26" s="24" t="str">
        <f t="shared" ca="1" si="12"/>
        <v/>
      </c>
      <c r="R26" s="24" t="str">
        <f t="shared" ca="1" si="12"/>
        <v/>
      </c>
      <c r="S26" s="24" t="str">
        <f t="shared" ca="1" si="12"/>
        <v/>
      </c>
      <c r="T26" s="24" t="str">
        <f t="shared" ca="1" si="12"/>
        <v/>
      </c>
      <c r="U26" s="24" t="str">
        <f t="shared" ca="1" si="12"/>
        <v/>
      </c>
      <c r="V26" s="24" t="str">
        <f t="shared" ca="1" si="12"/>
        <v/>
      </c>
      <c r="W26" s="24" t="str">
        <f t="shared" ca="1" si="12"/>
        <v/>
      </c>
      <c r="X26" s="24" t="str">
        <f t="shared" ca="1" si="12"/>
        <v/>
      </c>
      <c r="Y26" s="24" t="str">
        <f t="shared" ca="1" si="11"/>
        <v/>
      </c>
      <c r="Z26" s="24" t="str">
        <f t="shared" ca="1" si="11"/>
        <v/>
      </c>
      <c r="AA26" s="24" t="str">
        <f t="shared" ca="1" si="11"/>
        <v/>
      </c>
      <c r="AB26" s="24" t="str">
        <f t="shared" ca="1" si="11"/>
        <v/>
      </c>
      <c r="AC26" s="24" t="str">
        <f t="shared" ca="1" si="11"/>
        <v/>
      </c>
      <c r="AD26" s="24" t="str">
        <f t="shared" ca="1" si="11"/>
        <v/>
      </c>
      <c r="AE26" s="24" t="str">
        <f t="shared" ca="1" si="11"/>
        <v/>
      </c>
      <c r="AF26" s="24" t="str">
        <f t="shared" ca="1" si="11"/>
        <v/>
      </c>
      <c r="AG26" s="24" t="str">
        <f t="shared" ca="1" si="11"/>
        <v/>
      </c>
      <c r="AH26" s="24" t="str">
        <f t="shared" ca="1" si="11"/>
        <v/>
      </c>
      <c r="AI26" s="24" t="str">
        <f t="shared" ca="1" si="11"/>
        <v/>
      </c>
      <c r="AJ26" s="24" t="str">
        <f t="shared" ca="1" si="11"/>
        <v/>
      </c>
      <c r="AK26" s="24" t="str">
        <f t="shared" ca="1" si="11"/>
        <v/>
      </c>
      <c r="AL26" s="24" t="str">
        <f t="shared" ca="1" si="11"/>
        <v/>
      </c>
      <c r="AM26" s="24" t="str">
        <f t="shared" ca="1" si="11"/>
        <v/>
      </c>
      <c r="AN26" s="24" t="str">
        <f t="shared" ca="1" si="9"/>
        <v/>
      </c>
      <c r="AO26" s="24" t="str">
        <f t="shared" ca="1" si="9"/>
        <v/>
      </c>
      <c r="AP26" s="24" t="str">
        <f t="shared" ca="1" si="9"/>
        <v/>
      </c>
      <c r="AQ26" s="24" t="str">
        <f t="shared" ca="1" si="9"/>
        <v/>
      </c>
      <c r="AR26" s="24" t="str">
        <f t="shared" ca="1" si="9"/>
        <v/>
      </c>
      <c r="AS26" s="24" t="str">
        <f t="shared" ca="1" si="9"/>
        <v/>
      </c>
      <c r="AT26" s="24" t="str">
        <f t="shared" ca="1" si="9"/>
        <v/>
      </c>
      <c r="AU26" s="24" t="str">
        <f t="shared" ca="1" si="9"/>
        <v/>
      </c>
      <c r="AV26" s="24" t="str">
        <f t="shared" ca="1" si="9"/>
        <v/>
      </c>
      <c r="AW26" s="24" t="str">
        <f t="shared" ca="1" si="9"/>
        <v/>
      </c>
      <c r="AX26" s="24" t="str">
        <f t="shared" ca="1" si="9"/>
        <v/>
      </c>
      <c r="AY26" s="24" t="str">
        <f t="shared" ca="1" si="9"/>
        <v/>
      </c>
      <c r="AZ26" s="24" t="str">
        <f t="shared" ca="1" si="9"/>
        <v/>
      </c>
      <c r="BA26" s="24" t="str">
        <f t="shared" ca="1" si="9"/>
        <v/>
      </c>
      <c r="BB26" s="24" t="str">
        <f t="shared" ca="1" si="9"/>
        <v/>
      </c>
      <c r="BC26" s="24" t="str">
        <f t="shared" ca="1" si="9"/>
        <v/>
      </c>
      <c r="BD26" s="24" t="str">
        <f t="shared" ca="1" si="10"/>
        <v/>
      </c>
      <c r="BE26" s="24" t="str">
        <f t="shared" ca="1" si="10"/>
        <v/>
      </c>
      <c r="BF26" s="24" t="str">
        <f t="shared" ca="1" si="10"/>
        <v/>
      </c>
      <c r="BG26" s="24" t="str">
        <f t="shared" ca="1" si="10"/>
        <v/>
      </c>
      <c r="BH26" s="24" t="str">
        <f t="shared" ca="1" si="10"/>
        <v/>
      </c>
      <c r="BI26" s="24" t="str">
        <f t="shared" ca="1" si="10"/>
        <v/>
      </c>
      <c r="BJ26" s="24" t="str">
        <f t="shared" ca="1" si="10"/>
        <v/>
      </c>
      <c r="BK26" s="24" t="str">
        <f t="shared" ca="1" si="10"/>
        <v/>
      </c>
      <c r="BL26" s="24" t="str">
        <f t="shared" ca="1" si="10"/>
        <v/>
      </c>
    </row>
    <row r="27" spans="1:65" s="1" customFormat="1" ht="40.35" customHeight="1">
      <c r="A27" s="9"/>
      <c r="B27" s="57" t="s">
        <v>38</v>
      </c>
      <c r="C27" s="53" t="s">
        <v>24</v>
      </c>
      <c r="D27" s="53"/>
      <c r="E27" s="54"/>
      <c r="F27" s="55">
        <f ca="1">F26+3</f>
        <v>45812</v>
      </c>
      <c r="G27" s="56">
        <v>4</v>
      </c>
      <c r="H27" s="53"/>
      <c r="I27" s="24" t="str">
        <f t="shared" ca="1" si="12"/>
        <v/>
      </c>
      <c r="J27" s="24" t="str">
        <f t="shared" ca="1" si="12"/>
        <v/>
      </c>
      <c r="K27" s="24" t="str">
        <f t="shared" ca="1" si="12"/>
        <v/>
      </c>
      <c r="L27" s="24" t="str">
        <f t="shared" ca="1" si="12"/>
        <v/>
      </c>
      <c r="M27" s="24" t="str">
        <f t="shared" ca="1" si="12"/>
        <v/>
      </c>
      <c r="N27" s="24" t="str">
        <f t="shared" ca="1" si="12"/>
        <v/>
      </c>
      <c r="O27" s="24" t="str">
        <f t="shared" ca="1" si="12"/>
        <v/>
      </c>
      <c r="P27" s="24" t="str">
        <f t="shared" ca="1" si="12"/>
        <v/>
      </c>
      <c r="Q27" s="24" t="str">
        <f t="shared" ca="1" si="12"/>
        <v/>
      </c>
      <c r="R27" s="24" t="str">
        <f t="shared" ca="1" si="12"/>
        <v/>
      </c>
      <c r="S27" s="24" t="str">
        <f t="shared" ca="1" si="12"/>
        <v/>
      </c>
      <c r="T27" s="24" t="str">
        <f t="shared" ca="1" si="12"/>
        <v/>
      </c>
      <c r="U27" s="24" t="str">
        <f t="shared" ca="1" si="12"/>
        <v/>
      </c>
      <c r="V27" s="24" t="str">
        <f t="shared" ca="1" si="12"/>
        <v/>
      </c>
      <c r="W27" s="24" t="str">
        <f t="shared" ca="1" si="12"/>
        <v/>
      </c>
      <c r="X27" s="24" t="str">
        <f t="shared" ca="1" si="12"/>
        <v/>
      </c>
      <c r="Y27" s="24" t="str">
        <f t="shared" ca="1" si="11"/>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t="str">
        <f t="shared" ca="1" si="9"/>
        <v/>
      </c>
      <c r="AT27" s="24" t="str">
        <f t="shared" ca="1" si="9"/>
        <v/>
      </c>
      <c r="AU27" s="24" t="str">
        <f t="shared" ca="1" si="9"/>
        <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5" s="1" customFormat="1" ht="40.35" customHeight="1">
      <c r="A28" s="9"/>
      <c r="B28" s="57" t="s">
        <v>39</v>
      </c>
      <c r="C28" s="53" t="s">
        <v>21</v>
      </c>
      <c r="D28" s="53"/>
      <c r="E28" s="54"/>
      <c r="F28" s="55">
        <f ca="1">F27-2</f>
        <v>45810</v>
      </c>
      <c r="G28" s="56">
        <v>4</v>
      </c>
      <c r="H28" s="53"/>
      <c r="I28" s="24" t="str">
        <f t="shared" ca="1" si="12"/>
        <v/>
      </c>
      <c r="J28" s="24" t="str">
        <f t="shared" ca="1" si="12"/>
        <v/>
      </c>
      <c r="K28" s="24" t="str">
        <f t="shared" ca="1" si="12"/>
        <v/>
      </c>
      <c r="L28" s="24" t="str">
        <f t="shared" ca="1" si="12"/>
        <v/>
      </c>
      <c r="M28" s="24" t="str">
        <f t="shared" ca="1" si="12"/>
        <v/>
      </c>
      <c r="N28" s="24" t="str">
        <f t="shared" ca="1" si="12"/>
        <v/>
      </c>
      <c r="O28" s="24" t="str">
        <f t="shared" ca="1" si="12"/>
        <v/>
      </c>
      <c r="P28" s="24" t="str">
        <f t="shared" ca="1" si="12"/>
        <v/>
      </c>
      <c r="Q28" s="24" t="str">
        <f t="shared" ca="1" si="12"/>
        <v/>
      </c>
      <c r="R28" s="24" t="str">
        <f t="shared" ca="1" si="12"/>
        <v/>
      </c>
      <c r="S28" s="24" t="str">
        <f t="shared" ca="1" si="12"/>
        <v/>
      </c>
      <c r="T28" s="24" t="str">
        <f t="shared" ca="1" si="12"/>
        <v/>
      </c>
      <c r="U28" s="24" t="str">
        <f t="shared" ca="1" si="12"/>
        <v/>
      </c>
      <c r="V28" s="24" t="str">
        <f t="shared" ca="1" si="12"/>
        <v/>
      </c>
      <c r="W28" s="24" t="str">
        <f t="shared" ca="1" si="12"/>
        <v/>
      </c>
      <c r="X28" s="24" t="str">
        <f t="shared" ca="1" si="12"/>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5" s="1" customFormat="1" ht="40.35" customHeight="1">
      <c r="A29" s="9"/>
      <c r="B29" s="57" t="s">
        <v>40</v>
      </c>
      <c r="C29" s="53"/>
      <c r="D29" s="53"/>
      <c r="E29" s="54"/>
      <c r="F29" s="55">
        <v>45814</v>
      </c>
      <c r="G29" s="56">
        <v>1</v>
      </c>
      <c r="H29" s="53"/>
      <c r="I29" s="24" t="str">
        <f t="shared" ca="1" si="12"/>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5" s="1" customFormat="1" ht="40.35" customHeight="1">
      <c r="A30" s="9"/>
      <c r="B30" s="57"/>
      <c r="C30" s="53"/>
      <c r="D30" s="53"/>
      <c r="E30" s="54"/>
      <c r="F30" s="55"/>
      <c r="G30" s="56"/>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c r="BM30" s="81"/>
    </row>
    <row r="31" spans="1:65" ht="30" customHeight="1">
      <c r="D31" s="4"/>
      <c r="G31" s="11"/>
      <c r="H31" s="3"/>
    </row>
    <row r="32" spans="1:65" ht="30" customHeight="1">
      <c r="D32" s="5"/>
    </row>
  </sheetData>
  <mergeCells count="8">
    <mergeCell ref="X4:AA4"/>
    <mergeCell ref="AC4:AF4"/>
    <mergeCell ref="B2:H2"/>
    <mergeCell ref="I2:N2"/>
    <mergeCell ref="O2:T2"/>
    <mergeCell ref="I4:L4"/>
    <mergeCell ref="N4:Q4"/>
    <mergeCell ref="S4:V4"/>
  </mergeCells>
  <conditionalFormatting sqref="E9:E30">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42" priority="4">
      <formula>I$7&lt;=EOMONTH($I$7,0)</formula>
    </cfRule>
  </conditionalFormatting>
  <conditionalFormatting sqref="I6:BL6">
    <cfRule type="expression" dxfId="41" priority="2">
      <formula>AND(I$7&lt;=EOMONTH($I$7,1),I$7&gt;EOMONTH($I$7,0))</formula>
    </cfRule>
  </conditionalFormatting>
  <conditionalFormatting sqref="I7:BL30">
    <cfRule type="expression" dxfId="40" priority="1">
      <formula>AND(TODAY()&gt;=I$7,TODAY()&lt;J$7)</formula>
    </cfRule>
  </conditionalFormatting>
  <conditionalFormatting sqref="I10:BL30">
    <cfRule type="expression" dxfId="39" priority="7" stopIfTrue="1">
      <formula>AND($C10="Riesgo bajo",I$7&gt;=$F10,I$7&lt;=$F10+$G10-1)</formula>
    </cfRule>
    <cfRule type="expression" dxfId="38" priority="8" stopIfTrue="1">
      <formula>AND($C10="Riesgo alto",I$7&gt;=$F10,I$7&lt;=$F10+$G10-1)</formula>
    </cfRule>
    <cfRule type="expression" dxfId="37" priority="9" stopIfTrue="1">
      <formula>AND($C10="Según lo previsto",I$7&gt;=$F10,I$7&lt;=$F10+$G10-1)</formula>
    </cfRule>
    <cfRule type="expression" dxfId="36" priority="10" stopIfTrue="1">
      <formula>AND($C10="Riesgo medio",I$7&gt;=$F10,I$7&lt;=$F10+$G10-1)</formula>
    </cfRule>
    <cfRule type="expression" dxfId="35" priority="11" stopIfTrue="1">
      <formula>AND(LEN($C10)=0,I$7&gt;=$F10,I$7&lt;=$F10+$G10-1)</formula>
    </cfRule>
  </conditionalFormatting>
  <conditionalFormatting sqref="J6:BL6">
    <cfRule type="expression" dxfId="34" priority="3">
      <formula>AND(J$7&lt;=EOMONTH($I$7,2),J$7&gt;EOMONTH($I$7,0),J$7&gt;EOMONTH($I$7,1))</formula>
    </cfRule>
  </conditionalFormatting>
  <dataValidations count="12">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6:C30 C12:C14" xr:uid="{12A8278F-D51D-4B98-A311-DB5FCD18D214}">
      <formula1>"Objetivo,Hito,Según lo previsto, Riesgo bajo, Riesgo medio, Riesgo alto"</formula1>
    </dataValidation>
    <dataValidation type="list" allowBlank="1" showInputMessage="1" sqref="C11 C15" xr:uid="{218D9212-09C8-4DA2-9014-64503951B170}">
      <formula1>"Objetivo,Hito,Según lo previsto, Riesgo bajo, Riesgo medio, Riesgo alto"</formula1>
    </dataValidation>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E4602294-DCCD-4B4D-A916-B5520C80CF80}"/>
    <dataValidation allowBlank="1" showInputMessage="1" showErrorMessage="1" prompt="Escriba el nombre de la empresa en B4._x000a_Figura una leyenda entre las celdas I4 y AC4. La etiqueta de leyenda está en la celda G4." sqref="A4" xr:uid="{162198D7-BB96-453A-BB1C-71A472FB68F5}"/>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 allowBlank="1" showInputMessage="1" showErrorMessage="1" prompt="Esta es una fila vacía" sqref="A30" xr:uid="{60F6BB2A-523D-41BA-B324-85E19FB9FF7E}"/>
  </dataValidations>
  <printOptions horizontalCentered="1"/>
  <pageMargins left="0.25" right="0.25" top="0.5" bottom="0.5" header="0.3" footer="0.3"/>
  <pageSetup paperSize="9" scale="41"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E9:E30</xm:sqref>
        </x14:conditionalFormatting>
        <x14:conditionalFormatting xmlns:xm="http://schemas.microsoft.com/office/excel/2006/main">
          <x14:cfRule type="iconSet" priority="10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I10:BL30</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9.140625" defaultRowHeight="30" customHeight="1"/>
  <cols>
    <col min="1" max="1" width="4.7109375" style="9" customWidth="1"/>
    <col min="2" max="2" width="36.7109375" customWidth="1"/>
    <col min="3" max="3" width="13.28515625" bestFit="1" customWidth="1"/>
    <col min="4" max="4" width="20.42578125" customWidth="1"/>
    <col min="5" max="5" width="15.7109375" customWidth="1"/>
    <col min="6" max="6" width="12.7109375" style="2" customWidth="1"/>
    <col min="7" max="7" width="10.42578125" customWidth="1"/>
    <col min="8" max="8" width="2.7109375" customWidth="1"/>
    <col min="9" max="65" width="5.7109375" customWidth="1"/>
  </cols>
  <sheetData>
    <row r="1" spans="1:68" ht="25.35" customHeight="1"/>
    <row r="2" spans="1:68" ht="50.1" customHeight="1">
      <c r="A2" s="10"/>
      <c r="B2" s="133" t="s">
        <v>41</v>
      </c>
      <c r="C2" s="133"/>
      <c r="D2" s="133"/>
      <c r="E2" s="133"/>
      <c r="F2" s="133"/>
      <c r="G2" s="133"/>
      <c r="H2" s="133"/>
      <c r="I2" s="134"/>
      <c r="J2" s="134"/>
      <c r="K2" s="134"/>
      <c r="L2" s="134"/>
      <c r="M2" s="134"/>
      <c r="N2" s="134"/>
      <c r="O2" s="135"/>
      <c r="P2" s="136"/>
      <c r="Q2" s="136"/>
      <c r="R2" s="136"/>
      <c r="S2" s="136"/>
      <c r="T2" s="136"/>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20.100000000000001" customHeight="1">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 customHeight="1">
      <c r="A4" s="10"/>
      <c r="B4" s="48" t="s">
        <v>42</v>
      </c>
      <c r="C4" s="45"/>
      <c r="D4" s="46"/>
      <c r="E4" s="27"/>
      <c r="F4" s="28"/>
      <c r="G4" s="29" t="s">
        <v>5</v>
      </c>
      <c r="H4" s="27"/>
      <c r="I4" s="130" t="s">
        <v>6</v>
      </c>
      <c r="J4" s="130"/>
      <c r="K4" s="130"/>
      <c r="L4" s="130"/>
      <c r="M4" s="30"/>
      <c r="N4" s="131" t="s">
        <v>21</v>
      </c>
      <c r="O4" s="131"/>
      <c r="P4" s="131"/>
      <c r="Q4" s="131"/>
      <c r="R4" s="30"/>
      <c r="S4" s="132" t="s">
        <v>24</v>
      </c>
      <c r="T4" s="132"/>
      <c r="U4" s="132"/>
      <c r="V4" s="132"/>
      <c r="W4" s="30"/>
      <c r="X4" s="125" t="s">
        <v>28</v>
      </c>
      <c r="Y4" s="125"/>
      <c r="Z4" s="125"/>
      <c r="AA4" s="125"/>
      <c r="AB4" s="30"/>
      <c r="AC4" s="126" t="s">
        <v>10</v>
      </c>
      <c r="AD4" s="126"/>
      <c r="AE4" s="126"/>
      <c r="AF4" s="126"/>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 customHeight="1">
      <c r="A5" s="10"/>
      <c r="B5" s="49" t="s">
        <v>43</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 customHeight="1">
      <c r="A6" s="10"/>
      <c r="B6" s="44" t="s">
        <v>11</v>
      </c>
      <c r="C6" s="32" cm="1">
        <f t="array" aca="1" ref="C6" ca="1">IFERROR(IF(MIN(Hitos435[Inicio])=0,TODAY(),B11(Hitos435[Inicio])),TODAY())</f>
        <v>45786</v>
      </c>
      <c r="D6" s="115"/>
      <c r="E6" s="30"/>
      <c r="F6" s="31"/>
      <c r="G6" s="30"/>
      <c r="H6" s="27"/>
      <c r="I6" s="86" t="str">
        <f ca="1">TEXT(I7,"mmmm")</f>
        <v>May</v>
      </c>
      <c r="J6" s="86"/>
      <c r="K6" s="86"/>
      <c r="L6" s="86"/>
      <c r="M6" s="86"/>
      <c r="N6" s="86"/>
      <c r="O6" s="86"/>
      <c r="P6" s="86" t="str">
        <f ca="1">IF(TEXT(P7,"mmmm")=I6,"",TEXT(P7,"mmmm"))</f>
        <v/>
      </c>
      <c r="Q6" s="86"/>
      <c r="R6" s="86"/>
      <c r="S6" s="86"/>
      <c r="T6" s="86"/>
      <c r="U6" s="86"/>
      <c r="V6" s="86"/>
      <c r="W6" s="86" t="str">
        <f ca="1">IF(OR(TEXT(W7,"mmmm")=P6,TEXT(W7,"mmmm")=I6),"",TEXT(W7,"mmmm"))</f>
        <v/>
      </c>
      <c r="X6" s="86"/>
      <c r="Y6" s="86"/>
      <c r="Z6" s="86"/>
      <c r="AA6" s="86"/>
      <c r="AB6" s="86"/>
      <c r="AC6" s="86"/>
      <c r="AD6" s="86" t="str">
        <f ca="1">IF(OR(TEXT(AD7,"mmmm")=W6,TEXT(AD7,"mmmm")=P6,TEXT(AD7,"mmmm")=I6),"",TEXT(AD7,"mmmm"))</f>
        <v/>
      </c>
      <c r="AE6" s="86"/>
      <c r="AF6" s="86"/>
      <c r="AG6" s="86"/>
      <c r="AH6" s="86"/>
      <c r="AI6" s="86"/>
      <c r="AJ6" s="86"/>
      <c r="AK6" s="86" t="str">
        <f ca="1">IF(OR(TEXT(AK7,"mmmm")=AD6,TEXT(AK7,"mmmm")=W6,TEXT(AK7,"mmmm")=P6,TEXT(AK7,"mmmm")=I6),"",TEXT(AK7,"mmmm"))</f>
        <v>June</v>
      </c>
      <c r="AL6" s="86"/>
      <c r="AM6" s="86"/>
      <c r="AN6" s="86"/>
      <c r="AO6" s="86"/>
      <c r="AP6" s="86"/>
      <c r="AQ6" s="86"/>
      <c r="AR6" s="86" t="str">
        <f ca="1">IF(OR(TEXT(AR7,"mmmm")=AK6,TEXT(AR7,"mmmm")=AD6,TEXT(AR7,"mmmm")=W6,TEXT(AR7,"mmmm")=P6),"",TEXT(AR7,"mmmm"))</f>
        <v/>
      </c>
      <c r="AS6" s="86"/>
      <c r="AT6" s="86"/>
      <c r="AU6" s="86"/>
      <c r="AV6" s="86"/>
      <c r="AW6" s="86"/>
      <c r="AX6" s="86"/>
      <c r="AY6" s="86" t="str">
        <f ca="1">IF(OR(TEXT(AY7,"mmmm")=AR6,TEXT(AY7,"mmmm")=AK6,TEXT(AY7,"mmmm")=AD6,TEXT(AY7,"mmmm")=W6),"",TEXT(AY7,"mmmm"))</f>
        <v/>
      </c>
      <c r="AZ6" s="86"/>
      <c r="BA6" s="86"/>
      <c r="BB6" s="87"/>
      <c r="BC6" s="58"/>
      <c r="BD6" s="58"/>
      <c r="BE6" s="58"/>
      <c r="BF6" s="58" t="str">
        <f ca="1">IF(OR(TEXT(BF7,"mmmm")=AY6,TEXT(BF7,"mmmm")=AR6,TEXT(BF7,"mmmm")=AK6,TEXT(BF7,"mmmm")=AD6),"",TEXT(BF7,"mmmm"))</f>
        <v/>
      </c>
      <c r="BG6" s="58"/>
      <c r="BH6" s="58"/>
      <c r="BI6" s="58"/>
      <c r="BJ6" s="58"/>
      <c r="BK6" s="58"/>
      <c r="BL6" s="58"/>
      <c r="BM6" s="30"/>
    </row>
    <row r="7" spans="1:68" ht="30" customHeight="1">
      <c r="A7" s="10"/>
      <c r="B7" s="44" t="s">
        <v>12</v>
      </c>
      <c r="C7" s="33">
        <v>1</v>
      </c>
      <c r="D7" s="47"/>
      <c r="E7" s="27"/>
      <c r="F7" s="27"/>
      <c r="G7" s="27"/>
      <c r="H7" s="27"/>
      <c r="I7" s="116">
        <f ca="1">IFERROR(Inicio_del_proyecto+Incremento_de_desplazamiento,TODAY())</f>
        <v>45787</v>
      </c>
      <c r="J7" s="117">
        <f ca="1">I7+1</f>
        <v>45788</v>
      </c>
      <c r="K7" s="117">
        <f t="shared" ref="K7:AX7" ca="1" si="0">J7+1</f>
        <v>45789</v>
      </c>
      <c r="L7" s="117">
        <f t="shared" ca="1" si="0"/>
        <v>45790</v>
      </c>
      <c r="M7" s="117">
        <f t="shared" ca="1" si="0"/>
        <v>45791</v>
      </c>
      <c r="N7" s="117">
        <f t="shared" ca="1" si="0"/>
        <v>45792</v>
      </c>
      <c r="O7" s="118">
        <f t="shared" ca="1" si="0"/>
        <v>45793</v>
      </c>
      <c r="P7" s="117">
        <f ca="1">O7+1</f>
        <v>45794</v>
      </c>
      <c r="Q7" s="117">
        <f ca="1">P7+1</f>
        <v>45795</v>
      </c>
      <c r="R7" s="117">
        <f t="shared" ca="1" si="0"/>
        <v>45796</v>
      </c>
      <c r="S7" s="117">
        <f t="shared" ca="1" si="0"/>
        <v>45797</v>
      </c>
      <c r="T7" s="117">
        <f t="shared" ca="1" si="0"/>
        <v>45798</v>
      </c>
      <c r="U7" s="117">
        <f t="shared" ca="1" si="0"/>
        <v>45799</v>
      </c>
      <c r="V7" s="118">
        <f t="shared" ca="1" si="0"/>
        <v>45800</v>
      </c>
      <c r="W7" s="117">
        <f ca="1">V7+1</f>
        <v>45801</v>
      </c>
      <c r="X7" s="117">
        <f ca="1">W7+1</f>
        <v>45802</v>
      </c>
      <c r="Y7" s="117">
        <f t="shared" ca="1" si="0"/>
        <v>45803</v>
      </c>
      <c r="Z7" s="117">
        <f t="shared" ca="1" si="0"/>
        <v>45804</v>
      </c>
      <c r="AA7" s="117">
        <f t="shared" ca="1" si="0"/>
        <v>45805</v>
      </c>
      <c r="AB7" s="117">
        <f t="shared" ca="1" si="0"/>
        <v>45806</v>
      </c>
      <c r="AC7" s="118">
        <f t="shared" ca="1" si="0"/>
        <v>45807</v>
      </c>
      <c r="AD7" s="117">
        <f ca="1">AC7+1</f>
        <v>45808</v>
      </c>
      <c r="AE7" s="117">
        <f ca="1">AD7+1</f>
        <v>45809</v>
      </c>
      <c r="AF7" s="117">
        <f t="shared" ca="1" si="0"/>
        <v>45810</v>
      </c>
      <c r="AG7" s="117">
        <f t="shared" ca="1" si="0"/>
        <v>45811</v>
      </c>
      <c r="AH7" s="117">
        <f t="shared" ca="1" si="0"/>
        <v>45812</v>
      </c>
      <c r="AI7" s="117">
        <f t="shared" ca="1" si="0"/>
        <v>45813</v>
      </c>
      <c r="AJ7" s="118">
        <f t="shared" ca="1" si="0"/>
        <v>45814</v>
      </c>
      <c r="AK7" s="117">
        <f ca="1">AJ7+1</f>
        <v>45815</v>
      </c>
      <c r="AL7" s="117">
        <f ca="1">AK7+1</f>
        <v>45816</v>
      </c>
      <c r="AM7" s="117">
        <f t="shared" ca="1" si="0"/>
        <v>45817</v>
      </c>
      <c r="AN7" s="117">
        <f t="shared" ca="1" si="0"/>
        <v>45818</v>
      </c>
      <c r="AO7" s="117">
        <f t="shared" ca="1" si="0"/>
        <v>45819</v>
      </c>
      <c r="AP7" s="117">
        <f t="shared" ca="1" si="0"/>
        <v>45820</v>
      </c>
      <c r="AQ7" s="118">
        <f t="shared" ca="1" si="0"/>
        <v>45821</v>
      </c>
      <c r="AR7" s="117">
        <f ca="1">AQ7+1</f>
        <v>45822</v>
      </c>
      <c r="AS7" s="117">
        <f ca="1">AR7+1</f>
        <v>45823</v>
      </c>
      <c r="AT7" s="117">
        <f t="shared" ca="1" si="0"/>
        <v>45824</v>
      </c>
      <c r="AU7" s="117">
        <f t="shared" ca="1" si="0"/>
        <v>45825</v>
      </c>
      <c r="AV7" s="117">
        <f t="shared" ca="1" si="0"/>
        <v>45826</v>
      </c>
      <c r="AW7" s="117">
        <f t="shared" ca="1" si="0"/>
        <v>45827</v>
      </c>
      <c r="AX7" s="118">
        <f t="shared" ca="1" si="0"/>
        <v>45828</v>
      </c>
      <c r="AY7" s="117">
        <f ca="1">AX7+1</f>
        <v>45829</v>
      </c>
      <c r="AZ7" s="117">
        <f ca="1">AY7+1</f>
        <v>45830</v>
      </c>
      <c r="BA7" s="117">
        <f t="shared" ref="BA7:BE7" ca="1" si="1">AZ7+1</f>
        <v>45831</v>
      </c>
      <c r="BB7" s="117">
        <f t="shared" ca="1" si="1"/>
        <v>45832</v>
      </c>
      <c r="BC7" s="117">
        <f t="shared" ca="1" si="1"/>
        <v>45833</v>
      </c>
      <c r="BD7" s="117">
        <f t="shared" ca="1" si="1"/>
        <v>45834</v>
      </c>
      <c r="BE7" s="118">
        <f t="shared" ca="1" si="1"/>
        <v>45835</v>
      </c>
      <c r="BF7" s="117">
        <f ca="1">BE7+1</f>
        <v>45836</v>
      </c>
      <c r="BG7" s="117">
        <f ca="1">BF7+1</f>
        <v>45837</v>
      </c>
      <c r="BH7" s="117">
        <f t="shared" ref="BH7:BL7" ca="1" si="2">BG7+1</f>
        <v>45838</v>
      </c>
      <c r="BI7" s="117">
        <f t="shared" ca="1" si="2"/>
        <v>45839</v>
      </c>
      <c r="BJ7" s="117">
        <f t="shared" ca="1" si="2"/>
        <v>45840</v>
      </c>
      <c r="BK7" s="117">
        <f t="shared" ca="1" si="2"/>
        <v>45841</v>
      </c>
      <c r="BL7" s="119">
        <f t="shared" ca="1" si="2"/>
        <v>45842</v>
      </c>
      <c r="BM7" s="30"/>
    </row>
    <row r="8" spans="1:68" ht="20.100000000000001" customHeight="1">
      <c r="A8" s="10"/>
      <c r="B8" s="46"/>
      <c r="C8" s="46"/>
      <c r="D8" s="46"/>
      <c r="E8" s="27"/>
      <c r="F8" s="27"/>
      <c r="G8" s="27"/>
      <c r="H8" s="27"/>
      <c r="I8" s="120"/>
      <c r="J8" s="121"/>
      <c r="K8" s="121"/>
      <c r="L8" s="121"/>
      <c r="M8" s="121"/>
      <c r="N8" s="121"/>
      <c r="O8" s="121"/>
      <c r="P8" s="120"/>
      <c r="Q8" s="121"/>
      <c r="R8" s="121"/>
      <c r="S8" s="121"/>
      <c r="T8" s="121"/>
      <c r="U8" s="121"/>
      <c r="V8" s="121"/>
      <c r="W8" s="120"/>
      <c r="X8" s="121"/>
      <c r="Y8" s="121"/>
      <c r="Z8" s="121"/>
      <c r="AA8" s="121"/>
      <c r="AB8" s="121"/>
      <c r="AC8" s="121"/>
      <c r="AD8" s="120"/>
      <c r="AE8" s="121"/>
      <c r="AF8" s="121"/>
      <c r="AG8" s="121"/>
      <c r="AH8" s="121"/>
      <c r="AI8" s="121"/>
      <c r="AJ8" s="121"/>
      <c r="AK8" s="120"/>
      <c r="AL8" s="121"/>
      <c r="AM8" s="121"/>
      <c r="AN8" s="121"/>
      <c r="AO8" s="121"/>
      <c r="AP8" s="121"/>
      <c r="AQ8" s="121"/>
      <c r="AR8" s="120"/>
      <c r="AS8" s="121"/>
      <c r="AT8" s="121"/>
      <c r="AU8" s="121"/>
      <c r="AV8" s="121"/>
      <c r="AW8" s="121"/>
      <c r="AX8" s="121"/>
      <c r="AY8" s="120"/>
      <c r="AZ8" s="121"/>
      <c r="BA8" s="121"/>
      <c r="BB8" s="121"/>
      <c r="BC8" s="121"/>
      <c r="BD8" s="121"/>
      <c r="BE8" s="121"/>
      <c r="BF8" s="120"/>
      <c r="BG8" s="121"/>
      <c r="BH8" s="121"/>
      <c r="BI8" s="121"/>
      <c r="BJ8" s="121"/>
      <c r="BK8" s="121"/>
      <c r="BL8" s="122"/>
      <c r="BM8" s="30"/>
    </row>
    <row r="9" spans="1:68" ht="40.35" customHeight="1">
      <c r="A9" s="10"/>
      <c r="B9" s="102" t="s">
        <v>13</v>
      </c>
      <c r="C9" s="103" t="s">
        <v>14</v>
      </c>
      <c r="D9" s="103" t="s">
        <v>15</v>
      </c>
      <c r="E9" s="103" t="s">
        <v>16</v>
      </c>
      <c r="F9" s="103" t="s">
        <v>17</v>
      </c>
      <c r="G9" s="103" t="s">
        <v>18</v>
      </c>
      <c r="H9" s="43"/>
      <c r="I9" s="35" t="str">
        <f t="shared" ref="I9:BL9" ca="1" si="3">LEFT(TEXT(I7,"ddd"),1)</f>
        <v>S</v>
      </c>
      <c r="J9" s="35" t="str">
        <f t="shared" ca="1" si="3"/>
        <v>S</v>
      </c>
      <c r="K9" s="35" t="str">
        <f t="shared" ca="1" si="3"/>
        <v>M</v>
      </c>
      <c r="L9" s="35" t="str">
        <f t="shared" ca="1" si="3"/>
        <v>T</v>
      </c>
      <c r="M9" s="35" t="str">
        <f t="shared" ca="1" si="3"/>
        <v>W</v>
      </c>
      <c r="N9" s="35" t="str">
        <f t="shared" ca="1" si="3"/>
        <v>T</v>
      </c>
      <c r="O9" s="35" t="str">
        <f t="shared" ca="1" si="3"/>
        <v>F</v>
      </c>
      <c r="P9" s="35" t="str">
        <f t="shared" ca="1" si="3"/>
        <v>S</v>
      </c>
      <c r="Q9" s="35" t="str">
        <f t="shared" ca="1" si="3"/>
        <v>S</v>
      </c>
      <c r="R9" s="35" t="str">
        <f t="shared" ca="1" si="3"/>
        <v>M</v>
      </c>
      <c r="S9" s="35" t="str">
        <f t="shared" ca="1" si="3"/>
        <v>T</v>
      </c>
      <c r="T9" s="35" t="str">
        <f t="shared" ca="1" si="3"/>
        <v>W</v>
      </c>
      <c r="U9" s="35" t="str">
        <f t="shared" ca="1" si="3"/>
        <v>T</v>
      </c>
      <c r="V9" s="35" t="str">
        <f t="shared" ca="1" si="3"/>
        <v>F</v>
      </c>
      <c r="W9" s="35" t="str">
        <f t="shared" ca="1" si="3"/>
        <v>S</v>
      </c>
      <c r="X9" s="35" t="str">
        <f t="shared" ca="1" si="3"/>
        <v>S</v>
      </c>
      <c r="Y9" s="35" t="str">
        <f t="shared" ca="1" si="3"/>
        <v>M</v>
      </c>
      <c r="Z9" s="35" t="str">
        <f t="shared" ca="1" si="3"/>
        <v>T</v>
      </c>
      <c r="AA9" s="35" t="str">
        <f t="shared" ca="1" si="3"/>
        <v>W</v>
      </c>
      <c r="AB9" s="35" t="str">
        <f t="shared" ca="1" si="3"/>
        <v>T</v>
      </c>
      <c r="AC9" s="35" t="str">
        <f t="shared" ca="1" si="3"/>
        <v>F</v>
      </c>
      <c r="AD9" s="35" t="str">
        <f t="shared" ca="1" si="3"/>
        <v>S</v>
      </c>
      <c r="AE9" s="35" t="str">
        <f t="shared" ca="1" si="3"/>
        <v>S</v>
      </c>
      <c r="AF9" s="35" t="str">
        <f t="shared" ca="1" si="3"/>
        <v>M</v>
      </c>
      <c r="AG9" s="35" t="str">
        <f t="shared" ca="1" si="3"/>
        <v>T</v>
      </c>
      <c r="AH9" s="35" t="str">
        <f t="shared" ca="1" si="3"/>
        <v>W</v>
      </c>
      <c r="AI9" s="35" t="str">
        <f t="shared" ca="1" si="3"/>
        <v>T</v>
      </c>
      <c r="AJ9" s="35" t="str">
        <f t="shared" ca="1" si="3"/>
        <v>F</v>
      </c>
      <c r="AK9" s="35" t="str">
        <f t="shared" ca="1" si="3"/>
        <v>S</v>
      </c>
      <c r="AL9" s="35" t="str">
        <f t="shared" ca="1" si="3"/>
        <v>S</v>
      </c>
      <c r="AM9" s="35" t="str">
        <f t="shared" ca="1" si="3"/>
        <v>M</v>
      </c>
      <c r="AN9" s="35" t="str">
        <f t="shared" ca="1" si="3"/>
        <v>T</v>
      </c>
      <c r="AO9" s="35" t="str">
        <f t="shared" ca="1" si="3"/>
        <v>W</v>
      </c>
      <c r="AP9" s="35" t="str">
        <f t="shared" ca="1" si="3"/>
        <v>T</v>
      </c>
      <c r="AQ9" s="35" t="str">
        <f t="shared" ca="1" si="3"/>
        <v>F</v>
      </c>
      <c r="AR9" s="35" t="str">
        <f t="shared" ca="1" si="3"/>
        <v>S</v>
      </c>
      <c r="AS9" s="35" t="str">
        <f t="shared" ca="1" si="3"/>
        <v>S</v>
      </c>
      <c r="AT9" s="35" t="str">
        <f t="shared" ca="1" si="3"/>
        <v>M</v>
      </c>
      <c r="AU9" s="35" t="str">
        <f t="shared" ca="1" si="3"/>
        <v>T</v>
      </c>
      <c r="AV9" s="35" t="str">
        <f t="shared" ca="1" si="3"/>
        <v>W</v>
      </c>
      <c r="AW9" s="35" t="str">
        <f t="shared" ca="1" si="3"/>
        <v>T</v>
      </c>
      <c r="AX9" s="35" t="str">
        <f t="shared" ca="1" si="3"/>
        <v>F</v>
      </c>
      <c r="AY9" s="35" t="str">
        <f t="shared" ca="1" si="3"/>
        <v>S</v>
      </c>
      <c r="AZ9" s="35" t="str">
        <f t="shared" ca="1" si="3"/>
        <v>S</v>
      </c>
      <c r="BA9" s="35" t="str">
        <f t="shared" ca="1" si="3"/>
        <v>M</v>
      </c>
      <c r="BB9" s="35" t="str">
        <f t="shared" ca="1" si="3"/>
        <v>T</v>
      </c>
      <c r="BC9" s="35" t="str">
        <f t="shared" ca="1" si="3"/>
        <v>W</v>
      </c>
      <c r="BD9" s="35" t="str">
        <f t="shared" ca="1" si="3"/>
        <v>T</v>
      </c>
      <c r="BE9" s="35" t="str">
        <f t="shared" ca="1" si="3"/>
        <v>F</v>
      </c>
      <c r="BF9" s="35" t="str">
        <f t="shared" ca="1" si="3"/>
        <v>S</v>
      </c>
      <c r="BG9" s="35" t="str">
        <f t="shared" ca="1" si="3"/>
        <v>S</v>
      </c>
      <c r="BH9" s="35" t="str">
        <f t="shared" ca="1" si="3"/>
        <v>M</v>
      </c>
      <c r="BI9" s="35" t="str">
        <f t="shared" ca="1" si="3"/>
        <v>T</v>
      </c>
      <c r="BJ9" s="35" t="str">
        <f t="shared" ca="1" si="3"/>
        <v>W</v>
      </c>
      <c r="BK9" s="35" t="str">
        <f t="shared" ca="1" si="3"/>
        <v>T</v>
      </c>
      <c r="BL9" s="35" t="str">
        <f t="shared" ca="1" si="3"/>
        <v>F</v>
      </c>
      <c r="BM9" s="30"/>
    </row>
    <row r="10" spans="1:68" ht="30" hidden="1" customHeight="1" thickBot="1">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35" customHeight="1">
      <c r="A11" s="10"/>
      <c r="B11" s="104" t="s">
        <v>44</v>
      </c>
      <c r="C11" s="19"/>
      <c r="D11" s="19"/>
      <c r="E11" s="20"/>
      <c r="F11" s="21"/>
      <c r="G11" s="22"/>
      <c r="H11" s="17"/>
      <c r="I11" s="42" t="str">
        <f t="shared" ref="I11:X26" ca="1" si="4">IF(AND($C11="Objetivo",I$7&gt;=$F11,I$7&lt;=$F11+$G11-1),2,IF(AND($C11="Hito",I$7&gt;=$F11,I$7&lt;=$F11+$G11-1),1,""))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IF(AND($C11="Objetivo",Y$7&gt;=$F11,Y$7&lt;=$F11+$G11-1),2,IF(AND($C11="Hito",Y$7&gt;=$F11,Y$7&lt;=$F11+$G11-1),1,""))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26" ca="1" si="6">IF(AND($C11="Objetivo",AO$7&gt;=$F11,AO$7&lt;=$F11+$G11-1),2,IF(AND($C11="Hito",AO$7&gt;=$F11,AO$7&lt;=$F11+$G11-1),1,""))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IF(AND($C11="Objetivo",BE$7&gt;=$F11,BE$7&lt;=$F11+$G11-1),2,IF(AND($C11="Hito",BE$7&gt;=$F11,BE$7&lt;=$F11+$G11-1),1,""))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35" customHeight="1">
      <c r="A12" s="10"/>
      <c r="B12" s="23" t="s">
        <v>45</v>
      </c>
      <c r="C12" s="19" t="s">
        <v>46</v>
      </c>
      <c r="D12" s="19" t="s">
        <v>22</v>
      </c>
      <c r="E12" s="20">
        <v>0.25</v>
      </c>
      <c r="F12" s="21">
        <f ca="1">TODAY()</f>
        <v>45786</v>
      </c>
      <c r="G12" s="22">
        <v>3</v>
      </c>
      <c r="H12" s="17"/>
      <c r="I12" s="42">
        <f ca="1">IF(AND($C12="Objetivo",I$7&gt;=$F12,I$7&lt;=$F12+$G12-1),2,IF(AND($C12="Hito",I$7&gt;=$F12,I$7&lt;=$F12+$G12-1),1,""))</f>
        <v>2</v>
      </c>
      <c r="J12" s="25">
        <f t="shared" ca="1" si="4"/>
        <v>2</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35" customHeight="1">
      <c r="A13" s="10"/>
      <c r="B13" s="23" t="s">
        <v>47</v>
      </c>
      <c r="C13" s="19" t="s">
        <v>48</v>
      </c>
      <c r="D13" s="19"/>
      <c r="E13" s="20"/>
      <c r="F13" s="21">
        <f ca="1">TODAY()+5</f>
        <v>45791</v>
      </c>
      <c r="G13" s="22">
        <v>1</v>
      </c>
      <c r="H13" s="17"/>
      <c r="I13" s="42" t="str">
        <f t="shared" ref="I13:X28" ca="1" si="8">IF(AND($C13="Objetivo",I$7&gt;=$F13,I$7&lt;=$F13+$G13-1),2,IF(AND($C13="Hito",I$7&gt;=$F13,I$7&lt;=$F13+$G13-1),1,""))</f>
        <v/>
      </c>
      <c r="J13" s="25" t="str">
        <f t="shared" ca="1" si="4"/>
        <v/>
      </c>
      <c r="K13" s="25" t="str">
        <f t="shared" ca="1" si="4"/>
        <v/>
      </c>
      <c r="L13" s="25" t="str">
        <f t="shared" ca="1" si="4"/>
        <v/>
      </c>
      <c r="M13" s="25">
        <f t="shared" ca="1" si="4"/>
        <v>1</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35" customHeight="1">
      <c r="A14" s="9"/>
      <c r="B14" s="23" t="s">
        <v>49</v>
      </c>
      <c r="C14" s="19" t="s">
        <v>21</v>
      </c>
      <c r="D14" s="19"/>
      <c r="E14" s="20">
        <v>0.5</v>
      </c>
      <c r="F14" s="21">
        <f ca="1">F12-3</f>
        <v>45783</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35" customHeight="1">
      <c r="A15" s="9"/>
      <c r="B15" s="23" t="s">
        <v>50</v>
      </c>
      <c r="C15" s="19" t="s">
        <v>48</v>
      </c>
      <c r="D15" s="19"/>
      <c r="E15" s="20"/>
      <c r="F15" s="21">
        <f ca="1">F12+20</f>
        <v>45806</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f t="shared" ca="1" si="5"/>
        <v>1</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35" customHeight="1">
      <c r="A16" s="9"/>
      <c r="B16" s="23" t="s">
        <v>51</v>
      </c>
      <c r="C16" s="19" t="s">
        <v>24</v>
      </c>
      <c r="D16" s="19"/>
      <c r="E16" s="20">
        <v>0.1</v>
      </c>
      <c r="F16" s="21">
        <f ca="1">F12+6</f>
        <v>45792</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35" customHeight="1">
      <c r="A17" s="10"/>
      <c r="B17" s="104" t="s">
        <v>52</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35" customHeight="1">
      <c r="A18" s="10"/>
      <c r="B18" s="23" t="s">
        <v>45</v>
      </c>
      <c r="C18" s="19" t="s">
        <v>28</v>
      </c>
      <c r="D18" s="19"/>
      <c r="E18" s="20">
        <v>0.6</v>
      </c>
      <c r="F18" s="21">
        <f ca="1">F12+6</f>
        <v>45792</v>
      </c>
      <c r="G18" s="22">
        <v>13</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t="shared" ca="1" si="5"/>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35" customHeight="1">
      <c r="A19" s="9"/>
      <c r="B19" s="23" t="s">
        <v>47</v>
      </c>
      <c r="C19" s="19" t="s">
        <v>6</v>
      </c>
      <c r="D19" s="19"/>
      <c r="E19" s="20">
        <v>0.5</v>
      </c>
      <c r="F19" s="21">
        <f ca="1">F18+2</f>
        <v>45794</v>
      </c>
      <c r="G19" s="22">
        <v>9</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t="shared" ca="1" si="5"/>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35" customHeight="1">
      <c r="A20" s="9"/>
      <c r="B20" s="23" t="s">
        <v>49</v>
      </c>
      <c r="C20" s="19" t="s">
        <v>21</v>
      </c>
      <c r="D20" s="19"/>
      <c r="E20" s="20">
        <v>0.33</v>
      </c>
      <c r="F20" s="21">
        <f ca="1">F19+5</f>
        <v>45799</v>
      </c>
      <c r="G20" s="22">
        <v>11</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t="shared" ca="1" si="5"/>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35" customHeight="1">
      <c r="A21" s="9"/>
      <c r="B21" s="23" t="s">
        <v>50</v>
      </c>
      <c r="C21" s="19" t="s">
        <v>48</v>
      </c>
      <c r="D21" s="19"/>
      <c r="E21" s="20"/>
      <c r="F21" s="21">
        <f ca="1">F20+2</f>
        <v>45801</v>
      </c>
      <c r="G21" s="22">
        <v>1</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f t="shared" ca="1" si="4"/>
        <v>1</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t="shared" ca="1" si="5"/>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35" customHeight="1">
      <c r="A22" s="9"/>
      <c r="B22" s="23" t="s">
        <v>51</v>
      </c>
      <c r="C22" s="19"/>
      <c r="D22" s="19"/>
      <c r="E22" s="20"/>
      <c r="F22" s="21">
        <f ca="1">F21+1</f>
        <v>45802</v>
      </c>
      <c r="G22" s="22">
        <v>24</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t="shared" ca="1" si="5"/>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35" customHeight="1">
      <c r="A23" s="9"/>
      <c r="B23" s="104" t="s">
        <v>53</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t="shared" ca="1" si="5"/>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35" customHeight="1">
      <c r="A24" s="9"/>
      <c r="B24" s="23" t="s">
        <v>45</v>
      </c>
      <c r="C24" s="19" t="s">
        <v>6</v>
      </c>
      <c r="D24" s="19"/>
      <c r="E24" s="20"/>
      <c r="F24" s="21">
        <f ca="1">F12+15</f>
        <v>45801</v>
      </c>
      <c r="G24" s="22">
        <v>4</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t="shared" ca="1" si="5"/>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35" customHeight="1">
      <c r="A25" s="9"/>
      <c r="B25" s="23" t="s">
        <v>47</v>
      </c>
      <c r="C25" s="19" t="s">
        <v>24</v>
      </c>
      <c r="D25" s="19"/>
      <c r="E25" s="20"/>
      <c r="F25" s="21">
        <f ca="1">F24+3</f>
        <v>45804</v>
      </c>
      <c r="G25" s="22">
        <v>14</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t="shared" ca="1" si="5"/>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35" customHeight="1">
      <c r="A26" s="9"/>
      <c r="B26" s="23" t="s">
        <v>49</v>
      </c>
      <c r="C26" s="19" t="s">
        <v>6</v>
      </c>
      <c r="D26" s="19"/>
      <c r="E26" s="20"/>
      <c r="F26" s="21">
        <f ca="1">F25+15</f>
        <v>45819</v>
      </c>
      <c r="G26" s="22">
        <v>6</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t="shared" ca="1" si="5"/>
        <v/>
      </c>
      <c r="AJ26" s="25" t="str">
        <f t="shared" ca="1" si="5"/>
        <v/>
      </c>
      <c r="AK26" s="25" t="str">
        <f t="shared" ca="1" si="5"/>
        <v/>
      </c>
      <c r="AL26" s="25" t="str">
        <f t="shared" ca="1" si="5"/>
        <v/>
      </c>
      <c r="AM26" s="25" t="str">
        <f t="shared" ca="1" si="5"/>
        <v/>
      </c>
      <c r="AN26" s="25" t="str">
        <f t="shared" ref="AN26:BC35" ca="1" si="9">IF(AND($C26="Objetivo",AN$7&gt;=$F26,AN$7&lt;=$F26+$G26-1),2,IF(AND($C26="Hito",AN$7&gt;=$F26,AN$7&lt;=$F26+$G26-1),1,""))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IF(AND($C26="Objetivo",BD$7&gt;=$F26,BD$7&lt;=$F26+$G26-1),2,IF(AND($C26="Hito",BD$7&gt;=$F26,BD$7&lt;=$F26+$G26-1),1,""))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35" customHeight="1">
      <c r="A27" s="9"/>
      <c r="B27" s="23" t="s">
        <v>50</v>
      </c>
      <c r="C27" s="19" t="s">
        <v>46</v>
      </c>
      <c r="D27" s="19"/>
      <c r="E27" s="20"/>
      <c r="F27" s="21">
        <f ca="1">F21+22</f>
        <v>45823</v>
      </c>
      <c r="G27" s="22">
        <v>3</v>
      </c>
      <c r="H27" s="17"/>
      <c r="I27" s="42" t="str">
        <f t="shared" ca="1" si="8"/>
        <v/>
      </c>
      <c r="J27" s="25" t="str">
        <f t="shared" ca="1" si="8"/>
        <v/>
      </c>
      <c r="K27" s="25" t="str">
        <f t="shared" ca="1" si="8"/>
        <v/>
      </c>
      <c r="L27" s="25" t="str">
        <f t="shared" ca="1" si="8"/>
        <v/>
      </c>
      <c r="M27" s="25" t="str">
        <f t="shared" ca="1" si="8"/>
        <v/>
      </c>
      <c r="N27" s="25" t="str">
        <f t="shared" ca="1" si="8"/>
        <v/>
      </c>
      <c r="O27" s="25" t="str">
        <f t="shared" ca="1" si="8"/>
        <v/>
      </c>
      <c r="P27" s="25" t="str">
        <f t="shared" ca="1" si="8"/>
        <v/>
      </c>
      <c r="Q27" s="25" t="str">
        <f t="shared" ca="1" si="8"/>
        <v/>
      </c>
      <c r="R27" s="25" t="str">
        <f t="shared" ca="1" si="8"/>
        <v/>
      </c>
      <c r="S27" s="25" t="str">
        <f t="shared" ca="1" si="8"/>
        <v/>
      </c>
      <c r="T27" s="25" t="str">
        <f t="shared" ca="1" si="8"/>
        <v/>
      </c>
      <c r="U27" s="25" t="str">
        <f t="shared" ca="1" si="8"/>
        <v/>
      </c>
      <c r="V27" s="25" t="str">
        <f t="shared" ca="1" si="8"/>
        <v/>
      </c>
      <c r="W27" s="25" t="str">
        <f t="shared" ca="1" si="8"/>
        <v/>
      </c>
      <c r="X27" s="25" t="str">
        <f t="shared" ca="1" si="8"/>
        <v/>
      </c>
      <c r="Y27" s="25" t="str">
        <f t="shared" ref="Y27:AM35" ca="1" si="11">IF(AND($C27="Objetivo",Y$7&gt;=$F27,Y$7&lt;=$F27+$G27-1),2,IF(AND($C27="Hito",Y$7&gt;=$F27,Y$7&lt;=$F27+$G27-1),1,""))</f>
        <v/>
      </c>
      <c r="Z27" s="25" t="str">
        <f t="shared" ca="1" si="11"/>
        <v/>
      </c>
      <c r="AA27" s="25" t="str">
        <f t="shared" ca="1" si="11"/>
        <v/>
      </c>
      <c r="AB27" s="25" t="str">
        <f t="shared" ca="1" si="11"/>
        <v/>
      </c>
      <c r="AC27" s="25" t="str">
        <f t="shared" ca="1" si="11"/>
        <v/>
      </c>
      <c r="AD27" s="25" t="str">
        <f t="shared" ca="1" si="11"/>
        <v/>
      </c>
      <c r="AE27" s="25" t="str">
        <f t="shared" ca="1" si="11"/>
        <v/>
      </c>
      <c r="AF27" s="25" t="str">
        <f t="shared" ca="1" si="11"/>
        <v/>
      </c>
      <c r="AG27" s="25" t="str">
        <f t="shared" ca="1" si="11"/>
        <v/>
      </c>
      <c r="AH27" s="25" t="str">
        <f t="shared" ca="1" si="11"/>
        <v/>
      </c>
      <c r="AI27" s="25" t="str">
        <f t="shared" ca="1" si="11"/>
        <v/>
      </c>
      <c r="AJ27" s="25" t="str">
        <f t="shared" ca="1" si="11"/>
        <v/>
      </c>
      <c r="AK27" s="25" t="str">
        <f t="shared" ca="1" si="11"/>
        <v/>
      </c>
      <c r="AL27" s="25" t="str">
        <f t="shared" ca="1" si="11"/>
        <v/>
      </c>
      <c r="AM27" s="25" t="str">
        <f t="shared" ca="1" si="11"/>
        <v/>
      </c>
      <c r="AN27" s="25" t="str">
        <f t="shared" ca="1" si="9"/>
        <v/>
      </c>
      <c r="AO27" s="25" t="str">
        <f t="shared" ca="1" si="9"/>
        <v/>
      </c>
      <c r="AP27" s="25" t="str">
        <f t="shared" ca="1" si="9"/>
        <v/>
      </c>
      <c r="AQ27" s="25" t="str">
        <f t="shared" ca="1" si="9"/>
        <v/>
      </c>
      <c r="AR27" s="25" t="str">
        <f t="shared" ca="1" si="9"/>
        <v/>
      </c>
      <c r="AS27" s="25">
        <f t="shared" ca="1" si="9"/>
        <v>2</v>
      </c>
      <c r="AT27" s="25">
        <f t="shared" ca="1" si="9"/>
        <v>2</v>
      </c>
      <c r="AU27" s="25">
        <f t="shared" ca="1" si="9"/>
        <v>2</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35" customHeight="1">
      <c r="A28" s="9"/>
      <c r="B28" s="23" t="s">
        <v>51</v>
      </c>
      <c r="C28" s="19" t="s">
        <v>21</v>
      </c>
      <c r="D28" s="19"/>
      <c r="E28" s="20"/>
      <c r="F28" s="21">
        <f ca="1">F16</f>
        <v>45792</v>
      </c>
      <c r="G28" s="22">
        <v>19</v>
      </c>
      <c r="H28" s="17"/>
      <c r="I28" s="42" t="str">
        <f t="shared" ca="1" si="8"/>
        <v/>
      </c>
      <c r="J28" s="25" t="str">
        <f t="shared" ca="1" si="8"/>
        <v/>
      </c>
      <c r="K28" s="25" t="str">
        <f t="shared" ca="1" si="8"/>
        <v/>
      </c>
      <c r="L28" s="25" t="str">
        <f t="shared" ca="1" si="8"/>
        <v/>
      </c>
      <c r="M28" s="25" t="str">
        <f t="shared" ca="1" si="8"/>
        <v/>
      </c>
      <c r="N28" s="25" t="str">
        <f t="shared" ca="1" si="8"/>
        <v/>
      </c>
      <c r="O28" s="25" t="str">
        <f t="shared" ca="1" si="8"/>
        <v/>
      </c>
      <c r="P28" s="25" t="str">
        <f t="shared" ca="1" si="8"/>
        <v/>
      </c>
      <c r="Q28" s="25" t="str">
        <f t="shared" ca="1" si="8"/>
        <v/>
      </c>
      <c r="R28" s="25" t="str">
        <f t="shared" ca="1" si="8"/>
        <v/>
      </c>
      <c r="S28" s="25" t="str">
        <f t="shared" ca="1" si="8"/>
        <v/>
      </c>
      <c r="T28" s="25" t="str">
        <f t="shared" ca="1" si="8"/>
        <v/>
      </c>
      <c r="U28" s="25" t="str">
        <f t="shared" ca="1" si="8"/>
        <v/>
      </c>
      <c r="V28" s="25" t="str">
        <f t="shared" ca="1" si="8"/>
        <v/>
      </c>
      <c r="W28" s="25" t="str">
        <f t="shared" ca="1" si="8"/>
        <v/>
      </c>
      <c r="X28" s="25" t="str">
        <f t="shared" ca="1" si="8"/>
        <v/>
      </c>
      <c r="Y28" s="25" t="str">
        <f t="shared" ca="1" si="11"/>
        <v/>
      </c>
      <c r="Z28" s="25" t="str">
        <f t="shared" ca="1" si="11"/>
        <v/>
      </c>
      <c r="AA28" s="25" t="str">
        <f t="shared" ca="1" si="11"/>
        <v/>
      </c>
      <c r="AB28" s="25" t="str">
        <f t="shared" ca="1" si="11"/>
        <v/>
      </c>
      <c r="AC28" s="25" t="str">
        <f t="shared" ca="1" si="11"/>
        <v/>
      </c>
      <c r="AD28" s="25" t="str">
        <f t="shared" ca="1" si="11"/>
        <v/>
      </c>
      <c r="AE28" s="25" t="str">
        <f t="shared" ca="1" si="11"/>
        <v/>
      </c>
      <c r="AF28" s="25" t="str">
        <f t="shared" ca="1" si="11"/>
        <v/>
      </c>
      <c r="AG28" s="25" t="str">
        <f t="shared" ca="1" si="11"/>
        <v/>
      </c>
      <c r="AH28" s="25" t="str">
        <f t="shared" ca="1" si="11"/>
        <v/>
      </c>
      <c r="AI28" s="25" t="str">
        <f t="shared" ca="1" si="11"/>
        <v/>
      </c>
      <c r="AJ28" s="25" t="str">
        <f t="shared" ca="1" si="11"/>
        <v/>
      </c>
      <c r="AK28" s="25" t="str">
        <f t="shared" ca="1" si="11"/>
        <v/>
      </c>
      <c r="AL28" s="25" t="str">
        <f t="shared" ca="1" si="11"/>
        <v/>
      </c>
      <c r="AM28" s="25" t="str">
        <f t="shared" ca="1" si="11"/>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35" customHeight="1">
      <c r="A29" s="9"/>
      <c r="B29" s="104" t="s">
        <v>54</v>
      </c>
      <c r="C29" s="19"/>
      <c r="D29" s="19"/>
      <c r="E29" s="20"/>
      <c r="F29" s="21"/>
      <c r="G29" s="22"/>
      <c r="H29" s="17"/>
      <c r="I29" s="42" t="str">
        <f t="shared" ref="I29:X35" ca="1" si="12">IF(AND($C29="Objetivo",I$7&gt;=$F29,I$7&lt;=$F29+$G29-1),2,IF(AND($C29="Hito",I$7&gt;=$F29,I$7&lt;=$F29+$G29-1),1,""))</f>
        <v/>
      </c>
      <c r="J29" s="25" t="str">
        <f t="shared" ca="1" si="12"/>
        <v/>
      </c>
      <c r="K29" s="25" t="str">
        <f t="shared" ca="1" si="12"/>
        <v/>
      </c>
      <c r="L29" s="25" t="str">
        <f t="shared" ca="1" si="12"/>
        <v/>
      </c>
      <c r="M29" s="25" t="str">
        <f t="shared" ca="1" si="12"/>
        <v/>
      </c>
      <c r="N29" s="25" t="str">
        <f t="shared" ca="1" si="12"/>
        <v/>
      </c>
      <c r="O29" s="25" t="str">
        <f t="shared" ca="1" si="12"/>
        <v/>
      </c>
      <c r="P29" s="25" t="str">
        <f t="shared" ca="1" si="12"/>
        <v/>
      </c>
      <c r="Q29" s="25" t="str">
        <f t="shared" ca="1" si="12"/>
        <v/>
      </c>
      <c r="R29" s="25" t="str">
        <f t="shared" ca="1" si="12"/>
        <v/>
      </c>
      <c r="S29" s="25" t="str">
        <f t="shared" ca="1" si="12"/>
        <v/>
      </c>
      <c r="T29" s="25" t="str">
        <f t="shared" ca="1" si="12"/>
        <v/>
      </c>
      <c r="U29" s="25" t="str">
        <f t="shared" ca="1" si="12"/>
        <v/>
      </c>
      <c r="V29" s="25" t="str">
        <f t="shared" ca="1" si="12"/>
        <v/>
      </c>
      <c r="W29" s="25" t="str">
        <f t="shared" ca="1" si="12"/>
        <v/>
      </c>
      <c r="X29" s="25" t="str">
        <f t="shared" ca="1" si="12"/>
        <v/>
      </c>
      <c r="Y29" s="25" t="str">
        <f t="shared" ca="1" si="11"/>
        <v/>
      </c>
      <c r="Z29" s="25" t="str">
        <f t="shared" ca="1" si="11"/>
        <v/>
      </c>
      <c r="AA29" s="25" t="str">
        <f t="shared" ca="1" si="11"/>
        <v/>
      </c>
      <c r="AB29" s="25" t="str">
        <f t="shared" ca="1" si="11"/>
        <v/>
      </c>
      <c r="AC29" s="25" t="str">
        <f t="shared" ca="1" si="11"/>
        <v/>
      </c>
      <c r="AD29" s="25" t="str">
        <f t="shared" ca="1" si="11"/>
        <v/>
      </c>
      <c r="AE29" s="25" t="str">
        <f t="shared" ca="1" si="11"/>
        <v/>
      </c>
      <c r="AF29" s="25" t="str">
        <f t="shared" ca="1" si="11"/>
        <v/>
      </c>
      <c r="AG29" s="25" t="str">
        <f t="shared" ca="1" si="11"/>
        <v/>
      </c>
      <c r="AH29" s="25" t="str">
        <f t="shared" ca="1" si="11"/>
        <v/>
      </c>
      <c r="AI29" s="25" t="str">
        <f t="shared" ca="1" si="11"/>
        <v/>
      </c>
      <c r="AJ29" s="25" t="str">
        <f t="shared" ca="1" si="11"/>
        <v/>
      </c>
      <c r="AK29" s="25" t="str">
        <f t="shared" ca="1" si="11"/>
        <v/>
      </c>
      <c r="AL29" s="25" t="str">
        <f t="shared" ca="1" si="11"/>
        <v/>
      </c>
      <c r="AM29" s="25" t="str">
        <f t="shared" ca="1" si="11"/>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35" customHeight="1">
      <c r="A30" s="9"/>
      <c r="B30" s="23" t="s">
        <v>45</v>
      </c>
      <c r="C30" s="19"/>
      <c r="D30" s="19"/>
      <c r="E30" s="20"/>
      <c r="F30" s="21">
        <f ca="1">F27+3</f>
        <v>45826</v>
      </c>
      <c r="G30" s="22">
        <v>15</v>
      </c>
      <c r="H30" s="17"/>
      <c r="I30" s="42" t="str">
        <f t="shared" ca="1" si="12"/>
        <v/>
      </c>
      <c r="J30" s="25" t="str">
        <f t="shared" ca="1" si="12"/>
        <v/>
      </c>
      <c r="K30" s="25" t="str">
        <f t="shared" ca="1" si="12"/>
        <v/>
      </c>
      <c r="L30" s="25" t="str">
        <f t="shared" ca="1" si="12"/>
        <v/>
      </c>
      <c r="M30" s="25" t="str">
        <f t="shared" ca="1" si="12"/>
        <v/>
      </c>
      <c r="N30" s="25" t="str">
        <f t="shared" ca="1" si="12"/>
        <v/>
      </c>
      <c r="O30" s="25" t="str">
        <f t="shared" ca="1" si="12"/>
        <v/>
      </c>
      <c r="P30" s="25" t="str">
        <f t="shared" ca="1" si="12"/>
        <v/>
      </c>
      <c r="Q30" s="25" t="str">
        <f t="shared" ca="1" si="12"/>
        <v/>
      </c>
      <c r="R30" s="25" t="str">
        <f t="shared" ca="1" si="12"/>
        <v/>
      </c>
      <c r="S30" s="25" t="str">
        <f t="shared" ca="1" si="12"/>
        <v/>
      </c>
      <c r="T30" s="25" t="str">
        <f t="shared" ca="1" si="12"/>
        <v/>
      </c>
      <c r="U30" s="25" t="str">
        <f t="shared" ca="1" si="12"/>
        <v/>
      </c>
      <c r="V30" s="25" t="str">
        <f t="shared" ca="1" si="12"/>
        <v/>
      </c>
      <c r="W30" s="25" t="str">
        <f t="shared" ca="1" si="12"/>
        <v/>
      </c>
      <c r="X30" s="25" t="str">
        <f t="shared" ca="1" si="12"/>
        <v/>
      </c>
      <c r="Y30" s="25" t="str">
        <f t="shared" ca="1" si="11"/>
        <v/>
      </c>
      <c r="Z30" s="25" t="str">
        <f t="shared" ca="1" si="11"/>
        <v/>
      </c>
      <c r="AA30" s="25" t="str">
        <f t="shared" ca="1" si="11"/>
        <v/>
      </c>
      <c r="AB30" s="25" t="str">
        <f t="shared" ca="1" si="11"/>
        <v/>
      </c>
      <c r="AC30" s="25" t="str">
        <f t="shared" ca="1" si="11"/>
        <v/>
      </c>
      <c r="AD30" s="25" t="str">
        <f t="shared" ca="1" si="11"/>
        <v/>
      </c>
      <c r="AE30" s="25" t="str">
        <f t="shared" ca="1" si="11"/>
        <v/>
      </c>
      <c r="AF30" s="25" t="str">
        <f t="shared" ca="1" si="11"/>
        <v/>
      </c>
      <c r="AG30" s="25" t="str">
        <f t="shared" ca="1" si="11"/>
        <v/>
      </c>
      <c r="AH30" s="25" t="str">
        <f t="shared" ca="1" si="11"/>
        <v/>
      </c>
      <c r="AI30" s="25" t="str">
        <f t="shared" ca="1" si="11"/>
        <v/>
      </c>
      <c r="AJ30" s="25" t="str">
        <f t="shared" ca="1" si="11"/>
        <v/>
      </c>
      <c r="AK30" s="25" t="str">
        <f t="shared" ca="1" si="11"/>
        <v/>
      </c>
      <c r="AL30" s="25" t="str">
        <f t="shared" ca="1" si="11"/>
        <v/>
      </c>
      <c r="AM30" s="25" t="str">
        <f t="shared" ca="1" si="11"/>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35" customHeight="1">
      <c r="A31" s="9"/>
      <c r="B31" s="23" t="s">
        <v>47</v>
      </c>
      <c r="C31" s="19"/>
      <c r="D31" s="19"/>
      <c r="E31" s="20"/>
      <c r="F31" s="21">
        <f ca="1">F30+14</f>
        <v>45840</v>
      </c>
      <c r="G31" s="22">
        <v>5</v>
      </c>
      <c r="H31" s="17"/>
      <c r="I31" s="42" t="str">
        <f t="shared" ca="1" si="12"/>
        <v/>
      </c>
      <c r="J31" s="25" t="str">
        <f t="shared" ca="1" si="12"/>
        <v/>
      </c>
      <c r="K31" s="25" t="str">
        <f t="shared" ca="1" si="12"/>
        <v/>
      </c>
      <c r="L31" s="25" t="str">
        <f t="shared" ca="1" si="12"/>
        <v/>
      </c>
      <c r="M31" s="25" t="str">
        <f t="shared" ca="1" si="12"/>
        <v/>
      </c>
      <c r="N31" s="25" t="str">
        <f t="shared" ca="1" si="12"/>
        <v/>
      </c>
      <c r="O31" s="25" t="str">
        <f t="shared" ca="1" si="12"/>
        <v/>
      </c>
      <c r="P31" s="25" t="str">
        <f t="shared" ca="1" si="12"/>
        <v/>
      </c>
      <c r="Q31" s="25" t="str">
        <f t="shared" ca="1" si="12"/>
        <v/>
      </c>
      <c r="R31" s="25" t="str">
        <f t="shared" ca="1" si="12"/>
        <v/>
      </c>
      <c r="S31" s="25" t="str">
        <f t="shared" ca="1" si="12"/>
        <v/>
      </c>
      <c r="T31" s="25" t="str">
        <f t="shared" ca="1" si="12"/>
        <v/>
      </c>
      <c r="U31" s="25" t="str">
        <f t="shared" ca="1" si="12"/>
        <v/>
      </c>
      <c r="V31" s="25" t="str">
        <f t="shared" ca="1" si="12"/>
        <v/>
      </c>
      <c r="W31" s="25" t="str">
        <f t="shared" ca="1" si="12"/>
        <v/>
      </c>
      <c r="X31" s="25" t="str">
        <f t="shared" ca="1" si="12"/>
        <v/>
      </c>
      <c r="Y31" s="25" t="str">
        <f t="shared" ca="1" si="11"/>
        <v/>
      </c>
      <c r="Z31" s="25" t="str">
        <f t="shared" ca="1" si="11"/>
        <v/>
      </c>
      <c r="AA31" s="25" t="str">
        <f t="shared" ca="1" si="11"/>
        <v/>
      </c>
      <c r="AB31" s="25" t="str">
        <f t="shared" ca="1" si="11"/>
        <v/>
      </c>
      <c r="AC31" s="25" t="str">
        <f t="shared" ca="1" si="11"/>
        <v/>
      </c>
      <c r="AD31" s="25" t="str">
        <f t="shared" ca="1" si="11"/>
        <v/>
      </c>
      <c r="AE31" s="25" t="str">
        <f t="shared" ca="1" si="11"/>
        <v/>
      </c>
      <c r="AF31" s="25" t="str">
        <f t="shared" ca="1" si="11"/>
        <v/>
      </c>
      <c r="AG31" s="25" t="str">
        <f t="shared" ca="1" si="11"/>
        <v/>
      </c>
      <c r="AH31" s="25" t="str">
        <f t="shared" ca="1" si="11"/>
        <v/>
      </c>
      <c r="AI31" s="25" t="str">
        <f t="shared" ca="1" si="11"/>
        <v/>
      </c>
      <c r="AJ31" s="25" t="str">
        <f t="shared" ca="1" si="11"/>
        <v/>
      </c>
      <c r="AK31" s="25" t="str">
        <f t="shared" ca="1" si="11"/>
        <v/>
      </c>
      <c r="AL31" s="25" t="str">
        <f t="shared" ca="1" si="11"/>
        <v/>
      </c>
      <c r="AM31" s="25" t="str">
        <f t="shared" ca="1" si="11"/>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35" customHeight="1">
      <c r="A32" s="9"/>
      <c r="B32" s="23" t="s">
        <v>49</v>
      </c>
      <c r="C32" s="19" t="s">
        <v>48</v>
      </c>
      <c r="D32" s="19"/>
      <c r="E32" s="20"/>
      <c r="F32" s="21">
        <f ca="1">F31+42</f>
        <v>45882</v>
      </c>
      <c r="G32" s="22">
        <v>1</v>
      </c>
      <c r="H32" s="17"/>
      <c r="I32" s="42" t="str">
        <f t="shared" ca="1" si="12"/>
        <v/>
      </c>
      <c r="J32" s="25" t="str">
        <f t="shared" ca="1" si="12"/>
        <v/>
      </c>
      <c r="K32" s="25" t="str">
        <f t="shared" ca="1" si="12"/>
        <v/>
      </c>
      <c r="L32" s="25" t="str">
        <f t="shared" ca="1" si="12"/>
        <v/>
      </c>
      <c r="M32" s="25" t="str">
        <f t="shared" ca="1" si="12"/>
        <v/>
      </c>
      <c r="N32" s="25" t="str">
        <f t="shared" ca="1" si="12"/>
        <v/>
      </c>
      <c r="O32" s="25" t="str">
        <f t="shared" ca="1" si="12"/>
        <v/>
      </c>
      <c r="P32" s="25" t="str">
        <f t="shared" ca="1" si="12"/>
        <v/>
      </c>
      <c r="Q32" s="25" t="str">
        <f t="shared" ca="1" si="12"/>
        <v/>
      </c>
      <c r="R32" s="25" t="str">
        <f t="shared" ca="1" si="12"/>
        <v/>
      </c>
      <c r="S32" s="25" t="str">
        <f t="shared" ca="1" si="12"/>
        <v/>
      </c>
      <c r="T32" s="25" t="str">
        <f t="shared" ca="1" si="12"/>
        <v/>
      </c>
      <c r="U32" s="25" t="str">
        <f t="shared" ca="1" si="12"/>
        <v/>
      </c>
      <c r="V32" s="25" t="str">
        <f t="shared" ca="1" si="12"/>
        <v/>
      </c>
      <c r="W32" s="25" t="str">
        <f t="shared" ca="1" si="12"/>
        <v/>
      </c>
      <c r="X32" s="25" t="str">
        <f t="shared" ca="1" si="12"/>
        <v/>
      </c>
      <c r="Y32" s="25" t="str">
        <f t="shared" ca="1" si="11"/>
        <v/>
      </c>
      <c r="Z32" s="25" t="str">
        <f t="shared" ca="1" si="11"/>
        <v/>
      </c>
      <c r="AA32" s="25" t="str">
        <f t="shared" ca="1" si="11"/>
        <v/>
      </c>
      <c r="AB32" s="25" t="str">
        <f t="shared" ca="1" si="11"/>
        <v/>
      </c>
      <c r="AC32" s="25" t="str">
        <f t="shared" ca="1" si="11"/>
        <v/>
      </c>
      <c r="AD32" s="25" t="str">
        <f t="shared" ca="1" si="11"/>
        <v/>
      </c>
      <c r="AE32" s="25" t="str">
        <f t="shared" ca="1" si="11"/>
        <v/>
      </c>
      <c r="AF32" s="25" t="str">
        <f t="shared" ca="1" si="11"/>
        <v/>
      </c>
      <c r="AG32" s="25" t="str">
        <f t="shared" ca="1" si="11"/>
        <v/>
      </c>
      <c r="AH32" s="25" t="str">
        <f t="shared" ca="1" si="11"/>
        <v/>
      </c>
      <c r="AI32" s="25" t="str">
        <f t="shared" ca="1" si="11"/>
        <v/>
      </c>
      <c r="AJ32" s="25" t="str">
        <f t="shared" ca="1" si="11"/>
        <v/>
      </c>
      <c r="AK32" s="25" t="str">
        <f t="shared" ca="1" si="11"/>
        <v/>
      </c>
      <c r="AL32" s="25" t="str">
        <f t="shared" ca="1" si="11"/>
        <v/>
      </c>
      <c r="AM32" s="25" t="str">
        <f t="shared" ca="1" si="11"/>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35" customHeight="1">
      <c r="A33" s="9"/>
      <c r="B33" s="23" t="s">
        <v>50</v>
      </c>
      <c r="C33" s="19"/>
      <c r="D33" s="19"/>
      <c r="E33" s="20"/>
      <c r="F33" s="21"/>
      <c r="G33" s="22"/>
      <c r="H33" s="17"/>
      <c r="I33" s="42" t="str">
        <f t="shared" ca="1" si="12"/>
        <v/>
      </c>
      <c r="J33" s="25" t="str">
        <f t="shared" ca="1" si="12"/>
        <v/>
      </c>
      <c r="K33" s="25" t="str">
        <f t="shared" ca="1" si="12"/>
        <v/>
      </c>
      <c r="L33" s="25" t="str">
        <f t="shared" ca="1" si="12"/>
        <v/>
      </c>
      <c r="M33" s="25" t="str">
        <f t="shared" ca="1" si="12"/>
        <v/>
      </c>
      <c r="N33" s="25" t="str">
        <f t="shared" ca="1" si="12"/>
        <v/>
      </c>
      <c r="O33" s="25" t="str">
        <f t="shared" ca="1" si="12"/>
        <v/>
      </c>
      <c r="P33" s="25" t="str">
        <f t="shared" ca="1" si="12"/>
        <v/>
      </c>
      <c r="Q33" s="25" t="str">
        <f t="shared" ca="1" si="12"/>
        <v/>
      </c>
      <c r="R33" s="25" t="str">
        <f t="shared" ca="1" si="12"/>
        <v/>
      </c>
      <c r="S33" s="25" t="str">
        <f t="shared" ca="1" si="12"/>
        <v/>
      </c>
      <c r="T33" s="25" t="str">
        <f t="shared" ca="1" si="12"/>
        <v/>
      </c>
      <c r="U33" s="25" t="str">
        <f t="shared" ca="1" si="12"/>
        <v/>
      </c>
      <c r="V33" s="25" t="str">
        <f t="shared" ca="1" si="12"/>
        <v/>
      </c>
      <c r="W33" s="25" t="str">
        <f t="shared" ca="1" si="12"/>
        <v/>
      </c>
      <c r="X33" s="25" t="str">
        <f t="shared" ca="1" si="12"/>
        <v/>
      </c>
      <c r="Y33" s="25" t="str">
        <f t="shared" ca="1" si="11"/>
        <v/>
      </c>
      <c r="Z33" s="25" t="str">
        <f t="shared" ca="1" si="11"/>
        <v/>
      </c>
      <c r="AA33" s="25" t="str">
        <f t="shared" ca="1" si="11"/>
        <v/>
      </c>
      <c r="AB33" s="25" t="str">
        <f t="shared" ca="1" si="11"/>
        <v/>
      </c>
      <c r="AC33" s="25" t="str">
        <f t="shared" ca="1" si="11"/>
        <v/>
      </c>
      <c r="AD33" s="25" t="str">
        <f t="shared" ca="1" si="11"/>
        <v/>
      </c>
      <c r="AE33" s="25" t="str">
        <f t="shared" ca="1" si="11"/>
        <v/>
      </c>
      <c r="AF33" s="25" t="str">
        <f t="shared" ca="1" si="11"/>
        <v/>
      </c>
      <c r="AG33" s="25" t="str">
        <f t="shared" ca="1" si="11"/>
        <v/>
      </c>
      <c r="AH33" s="25" t="str">
        <f t="shared" ca="1" si="11"/>
        <v/>
      </c>
      <c r="AI33" s="25" t="str">
        <f t="shared" ca="1" si="11"/>
        <v/>
      </c>
      <c r="AJ33" s="25" t="str">
        <f t="shared" ca="1" si="11"/>
        <v/>
      </c>
      <c r="AK33" s="25" t="str">
        <f t="shared" ca="1" si="11"/>
        <v/>
      </c>
      <c r="AL33" s="25" t="str">
        <f t="shared" ca="1" si="11"/>
        <v/>
      </c>
      <c r="AM33" s="25" t="str">
        <f t="shared" ca="1" si="11"/>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35" customHeight="1">
      <c r="A34" s="9"/>
      <c r="B34" s="23" t="s">
        <v>51</v>
      </c>
      <c r="C34" s="19"/>
      <c r="D34" s="19"/>
      <c r="E34" s="20"/>
      <c r="F34" s="21"/>
      <c r="G34" s="22"/>
      <c r="H34" s="17"/>
      <c r="I34" s="42" t="str">
        <f t="shared" ca="1" si="12"/>
        <v/>
      </c>
      <c r="J34" s="25" t="str">
        <f t="shared" ca="1" si="12"/>
        <v/>
      </c>
      <c r="K34" s="25" t="str">
        <f t="shared" ca="1" si="12"/>
        <v/>
      </c>
      <c r="L34" s="25" t="str">
        <f t="shared" ca="1" si="12"/>
        <v/>
      </c>
      <c r="M34" s="25" t="str">
        <f t="shared" ca="1" si="12"/>
        <v/>
      </c>
      <c r="N34" s="25" t="str">
        <f t="shared" ca="1" si="12"/>
        <v/>
      </c>
      <c r="O34" s="25" t="str">
        <f t="shared" ca="1" si="12"/>
        <v/>
      </c>
      <c r="P34" s="25" t="str">
        <f t="shared" ca="1" si="12"/>
        <v/>
      </c>
      <c r="Q34" s="25" t="str">
        <f t="shared" ca="1" si="12"/>
        <v/>
      </c>
      <c r="R34" s="25" t="str">
        <f t="shared" ca="1" si="12"/>
        <v/>
      </c>
      <c r="S34" s="25" t="str">
        <f t="shared" ca="1" si="12"/>
        <v/>
      </c>
      <c r="T34" s="25" t="str">
        <f t="shared" ca="1" si="12"/>
        <v/>
      </c>
      <c r="U34" s="25" t="str">
        <f t="shared" ca="1" si="12"/>
        <v/>
      </c>
      <c r="V34" s="25" t="str">
        <f t="shared" ca="1" si="12"/>
        <v/>
      </c>
      <c r="W34" s="25" t="str">
        <f t="shared" ca="1" si="12"/>
        <v/>
      </c>
      <c r="X34" s="25" t="str">
        <f t="shared" ca="1" si="12"/>
        <v/>
      </c>
      <c r="Y34" s="25" t="str">
        <f t="shared" ca="1" si="11"/>
        <v/>
      </c>
      <c r="Z34" s="25" t="str">
        <f t="shared" ca="1" si="11"/>
        <v/>
      </c>
      <c r="AA34" s="25" t="str">
        <f t="shared" ca="1" si="11"/>
        <v/>
      </c>
      <c r="AB34" s="25" t="str">
        <f t="shared" ca="1" si="11"/>
        <v/>
      </c>
      <c r="AC34" s="25" t="str">
        <f t="shared" ca="1" si="11"/>
        <v/>
      </c>
      <c r="AD34" s="25" t="str">
        <f t="shared" ca="1" si="11"/>
        <v/>
      </c>
      <c r="AE34" s="25" t="str">
        <f t="shared" ca="1" si="11"/>
        <v/>
      </c>
      <c r="AF34" s="25" t="str">
        <f t="shared" ca="1" si="11"/>
        <v/>
      </c>
      <c r="AG34" s="25" t="str">
        <f t="shared" ca="1" si="11"/>
        <v/>
      </c>
      <c r="AH34" s="25" t="str">
        <f t="shared" ca="1" si="11"/>
        <v/>
      </c>
      <c r="AI34" s="25" t="str">
        <f t="shared" ca="1" si="11"/>
        <v/>
      </c>
      <c r="AJ34" s="25" t="str">
        <f t="shared" ca="1" si="11"/>
        <v/>
      </c>
      <c r="AK34" s="25" t="str">
        <f t="shared" ca="1" si="11"/>
        <v/>
      </c>
      <c r="AL34" s="25" t="str">
        <f t="shared" ca="1" si="11"/>
        <v/>
      </c>
      <c r="AM34" s="25" t="str">
        <f t="shared" ca="1" si="11"/>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35" customHeight="1">
      <c r="A35" s="9"/>
      <c r="B35" s="23"/>
      <c r="C35" s="19"/>
      <c r="D35" s="19"/>
      <c r="E35" s="20"/>
      <c r="F35" s="21"/>
      <c r="G35" s="22"/>
      <c r="H35" s="17"/>
      <c r="I35" s="42" t="str">
        <f t="shared" ca="1" si="12"/>
        <v/>
      </c>
      <c r="J35" s="25" t="str">
        <f t="shared" ca="1" si="12"/>
        <v/>
      </c>
      <c r="K35" s="25" t="str">
        <f t="shared" ca="1" si="12"/>
        <v/>
      </c>
      <c r="L35" s="25" t="str">
        <f t="shared" ca="1" si="12"/>
        <v/>
      </c>
      <c r="M35" s="25" t="str">
        <f t="shared" ca="1" si="12"/>
        <v/>
      </c>
      <c r="N35" s="25" t="str">
        <f t="shared" ca="1" si="12"/>
        <v/>
      </c>
      <c r="O35" s="25" t="str">
        <f t="shared" ca="1" si="12"/>
        <v/>
      </c>
      <c r="P35" s="25" t="str">
        <f t="shared" ca="1" si="12"/>
        <v/>
      </c>
      <c r="Q35" s="25" t="str">
        <f t="shared" ca="1" si="12"/>
        <v/>
      </c>
      <c r="R35" s="25" t="str">
        <f t="shared" ca="1" si="12"/>
        <v/>
      </c>
      <c r="S35" s="25" t="str">
        <f t="shared" ca="1" si="12"/>
        <v/>
      </c>
      <c r="T35" s="25" t="str">
        <f t="shared" ca="1" si="12"/>
        <v/>
      </c>
      <c r="U35" s="25" t="str">
        <f t="shared" ca="1" si="12"/>
        <v/>
      </c>
      <c r="V35" s="25" t="str">
        <f t="shared" ca="1" si="12"/>
        <v/>
      </c>
      <c r="W35" s="25" t="str">
        <f t="shared" ca="1" si="12"/>
        <v/>
      </c>
      <c r="X35" s="25" t="str">
        <f t="shared" ca="1" si="12"/>
        <v/>
      </c>
      <c r="Y35" s="25" t="str">
        <f t="shared" ca="1" si="11"/>
        <v/>
      </c>
      <c r="Z35" s="25" t="str">
        <f t="shared" ca="1" si="11"/>
        <v/>
      </c>
      <c r="AA35" s="25" t="str">
        <f t="shared" ca="1" si="11"/>
        <v/>
      </c>
      <c r="AB35" s="25" t="str">
        <f t="shared" ca="1" si="11"/>
        <v/>
      </c>
      <c r="AC35" s="25" t="str">
        <f t="shared" ca="1" si="11"/>
        <v/>
      </c>
      <c r="AD35" s="25" t="str">
        <f t="shared" ca="1" si="11"/>
        <v/>
      </c>
      <c r="AE35" s="25" t="str">
        <f t="shared" ca="1" si="11"/>
        <v/>
      </c>
      <c r="AF35" s="25" t="str">
        <f t="shared" ca="1" si="11"/>
        <v/>
      </c>
      <c r="AG35" s="25" t="str">
        <f t="shared" ca="1" si="11"/>
        <v/>
      </c>
      <c r="AH35" s="25" t="str">
        <f t="shared" ca="1" si="11"/>
        <v/>
      </c>
      <c r="AI35" s="25" t="str">
        <f t="shared" ca="1" si="11"/>
        <v/>
      </c>
      <c r="AJ35" s="25" t="str">
        <f t="shared" ca="1" si="11"/>
        <v/>
      </c>
      <c r="AK35" s="25" t="str">
        <f t="shared" ca="1" si="11"/>
        <v/>
      </c>
      <c r="AL35" s="25" t="str">
        <f t="shared" ca="1" si="11"/>
        <v/>
      </c>
      <c r="AM35" s="25" t="str">
        <f t="shared" ca="1" si="11"/>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59"/>
    </row>
    <row r="36" spans="1:65" s="1" customFormat="1" ht="40.35" customHeight="1">
      <c r="A36" s="10"/>
      <c r="B36" s="100" t="s">
        <v>55</v>
      </c>
      <c r="C36" s="50"/>
      <c r="D36" s="50"/>
      <c r="E36" s="30"/>
      <c r="F36" s="51"/>
      <c r="G36" s="52"/>
      <c r="H36" s="17"/>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26"/>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5" priority="4">
      <formula>I$7&lt;=EOMONTH($I$7,0)</formula>
    </cfRule>
  </conditionalFormatting>
  <conditionalFormatting sqref="I6:BL6">
    <cfRule type="expression" dxfId="24" priority="2">
      <formula>AND(I$7&lt;=EOMONTH($I$7,1),I$7&gt;EOMONTH($I$7,0))</formula>
    </cfRule>
  </conditionalFormatting>
  <conditionalFormatting sqref="I7:BL36">
    <cfRule type="expression" dxfId="23" priority="1">
      <formula>AND(TODAY()&gt;=I$7,TODAY()&lt;J$7)</formula>
    </cfRule>
  </conditionalFormatting>
  <conditionalFormatting sqref="I10:BL35">
    <cfRule type="expression" dxfId="22" priority="7" stopIfTrue="1">
      <formula>AND($C10="Riesgo bajo",I$7&gt;=$F10,I$7&lt;=$F10+$G10-1)</formula>
    </cfRule>
    <cfRule type="expression" dxfId="21" priority="8" stopIfTrue="1">
      <formula>AND($C10="Riesgo alto",I$7&gt;=$F10,I$7&lt;=$F10+$G10-1)</formula>
    </cfRule>
    <cfRule type="expression" dxfId="20" priority="9" stopIfTrue="1">
      <formula>AND($C10="Según lo previsto",I$7&gt;=$F10,I$7&lt;=$F10+$G10-1)</formula>
    </cfRule>
    <cfRule type="expression" dxfId="19" priority="10" stopIfTrue="1">
      <formula>AND($C10="Riesgo medio",I$7&gt;=$F10,I$7&lt;=$F10+$G10-1)</formula>
    </cfRule>
    <cfRule type="expression" dxfId="18" priority="11" stopIfTrue="1">
      <formula>AND(LEN($C10)=0,I$7&gt;=$F10,I$7&lt;=$F10+$G10-1)</formula>
    </cfRule>
  </conditionalFormatting>
  <conditionalFormatting sqref="J6:BL6">
    <cfRule type="expression" dxfId="17" priority="3">
      <formula>AND(J$7&lt;=EOMONTH($I$7,2),J$7&gt;EOMONTH($I$7,0),J$7&gt;EOMONTH($I$7,1))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3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3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3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D70357B-4F59-49F1-A1C4-F11BBDE70AE8}"/>
    <dataValidation allowBlank="1" showInputMessage="1" showErrorMessage="1" prompt="Escriba el nombre de la empresa en B4._x000a_Figura una leyenda entre las celdas I4 y AC4. La etiqueta de leyenda está en la celda G4." sqref="A4" xr:uid="{E8FF6BF3-823C-4A98-BBC9-FA2C64DA9486}"/>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B30ABCC4-AAAD-48D6-8EEB-7C14721C5981}"/>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9.140625" defaultRowHeight="30" customHeight="1"/>
  <cols>
    <col min="1" max="1" width="4.7109375" style="9" customWidth="1"/>
    <col min="2" max="2" width="36.7109375" customWidth="1"/>
    <col min="3" max="3" width="13.28515625" bestFit="1" customWidth="1"/>
    <col min="4" max="4" width="20.42578125" customWidth="1"/>
    <col min="5" max="5" width="15.7109375" customWidth="1"/>
    <col min="6" max="6" width="12.7109375" style="2" customWidth="1"/>
    <col min="7" max="7" width="10.42578125" customWidth="1"/>
    <col min="8" max="8" width="2.7109375" customWidth="1"/>
    <col min="9" max="65" width="5.7109375" customWidth="1"/>
  </cols>
  <sheetData>
    <row r="1" spans="1:68" ht="25.35" customHeight="1"/>
    <row r="2" spans="1:68" ht="50.1" customHeight="1">
      <c r="A2" s="10"/>
      <c r="B2" s="137" t="s">
        <v>41</v>
      </c>
      <c r="C2" s="137"/>
      <c r="D2" s="137"/>
      <c r="E2" s="137"/>
      <c r="F2" s="137"/>
      <c r="G2" s="137"/>
      <c r="H2" s="137"/>
      <c r="I2" s="138"/>
      <c r="J2" s="138"/>
      <c r="K2" s="138"/>
      <c r="L2" s="138"/>
      <c r="M2" s="138"/>
      <c r="N2" s="138"/>
      <c r="O2" s="139"/>
      <c r="P2" s="139"/>
      <c r="Q2" s="139"/>
      <c r="R2" s="139"/>
      <c r="S2" s="139"/>
      <c r="T2" s="139"/>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row>
    <row r="3" spans="1:68" ht="20.100000000000001" customHeight="1">
      <c r="A3" s="10"/>
      <c r="B3" s="61"/>
      <c r="C3" s="62"/>
      <c r="D3" s="63"/>
      <c r="E3" s="63"/>
      <c r="F3" s="64"/>
      <c r="G3" s="63"/>
      <c r="H3" s="63"/>
      <c r="I3" s="76"/>
      <c r="J3" s="1"/>
      <c r="K3" s="1"/>
      <c r="L3" s="1"/>
    </row>
    <row r="4" spans="1:68" ht="30" customHeight="1">
      <c r="A4" s="10"/>
      <c r="B4" s="65" t="s">
        <v>42</v>
      </c>
      <c r="C4" s="66"/>
      <c r="D4" s="67"/>
      <c r="E4" s="68"/>
      <c r="F4" s="69"/>
      <c r="G4" s="70" t="s">
        <v>5</v>
      </c>
      <c r="H4" s="68"/>
      <c r="I4" s="130" t="s">
        <v>6</v>
      </c>
      <c r="J4" s="130"/>
      <c r="K4" s="130"/>
      <c r="L4" s="130"/>
      <c r="N4" s="131" t="s">
        <v>21</v>
      </c>
      <c r="O4" s="131"/>
      <c r="P4" s="131"/>
      <c r="Q4" s="131"/>
      <c r="S4" s="132" t="s">
        <v>24</v>
      </c>
      <c r="T4" s="132"/>
      <c r="U4" s="132"/>
      <c r="V4" s="132"/>
      <c r="X4" s="125" t="s">
        <v>28</v>
      </c>
      <c r="Y4" s="125"/>
      <c r="Z4" s="125"/>
      <c r="AA4" s="125"/>
      <c r="AC4" s="126" t="s">
        <v>10</v>
      </c>
      <c r="AD4" s="126"/>
      <c r="AE4" s="126"/>
      <c r="AF4" s="126"/>
    </row>
    <row r="5" spans="1:68" ht="30" customHeight="1">
      <c r="A5" s="10"/>
      <c r="B5" s="71" t="s">
        <v>43</v>
      </c>
      <c r="C5" s="67"/>
      <c r="D5" s="67"/>
      <c r="E5" s="68"/>
      <c r="F5" s="69"/>
      <c r="G5" s="68"/>
      <c r="H5" s="68"/>
    </row>
    <row r="6" spans="1:68" ht="30" customHeight="1">
      <c r="A6" s="10"/>
      <c r="B6" s="72" t="s">
        <v>11</v>
      </c>
      <c r="C6" s="73" cm="1">
        <f t="array" aca="1" ref="C6" ca="1">IFERROR(IF(MIN(Hitos43524[Inicio])=0,TODAY(),B11(Hitos43524[Inicio])),TODAY())</f>
        <v>45786</v>
      </c>
      <c r="D6" s="73"/>
      <c r="E6" s="68"/>
      <c r="F6" s="69"/>
      <c r="G6" s="68"/>
      <c r="H6" s="68"/>
      <c r="I6" s="83" t="str">
        <f ca="1">TEXT(I7,"mmmm")</f>
        <v>May</v>
      </c>
      <c r="J6" s="83"/>
      <c r="K6" s="83"/>
      <c r="L6" s="83"/>
      <c r="M6" s="83"/>
      <c r="N6" s="83"/>
      <c r="O6" s="83"/>
      <c r="P6" s="83" t="str">
        <f ca="1">IF(TEXT(P7,"mmmm")=I6,"",TEXT(P7,"mmmm"))</f>
        <v/>
      </c>
      <c r="Q6" s="83"/>
      <c r="R6" s="83"/>
      <c r="S6" s="83"/>
      <c r="T6" s="83"/>
      <c r="U6" s="83"/>
      <c r="V6" s="83"/>
      <c r="W6" s="83" t="str">
        <f ca="1">IF(OR(TEXT(W7,"mmmm")=P6,TEXT(W7,"mmmm")=I6),"",TEXT(W7,"mmmm"))</f>
        <v/>
      </c>
      <c r="X6" s="83"/>
      <c r="Y6" s="83"/>
      <c r="Z6" s="83"/>
      <c r="AA6" s="83"/>
      <c r="AB6" s="83"/>
      <c r="AC6" s="83"/>
      <c r="AD6" s="83" t="str">
        <f ca="1">IF(OR(TEXT(AD7,"mmmm")=W6,TEXT(AD7,"mmmm")=P6,TEXT(AD7,"mmmm")=I6),"",TEXT(AD7,"mmmm"))</f>
        <v/>
      </c>
      <c r="AE6" s="83"/>
      <c r="AF6" s="83"/>
      <c r="AG6" s="83"/>
      <c r="AH6" s="83"/>
      <c r="AI6" s="83"/>
      <c r="AJ6" s="83"/>
      <c r="AK6" s="83" t="str">
        <f ca="1">IF(OR(TEXT(AK7,"mmmm")=AD6,TEXT(AK7,"mmmm")=W6,TEXT(AK7,"mmmm")=P6,TEXT(AK7,"mmmm")=I6),"",TEXT(AK7,"mmmm"))</f>
        <v>June</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
      </c>
      <c r="BG6" s="82"/>
      <c r="BH6" s="82"/>
      <c r="BI6" s="82"/>
      <c r="BJ6" s="82"/>
      <c r="BK6" s="82"/>
      <c r="BL6" s="82"/>
    </row>
    <row r="7" spans="1:68" ht="30" customHeight="1">
      <c r="A7" s="10"/>
      <c r="B7" s="72" t="s">
        <v>12</v>
      </c>
      <c r="C7" s="74">
        <v>1</v>
      </c>
      <c r="D7" s="67"/>
      <c r="E7" s="68"/>
      <c r="F7" s="68"/>
      <c r="G7" s="68"/>
      <c r="H7" s="75"/>
      <c r="I7" s="107">
        <f ca="1">IFERROR(Inicio_del_proyecto+Incremento_de_desplazamiento,TODAY())</f>
        <v>45787</v>
      </c>
      <c r="J7" s="108">
        <f ca="1">I7+1</f>
        <v>45788</v>
      </c>
      <c r="K7" s="108">
        <f t="shared" ref="K7:AX7" ca="1" si="0">J7+1</f>
        <v>45789</v>
      </c>
      <c r="L7" s="108">
        <f t="shared" ca="1" si="0"/>
        <v>45790</v>
      </c>
      <c r="M7" s="108">
        <f t="shared" ca="1" si="0"/>
        <v>45791</v>
      </c>
      <c r="N7" s="108">
        <f t="shared" ca="1" si="0"/>
        <v>45792</v>
      </c>
      <c r="O7" s="109">
        <f t="shared" ca="1" si="0"/>
        <v>45793</v>
      </c>
      <c r="P7" s="108">
        <f ca="1">O7+1</f>
        <v>45794</v>
      </c>
      <c r="Q7" s="108">
        <f ca="1">P7+1</f>
        <v>45795</v>
      </c>
      <c r="R7" s="108">
        <f t="shared" ca="1" si="0"/>
        <v>45796</v>
      </c>
      <c r="S7" s="108">
        <f t="shared" ca="1" si="0"/>
        <v>45797</v>
      </c>
      <c r="T7" s="108">
        <f t="shared" ca="1" si="0"/>
        <v>45798</v>
      </c>
      <c r="U7" s="108">
        <f t="shared" ca="1" si="0"/>
        <v>45799</v>
      </c>
      <c r="V7" s="109">
        <f t="shared" ca="1" si="0"/>
        <v>45800</v>
      </c>
      <c r="W7" s="108">
        <f ca="1">V7+1</f>
        <v>45801</v>
      </c>
      <c r="X7" s="108">
        <f ca="1">W7+1</f>
        <v>45802</v>
      </c>
      <c r="Y7" s="108">
        <f t="shared" ca="1" si="0"/>
        <v>45803</v>
      </c>
      <c r="Z7" s="108">
        <f t="shared" ca="1" si="0"/>
        <v>45804</v>
      </c>
      <c r="AA7" s="108">
        <f t="shared" ca="1" si="0"/>
        <v>45805</v>
      </c>
      <c r="AB7" s="108">
        <f t="shared" ca="1" si="0"/>
        <v>45806</v>
      </c>
      <c r="AC7" s="109">
        <f t="shared" ca="1" si="0"/>
        <v>45807</v>
      </c>
      <c r="AD7" s="108">
        <f ca="1">AC7+1</f>
        <v>45808</v>
      </c>
      <c r="AE7" s="108">
        <f ca="1">AD7+1</f>
        <v>45809</v>
      </c>
      <c r="AF7" s="108">
        <f t="shared" ca="1" si="0"/>
        <v>45810</v>
      </c>
      <c r="AG7" s="108">
        <f t="shared" ca="1" si="0"/>
        <v>45811</v>
      </c>
      <c r="AH7" s="108">
        <f t="shared" ca="1" si="0"/>
        <v>45812</v>
      </c>
      <c r="AI7" s="108">
        <f t="shared" ca="1" si="0"/>
        <v>45813</v>
      </c>
      <c r="AJ7" s="109">
        <f t="shared" ca="1" si="0"/>
        <v>45814</v>
      </c>
      <c r="AK7" s="108">
        <f ca="1">AJ7+1</f>
        <v>45815</v>
      </c>
      <c r="AL7" s="108">
        <f ca="1">AK7+1</f>
        <v>45816</v>
      </c>
      <c r="AM7" s="108">
        <f t="shared" ca="1" si="0"/>
        <v>45817</v>
      </c>
      <c r="AN7" s="108">
        <f t="shared" ca="1" si="0"/>
        <v>45818</v>
      </c>
      <c r="AO7" s="108">
        <f t="shared" ca="1" si="0"/>
        <v>45819</v>
      </c>
      <c r="AP7" s="108">
        <f t="shared" ca="1" si="0"/>
        <v>45820</v>
      </c>
      <c r="AQ7" s="109">
        <f t="shared" ca="1" si="0"/>
        <v>45821</v>
      </c>
      <c r="AR7" s="108">
        <f ca="1">AQ7+1</f>
        <v>45822</v>
      </c>
      <c r="AS7" s="108">
        <f ca="1">AR7+1</f>
        <v>45823</v>
      </c>
      <c r="AT7" s="108">
        <f t="shared" ca="1" si="0"/>
        <v>45824</v>
      </c>
      <c r="AU7" s="108">
        <f t="shared" ca="1" si="0"/>
        <v>45825</v>
      </c>
      <c r="AV7" s="108">
        <f t="shared" ca="1" si="0"/>
        <v>45826</v>
      </c>
      <c r="AW7" s="108">
        <f t="shared" ca="1" si="0"/>
        <v>45827</v>
      </c>
      <c r="AX7" s="109">
        <f t="shared" ca="1" si="0"/>
        <v>45828</v>
      </c>
      <c r="AY7" s="108">
        <f ca="1">AX7+1</f>
        <v>45829</v>
      </c>
      <c r="AZ7" s="108">
        <f ca="1">AY7+1</f>
        <v>45830</v>
      </c>
      <c r="BA7" s="108">
        <f t="shared" ref="BA7:BE7" ca="1" si="1">AZ7+1</f>
        <v>45831</v>
      </c>
      <c r="BB7" s="108">
        <f t="shared" ca="1" si="1"/>
        <v>45832</v>
      </c>
      <c r="BC7" s="108">
        <f t="shared" ca="1" si="1"/>
        <v>45833</v>
      </c>
      <c r="BD7" s="108">
        <f t="shared" ca="1" si="1"/>
        <v>45834</v>
      </c>
      <c r="BE7" s="109">
        <f t="shared" ca="1" si="1"/>
        <v>45835</v>
      </c>
      <c r="BF7" s="108">
        <f ca="1">BE7+1</f>
        <v>45836</v>
      </c>
      <c r="BG7" s="108">
        <f ca="1">BF7+1</f>
        <v>45837</v>
      </c>
      <c r="BH7" s="108">
        <f t="shared" ref="BH7:BL7" ca="1" si="2">BG7+1</f>
        <v>45838</v>
      </c>
      <c r="BI7" s="108">
        <f t="shared" ca="1" si="2"/>
        <v>45839</v>
      </c>
      <c r="BJ7" s="108">
        <f t="shared" ca="1" si="2"/>
        <v>45840</v>
      </c>
      <c r="BK7" s="108">
        <f t="shared" ca="1" si="2"/>
        <v>45841</v>
      </c>
      <c r="BL7" s="109">
        <f t="shared" ca="1" si="2"/>
        <v>45842</v>
      </c>
    </row>
    <row r="8" spans="1:68" ht="20.100000000000001" customHeight="1">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35" customHeight="1">
      <c r="A9" s="10"/>
      <c r="B9" s="105" t="s">
        <v>13</v>
      </c>
      <c r="C9" s="106" t="s">
        <v>14</v>
      </c>
      <c r="D9" s="106" t="s">
        <v>15</v>
      </c>
      <c r="E9" s="106" t="s">
        <v>16</v>
      </c>
      <c r="F9" s="106" t="s">
        <v>17</v>
      </c>
      <c r="G9" s="106" t="s">
        <v>18</v>
      </c>
      <c r="H9" s="80"/>
      <c r="I9" s="89" t="str">
        <f t="shared" ref="I9:BL9" ca="1" si="3">LEFT(TEXT(I7,"ddd"),1)</f>
        <v>S</v>
      </c>
      <c r="J9" s="89" t="str">
        <f t="shared" ca="1" si="3"/>
        <v>S</v>
      </c>
      <c r="K9" s="89" t="str">
        <f t="shared" ca="1" si="3"/>
        <v>M</v>
      </c>
      <c r="L9" s="89" t="str">
        <f t="shared" ca="1" si="3"/>
        <v>T</v>
      </c>
      <c r="M9" s="89" t="str">
        <f t="shared" ca="1" si="3"/>
        <v>W</v>
      </c>
      <c r="N9" s="89" t="str">
        <f t="shared" ca="1" si="3"/>
        <v>T</v>
      </c>
      <c r="O9" s="89" t="str">
        <f t="shared" ca="1" si="3"/>
        <v>F</v>
      </c>
      <c r="P9" s="89" t="str">
        <f t="shared" ca="1" si="3"/>
        <v>S</v>
      </c>
      <c r="Q9" s="89" t="str">
        <f t="shared" ca="1" si="3"/>
        <v>S</v>
      </c>
      <c r="R9" s="89" t="str">
        <f t="shared" ca="1" si="3"/>
        <v>M</v>
      </c>
      <c r="S9" s="89" t="str">
        <f t="shared" ca="1" si="3"/>
        <v>T</v>
      </c>
      <c r="T9" s="89" t="str">
        <f t="shared" ca="1" si="3"/>
        <v>W</v>
      </c>
      <c r="U9" s="89" t="str">
        <f t="shared" ca="1" si="3"/>
        <v>T</v>
      </c>
      <c r="V9" s="89" t="str">
        <f t="shared" ca="1" si="3"/>
        <v>F</v>
      </c>
      <c r="W9" s="89" t="str">
        <f t="shared" ca="1" si="3"/>
        <v>S</v>
      </c>
      <c r="X9" s="89" t="str">
        <f t="shared" ca="1" si="3"/>
        <v>S</v>
      </c>
      <c r="Y9" s="89" t="str">
        <f t="shared" ca="1" si="3"/>
        <v>M</v>
      </c>
      <c r="Z9" s="89" t="str">
        <f t="shared" ca="1" si="3"/>
        <v>T</v>
      </c>
      <c r="AA9" s="89" t="str">
        <f t="shared" ca="1" si="3"/>
        <v>W</v>
      </c>
      <c r="AB9" s="89" t="str">
        <f t="shared" ca="1" si="3"/>
        <v>T</v>
      </c>
      <c r="AC9" s="89" t="str">
        <f t="shared" ca="1" si="3"/>
        <v>F</v>
      </c>
      <c r="AD9" s="89" t="str">
        <f t="shared" ca="1" si="3"/>
        <v>S</v>
      </c>
      <c r="AE9" s="89" t="str">
        <f t="shared" ca="1" si="3"/>
        <v>S</v>
      </c>
      <c r="AF9" s="89" t="str">
        <f t="shared" ca="1" si="3"/>
        <v>M</v>
      </c>
      <c r="AG9" s="89" t="str">
        <f t="shared" ca="1" si="3"/>
        <v>T</v>
      </c>
      <c r="AH9" s="89" t="str">
        <f t="shared" ca="1" si="3"/>
        <v>W</v>
      </c>
      <c r="AI9" s="89" t="str">
        <f t="shared" ca="1" si="3"/>
        <v>T</v>
      </c>
      <c r="AJ9" s="89" t="str">
        <f t="shared" ca="1" si="3"/>
        <v>F</v>
      </c>
      <c r="AK9" s="89" t="str">
        <f t="shared" ca="1" si="3"/>
        <v>S</v>
      </c>
      <c r="AL9" s="89" t="str">
        <f t="shared" ca="1" si="3"/>
        <v>S</v>
      </c>
      <c r="AM9" s="89" t="str">
        <f t="shared" ca="1" si="3"/>
        <v>M</v>
      </c>
      <c r="AN9" s="89" t="str">
        <f t="shared" ca="1" si="3"/>
        <v>T</v>
      </c>
      <c r="AO9" s="89" t="str">
        <f t="shared" ca="1" si="3"/>
        <v>W</v>
      </c>
      <c r="AP9" s="89" t="str">
        <f t="shared" ca="1" si="3"/>
        <v>T</v>
      </c>
      <c r="AQ9" s="89" t="str">
        <f t="shared" ca="1" si="3"/>
        <v>F</v>
      </c>
      <c r="AR9" s="89" t="str">
        <f t="shared" ca="1" si="3"/>
        <v>S</v>
      </c>
      <c r="AS9" s="89" t="str">
        <f t="shared" ca="1" si="3"/>
        <v>S</v>
      </c>
      <c r="AT9" s="89" t="str">
        <f t="shared" ca="1" si="3"/>
        <v>M</v>
      </c>
      <c r="AU9" s="89" t="str">
        <f t="shared" ca="1" si="3"/>
        <v>T</v>
      </c>
      <c r="AV9" s="89" t="str">
        <f t="shared" ca="1" si="3"/>
        <v>W</v>
      </c>
      <c r="AW9" s="89" t="str">
        <f t="shared" ca="1" si="3"/>
        <v>T</v>
      </c>
      <c r="AX9" s="89" t="str">
        <f t="shared" ca="1" si="3"/>
        <v>F</v>
      </c>
      <c r="AY9" s="89" t="str">
        <f t="shared" ca="1" si="3"/>
        <v>S</v>
      </c>
      <c r="AZ9" s="89" t="str">
        <f t="shared" ca="1" si="3"/>
        <v>S</v>
      </c>
      <c r="BA9" s="89" t="str">
        <f t="shared" ca="1" si="3"/>
        <v>M</v>
      </c>
      <c r="BB9" s="89" t="str">
        <f t="shared" ca="1" si="3"/>
        <v>T</v>
      </c>
      <c r="BC9" s="89" t="str">
        <f t="shared" ca="1" si="3"/>
        <v>W</v>
      </c>
      <c r="BD9" s="89" t="str">
        <f t="shared" ca="1" si="3"/>
        <v>T</v>
      </c>
      <c r="BE9" s="89" t="str">
        <f t="shared" ca="1" si="3"/>
        <v>F</v>
      </c>
      <c r="BF9" s="89" t="str">
        <f t="shared" ca="1" si="3"/>
        <v>S</v>
      </c>
      <c r="BG9" s="89" t="str">
        <f t="shared" ca="1" si="3"/>
        <v>S</v>
      </c>
      <c r="BH9" s="89" t="str">
        <f t="shared" ca="1" si="3"/>
        <v>M</v>
      </c>
      <c r="BI9" s="89" t="str">
        <f t="shared" ca="1" si="3"/>
        <v>T</v>
      </c>
      <c r="BJ9" s="89" t="str">
        <f t="shared" ca="1" si="3"/>
        <v>W</v>
      </c>
      <c r="BK9" s="89" t="str">
        <f t="shared" ca="1" si="3"/>
        <v>T</v>
      </c>
      <c r="BL9" s="89" t="str">
        <f t="shared" ca="1" si="3"/>
        <v>F</v>
      </c>
    </row>
    <row r="10" spans="1:68" ht="30" hidden="1" customHeight="1" thickBot="1">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35" customHeight="1">
      <c r="A11" s="10"/>
      <c r="B11" s="99" t="s">
        <v>44</v>
      </c>
      <c r="C11" s="53"/>
      <c r="D11" s="53"/>
      <c r="E11" s="54"/>
      <c r="F11" s="55"/>
      <c r="G11" s="56"/>
      <c r="H11" s="53"/>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35" customHeight="1">
      <c r="A12" s="10"/>
      <c r="B12" s="57" t="s">
        <v>45</v>
      </c>
      <c r="C12" s="53" t="s">
        <v>46</v>
      </c>
      <c r="D12" s="53" t="s">
        <v>22</v>
      </c>
      <c r="E12" s="54">
        <v>0.25</v>
      </c>
      <c r="F12" s="55">
        <f ca="1">TODAY()</f>
        <v>45786</v>
      </c>
      <c r="G12" s="56">
        <v>3</v>
      </c>
      <c r="H12" s="53"/>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35" customHeight="1">
      <c r="A13" s="10"/>
      <c r="B13" s="57" t="s">
        <v>47</v>
      </c>
      <c r="C13" s="53" t="s">
        <v>48</v>
      </c>
      <c r="D13" s="53"/>
      <c r="E13" s="54"/>
      <c r="F13" s="55">
        <f ca="1">TODAY()+5</f>
        <v>45791</v>
      </c>
      <c r="G13" s="56">
        <v>1</v>
      </c>
      <c r="H13" s="53"/>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35" customHeight="1">
      <c r="A14" s="9"/>
      <c r="B14" s="57" t="s">
        <v>49</v>
      </c>
      <c r="C14" s="53" t="s">
        <v>21</v>
      </c>
      <c r="D14" s="53"/>
      <c r="E14" s="54">
        <v>0.5</v>
      </c>
      <c r="F14" s="55">
        <f ca="1">F12-3</f>
        <v>45783</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35" customHeight="1">
      <c r="A15" s="9"/>
      <c r="B15" s="57" t="s">
        <v>50</v>
      </c>
      <c r="C15" s="53" t="s">
        <v>48</v>
      </c>
      <c r="D15" s="53"/>
      <c r="E15" s="54"/>
      <c r="F15" s="55">
        <f ca="1">F12+20</f>
        <v>45806</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35" customHeight="1">
      <c r="A16" s="9"/>
      <c r="B16" s="57" t="s">
        <v>51</v>
      </c>
      <c r="C16" s="53" t="s">
        <v>24</v>
      </c>
      <c r="D16" s="53"/>
      <c r="E16" s="54">
        <v>0.1</v>
      </c>
      <c r="F16" s="55">
        <f ca="1">F12+6</f>
        <v>45792</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35" customHeight="1">
      <c r="A17" s="10"/>
      <c r="B17" s="99" t="s">
        <v>52</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35" customHeight="1">
      <c r="A18" s="10"/>
      <c r="B18" s="57" t="s">
        <v>45</v>
      </c>
      <c r="C18" s="53" t="s">
        <v>28</v>
      </c>
      <c r="D18" s="53"/>
      <c r="E18" s="54">
        <v>0.6</v>
      </c>
      <c r="F18" s="55">
        <f ca="1">F12+6</f>
        <v>45792</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35" customHeight="1">
      <c r="A19" s="9"/>
      <c r="B19" s="57" t="s">
        <v>47</v>
      </c>
      <c r="C19" s="53" t="s">
        <v>6</v>
      </c>
      <c r="D19" s="53"/>
      <c r="E19" s="54">
        <v>0.5</v>
      </c>
      <c r="F19" s="55">
        <f ca="1">F18+2</f>
        <v>45794</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35" customHeight="1">
      <c r="A20" s="9"/>
      <c r="B20" s="57" t="s">
        <v>49</v>
      </c>
      <c r="C20" s="53" t="s">
        <v>21</v>
      </c>
      <c r="D20" s="53"/>
      <c r="E20" s="54">
        <v>0.33</v>
      </c>
      <c r="F20" s="55">
        <f ca="1">F19+5</f>
        <v>45799</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35" customHeight="1">
      <c r="A21" s="9"/>
      <c r="B21" s="57" t="s">
        <v>50</v>
      </c>
      <c r="C21" s="53" t="s">
        <v>48</v>
      </c>
      <c r="D21" s="53"/>
      <c r="E21" s="54"/>
      <c r="F21" s="55">
        <f ca="1">F20+2</f>
        <v>45801</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35" customHeight="1">
      <c r="A22" s="9"/>
      <c r="B22" s="57" t="s">
        <v>51</v>
      </c>
      <c r="C22" s="53"/>
      <c r="D22" s="53"/>
      <c r="E22" s="54"/>
      <c r="F22" s="55">
        <f ca="1">F21+1</f>
        <v>45802</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35" customHeight="1">
      <c r="A23" s="9"/>
      <c r="B23" s="99" t="s">
        <v>53</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35" customHeight="1">
      <c r="A24" s="9"/>
      <c r="B24" s="57" t="s">
        <v>45</v>
      </c>
      <c r="C24" s="53" t="s">
        <v>6</v>
      </c>
      <c r="D24" s="53"/>
      <c r="E24" s="54"/>
      <c r="F24" s="55">
        <f ca="1">F12+15</f>
        <v>45801</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35" customHeight="1">
      <c r="A25" s="9"/>
      <c r="B25" s="57" t="s">
        <v>47</v>
      </c>
      <c r="C25" s="53" t="s">
        <v>24</v>
      </c>
      <c r="D25" s="53"/>
      <c r="E25" s="54"/>
      <c r="F25" s="55">
        <f ca="1">F24+3</f>
        <v>45804</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35" customHeight="1">
      <c r="A26" s="9"/>
      <c r="B26" s="57" t="s">
        <v>49</v>
      </c>
      <c r="C26" s="53" t="s">
        <v>6</v>
      </c>
      <c r="D26" s="53"/>
      <c r="E26" s="54"/>
      <c r="F26" s="55">
        <f ca="1">F25+15</f>
        <v>45819</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35" customHeight="1">
      <c r="A27" s="9"/>
      <c r="B27" s="57" t="s">
        <v>50</v>
      </c>
      <c r="C27" s="53" t="s">
        <v>46</v>
      </c>
      <c r="D27" s="53"/>
      <c r="E27" s="54"/>
      <c r="F27" s="55">
        <f ca="1">F21+22</f>
        <v>45823</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35" customHeight="1">
      <c r="A28" s="9"/>
      <c r="B28" s="57" t="s">
        <v>51</v>
      </c>
      <c r="C28" s="53" t="s">
        <v>21</v>
      </c>
      <c r="D28" s="53"/>
      <c r="E28" s="54"/>
      <c r="F28" s="55">
        <f ca="1">F16</f>
        <v>45792</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35" customHeight="1">
      <c r="A29" s="9"/>
      <c r="B29" s="99" t="s">
        <v>54</v>
      </c>
      <c r="C29" s="53"/>
      <c r="D29" s="53"/>
      <c r="E29" s="54"/>
      <c r="F29" s="55"/>
      <c r="G29" s="56"/>
      <c r="H29" s="53"/>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35" customHeight="1">
      <c r="A30" s="9"/>
      <c r="B30" s="57" t="s">
        <v>45</v>
      </c>
      <c r="C30" s="53"/>
      <c r="D30" s="53"/>
      <c r="E30" s="54"/>
      <c r="F30" s="55">
        <f ca="1">F27+3</f>
        <v>45826</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35" customHeight="1">
      <c r="A31" s="9"/>
      <c r="B31" s="57" t="s">
        <v>47</v>
      </c>
      <c r="C31" s="53"/>
      <c r="D31" s="53"/>
      <c r="E31" s="54"/>
      <c r="F31" s="55">
        <f ca="1">F30+14</f>
        <v>45840</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35" customHeight="1">
      <c r="A32" s="9"/>
      <c r="B32" s="57" t="s">
        <v>49</v>
      </c>
      <c r="C32" s="53" t="s">
        <v>48</v>
      </c>
      <c r="D32" s="53"/>
      <c r="E32" s="54"/>
      <c r="F32" s="55">
        <f ca="1">F31+42</f>
        <v>45882</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35" customHeight="1">
      <c r="A33" s="9"/>
      <c r="B33" s="57" t="s">
        <v>50</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35" customHeight="1">
      <c r="A34" s="9"/>
      <c r="B34" s="57" t="s">
        <v>51</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35" customHeight="1">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35" customHeight="1">
      <c r="A36" s="10"/>
      <c r="B36" s="101" t="s">
        <v>55</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2" priority="4">
      <formula>I$7&lt;=EOMONTH($I$7,0)</formula>
    </cfRule>
  </conditionalFormatting>
  <conditionalFormatting sqref="I6:BL6">
    <cfRule type="expression" dxfId="11" priority="2">
      <formula>AND(I$7&lt;=EOMONTH($I$7,1),I$7&gt;EOMONTH($I$7,0))</formula>
    </cfRule>
  </conditionalFormatting>
  <conditionalFormatting sqref="I7:BL36">
    <cfRule type="expression" dxfId="10" priority="1">
      <formula>AND(TODAY()&gt;=I$7,TODAY()&lt;J$7)</formula>
    </cfRule>
  </conditionalFormatting>
  <conditionalFormatting sqref="I10:BL35">
    <cfRule type="expression" dxfId="9" priority="7" stopIfTrue="1">
      <formula>AND($C10="Riesgo bajo",I$7&gt;=$F10,I$7&lt;=$F10+$G10-1)</formula>
    </cfRule>
    <cfRule type="expression" dxfId="8" priority="8" stopIfTrue="1">
      <formula>AND($C10="Riesgo alto",I$7&gt;=$F10,I$7&lt;=$F10+$G10-1)</formula>
    </cfRule>
    <cfRule type="expression" dxfId="7" priority="9" stopIfTrue="1">
      <formula>AND($C10="Según lo previsto",I$7&gt;=$F10,I$7&lt;=$F10+$G10-1)</formula>
    </cfRule>
    <cfRule type="expression" dxfId="6" priority="10" stopIfTrue="1">
      <formula>AND($C10="Riesgo medio",I$7&gt;=$F10,I$7&lt;=$F10+$G10-1)</formula>
    </cfRule>
    <cfRule type="expression" dxfId="5" priority="11" stopIfTrue="1">
      <formula>AND(LEN($C10)=0,I$7&gt;=$F10,I$7&lt;=$F10+$G10-1)</formula>
    </cfRule>
  </conditionalFormatting>
  <conditionalFormatting sqref="J6:BL6">
    <cfRule type="expression" dxfId="4" priority="3">
      <formula>AND(J$7&lt;=EOMONTH($I$7,2),J$7&gt;EOMONTH($I$7,0),J$7&gt;EOMONTH($I$7,1))</formula>
    </cfRule>
  </conditionalFormatting>
  <dataValidations count="13">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35"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es una fila vacía" sqref="A35" xr:uid="{008E5CA1-A949-4186-A5FB-74F6E9478170}"/>
    <dataValidation allowBlank="1" showInputMessage="1" showErrorMessage="1" prompt="Esta fila marca el final de los datos del hito de Gantt. NO escriba nada en esta fila. _x000a_Para agregar más elementos, inserte las nuevas filas encima de esta._x000a_" sqref="A36" xr:uid="{CEB624D0-0F11-44F9-B89D-CE4F5F74751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FAE763E7-9FD8-4860-8671-9ACC7ED6CF64}"/>
    <dataValidation allowBlank="1" showInputMessage="1" showErrorMessage="1" prompt="Escriba el nombre de la empresa en B4._x000a_Figura una leyenda entre las celdas I4 y AC4. La etiqueta de leyenda está en la celda G4." sqref="A4" xr:uid="{80AAC854-89E1-4DDF-A7BB-5345D03244F7}"/>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CFF7D6BF-E50E-4A95-ACAE-5DE35B344326}"/>
  </dataValidations>
  <printOptions horizontalCentered="1"/>
  <pageMargins left="0.25" right="0.25" top="0.5" bottom="0.5" header="0.3" footer="0.3"/>
  <pageSetup paperSize="9" scale="41" fitToHeight="0" orientation="landscape" r:id="rId1"/>
  <headerFooter differentFirst="1" scaleWithDoc="0">
    <oddFooter>Page &amp;P of &amp;N</oddFooter>
  </headerFooter>
  <ignoredErrors>
    <ignoredError sqref="F20"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5" ma:contentTypeDescription="Create a new document." ma:contentTypeScope="" ma:versionID="e02306daf00165b375dc6a58966960be">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df88fb76bf5f555224557953949c1ec9"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BAF2F40C-D12E-4644-AA6E-31E499F048DC}"/>
</file>

<file path=customXml/itemProps2.xml><?xml version="1.0" encoding="utf-8"?>
<ds:datastoreItem xmlns:ds="http://schemas.openxmlformats.org/officeDocument/2006/customXml" ds:itemID="{E419B9A7-BD90-4E8F-A951-10D5C6932475}"/>
</file>

<file path=customXml/itemProps3.xml><?xml version="1.0" encoding="utf-8"?>
<ds:datastoreItem xmlns:ds="http://schemas.openxmlformats.org/officeDocument/2006/customXml" ds:itemID="{6CD6AD73-D703-40CF-AB8D-72E6A3921BEB}"/>
</file>

<file path=docProps/app.xml><?xml version="1.0" encoding="utf-8"?>
<Properties xmlns="http://schemas.openxmlformats.org/officeDocument/2006/extended-properties" xmlns:vt="http://schemas.openxmlformats.org/officeDocument/2006/docPropsVTypes">
  <Template>TM55723235</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Gabriel Stevens Acevedo Osorio</cp:lastModifiedBy>
  <cp:revision/>
  <dcterms:created xsi:type="dcterms:W3CDTF">2022-10-24T06:07:12Z</dcterms:created>
  <dcterms:modified xsi:type="dcterms:W3CDTF">2025-05-09T20:43:22Z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