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silva/Downloads/"/>
    </mc:Choice>
  </mc:AlternateContent>
  <xr:revisionPtr revIDLastSave="0" documentId="13_ncr:1_{46B3C3CF-DF57-584D-87A3-B16742FADAA6}" xr6:coauthVersionLast="45" xr6:coauthVersionMax="45" xr10:uidLastSave="{00000000-0000-0000-0000-000000000000}"/>
  <bookViews>
    <workbookView xWindow="6060" yWindow="3680" windowWidth="15060" windowHeight="16540" xr2:uid="{20E71F92-50F2-0640-8C4E-8EA353A532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1" l="1"/>
  <c r="D28" i="1"/>
  <c r="C28" i="1"/>
  <c r="B28" i="1"/>
  <c r="E25" i="1"/>
  <c r="D25" i="1"/>
  <c r="C25" i="1"/>
  <c r="B25" i="1"/>
  <c r="E22" i="1"/>
  <c r="E23" i="1" s="1"/>
  <c r="D22" i="1"/>
  <c r="D23" i="1" s="1"/>
  <c r="C22" i="1"/>
  <c r="C20" i="1" s="1"/>
  <c r="C30" i="1" s="1"/>
  <c r="B22" i="1"/>
  <c r="B23" i="1" s="1"/>
  <c r="C11" i="1"/>
  <c r="E29" i="1" s="1"/>
  <c r="B7" i="1"/>
  <c r="C7" i="1" s="1"/>
  <c r="B6" i="1"/>
  <c r="C6" i="1" s="1"/>
  <c r="C5" i="1"/>
  <c r="B5" i="1"/>
  <c r="C4" i="1"/>
  <c r="C3" i="1"/>
  <c r="C2" i="1"/>
  <c r="B20" i="1" l="1"/>
  <c r="B30" i="1" s="1"/>
  <c r="B29" i="1"/>
  <c r="B8" i="1"/>
  <c r="C23" i="1"/>
  <c r="C29" i="1"/>
  <c r="C31" i="1" s="1"/>
  <c r="D20" i="1"/>
  <c r="D30" i="1" s="1"/>
  <c r="D31" i="1" s="1"/>
  <c r="D29" i="1"/>
  <c r="E20" i="1"/>
  <c r="E30" i="1" s="1"/>
  <c r="E31" i="1" s="1"/>
  <c r="B9" i="1" l="1"/>
  <c r="C9" i="1" s="1"/>
  <c r="C8" i="1"/>
  <c r="B10" i="1"/>
  <c r="C10" i="1" s="1"/>
  <c r="B31" i="1"/>
  <c r="C26" i="1" l="1"/>
  <c r="B26" i="1"/>
  <c r="D26" i="1"/>
  <c r="E26" i="1"/>
</calcChain>
</file>

<file path=xl/sharedStrings.xml><?xml version="1.0" encoding="utf-8"?>
<sst xmlns="http://schemas.openxmlformats.org/spreadsheetml/2006/main" count="31" uniqueCount="31">
  <si>
    <t>Gross Pay</t>
  </si>
  <si>
    <t>Monthly</t>
  </si>
  <si>
    <t>Medicare</t>
  </si>
  <si>
    <t>Social Security</t>
  </si>
  <si>
    <t>State Tax</t>
  </si>
  <si>
    <t>Federal Tax</t>
  </si>
  <si>
    <t>Medicare $</t>
  </si>
  <si>
    <t>Social Security $</t>
  </si>
  <si>
    <t>Net Pay</t>
  </si>
  <si>
    <t>25% of Net</t>
  </si>
  <si>
    <t>40 % of Net</t>
  </si>
  <si>
    <t>Home Insurance</t>
  </si>
  <si>
    <t>Mortgage Rates</t>
  </si>
  <si>
    <t>Mortgage Years</t>
  </si>
  <si>
    <t>Months/year</t>
  </si>
  <si>
    <t xml:space="preserve">Percent Down </t>
  </si>
  <si>
    <t>APR</t>
  </si>
  <si>
    <t>Fees</t>
  </si>
  <si>
    <t>Home Cost</t>
  </si>
  <si>
    <t>Amount Borrowing</t>
  </si>
  <si>
    <t>Closing Cost</t>
  </si>
  <si>
    <t>Down Payment</t>
  </si>
  <si>
    <t>Due at Closing</t>
  </si>
  <si>
    <t>Savings APR</t>
  </si>
  <si>
    <t>Monthly Savings Rate</t>
  </si>
  <si>
    <t>Months to Save</t>
  </si>
  <si>
    <t>Property Tax Rate</t>
  </si>
  <si>
    <t>Monthly Tax</t>
  </si>
  <si>
    <t>Monthly Insurance</t>
  </si>
  <si>
    <t>P &amp; I Monthly Payment</t>
  </si>
  <si>
    <t>Total Monthly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</si>
</sst>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0%"/>
    <numFmt numFmtId="165" formatCode="0.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1D212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10" fontId="0" fillId="0" borderId="0" xfId="0" applyNumberFormat="1"/>
    <xf numFmtId="164" fontId="0" fillId="0" borderId="0" xfId="2" applyNumberFormat="1" applyFont="1"/>
    <xf numFmtId="44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  <xf numFmtId="9" fontId="2" fillId="0" borderId="0" xfId="0" applyNumberFormat="1" applyFont="1" applyAlignment="1">
      <alignment horizontal="right" vertical="center"/>
    </xf>
    <xf numFmtId="10" fontId="2" fillId="0" borderId="0" xfId="0" applyNumberFormat="1" applyFont="1" applyAlignment="1">
      <alignment horizontal="right" vertical="center"/>
    </xf>
    <xf numFmtId="8" fontId="2" fillId="0" borderId="0" xfId="0" applyNumberFormat="1" applyFont="1" applyAlignment="1">
      <alignment vertical="center"/>
    </xf>
    <xf numFmtId="165" fontId="0" fillId="0" borderId="0" xfId="2" applyNumberFormat="1" applyFont="1"/>
    <xf numFmtId="0" fontId="0" fillId="0" borderId="0" xfId="1" applyNumberFormat="1" applyFont="1"/>
    <xf numFmtId="164" fontId="0" fillId="0" borderId="0" xfId="0" applyNumberFormat="1"/>
    <xf numFmtId="8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05BE2-0D58-DF4B-A97E-F5BBE9B67A43}">
  <dimension ref="A1:E32"/>
  <sheetViews>
    <sheetView tabSelected="1" workbookViewId="0">
      <selection activeCell="E9" sqref="E9"/>
    </sheetView>
  </sheetViews>
  <sheetFormatPr baseColWidth="10" defaultRowHeight="16" x14ac:dyDescent="0.2"/>
  <cols>
    <col min="1" max="1" width="18.6640625" bestFit="1" customWidth="1"/>
    <col min="2" max="5" width="12.5" bestFit="1" customWidth="1"/>
  </cols>
  <sheetData>
    <row r="1" spans="1:5" x14ac:dyDescent="0.2">
      <c r="A1" t="s">
        <v>0</v>
      </c>
      <c r="B1" s="1">
        <v>65000</v>
      </c>
      <c r="C1" t="s">
        <v>1</v>
      </c>
    </row>
    <row r="2" spans="1:5" x14ac:dyDescent="0.2">
      <c r="A2" t="s">
        <v>2</v>
      </c>
      <c r="B2" s="2">
        <v>1.4200000000000001E-2</v>
      </c>
      <c r="C2" s="3">
        <f>B2/12</f>
        <v>1.1833333333333333E-3</v>
      </c>
    </row>
    <row r="3" spans="1:5" x14ac:dyDescent="0.2">
      <c r="A3" t="s">
        <v>3</v>
      </c>
      <c r="B3" s="2">
        <v>6.2E-2</v>
      </c>
      <c r="C3" s="3">
        <f t="shared" ref="C3:C8" si="0">B3/12</f>
        <v>5.1666666666666666E-3</v>
      </c>
    </row>
    <row r="4" spans="1:5" x14ac:dyDescent="0.2">
      <c r="A4" t="s">
        <v>4</v>
      </c>
      <c r="B4" s="1">
        <v>2987</v>
      </c>
      <c r="C4" s="1">
        <f t="shared" si="0"/>
        <v>248.91666666666666</v>
      </c>
    </row>
    <row r="5" spans="1:5" x14ac:dyDescent="0.2">
      <c r="A5" t="s">
        <v>5</v>
      </c>
      <c r="B5" s="4">
        <f>5226.25+0.25*(B1-37950)</f>
        <v>11988.75</v>
      </c>
      <c r="C5" s="1">
        <f t="shared" si="0"/>
        <v>999.0625</v>
      </c>
    </row>
    <row r="6" spans="1:5" x14ac:dyDescent="0.2">
      <c r="A6" t="s">
        <v>6</v>
      </c>
      <c r="B6" s="4">
        <f>B2*B1</f>
        <v>923</v>
      </c>
      <c r="C6" s="1">
        <f t="shared" si="0"/>
        <v>76.916666666666671</v>
      </c>
    </row>
    <row r="7" spans="1:5" x14ac:dyDescent="0.2">
      <c r="A7" t="s">
        <v>7</v>
      </c>
      <c r="B7" s="4">
        <f>B3*B1</f>
        <v>4030</v>
      </c>
      <c r="C7" s="1">
        <f t="shared" si="0"/>
        <v>335.83333333333331</v>
      </c>
    </row>
    <row r="8" spans="1:5" x14ac:dyDescent="0.2">
      <c r="A8" t="s">
        <v>8</v>
      </c>
      <c r="B8" s="4">
        <f>B1-SUM(B4:B7)</f>
        <v>45071.25</v>
      </c>
      <c r="C8" s="1">
        <f t="shared" si="0"/>
        <v>3755.9375</v>
      </c>
    </row>
    <row r="9" spans="1:5" x14ac:dyDescent="0.2">
      <c r="A9" t="s">
        <v>9</v>
      </c>
      <c r="B9" s="4">
        <f>B8*0.25</f>
        <v>11267.8125</v>
      </c>
      <c r="C9" s="4">
        <f>B9/12</f>
        <v>938.984375</v>
      </c>
    </row>
    <row r="10" spans="1:5" x14ac:dyDescent="0.2">
      <c r="A10" t="s">
        <v>10</v>
      </c>
      <c r="B10" s="4">
        <f>B8*0.4</f>
        <v>18028.5</v>
      </c>
      <c r="C10" s="4">
        <f>B10/12</f>
        <v>1502.375</v>
      </c>
    </row>
    <row r="11" spans="1:5" x14ac:dyDescent="0.2">
      <c r="A11" t="s">
        <v>11</v>
      </c>
      <c r="B11" s="4">
        <v>2100</v>
      </c>
      <c r="C11" s="4">
        <f>B11/12</f>
        <v>175</v>
      </c>
    </row>
    <row r="13" spans="1:5" x14ac:dyDescent="0.2">
      <c r="A13" s="5" t="s">
        <v>12</v>
      </c>
      <c r="B13" s="6"/>
      <c r="C13" s="6"/>
      <c r="D13" s="6"/>
      <c r="E13" s="6"/>
    </row>
    <row r="14" spans="1:5" x14ac:dyDescent="0.2">
      <c r="A14" s="5" t="s">
        <v>13</v>
      </c>
      <c r="B14" s="6">
        <v>30</v>
      </c>
      <c r="C14" s="6">
        <v>30</v>
      </c>
      <c r="D14" s="6">
        <v>30</v>
      </c>
      <c r="E14" s="6">
        <v>30</v>
      </c>
    </row>
    <row r="15" spans="1:5" x14ac:dyDescent="0.2">
      <c r="A15" s="5" t="s">
        <v>14</v>
      </c>
      <c r="B15" s="6">
        <v>12</v>
      </c>
      <c r="C15" s="6">
        <v>12</v>
      </c>
      <c r="D15" s="6">
        <v>12</v>
      </c>
      <c r="E15" s="6">
        <v>12</v>
      </c>
    </row>
    <row r="16" spans="1:5" x14ac:dyDescent="0.2">
      <c r="A16" s="5" t="s">
        <v>15</v>
      </c>
      <c r="B16" s="7">
        <v>0</v>
      </c>
      <c r="C16" s="7">
        <v>0.1</v>
      </c>
      <c r="D16" s="7">
        <v>0.2</v>
      </c>
      <c r="E16" s="7">
        <v>0.3</v>
      </c>
    </row>
    <row r="17" spans="1:5" x14ac:dyDescent="0.2">
      <c r="A17" s="5" t="s">
        <v>16</v>
      </c>
      <c r="B17" s="8">
        <v>4.564E-2</v>
      </c>
      <c r="C17" s="8">
        <v>4.3679999999999997E-2</v>
      </c>
      <c r="D17" s="8">
        <v>4.1250000000000002E-2</v>
      </c>
      <c r="E17" s="8">
        <v>4.0099999999999997E-2</v>
      </c>
    </row>
    <row r="18" spans="1:5" x14ac:dyDescent="0.2">
      <c r="A18" s="5" t="s">
        <v>17</v>
      </c>
      <c r="B18" s="9">
        <v>1655.25</v>
      </c>
      <c r="C18" s="9">
        <v>1239</v>
      </c>
      <c r="D18" s="9">
        <v>722</v>
      </c>
      <c r="E18" s="9">
        <v>300</v>
      </c>
    </row>
    <row r="19" spans="1:5" x14ac:dyDescent="0.2">
      <c r="A19" s="5" t="s">
        <v>18</v>
      </c>
      <c r="B19" s="1">
        <v>190643.80710090781</v>
      </c>
      <c r="C19" s="1">
        <v>209117.92899393916</v>
      </c>
      <c r="D19" s="1">
        <v>231457.95229015205</v>
      </c>
      <c r="E19" s="1">
        <v>255088.26592822134</v>
      </c>
    </row>
    <row r="20" spans="1:5" x14ac:dyDescent="0.2">
      <c r="A20" s="5" t="s">
        <v>19</v>
      </c>
      <c r="B20" s="1">
        <f>B19-B22</f>
        <v>190643.80710090781</v>
      </c>
      <c r="C20" s="1">
        <f t="shared" ref="C20:D20" si="1">C19-C22</f>
        <v>188206.13609454525</v>
      </c>
      <c r="D20" s="1">
        <f t="shared" si="1"/>
        <v>185166.36183212165</v>
      </c>
      <c r="E20" s="1">
        <f>E19-E22</f>
        <v>178561.78614975495</v>
      </c>
    </row>
    <row r="21" spans="1:5" x14ac:dyDescent="0.2">
      <c r="A21" s="5" t="s">
        <v>20</v>
      </c>
      <c r="B21" s="1">
        <v>4200</v>
      </c>
      <c r="C21" s="1">
        <v>4200</v>
      </c>
      <c r="D21" s="1">
        <v>4200</v>
      </c>
      <c r="E21" s="1">
        <v>4200</v>
      </c>
    </row>
    <row r="22" spans="1:5" x14ac:dyDescent="0.2">
      <c r="A22" s="5" t="s">
        <v>21</v>
      </c>
      <c r="B22" s="4">
        <f>B19*B16</f>
        <v>0</v>
      </c>
      <c r="C22" s="4">
        <f t="shared" ref="C22:E22" si="2">C19*C16</f>
        <v>20911.792899393917</v>
      </c>
      <c r="D22" s="4">
        <f t="shared" si="2"/>
        <v>46291.590458030412</v>
      </c>
      <c r="E22" s="4">
        <f t="shared" si="2"/>
        <v>76526.479778466397</v>
      </c>
    </row>
    <row r="23" spans="1:5" x14ac:dyDescent="0.2">
      <c r="A23" s="5" t="s">
        <v>22</v>
      </c>
      <c r="B23" s="4">
        <f>B22+B21+B18+$B$11</f>
        <v>7955.25</v>
      </c>
      <c r="C23" s="4">
        <f t="shared" ref="C23:E23" si="3">C22+C21+C18+$B$11</f>
        <v>28450.792899393917</v>
      </c>
      <c r="D23" s="4">
        <f t="shared" si="3"/>
        <v>53313.590458030412</v>
      </c>
      <c r="E23" s="4">
        <f t="shared" si="3"/>
        <v>83126.479778466397</v>
      </c>
    </row>
    <row r="24" spans="1:5" x14ac:dyDescent="0.2">
      <c r="A24" s="5" t="s">
        <v>23</v>
      </c>
      <c r="B24" s="2">
        <v>1.4999999999999999E-2</v>
      </c>
      <c r="C24" s="2">
        <v>1.4999999999999999E-2</v>
      </c>
      <c r="D24" s="2">
        <v>1.4999999999999999E-2</v>
      </c>
      <c r="E24" s="2">
        <v>1.4999999999999999E-2</v>
      </c>
    </row>
    <row r="25" spans="1:5" x14ac:dyDescent="0.2">
      <c r="A25" s="5" t="s">
        <v>24</v>
      </c>
      <c r="B25" s="10">
        <f>B24/12</f>
        <v>1.25E-3</v>
      </c>
      <c r="C25" s="10">
        <f t="shared" ref="C25:E25" si="4">C24/12</f>
        <v>1.25E-3</v>
      </c>
      <c r="D25" s="10">
        <f t="shared" si="4"/>
        <v>1.25E-3</v>
      </c>
      <c r="E25" s="10">
        <f t="shared" si="4"/>
        <v>1.25E-3</v>
      </c>
    </row>
    <row r="26" spans="1:5" x14ac:dyDescent="0.2">
      <c r="A26" s="5" t="s">
        <v>25</v>
      </c>
      <c r="B26" s="11">
        <f>NPER(B25,$C$9,0, B23,1)</f>
        <v>-8.5119915910201343</v>
      </c>
      <c r="C26" s="11">
        <f t="shared" ref="C26:E26" si="5">NPER(C25,$C$9,0, C23,1)</f>
        <v>-30.86820059012949</v>
      </c>
      <c r="D26" s="11">
        <f t="shared" si="5"/>
        <v>-58.853935094024848</v>
      </c>
      <c r="E26" s="11">
        <f t="shared" si="5"/>
        <v>-93.75490011919905</v>
      </c>
    </row>
    <row r="27" spans="1:5" x14ac:dyDescent="0.2">
      <c r="A27" s="5" t="s">
        <v>26</v>
      </c>
      <c r="B27" s="12">
        <v>2.2291999999999999E-2</v>
      </c>
      <c r="C27" s="12">
        <v>2.2291999999999999E-2</v>
      </c>
      <c r="D27" s="12">
        <v>2.2291999999999999E-2</v>
      </c>
      <c r="E27" s="12">
        <v>2.2291999999999999E-2</v>
      </c>
    </row>
    <row r="28" spans="1:5" x14ac:dyDescent="0.2">
      <c r="A28" s="5" t="s">
        <v>27</v>
      </c>
      <c r="B28" s="4">
        <f>B19*B27/12</f>
        <v>354.15264565778642</v>
      </c>
      <c r="C28" s="4">
        <f t="shared" ref="C28:E28" si="6">C19*C27/12</f>
        <v>388.47140609440766</v>
      </c>
      <c r="D28" s="4">
        <f t="shared" si="6"/>
        <v>429.97172270433913</v>
      </c>
      <c r="E28" s="4">
        <f t="shared" si="6"/>
        <v>473.86896867265915</v>
      </c>
    </row>
    <row r="29" spans="1:5" x14ac:dyDescent="0.2">
      <c r="A29" s="5" t="s">
        <v>28</v>
      </c>
      <c r="B29" s="4">
        <f>$C$11</f>
        <v>175</v>
      </c>
      <c r="C29" s="4">
        <f t="shared" ref="C29:E29" si="7">$C$11</f>
        <v>175</v>
      </c>
      <c r="D29" s="4">
        <f t="shared" si="7"/>
        <v>175</v>
      </c>
      <c r="E29" s="4">
        <f t="shared" si="7"/>
        <v>175</v>
      </c>
    </row>
    <row r="30" spans="1:5" x14ac:dyDescent="0.2">
      <c r="A30" s="5" t="s">
        <v>29</v>
      </c>
      <c r="B30" s="13">
        <f>PMT(B17/12,B14*B15,B20)</f>
        <v>-973.22735434221329</v>
      </c>
      <c r="C30" s="13">
        <f t="shared" ref="C30:E30" si="8">PMT(C17/12,C14*C15,C20)</f>
        <v>-938.90859390559376</v>
      </c>
      <c r="D30" s="13">
        <f t="shared" si="8"/>
        <v>-897.40827729566104</v>
      </c>
      <c r="E30" s="13">
        <f t="shared" si="8"/>
        <v>-853.51103132734124</v>
      </c>
    </row>
    <row r="31" spans="1:5" x14ac:dyDescent="0.2">
      <c r="A31" s="5" t="s">
        <v>30</v>
      </c>
      <c r="B31" s="13">
        <f>B30-B29-B28</f>
        <v>-1502.3799999999999</v>
      </c>
      <c r="C31" s="13">
        <f t="shared" ref="C31:D31" si="9">C30-C29-C28</f>
        <v>-1502.3800000000015</v>
      </c>
      <c r="D31" s="13">
        <f t="shared" si="9"/>
        <v>-1502.38</v>
      </c>
      <c r="E31" s="13">
        <f>E30-E29-E28</f>
        <v>-1502.3800000000003</v>
      </c>
    </row>
    <row r="32" spans="1:5" x14ac:dyDescent="0.2">
      <c r="A3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Silva, Javier Emanuel</dc:creator>
  <cp:lastModifiedBy>Silva, Javier Emanuel</cp:lastModifiedBy>
  <dcterms:created xsi:type="dcterms:W3CDTF">2019-11-04T20:30:55Z</dcterms:created>
  <dcterms:modified xsi:type="dcterms:W3CDTF">2019-11-04T20:32:08Z</dcterms:modified>
</cp:coreProperties>
</file>