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silva/Downloads/"/>
    </mc:Choice>
  </mc:AlternateContent>
  <xr:revisionPtr revIDLastSave="0" documentId="13_ncr:1_{ADCED81D-7783-8A46-8D5D-03AAB1F23481}" xr6:coauthVersionLast="45" xr6:coauthVersionMax="45" xr10:uidLastSave="{00000000-0000-0000-0000-000000000000}"/>
  <bookViews>
    <workbookView xWindow="12000" yWindow="460" windowWidth="16800" windowHeight="16520" xr2:uid="{D0E2AB0B-5294-8F4F-8F54-104BECBDD62C}"/>
  </bookViews>
  <sheets>
    <sheet name="Labor Cost" sheetId="2" r:id="rId1"/>
    <sheet name="Product cost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2" l="1"/>
  <c r="B26" i="2" s="1"/>
  <c r="B27" i="2" s="1"/>
  <c r="B18" i="2"/>
  <c r="B20" i="2" s="1"/>
  <c r="B16" i="2"/>
  <c r="B17" i="2" s="1"/>
  <c r="B9" i="2"/>
  <c r="B23" i="2" s="1"/>
  <c r="B24" i="2" s="1"/>
  <c r="B28" i="2" s="1"/>
  <c r="B3" i="1"/>
  <c r="B1" i="1"/>
  <c r="B8" i="1" s="1"/>
  <c r="B21" i="2" l="1"/>
  <c r="B19" i="2"/>
  <c r="B22" i="2" s="1"/>
  <c r="B29" i="2" s="1"/>
  <c r="B9" i="1"/>
  <c r="B10" i="1" s="1"/>
  <c r="B11" i="1" l="1"/>
  <c r="B12" i="1" s="1"/>
  <c r="B13" i="1" s="1"/>
  <c r="B14" i="1" s="1"/>
  <c r="B18" i="1" l="1"/>
  <c r="B16" i="1"/>
</calcChain>
</file>

<file path=xl/sharedStrings.xml><?xml version="1.0" encoding="utf-8"?>
<sst xmlns="http://schemas.openxmlformats.org/spreadsheetml/2006/main" count="54" uniqueCount="47">
  <si>
    <t>Labor Cost/Hour</t>
  </si>
  <si>
    <t>Assemble Per Hour</t>
  </si>
  <si>
    <t>Package/Hour</t>
  </si>
  <si>
    <t>Material Cost</t>
  </si>
  <si>
    <t>Packaging Cost</t>
  </si>
  <si>
    <t>Manufacturing Overhead</t>
  </si>
  <si>
    <t xml:space="preserve">SGA </t>
  </si>
  <si>
    <t>Assemble Labor Cost</t>
  </si>
  <si>
    <t>Package Labor Cost</t>
  </si>
  <si>
    <t>Total Direct Cost</t>
  </si>
  <si>
    <t>Manufacturing Overhead Cost</t>
  </si>
  <si>
    <t>Total Manufactoring Cost</t>
  </si>
  <si>
    <t>SGA Cost</t>
  </si>
  <si>
    <t>Total Product Cost</t>
  </si>
  <si>
    <t>Minimum Profit</t>
  </si>
  <si>
    <t>Min Selling Price</t>
  </si>
  <si>
    <t>Selling Price</t>
  </si>
  <si>
    <t>Profit@$104.59</t>
  </si>
  <si>
    <t>New Contract:</t>
  </si>
  <si>
    <t>Hourly Pay</t>
  </si>
  <si>
    <t>Social Security</t>
  </si>
  <si>
    <t>Medicare</t>
  </si>
  <si>
    <t>Worker's Comp</t>
  </si>
  <si>
    <t>401k</t>
  </si>
  <si>
    <t>Vacation Weeks</t>
  </si>
  <si>
    <t>Paid Holiday</t>
  </si>
  <si>
    <t>Personal Days</t>
  </si>
  <si>
    <t>2 20min Breaks Hours</t>
  </si>
  <si>
    <t>Weeks/Year</t>
  </si>
  <si>
    <t>Days/Week</t>
  </si>
  <si>
    <t>Hours/Day</t>
  </si>
  <si>
    <t>Efficiency</t>
  </si>
  <si>
    <t>Overtime</t>
  </si>
  <si>
    <t>Overtime Premium</t>
  </si>
  <si>
    <t>Hourly Cost</t>
  </si>
  <si>
    <t>Overtime Cost</t>
  </si>
  <si>
    <t>Hours Paid</t>
  </si>
  <si>
    <t>Straight Time Cost</t>
  </si>
  <si>
    <t>Overtime Hours</t>
  </si>
  <si>
    <t>Annual Cost</t>
  </si>
  <si>
    <t>Hours/Day after break</t>
  </si>
  <si>
    <t>Efficient Hours/Day</t>
  </si>
  <si>
    <t>Days/year</t>
  </si>
  <si>
    <t>Less Vacation</t>
  </si>
  <si>
    <t>Less Personal and Holiday</t>
  </si>
  <si>
    <t>Productive Hours/Year</t>
  </si>
  <si>
    <t>Cost/Productive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</si>
</sst>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0" applyNumberFormat="1"/>
    <xf numFmtId="44" fontId="0" fillId="0" borderId="0" xfId="1" applyFont="1"/>
    <xf numFmtId="9" fontId="0" fillId="0" borderId="0" xfId="2" applyFont="1"/>
    <xf numFmtId="10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allin_A20173155_ProductCost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r Cost"/>
      <sheetName val="Product Cost"/>
    </sheetNames>
    <sheetDataSet>
      <sheetData sheetId="0">
        <row r="29">
          <cell r="B29">
            <v>30.842543188568463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315F0-E7D3-7847-9D5E-067D291CB223}">
  <dimension ref="A1:B29"/>
  <sheetViews>
    <sheetView tabSelected="1" workbookViewId="0">
      <selection activeCell="D21" sqref="D21"/>
    </sheetView>
  </sheetViews>
  <sheetFormatPr baseColWidth="10" defaultColWidth="8.83203125" defaultRowHeight="16" x14ac:dyDescent="0.2"/>
  <cols>
    <col min="1" max="1" width="22.1640625" bestFit="1" customWidth="1"/>
    <col min="2" max="2" width="12" customWidth="1"/>
  </cols>
  <sheetData>
    <row r="1" spans="1:2" x14ac:dyDescent="0.2">
      <c r="A1" t="s">
        <v>19</v>
      </c>
      <c r="B1" s="2">
        <v>15</v>
      </c>
    </row>
    <row r="2" spans="1:2" x14ac:dyDescent="0.2">
      <c r="A2" t="s">
        <v>20</v>
      </c>
      <c r="B2" s="5">
        <v>6.2E-2</v>
      </c>
    </row>
    <row r="3" spans="1:2" x14ac:dyDescent="0.2">
      <c r="A3" t="s">
        <v>21</v>
      </c>
      <c r="B3" s="4">
        <v>1.4500000000000001E-2</v>
      </c>
    </row>
    <row r="4" spans="1:2" x14ac:dyDescent="0.2">
      <c r="A4" t="s">
        <v>22</v>
      </c>
      <c r="B4" s="4">
        <v>2.5499999999999998E-2</v>
      </c>
    </row>
    <row r="5" spans="1:2" x14ac:dyDescent="0.2">
      <c r="A5" t="s">
        <v>23</v>
      </c>
      <c r="B5" s="3">
        <v>0.04</v>
      </c>
    </row>
    <row r="6" spans="1:2" x14ac:dyDescent="0.2">
      <c r="A6" t="s">
        <v>24</v>
      </c>
      <c r="B6">
        <v>3</v>
      </c>
    </row>
    <row r="7" spans="1:2" x14ac:dyDescent="0.2">
      <c r="A7" t="s">
        <v>25</v>
      </c>
      <c r="B7">
        <v>11</v>
      </c>
    </row>
    <row r="8" spans="1:2" x14ac:dyDescent="0.2">
      <c r="A8" t="s">
        <v>26</v>
      </c>
      <c r="B8">
        <v>11</v>
      </c>
    </row>
    <row r="9" spans="1:2" x14ac:dyDescent="0.2">
      <c r="A9" t="s">
        <v>27</v>
      </c>
      <c r="B9">
        <f>2*20/60</f>
        <v>0.66666666666666663</v>
      </c>
    </row>
    <row r="10" spans="1:2" x14ac:dyDescent="0.2">
      <c r="A10" t="s">
        <v>28</v>
      </c>
      <c r="B10">
        <v>52</v>
      </c>
    </row>
    <row r="11" spans="1:2" x14ac:dyDescent="0.2">
      <c r="A11" t="s">
        <v>29</v>
      </c>
      <c r="B11">
        <v>5</v>
      </c>
    </row>
    <row r="12" spans="1:2" x14ac:dyDescent="0.2">
      <c r="A12" t="s">
        <v>30</v>
      </c>
      <c r="B12">
        <v>8</v>
      </c>
    </row>
    <row r="13" spans="1:2" x14ac:dyDescent="0.2">
      <c r="A13" t="s">
        <v>31</v>
      </c>
      <c r="B13" s="3">
        <v>0.77</v>
      </c>
    </row>
    <row r="14" spans="1:2" x14ac:dyDescent="0.2">
      <c r="A14" t="s">
        <v>32</v>
      </c>
      <c r="B14" s="6">
        <v>0.06</v>
      </c>
    </row>
    <row r="15" spans="1:2" x14ac:dyDescent="0.2">
      <c r="A15" t="s">
        <v>33</v>
      </c>
      <c r="B15" s="6">
        <v>0.5</v>
      </c>
    </row>
    <row r="16" spans="1:2" x14ac:dyDescent="0.2">
      <c r="A16" t="s">
        <v>34</v>
      </c>
      <c r="B16" s="1">
        <f>B1*(1+SUM(B2:B5))</f>
        <v>17.13</v>
      </c>
    </row>
    <row r="17" spans="1:2" x14ac:dyDescent="0.2">
      <c r="A17" t="s">
        <v>35</v>
      </c>
      <c r="B17" s="1">
        <f>B16*(1+B15)</f>
        <v>25.695</v>
      </c>
    </row>
    <row r="18" spans="1:2" x14ac:dyDescent="0.2">
      <c r="A18" t="s">
        <v>36</v>
      </c>
      <c r="B18">
        <f>B10*B11*B12</f>
        <v>2080</v>
      </c>
    </row>
    <row r="19" spans="1:2" x14ac:dyDescent="0.2">
      <c r="A19" t="s">
        <v>37</v>
      </c>
      <c r="B19" s="1">
        <f>B18*B16</f>
        <v>35630.400000000001</v>
      </c>
    </row>
    <row r="20" spans="1:2" x14ac:dyDescent="0.2">
      <c r="A20" t="s">
        <v>38</v>
      </c>
      <c r="B20">
        <f>B18*B14</f>
        <v>124.8</v>
      </c>
    </row>
    <row r="21" spans="1:2" x14ac:dyDescent="0.2">
      <c r="A21" t="s">
        <v>35</v>
      </c>
      <c r="B21" s="1">
        <f>B20*B17</f>
        <v>3206.7359999999999</v>
      </c>
    </row>
    <row r="22" spans="1:2" x14ac:dyDescent="0.2">
      <c r="A22" t="s">
        <v>39</v>
      </c>
      <c r="B22" s="1">
        <f>B19+B21</f>
        <v>38837.135999999999</v>
      </c>
    </row>
    <row r="23" spans="1:2" x14ac:dyDescent="0.2">
      <c r="A23" t="s">
        <v>40</v>
      </c>
      <c r="B23">
        <f>B12-B9</f>
        <v>7.333333333333333</v>
      </c>
    </row>
    <row r="24" spans="1:2" x14ac:dyDescent="0.2">
      <c r="A24" t="s">
        <v>41</v>
      </c>
      <c r="B24">
        <f>B13*B23</f>
        <v>5.6466666666666665</v>
      </c>
    </row>
    <row r="25" spans="1:2" x14ac:dyDescent="0.2">
      <c r="A25" t="s">
        <v>42</v>
      </c>
      <c r="B25">
        <f>B11*B10</f>
        <v>260</v>
      </c>
    </row>
    <row r="26" spans="1:2" x14ac:dyDescent="0.2">
      <c r="A26" t="s">
        <v>43</v>
      </c>
      <c r="B26">
        <f>B25-(B6*B11)</f>
        <v>245</v>
      </c>
    </row>
    <row r="27" spans="1:2" x14ac:dyDescent="0.2">
      <c r="A27" t="s">
        <v>44</v>
      </c>
      <c r="B27">
        <f>B26-B7-B8</f>
        <v>223</v>
      </c>
    </row>
    <row r="28" spans="1:2" x14ac:dyDescent="0.2">
      <c r="A28" t="s">
        <v>45</v>
      </c>
      <c r="B28">
        <f>B24*B27</f>
        <v>1259.2066666666667</v>
      </c>
    </row>
    <row r="29" spans="1:2" x14ac:dyDescent="0.2">
      <c r="A29" t="s">
        <v>46</v>
      </c>
      <c r="B29" s="1">
        <f>B22/B28</f>
        <v>30.842543188568463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B5D8-C87E-E049-A63A-A4CD37B08DCD}">
  <dimension ref="A1:E24"/>
  <sheetViews>
    <sheetView workbookViewId="0">
      <selection activeCell="B22" sqref="B22"/>
    </sheetView>
  </sheetViews>
  <sheetFormatPr baseColWidth="10" defaultColWidth="8.83203125" defaultRowHeight="16" x14ac:dyDescent="0.2"/>
  <cols>
    <col min="1" max="1" width="25.83203125" bestFit="1" customWidth="1"/>
    <col min="4" max="4" width="14.83203125" bestFit="1" customWidth="1"/>
  </cols>
  <sheetData>
    <row r="1" spans="1:5" x14ac:dyDescent="0.2">
      <c r="A1" t="s">
        <v>0</v>
      </c>
      <c r="B1" s="1">
        <f>'[1]Labor Cost'!B29</f>
        <v>30.842543188568463</v>
      </c>
    </row>
    <row r="2" spans="1:5" x14ac:dyDescent="0.2">
      <c r="A2" t="s">
        <v>1</v>
      </c>
      <c r="B2">
        <v>4</v>
      </c>
    </row>
    <row r="3" spans="1:5" x14ac:dyDescent="0.2">
      <c r="A3" t="s">
        <v>2</v>
      </c>
      <c r="B3">
        <f>60/6</f>
        <v>10</v>
      </c>
    </row>
    <row r="4" spans="1:5" x14ac:dyDescent="0.2">
      <c r="A4" t="s">
        <v>3</v>
      </c>
      <c r="B4" s="2">
        <v>21.59</v>
      </c>
    </row>
    <row r="5" spans="1:5" x14ac:dyDescent="0.2">
      <c r="A5" t="s">
        <v>4</v>
      </c>
      <c r="B5" s="2">
        <v>1.5</v>
      </c>
    </row>
    <row r="6" spans="1:5" x14ac:dyDescent="0.2">
      <c r="A6" t="s">
        <v>5</v>
      </c>
      <c r="B6" s="3">
        <v>0.5</v>
      </c>
    </row>
    <row r="7" spans="1:5" x14ac:dyDescent="0.2">
      <c r="A7" t="s">
        <v>6</v>
      </c>
      <c r="B7" s="3">
        <v>0.45</v>
      </c>
    </row>
    <row r="8" spans="1:5" x14ac:dyDescent="0.2">
      <c r="A8" t="s">
        <v>7</v>
      </c>
      <c r="B8" s="1">
        <f>B1/B2</f>
        <v>7.7106357971421158</v>
      </c>
    </row>
    <row r="9" spans="1:5" x14ac:dyDescent="0.2">
      <c r="A9" t="s">
        <v>8</v>
      </c>
      <c r="B9" s="1">
        <f>B1/B3</f>
        <v>3.0842543188568463</v>
      </c>
    </row>
    <row r="10" spans="1:5" x14ac:dyDescent="0.2">
      <c r="A10" t="s">
        <v>9</v>
      </c>
      <c r="B10" s="1">
        <f>B8+B9+B5+B4</f>
        <v>33.884890115998964</v>
      </c>
    </row>
    <row r="11" spans="1:5" x14ac:dyDescent="0.2">
      <c r="A11" t="s">
        <v>10</v>
      </c>
      <c r="B11" s="1">
        <f>B10*B6</f>
        <v>16.942445057999482</v>
      </c>
    </row>
    <row r="12" spans="1:5" x14ac:dyDescent="0.2">
      <c r="A12" t="s">
        <v>11</v>
      </c>
      <c r="B12" s="1">
        <f>B10+B11</f>
        <v>50.827335173998449</v>
      </c>
    </row>
    <row r="13" spans="1:5" x14ac:dyDescent="0.2">
      <c r="A13" t="s">
        <v>12</v>
      </c>
      <c r="B13" s="1">
        <f>B12*B7</f>
        <v>22.872300828299302</v>
      </c>
    </row>
    <row r="14" spans="1:5" x14ac:dyDescent="0.2">
      <c r="A14" t="s">
        <v>13</v>
      </c>
      <c r="B14" s="1">
        <f>B13+B12</f>
        <v>73.699636002297751</v>
      </c>
    </row>
    <row r="15" spans="1:5" x14ac:dyDescent="0.2">
      <c r="A15" t="s">
        <v>14</v>
      </c>
      <c r="B15" s="3">
        <v>0.15</v>
      </c>
      <c r="D15" s="1" t="s">
        <v>14</v>
      </c>
      <c r="E15" s="3">
        <v>0.15</v>
      </c>
    </row>
    <row r="16" spans="1:5" x14ac:dyDescent="0.2">
      <c r="A16" t="s">
        <v>15</v>
      </c>
      <c r="B16" s="1">
        <f>B14/(1-B15)</f>
        <v>86.705454120350296</v>
      </c>
      <c r="D16" t="s">
        <v>15</v>
      </c>
      <c r="E16" s="2">
        <v>81.683635332748807</v>
      </c>
    </row>
    <row r="17" spans="1:5" x14ac:dyDescent="0.2">
      <c r="A17" t="s">
        <v>16</v>
      </c>
      <c r="B17" s="2">
        <v>104.59</v>
      </c>
      <c r="D17" t="s">
        <v>16</v>
      </c>
      <c r="E17" s="2">
        <v>104.59</v>
      </c>
    </row>
    <row r="18" spans="1:5" x14ac:dyDescent="0.2">
      <c r="A18" t="s">
        <v>17</v>
      </c>
      <c r="B18" s="3">
        <f>(B17-B14)/B17</f>
        <v>0.29534720334355341</v>
      </c>
      <c r="D18" t="s">
        <v>17</v>
      </c>
      <c r="E18" s="3">
        <v>0.3361593839484035</v>
      </c>
    </row>
    <row r="22" spans="1:5" x14ac:dyDescent="0.2">
      <c r="D22" t="s">
        <v>18</v>
      </c>
    </row>
    <row r="23" spans="1:5" x14ac:dyDescent="0.2">
      <c r="D23" t="s">
        <v>16</v>
      </c>
      <c r="E23" s="2">
        <v>104.59</v>
      </c>
    </row>
    <row r="24" spans="1:5" x14ac:dyDescent="0.2">
      <c r="D24" t="s">
        <v>17</v>
      </c>
      <c r="E24" s="3">
        <v>0.29534720334355341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Labor Cost</vt:lpstr>
      <vt:lpstr>Product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Silva, Javier Emanuel</dc:creator>
  <cp:lastModifiedBy>Silva, Javier Emanuel</cp:lastModifiedBy>
  <dcterms:created xsi:type="dcterms:W3CDTF">2019-10-23T02:01:42Z</dcterms:created>
  <dcterms:modified xsi:type="dcterms:W3CDTF">2019-10-23T23:06:10Z</dcterms:modified>
</cp:coreProperties>
</file>